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2992" windowHeight="10032"/>
  </bookViews>
  <sheets>
    <sheet name="Abuse data" sheetId="1" r:id="rId1"/>
    <sheet name="Depression" sheetId="2" r:id="rId2"/>
    <sheet name="Schooling data" sheetId="3" r:id="rId3"/>
    <sheet name="Sex debute" sheetId="4" r:id="rId4"/>
    <sheet name="Condom use" sheetId="6" r:id="rId5"/>
  </sheets>
  <definedNames>
    <definedName name="FHIVschool">'Schooling data'!$B$48</definedName>
    <definedName name="X1facschool">'Schooling data'!$B$43</definedName>
    <definedName name="X2facschool">'Schooling data'!$B$44</definedName>
    <definedName name="X3facschool">'Schooling data'!$B$45</definedName>
    <definedName name="X4facschool">'Schooling data'!$B$46</definedName>
    <definedName name="X5facschool">'Schooling data'!$B$47</definedName>
  </definedNames>
  <calcPr calcId="145621"/>
</workbook>
</file>

<file path=xl/calcChain.xml><?xml version="1.0" encoding="utf-8"?>
<calcChain xmlns="http://schemas.openxmlformats.org/spreadsheetml/2006/main">
  <c r="S10" i="1" l="1"/>
  <c r="M10" i="1"/>
  <c r="N12" i="6" l="1"/>
  <c r="O12" i="6" s="1"/>
  <c r="P12" i="6" s="1"/>
  <c r="Q12" i="6" s="1"/>
  <c r="R12" i="6" s="1"/>
  <c r="S12" i="6" s="1"/>
  <c r="S8" i="6"/>
  <c r="P8" i="6"/>
  <c r="Q8" i="6"/>
  <c r="R8" i="6"/>
  <c r="O8" i="6"/>
  <c r="N8" i="6"/>
  <c r="O31" i="6"/>
  <c r="O32" i="6" s="1"/>
  <c r="O33" i="6" s="1"/>
  <c r="J31" i="6"/>
  <c r="J32" i="6" s="1"/>
  <c r="J33" i="6" s="1"/>
  <c r="P26" i="6"/>
  <c r="P31" i="6" s="1"/>
  <c r="P32" i="6" s="1"/>
  <c r="P33" i="6" s="1"/>
  <c r="B12" i="6" s="1"/>
  <c r="C12" i="6" s="1"/>
  <c r="D12" i="6" s="1"/>
  <c r="E12" i="6" s="1"/>
  <c r="F12" i="6" s="1"/>
  <c r="G12" i="6" s="1"/>
  <c r="K26" i="6"/>
  <c r="K31" i="6" s="1"/>
  <c r="K32" i="6" s="1"/>
  <c r="K33" i="6" s="1"/>
  <c r="B8" i="6" s="1"/>
  <c r="C8" i="6" s="1"/>
  <c r="D8" i="6" s="1"/>
  <c r="E8" i="6" s="1"/>
  <c r="F8" i="6" s="1"/>
  <c r="G8" i="6" s="1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L26" i="6" l="1"/>
  <c r="M26" i="6" s="1"/>
  <c r="M31" i="6" s="1"/>
  <c r="M32" i="6" s="1"/>
  <c r="M33" i="6" s="1"/>
  <c r="H8" i="6" s="1"/>
  <c r="I8" i="6" s="1"/>
  <c r="J8" i="6" s="1"/>
  <c r="K8" i="6" s="1"/>
  <c r="L8" i="6" s="1"/>
  <c r="M8" i="6" s="1"/>
  <c r="Q26" i="6"/>
  <c r="Q31" i="6" s="1"/>
  <c r="Q32" i="6" s="1"/>
  <c r="Q33" i="6" s="1"/>
  <c r="T12" i="6" s="1"/>
  <c r="U12" i="6" s="1"/>
  <c r="V12" i="6" s="1"/>
  <c r="W12" i="6" s="1"/>
  <c r="X12" i="6" s="1"/>
  <c r="Y12" i="6" s="1"/>
  <c r="L31" i="6"/>
  <c r="L32" i="6" s="1"/>
  <c r="L33" i="6" s="1"/>
  <c r="T8" i="6" s="1"/>
  <c r="U8" i="6" s="1"/>
  <c r="V8" i="6" s="1"/>
  <c r="W8" i="6" s="1"/>
  <c r="X8" i="6" s="1"/>
  <c r="Y8" i="6" s="1"/>
  <c r="R26" i="6"/>
  <c r="R31" i="6" s="1"/>
  <c r="R32" i="6" s="1"/>
  <c r="R33" i="6" s="1"/>
  <c r="H12" i="6" s="1"/>
  <c r="I12" i="6" s="1"/>
  <c r="J12" i="6" s="1"/>
  <c r="K12" i="6" s="1"/>
  <c r="L12" i="6" s="1"/>
  <c r="M12" i="6" s="1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B15" i="4"/>
  <c r="B14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8" i="4"/>
  <c r="B7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3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6" i="4"/>
  <c r="J49" i="4"/>
  <c r="J50" i="4" s="1"/>
  <c r="J51" i="4" s="1"/>
  <c r="N22" i="4" s="1"/>
  <c r="K44" i="4"/>
  <c r="K49" i="4" s="1"/>
  <c r="K50" i="4" s="1"/>
  <c r="K51" i="4" s="1"/>
  <c r="B22" i="4" s="1"/>
  <c r="A29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C22" i="4" l="1"/>
  <c r="O22" i="4"/>
  <c r="L44" i="4"/>
  <c r="Y16" i="2"/>
  <c r="Y17" i="2"/>
  <c r="Y18" i="2"/>
  <c r="Y19" i="2"/>
  <c r="Y20" i="2"/>
  <c r="Y21" i="2"/>
  <c r="Y15" i="2"/>
  <c r="X16" i="2"/>
  <c r="X17" i="2"/>
  <c r="X18" i="2"/>
  <c r="X19" i="2"/>
  <c r="X20" i="2"/>
  <c r="X21" i="2"/>
  <c r="X15" i="2"/>
  <c r="T16" i="2"/>
  <c r="T17" i="2"/>
  <c r="T18" i="2"/>
  <c r="U18" i="2" s="1"/>
  <c r="T19" i="2"/>
  <c r="U19" i="2" s="1"/>
  <c r="T20" i="2"/>
  <c r="T21" i="2"/>
  <c r="T15" i="2"/>
  <c r="U15" i="2" s="1"/>
  <c r="S16" i="2"/>
  <c r="S17" i="2"/>
  <c r="S18" i="2"/>
  <c r="S19" i="2"/>
  <c r="S20" i="2"/>
  <c r="S21" i="2"/>
  <c r="S15" i="2"/>
  <c r="R16" i="2"/>
  <c r="R17" i="2"/>
  <c r="R18" i="2"/>
  <c r="R19" i="2"/>
  <c r="R20" i="2"/>
  <c r="R21" i="2"/>
  <c r="R15" i="2"/>
  <c r="N16" i="2"/>
  <c r="O16" i="2" s="1"/>
  <c r="N17" i="2"/>
  <c r="N18" i="2"/>
  <c r="N19" i="2"/>
  <c r="O19" i="2" s="1"/>
  <c r="N20" i="2"/>
  <c r="O20" i="2" s="1"/>
  <c r="N21" i="2"/>
  <c r="N15" i="2"/>
  <c r="M16" i="2"/>
  <c r="M17" i="2"/>
  <c r="M18" i="2"/>
  <c r="M19" i="2"/>
  <c r="M20" i="2"/>
  <c r="M21" i="2"/>
  <c r="L16" i="2"/>
  <c r="K16" i="2" s="1"/>
  <c r="L17" i="2"/>
  <c r="K17" i="2" s="1"/>
  <c r="L18" i="2"/>
  <c r="K18" i="2" s="1"/>
  <c r="L19" i="2"/>
  <c r="K19" i="2" s="1"/>
  <c r="L20" i="2"/>
  <c r="K20" i="2" s="1"/>
  <c r="L21" i="2"/>
  <c r="K21" i="2" s="1"/>
  <c r="L15" i="2"/>
  <c r="M15" i="2"/>
  <c r="H16" i="2"/>
  <c r="H17" i="2"/>
  <c r="H18" i="2"/>
  <c r="I18" i="2" s="1"/>
  <c r="H19" i="2"/>
  <c r="I19" i="2" s="1"/>
  <c r="H20" i="2"/>
  <c r="H21" i="2"/>
  <c r="H15" i="2"/>
  <c r="I15" i="2" s="1"/>
  <c r="G16" i="2"/>
  <c r="G17" i="2"/>
  <c r="G18" i="2"/>
  <c r="G19" i="2"/>
  <c r="G20" i="2"/>
  <c r="G21" i="2"/>
  <c r="G15" i="2"/>
  <c r="F16" i="2"/>
  <c r="F17" i="2"/>
  <c r="F18" i="2"/>
  <c r="F19" i="2"/>
  <c r="F20" i="2"/>
  <c r="F21" i="2"/>
  <c r="F15" i="2"/>
  <c r="B16" i="2"/>
  <c r="B17" i="2"/>
  <c r="C17" i="2" s="1"/>
  <c r="B18" i="2"/>
  <c r="B19" i="2"/>
  <c r="C19" i="2" s="1"/>
  <c r="B20" i="2"/>
  <c r="B21" i="2"/>
  <c r="C21" i="2" s="1"/>
  <c r="B15" i="2"/>
  <c r="Y6" i="2"/>
  <c r="Y7" i="2"/>
  <c r="Y8" i="2"/>
  <c r="Y9" i="2"/>
  <c r="Y10" i="2"/>
  <c r="Y11" i="2"/>
  <c r="Y5" i="2"/>
  <c r="X6" i="2"/>
  <c r="X7" i="2"/>
  <c r="X8" i="2"/>
  <c r="X9" i="2"/>
  <c r="V9" i="2" s="1"/>
  <c r="X10" i="2"/>
  <c r="X11" i="2"/>
  <c r="X5" i="2"/>
  <c r="S6" i="2"/>
  <c r="S7" i="2"/>
  <c r="S8" i="2"/>
  <c r="S9" i="2"/>
  <c r="S10" i="2"/>
  <c r="S11" i="2"/>
  <c r="S5" i="2"/>
  <c r="R6" i="2"/>
  <c r="P6" i="2" s="1"/>
  <c r="R7" i="2"/>
  <c r="Q7" i="2" s="1"/>
  <c r="R8" i="2"/>
  <c r="R9" i="2"/>
  <c r="Q9" i="2" s="1"/>
  <c r="R10" i="2"/>
  <c r="P10" i="2" s="1"/>
  <c r="R11" i="2"/>
  <c r="Q11" i="2" s="1"/>
  <c r="R5" i="2"/>
  <c r="M6" i="2"/>
  <c r="M7" i="2"/>
  <c r="M8" i="2"/>
  <c r="M9" i="2"/>
  <c r="M10" i="2"/>
  <c r="M11" i="2"/>
  <c r="M5" i="2"/>
  <c r="L6" i="2"/>
  <c r="K6" i="2" s="1"/>
  <c r="L7" i="2"/>
  <c r="K7" i="2" s="1"/>
  <c r="L8" i="2"/>
  <c r="L9" i="2"/>
  <c r="J9" i="2" s="1"/>
  <c r="L10" i="2"/>
  <c r="K10" i="2" s="1"/>
  <c r="L11" i="2"/>
  <c r="K11" i="2" s="1"/>
  <c r="L5" i="2"/>
  <c r="J5" i="2" s="1"/>
  <c r="G6" i="2"/>
  <c r="G7" i="2"/>
  <c r="G8" i="2"/>
  <c r="G9" i="2"/>
  <c r="G10" i="2"/>
  <c r="G11" i="2"/>
  <c r="G5" i="2"/>
  <c r="F6" i="2"/>
  <c r="F7" i="2"/>
  <c r="D7" i="2" s="1"/>
  <c r="F8" i="2"/>
  <c r="F9" i="2"/>
  <c r="D9" i="2" s="1"/>
  <c r="F10" i="2"/>
  <c r="F11" i="2"/>
  <c r="D11" i="2" s="1"/>
  <c r="F5" i="2"/>
  <c r="U21" i="2"/>
  <c r="U20" i="2"/>
  <c r="U17" i="2"/>
  <c r="U16" i="2"/>
  <c r="O21" i="2"/>
  <c r="O18" i="2"/>
  <c r="O17" i="2"/>
  <c r="O15" i="2"/>
  <c r="I21" i="2"/>
  <c r="I20" i="2"/>
  <c r="I17" i="2"/>
  <c r="I16" i="2"/>
  <c r="C20" i="2"/>
  <c r="C18" i="2"/>
  <c r="C16" i="2"/>
  <c r="C15" i="2"/>
  <c r="W11" i="2"/>
  <c r="V11" i="2"/>
  <c r="U11" i="2"/>
  <c r="W10" i="2"/>
  <c r="V10" i="2"/>
  <c r="U10" i="2"/>
  <c r="W9" i="2"/>
  <c r="U9" i="2"/>
  <c r="W8" i="2"/>
  <c r="V8" i="2"/>
  <c r="U8" i="2"/>
  <c r="W7" i="2"/>
  <c r="V7" i="2"/>
  <c r="U7" i="2"/>
  <c r="W6" i="2"/>
  <c r="V6" i="2"/>
  <c r="U6" i="2"/>
  <c r="W5" i="2"/>
  <c r="V5" i="2"/>
  <c r="U5" i="2"/>
  <c r="O11" i="2"/>
  <c r="Q10" i="2"/>
  <c r="O10" i="2"/>
  <c r="P9" i="2"/>
  <c r="O9" i="2"/>
  <c r="Q8" i="2"/>
  <c r="P8" i="2"/>
  <c r="O8" i="2"/>
  <c r="O7" i="2"/>
  <c r="Q6" i="2"/>
  <c r="O6" i="2"/>
  <c r="Q5" i="2"/>
  <c r="P5" i="2"/>
  <c r="O5" i="2"/>
  <c r="I11" i="2"/>
  <c r="I10" i="2"/>
  <c r="K9" i="2"/>
  <c r="I9" i="2"/>
  <c r="K8" i="2"/>
  <c r="J8" i="2"/>
  <c r="I8" i="2"/>
  <c r="I7" i="2"/>
  <c r="I6" i="2"/>
  <c r="K5" i="2"/>
  <c r="I5" i="2"/>
  <c r="E6" i="2"/>
  <c r="E7" i="2"/>
  <c r="E8" i="2"/>
  <c r="E9" i="2"/>
  <c r="E10" i="2"/>
  <c r="E11" i="2"/>
  <c r="E5" i="2"/>
  <c r="D6" i="2"/>
  <c r="D8" i="2"/>
  <c r="D10" i="2"/>
  <c r="D5" i="2"/>
  <c r="C6" i="2"/>
  <c r="C7" i="2"/>
  <c r="C8" i="2"/>
  <c r="C9" i="2"/>
  <c r="C10" i="2"/>
  <c r="C11" i="2"/>
  <c r="C5" i="2"/>
  <c r="V110" i="2"/>
  <c r="V111" i="2"/>
  <c r="V112" i="2"/>
  <c r="V113" i="2"/>
  <c r="V114" i="2"/>
  <c r="V115" i="2"/>
  <c r="V109" i="2"/>
  <c r="R110" i="2"/>
  <c r="R111" i="2"/>
  <c r="R112" i="2"/>
  <c r="R113" i="2"/>
  <c r="R114" i="2"/>
  <c r="R115" i="2"/>
  <c r="R109" i="2"/>
  <c r="N110" i="2"/>
  <c r="N111" i="2"/>
  <c r="N112" i="2"/>
  <c r="N113" i="2"/>
  <c r="N114" i="2"/>
  <c r="N115" i="2"/>
  <c r="N109" i="2"/>
  <c r="J110" i="2"/>
  <c r="J111" i="2"/>
  <c r="J112" i="2"/>
  <c r="J113" i="2"/>
  <c r="J114" i="2"/>
  <c r="J115" i="2"/>
  <c r="J109" i="2"/>
  <c r="V98" i="2"/>
  <c r="V99" i="2"/>
  <c r="V100" i="2"/>
  <c r="V101" i="2"/>
  <c r="V102" i="2"/>
  <c r="V103" i="2"/>
  <c r="V97" i="2"/>
  <c r="W97" i="2"/>
  <c r="R98" i="2"/>
  <c r="R99" i="2"/>
  <c r="R100" i="2"/>
  <c r="R101" i="2"/>
  <c r="R102" i="2"/>
  <c r="R103" i="2"/>
  <c r="R97" i="2"/>
  <c r="N98" i="2"/>
  <c r="N99" i="2"/>
  <c r="N100" i="2"/>
  <c r="N101" i="2"/>
  <c r="N102" i="2"/>
  <c r="N103" i="2"/>
  <c r="N97" i="2"/>
  <c r="O97" i="2" s="1"/>
  <c r="J98" i="2"/>
  <c r="J99" i="2"/>
  <c r="J100" i="2"/>
  <c r="J101" i="2"/>
  <c r="J102" i="2"/>
  <c r="J103" i="2"/>
  <c r="J97" i="2"/>
  <c r="V86" i="2"/>
  <c r="V87" i="2"/>
  <c r="V88" i="2"/>
  <c r="V89" i="2"/>
  <c r="V90" i="2"/>
  <c r="V91" i="2"/>
  <c r="V85" i="2"/>
  <c r="R86" i="2"/>
  <c r="R87" i="2"/>
  <c r="R88" i="2"/>
  <c r="R89" i="2"/>
  <c r="R90" i="2"/>
  <c r="R91" i="2"/>
  <c r="R85" i="2"/>
  <c r="N86" i="2"/>
  <c r="N87" i="2"/>
  <c r="N88" i="2"/>
  <c r="N89" i="2"/>
  <c r="N90" i="2"/>
  <c r="N91" i="2"/>
  <c r="N85" i="2"/>
  <c r="O85" i="2" s="1"/>
  <c r="J86" i="2"/>
  <c r="J87" i="2"/>
  <c r="J88" i="2"/>
  <c r="J89" i="2"/>
  <c r="J90" i="2"/>
  <c r="J91" i="2"/>
  <c r="J85" i="2"/>
  <c r="V74" i="2"/>
  <c r="V75" i="2"/>
  <c r="V76" i="2"/>
  <c r="V77" i="2"/>
  <c r="V78" i="2"/>
  <c r="V79" i="2"/>
  <c r="V73" i="2"/>
  <c r="R74" i="2"/>
  <c r="R75" i="2"/>
  <c r="R76" i="2"/>
  <c r="R77" i="2"/>
  <c r="R78" i="2"/>
  <c r="R79" i="2"/>
  <c r="R73" i="2"/>
  <c r="S73" i="2" s="1"/>
  <c r="N74" i="2"/>
  <c r="N75" i="2"/>
  <c r="N76" i="2"/>
  <c r="N77" i="2"/>
  <c r="N78" i="2"/>
  <c r="N79" i="2"/>
  <c r="N73" i="2"/>
  <c r="O73" i="2" s="1"/>
  <c r="J74" i="2"/>
  <c r="J75" i="2"/>
  <c r="J76" i="2"/>
  <c r="J77" i="2"/>
  <c r="J78" i="2"/>
  <c r="J79" i="2"/>
  <c r="J73" i="2"/>
  <c r="V62" i="2"/>
  <c r="V63" i="2"/>
  <c r="V64" i="2"/>
  <c r="V65" i="2"/>
  <c r="V66" i="2"/>
  <c r="V67" i="2"/>
  <c r="V61" i="2"/>
  <c r="R62" i="2"/>
  <c r="R63" i="2"/>
  <c r="R64" i="2"/>
  <c r="R65" i="2"/>
  <c r="R66" i="2"/>
  <c r="R67" i="2"/>
  <c r="R61" i="2"/>
  <c r="S61" i="2" s="1"/>
  <c r="N62" i="2"/>
  <c r="N63" i="2"/>
  <c r="N64" i="2"/>
  <c r="N65" i="2"/>
  <c r="N66" i="2"/>
  <c r="N67" i="2"/>
  <c r="N61" i="2"/>
  <c r="J62" i="2"/>
  <c r="J63" i="2"/>
  <c r="J64" i="2"/>
  <c r="J65" i="2"/>
  <c r="J66" i="2"/>
  <c r="J67" i="2"/>
  <c r="J61" i="2"/>
  <c r="K61" i="2" s="1"/>
  <c r="U109" i="2"/>
  <c r="S109" i="2"/>
  <c r="Q109" i="2"/>
  <c r="Q110" i="2" s="1"/>
  <c r="O109" i="2"/>
  <c r="M109" i="2"/>
  <c r="M110" i="2" s="1"/>
  <c r="I109" i="2"/>
  <c r="V108" i="2"/>
  <c r="R108" i="2"/>
  <c r="N108" i="2"/>
  <c r="J108" i="2"/>
  <c r="U97" i="2"/>
  <c r="U98" i="2" s="1"/>
  <c r="Q97" i="2"/>
  <c r="S97" i="2" s="1"/>
  <c r="M97" i="2"/>
  <c r="M98" i="2" s="1"/>
  <c r="I97" i="2"/>
  <c r="V96" i="2"/>
  <c r="R96" i="2"/>
  <c r="N96" i="2"/>
  <c r="J96" i="2"/>
  <c r="U85" i="2"/>
  <c r="Q85" i="2"/>
  <c r="M85" i="2"/>
  <c r="M86" i="2" s="1"/>
  <c r="I85" i="2"/>
  <c r="V84" i="2"/>
  <c r="R84" i="2"/>
  <c r="N84" i="2"/>
  <c r="J84" i="2"/>
  <c r="U73" i="2"/>
  <c r="Q73" i="2"/>
  <c r="Q74" i="2" s="1"/>
  <c r="M73" i="2"/>
  <c r="M74" i="2" s="1"/>
  <c r="I73" i="2"/>
  <c r="K73" i="2" s="1"/>
  <c r="V72" i="2"/>
  <c r="R72" i="2"/>
  <c r="N72" i="2"/>
  <c r="J72" i="2"/>
  <c r="U61" i="2"/>
  <c r="Q61" i="2"/>
  <c r="Q62" i="2" s="1"/>
  <c r="M61" i="2"/>
  <c r="I61" i="2"/>
  <c r="I62" i="2" s="1"/>
  <c r="V60" i="2"/>
  <c r="R60" i="2"/>
  <c r="N60" i="2"/>
  <c r="J60" i="2"/>
  <c r="Y5" i="1"/>
  <c r="Y6" i="1"/>
  <c r="Y7" i="1"/>
  <c r="Y8" i="1"/>
  <c r="Y9" i="1"/>
  <c r="Y10" i="1"/>
  <c r="Y4" i="1"/>
  <c r="X5" i="1"/>
  <c r="W5" i="1" s="1"/>
  <c r="X6" i="1"/>
  <c r="X7" i="1"/>
  <c r="V7" i="1" s="1"/>
  <c r="X8" i="1"/>
  <c r="W8" i="1" s="1"/>
  <c r="X9" i="1"/>
  <c r="W9" i="1" s="1"/>
  <c r="X10" i="1"/>
  <c r="X4" i="1"/>
  <c r="W4" i="1" s="1"/>
  <c r="W10" i="1"/>
  <c r="V10" i="1"/>
  <c r="U10" i="1"/>
  <c r="U9" i="1"/>
  <c r="U8" i="1"/>
  <c r="W7" i="1"/>
  <c r="U7" i="1"/>
  <c r="W6" i="1"/>
  <c r="V6" i="1"/>
  <c r="U6" i="1"/>
  <c r="U5" i="1"/>
  <c r="V4" i="1"/>
  <c r="U4" i="1"/>
  <c r="S5" i="1"/>
  <c r="S6" i="1"/>
  <c r="S7" i="1"/>
  <c r="S8" i="1"/>
  <c r="S9" i="1"/>
  <c r="S4" i="1"/>
  <c r="R5" i="1"/>
  <c r="Q5" i="1" s="1"/>
  <c r="R6" i="1"/>
  <c r="P6" i="1" s="1"/>
  <c r="R7" i="1"/>
  <c r="R8" i="1"/>
  <c r="P8" i="1" s="1"/>
  <c r="R9" i="1"/>
  <c r="Q9" i="1" s="1"/>
  <c r="R10" i="1"/>
  <c r="Q10" i="1" s="1"/>
  <c r="R4" i="1"/>
  <c r="Q4" i="1" s="1"/>
  <c r="O10" i="1"/>
  <c r="O9" i="1"/>
  <c r="Q8" i="1"/>
  <c r="O8" i="1"/>
  <c r="Q7" i="1"/>
  <c r="P7" i="1"/>
  <c r="O7" i="1"/>
  <c r="O6" i="1"/>
  <c r="O5" i="1"/>
  <c r="P4" i="1"/>
  <c r="O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4" i="1"/>
  <c r="L4" i="1"/>
  <c r="K4" i="1" s="1"/>
  <c r="I10" i="1"/>
  <c r="I9" i="1"/>
  <c r="I8" i="1"/>
  <c r="I7" i="1"/>
  <c r="I6" i="1"/>
  <c r="I5" i="1"/>
  <c r="J4" i="1"/>
  <c r="I4" i="1"/>
  <c r="E5" i="1"/>
  <c r="E6" i="1"/>
  <c r="E7" i="1"/>
  <c r="E8" i="1"/>
  <c r="E9" i="1"/>
  <c r="E10" i="1"/>
  <c r="E4" i="1"/>
  <c r="D5" i="1"/>
  <c r="D6" i="1"/>
  <c r="D7" i="1"/>
  <c r="D8" i="1"/>
  <c r="D9" i="1"/>
  <c r="D10" i="1"/>
  <c r="D4" i="1"/>
  <c r="C5" i="1"/>
  <c r="C6" i="1"/>
  <c r="C7" i="1"/>
  <c r="C8" i="1"/>
  <c r="C9" i="1"/>
  <c r="C10" i="1"/>
  <c r="C4" i="1"/>
  <c r="G5" i="1"/>
  <c r="G6" i="1"/>
  <c r="G7" i="1"/>
  <c r="G8" i="1"/>
  <c r="G9" i="1"/>
  <c r="G10" i="1"/>
  <c r="G4" i="1"/>
  <c r="F5" i="1"/>
  <c r="F6" i="1"/>
  <c r="F7" i="1"/>
  <c r="F8" i="1"/>
  <c r="F9" i="1"/>
  <c r="F10" i="1"/>
  <c r="F4" i="1"/>
  <c r="V61" i="1"/>
  <c r="V49" i="1"/>
  <c r="U61" i="1"/>
  <c r="Q61" i="1"/>
  <c r="Q62" i="1" s="1"/>
  <c r="R62" i="1" s="1"/>
  <c r="M61" i="1"/>
  <c r="N61" i="1" s="1"/>
  <c r="I61" i="1"/>
  <c r="J61" i="1" s="1"/>
  <c r="U49" i="1"/>
  <c r="Q49" i="1"/>
  <c r="R49" i="1" s="1"/>
  <c r="M49" i="1"/>
  <c r="I49" i="1"/>
  <c r="J49" i="1" s="1"/>
  <c r="N36" i="1"/>
  <c r="N48" i="1" s="1"/>
  <c r="N60" i="1" s="1"/>
  <c r="B39" i="3"/>
  <c r="T5" i="3" s="1"/>
  <c r="V5" i="3" s="1"/>
  <c r="A34" i="3"/>
  <c r="B29" i="3"/>
  <c r="B6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Q6" i="3"/>
  <c r="R6" i="3" s="1"/>
  <c r="P6" i="3"/>
  <c r="N6" i="3"/>
  <c r="F6" i="3"/>
  <c r="E6" i="3"/>
  <c r="D6" i="3"/>
  <c r="A6" i="3"/>
  <c r="N5" i="3"/>
  <c r="G5" i="3"/>
  <c r="B5" i="3"/>
  <c r="M44" i="4" l="1"/>
  <c r="L49" i="4"/>
  <c r="L50" i="4" s="1"/>
  <c r="L51" i="4" s="1"/>
  <c r="T22" i="4" s="1"/>
  <c r="U22" i="4" s="1"/>
  <c r="T6" i="3"/>
  <c r="U5" i="3"/>
  <c r="H6" i="3"/>
  <c r="P7" i="2"/>
  <c r="P11" i="2"/>
  <c r="J7" i="2"/>
  <c r="J11" i="2"/>
  <c r="J6" i="2"/>
  <c r="J10" i="2"/>
  <c r="W109" i="2"/>
  <c r="K109" i="2"/>
  <c r="K97" i="2"/>
  <c r="W85" i="2"/>
  <c r="S85" i="2"/>
  <c r="K85" i="2"/>
  <c r="W73" i="2"/>
  <c r="W61" i="2"/>
  <c r="O61" i="2"/>
  <c r="S110" i="2"/>
  <c r="Q111" i="2"/>
  <c r="M111" i="2"/>
  <c r="O110" i="2"/>
  <c r="I110" i="2"/>
  <c r="U110" i="2"/>
  <c r="U99" i="2"/>
  <c r="W98" i="2"/>
  <c r="M99" i="2"/>
  <c r="O98" i="2"/>
  <c r="I98" i="2"/>
  <c r="Q98" i="2"/>
  <c r="M87" i="2"/>
  <c r="O86" i="2"/>
  <c r="I86" i="2"/>
  <c r="U86" i="2"/>
  <c r="Q86" i="2"/>
  <c r="S74" i="2"/>
  <c r="Q75" i="2"/>
  <c r="M75" i="2"/>
  <c r="O74" i="2"/>
  <c r="I74" i="2"/>
  <c r="U74" i="2"/>
  <c r="K62" i="2"/>
  <c r="I63" i="2"/>
  <c r="Q63" i="2"/>
  <c r="S62" i="2"/>
  <c r="M62" i="2"/>
  <c r="U62" i="2"/>
  <c r="V5" i="1"/>
  <c r="V9" i="1"/>
  <c r="V8" i="1"/>
  <c r="P10" i="1"/>
  <c r="P5" i="1"/>
  <c r="Q6" i="1"/>
  <c r="P9" i="1"/>
  <c r="M50" i="1"/>
  <c r="N50" i="1" s="1"/>
  <c r="N49" i="1"/>
  <c r="O49" i="1" s="1"/>
  <c r="O61" i="1"/>
  <c r="R61" i="1"/>
  <c r="Q63" i="1"/>
  <c r="R63" i="1" s="1"/>
  <c r="S63" i="1" s="1"/>
  <c r="M62" i="1"/>
  <c r="N62" i="1" s="1"/>
  <c r="O62" i="1" s="1"/>
  <c r="I62" i="1"/>
  <c r="J62" i="1" s="1"/>
  <c r="K62" i="1" s="1"/>
  <c r="U62" i="1"/>
  <c r="V62" i="1" s="1"/>
  <c r="W62" i="1" s="1"/>
  <c r="I50" i="1"/>
  <c r="J50" i="1" s="1"/>
  <c r="K50" i="1" s="1"/>
  <c r="U50" i="1"/>
  <c r="V50" i="1" s="1"/>
  <c r="W50" i="1" s="1"/>
  <c r="Q50" i="1"/>
  <c r="R50" i="1" s="1"/>
  <c r="S50" i="1" s="1"/>
  <c r="P5" i="3"/>
  <c r="Q5" i="3"/>
  <c r="R5" i="3" s="1"/>
  <c r="D5" i="3"/>
  <c r="F5" i="3"/>
  <c r="O5" i="3"/>
  <c r="W5" i="3"/>
  <c r="X5" i="3" s="1"/>
  <c r="C5" i="3"/>
  <c r="Y5" i="3"/>
  <c r="W6" i="3"/>
  <c r="X6" i="3" s="1"/>
  <c r="B7" i="3"/>
  <c r="G6" i="3"/>
  <c r="C6" i="3"/>
  <c r="E5" i="3"/>
  <c r="S5" i="3"/>
  <c r="N7" i="3"/>
  <c r="S6" i="3"/>
  <c r="O6" i="3"/>
  <c r="M6" i="3"/>
  <c r="H5" i="3"/>
  <c r="M49" i="4" l="1"/>
  <c r="M50" i="4" s="1"/>
  <c r="M51" i="4" s="1"/>
  <c r="H22" i="4" s="1"/>
  <c r="I22" i="4" s="1"/>
  <c r="O44" i="4"/>
  <c r="V6" i="3"/>
  <c r="Y6" i="3"/>
  <c r="U6" i="3"/>
  <c r="T7" i="3"/>
  <c r="W7" i="3" s="1"/>
  <c r="X7" i="3" s="1"/>
  <c r="K6" i="3"/>
  <c r="L6" i="3"/>
  <c r="J6" i="3"/>
  <c r="H7" i="3"/>
  <c r="I6" i="3"/>
  <c r="M112" i="2"/>
  <c r="O111" i="2"/>
  <c r="W110" i="2"/>
  <c r="U111" i="2"/>
  <c r="S111" i="2"/>
  <c r="Q112" i="2"/>
  <c r="K110" i="2"/>
  <c r="I111" i="2"/>
  <c r="S98" i="2"/>
  <c r="Q99" i="2"/>
  <c r="K98" i="2"/>
  <c r="I99" i="2"/>
  <c r="U100" i="2"/>
  <c r="W99" i="2"/>
  <c r="M100" i="2"/>
  <c r="O99" i="2"/>
  <c r="W86" i="2"/>
  <c r="U87" i="2"/>
  <c r="K86" i="2"/>
  <c r="I87" i="2"/>
  <c r="S86" i="2"/>
  <c r="Q87" i="2"/>
  <c r="M88" i="2"/>
  <c r="O87" i="2"/>
  <c r="I75" i="2"/>
  <c r="K74" i="2"/>
  <c r="M76" i="2"/>
  <c r="O75" i="2"/>
  <c r="W74" i="2"/>
  <c r="U75" i="2"/>
  <c r="S75" i="2"/>
  <c r="Q76" i="2"/>
  <c r="O62" i="2"/>
  <c r="M63" i="2"/>
  <c r="Q64" i="2"/>
  <c r="S63" i="2"/>
  <c r="W62" i="2"/>
  <c r="U63" i="2"/>
  <c r="K63" i="2"/>
  <c r="I64" i="2"/>
  <c r="O50" i="1"/>
  <c r="S62" i="1"/>
  <c r="M51" i="1"/>
  <c r="N51" i="1" s="1"/>
  <c r="O51" i="1" s="1"/>
  <c r="M63" i="1"/>
  <c r="N63" i="1" s="1"/>
  <c r="O63" i="1" s="1"/>
  <c r="Q64" i="1"/>
  <c r="R64" i="1" s="1"/>
  <c r="S64" i="1" s="1"/>
  <c r="U63" i="1"/>
  <c r="V63" i="1" s="1"/>
  <c r="W63" i="1" s="1"/>
  <c r="I63" i="1"/>
  <c r="J63" i="1" s="1"/>
  <c r="K63" i="1" s="1"/>
  <c r="U51" i="1"/>
  <c r="V51" i="1" s="1"/>
  <c r="W51" i="1" s="1"/>
  <c r="I51" i="1"/>
  <c r="J51" i="1" s="1"/>
  <c r="K51" i="1" s="1"/>
  <c r="Q51" i="1"/>
  <c r="R51" i="1" s="1"/>
  <c r="S51" i="1" s="1"/>
  <c r="M52" i="1"/>
  <c r="N52" i="1" s="1"/>
  <c r="O52" i="1" s="1"/>
  <c r="O7" i="3"/>
  <c r="N8" i="3"/>
  <c r="Q7" i="3"/>
  <c r="R7" i="3" s="1"/>
  <c r="P7" i="3"/>
  <c r="S7" i="3"/>
  <c r="F7" i="3"/>
  <c r="D7" i="3"/>
  <c r="C7" i="3"/>
  <c r="G7" i="3"/>
  <c r="B8" i="3"/>
  <c r="E7" i="3"/>
  <c r="V7" i="3"/>
  <c r="Y7" i="3"/>
  <c r="T8" i="3"/>
  <c r="U7" i="3"/>
  <c r="L5" i="3"/>
  <c r="K5" i="3"/>
  <c r="M5" i="3"/>
  <c r="J5" i="3"/>
  <c r="I5" i="3"/>
  <c r="P44" i="4" l="1"/>
  <c r="O49" i="4"/>
  <c r="O50" i="4" s="1"/>
  <c r="O51" i="4" s="1"/>
  <c r="R22" i="4" s="1"/>
  <c r="L7" i="3"/>
  <c r="H8" i="3"/>
  <c r="M7" i="3"/>
  <c r="I7" i="3"/>
  <c r="J7" i="3"/>
  <c r="K7" i="3"/>
  <c r="M113" i="2"/>
  <c r="O112" i="2"/>
  <c r="K111" i="2"/>
  <c r="I112" i="2"/>
  <c r="W111" i="2"/>
  <c r="U112" i="2"/>
  <c r="S112" i="2"/>
  <c r="Q113" i="2"/>
  <c r="S99" i="2"/>
  <c r="Q100" i="2"/>
  <c r="W100" i="2"/>
  <c r="U101" i="2"/>
  <c r="K99" i="2"/>
  <c r="I100" i="2"/>
  <c r="M101" i="2"/>
  <c r="O100" i="2"/>
  <c r="K87" i="2"/>
  <c r="I88" i="2"/>
  <c r="M89" i="2"/>
  <c r="O88" i="2"/>
  <c r="S87" i="2"/>
  <c r="Q88" i="2"/>
  <c r="W87" i="2"/>
  <c r="U88" i="2"/>
  <c r="K75" i="2"/>
  <c r="I76" i="2"/>
  <c r="S76" i="2"/>
  <c r="Q77" i="2"/>
  <c r="M77" i="2"/>
  <c r="O76" i="2"/>
  <c r="W75" i="2"/>
  <c r="U76" i="2"/>
  <c r="K64" i="2"/>
  <c r="I65" i="2"/>
  <c r="Q65" i="2"/>
  <c r="S64" i="2"/>
  <c r="W63" i="2"/>
  <c r="U64" i="2"/>
  <c r="O63" i="2"/>
  <c r="M64" i="2"/>
  <c r="U64" i="1"/>
  <c r="V64" i="1" s="1"/>
  <c r="W64" i="1" s="1"/>
  <c r="M64" i="1"/>
  <c r="N64" i="1" s="1"/>
  <c r="O64" i="1" s="1"/>
  <c r="I64" i="1"/>
  <c r="J64" i="1" s="1"/>
  <c r="K64" i="1" s="1"/>
  <c r="Q65" i="1"/>
  <c r="R65" i="1" s="1"/>
  <c r="S65" i="1" s="1"/>
  <c r="I52" i="1"/>
  <c r="J52" i="1" s="1"/>
  <c r="K52" i="1" s="1"/>
  <c r="M53" i="1"/>
  <c r="N53" i="1" s="1"/>
  <c r="O53" i="1" s="1"/>
  <c r="Q52" i="1"/>
  <c r="R52" i="1" s="1"/>
  <c r="S52" i="1" s="1"/>
  <c r="U52" i="1"/>
  <c r="V52" i="1" s="1"/>
  <c r="W52" i="1" s="1"/>
  <c r="T9" i="3"/>
  <c r="Y8" i="3"/>
  <c r="U8" i="3"/>
  <c r="V8" i="3"/>
  <c r="W8" i="3"/>
  <c r="X8" i="3" s="1"/>
  <c r="E8" i="3"/>
  <c r="B9" i="3"/>
  <c r="F8" i="3"/>
  <c r="G8" i="3"/>
  <c r="D8" i="3"/>
  <c r="C8" i="3"/>
  <c r="Q8" i="3"/>
  <c r="R8" i="3" s="1"/>
  <c r="P8" i="3"/>
  <c r="S8" i="3"/>
  <c r="N9" i="3"/>
  <c r="O8" i="3"/>
  <c r="P22" i="4" l="1"/>
  <c r="Q22" i="4"/>
  <c r="P49" i="4"/>
  <c r="P50" i="4" s="1"/>
  <c r="P51" i="4" s="1"/>
  <c r="F22" i="4" s="1"/>
  <c r="Q44" i="4"/>
  <c r="K8" i="3"/>
  <c r="L8" i="3"/>
  <c r="I8" i="3"/>
  <c r="H9" i="3"/>
  <c r="J8" i="3"/>
  <c r="M8" i="3"/>
  <c r="M114" i="2"/>
  <c r="O113" i="2"/>
  <c r="I113" i="2"/>
  <c r="K112" i="2"/>
  <c r="S113" i="2"/>
  <c r="Q114" i="2"/>
  <c r="W112" i="2"/>
  <c r="U113" i="2"/>
  <c r="K100" i="2"/>
  <c r="I101" i="2"/>
  <c r="S100" i="2"/>
  <c r="Q101" i="2"/>
  <c r="U102" i="2"/>
  <c r="W101" i="2"/>
  <c r="M102" i="2"/>
  <c r="O101" i="2"/>
  <c r="W88" i="2"/>
  <c r="U89" i="2"/>
  <c r="M90" i="2"/>
  <c r="O89" i="2"/>
  <c r="S88" i="2"/>
  <c r="Q89" i="2"/>
  <c r="K88" i="2"/>
  <c r="I89" i="2"/>
  <c r="M78" i="2"/>
  <c r="O77" i="2"/>
  <c r="W76" i="2"/>
  <c r="U77" i="2"/>
  <c r="S77" i="2"/>
  <c r="Q78" i="2"/>
  <c r="I77" i="2"/>
  <c r="K76" i="2"/>
  <c r="W64" i="2"/>
  <c r="U65" i="2"/>
  <c r="K65" i="2"/>
  <c r="I66" i="2"/>
  <c r="O64" i="2"/>
  <c r="M65" i="2"/>
  <c r="Q66" i="2"/>
  <c r="S65" i="2"/>
  <c r="I65" i="1"/>
  <c r="J65" i="1" s="1"/>
  <c r="K65" i="1" s="1"/>
  <c r="U65" i="1"/>
  <c r="V65" i="1" s="1"/>
  <c r="W65" i="1" s="1"/>
  <c r="Q66" i="1"/>
  <c r="R66" i="1" s="1"/>
  <c r="S66" i="1" s="1"/>
  <c r="M65" i="1"/>
  <c r="N65" i="1" s="1"/>
  <c r="O65" i="1" s="1"/>
  <c r="U53" i="1"/>
  <c r="V53" i="1" s="1"/>
  <c r="W53" i="1" s="1"/>
  <c r="M54" i="1"/>
  <c r="N54" i="1" s="1"/>
  <c r="O54" i="1" s="1"/>
  <c r="Q53" i="1"/>
  <c r="R53" i="1" s="1"/>
  <c r="S53" i="1" s="1"/>
  <c r="I53" i="1"/>
  <c r="J53" i="1" s="1"/>
  <c r="K53" i="1" s="1"/>
  <c r="P9" i="3"/>
  <c r="N10" i="3"/>
  <c r="Q9" i="3"/>
  <c r="R9" i="3" s="1"/>
  <c r="S9" i="3"/>
  <c r="O9" i="3"/>
  <c r="D9" i="3"/>
  <c r="G9" i="3"/>
  <c r="B10" i="3"/>
  <c r="C9" i="3"/>
  <c r="F9" i="3"/>
  <c r="E9" i="3"/>
  <c r="T10" i="3"/>
  <c r="W9" i="3"/>
  <c r="X9" i="3" s="1"/>
  <c r="V9" i="3"/>
  <c r="U9" i="3"/>
  <c r="Y9" i="3"/>
  <c r="D22" i="4" l="1"/>
  <c r="E22" i="4"/>
  <c r="R44" i="4"/>
  <c r="Q49" i="4"/>
  <c r="Q50" i="4" s="1"/>
  <c r="Q51" i="4" s="1"/>
  <c r="X22" i="4" s="1"/>
  <c r="H10" i="3"/>
  <c r="L9" i="3"/>
  <c r="J9" i="3"/>
  <c r="I9" i="3"/>
  <c r="K9" i="3"/>
  <c r="M9" i="3"/>
  <c r="I114" i="2"/>
  <c r="K113" i="2"/>
  <c r="M115" i="2"/>
  <c r="O114" i="2"/>
  <c r="W113" i="2"/>
  <c r="U114" i="2"/>
  <c r="S114" i="2"/>
  <c r="Q115" i="2"/>
  <c r="S115" i="2" s="1"/>
  <c r="K101" i="2"/>
  <c r="I102" i="2"/>
  <c r="U103" i="2"/>
  <c r="W102" i="2"/>
  <c r="S101" i="2"/>
  <c r="Q102" i="2"/>
  <c r="M103" i="2"/>
  <c r="O102" i="2"/>
  <c r="K89" i="2"/>
  <c r="I90" i="2"/>
  <c r="M91" i="2"/>
  <c r="O90" i="2"/>
  <c r="S89" i="2"/>
  <c r="Q90" i="2"/>
  <c r="W89" i="2"/>
  <c r="U90" i="2"/>
  <c r="M79" i="2"/>
  <c r="O79" i="2" s="1"/>
  <c r="O78" i="2"/>
  <c r="W77" i="2"/>
  <c r="U78" i="2"/>
  <c r="K77" i="2"/>
  <c r="I78" i="2"/>
  <c r="S78" i="2"/>
  <c r="Q79" i="2"/>
  <c r="S79" i="2" s="1"/>
  <c r="K66" i="2"/>
  <c r="I67" i="2"/>
  <c r="K67" i="2" s="1"/>
  <c r="Q67" i="2"/>
  <c r="S67" i="2" s="1"/>
  <c r="S66" i="2"/>
  <c r="O65" i="2"/>
  <c r="M66" i="2"/>
  <c r="W65" i="2"/>
  <c r="U66" i="2"/>
  <c r="M66" i="1"/>
  <c r="N66" i="1" s="1"/>
  <c r="O66" i="1" s="1"/>
  <c r="I66" i="1"/>
  <c r="J66" i="1" s="1"/>
  <c r="K66" i="1" s="1"/>
  <c r="Q67" i="1"/>
  <c r="R67" i="1" s="1"/>
  <c r="S67" i="1" s="1"/>
  <c r="U66" i="1"/>
  <c r="V66" i="1" s="1"/>
  <c r="W66" i="1" s="1"/>
  <c r="I54" i="1"/>
  <c r="J54" i="1" s="1"/>
  <c r="K54" i="1" s="1"/>
  <c r="M55" i="1"/>
  <c r="N55" i="1" s="1"/>
  <c r="O55" i="1" s="1"/>
  <c r="Q54" i="1"/>
  <c r="R54" i="1" s="1"/>
  <c r="S54" i="1" s="1"/>
  <c r="U54" i="1"/>
  <c r="V54" i="1" s="1"/>
  <c r="W54" i="1" s="1"/>
  <c r="B11" i="3"/>
  <c r="G10" i="3"/>
  <c r="C10" i="3"/>
  <c r="D10" i="3"/>
  <c r="F10" i="3"/>
  <c r="E10" i="3"/>
  <c r="W10" i="3"/>
  <c r="X10" i="3" s="1"/>
  <c r="Y10" i="3"/>
  <c r="T11" i="3"/>
  <c r="V10" i="3"/>
  <c r="U10" i="3"/>
  <c r="N11" i="3"/>
  <c r="S10" i="3"/>
  <c r="O10" i="3"/>
  <c r="Q10" i="3"/>
  <c r="R10" i="3" s="1"/>
  <c r="P10" i="3"/>
  <c r="V22" i="4" l="1"/>
  <c r="W22" i="4"/>
  <c r="R49" i="4"/>
  <c r="R50" i="4" s="1"/>
  <c r="R51" i="4" s="1"/>
  <c r="L22" i="4" s="1"/>
  <c r="T44" i="4"/>
  <c r="K10" i="3"/>
  <c r="L10" i="3"/>
  <c r="I10" i="3"/>
  <c r="H11" i="3"/>
  <c r="J10" i="3"/>
  <c r="M10" i="3"/>
  <c r="O115" i="2"/>
  <c r="K114" i="2"/>
  <c r="I115" i="2"/>
  <c r="K115" i="2" s="1"/>
  <c r="W114" i="2"/>
  <c r="U115" i="2"/>
  <c r="W115" i="2" s="1"/>
  <c r="S102" i="2"/>
  <c r="Q103" i="2"/>
  <c r="S103" i="2" s="1"/>
  <c r="K102" i="2"/>
  <c r="I103" i="2"/>
  <c r="K103" i="2" s="1"/>
  <c r="O103" i="2"/>
  <c r="W103" i="2"/>
  <c r="W90" i="2"/>
  <c r="U91" i="2"/>
  <c r="O91" i="2"/>
  <c r="S90" i="2"/>
  <c r="Q91" i="2"/>
  <c r="S91" i="2" s="1"/>
  <c r="K90" i="2"/>
  <c r="I91" i="2"/>
  <c r="K91" i="2" s="1"/>
  <c r="W78" i="2"/>
  <c r="U79" i="2"/>
  <c r="K78" i="2"/>
  <c r="I79" i="2"/>
  <c r="K79" i="2" s="1"/>
  <c r="W66" i="2"/>
  <c r="U67" i="2"/>
  <c r="W67" i="2" s="1"/>
  <c r="O66" i="2"/>
  <c r="M67" i="2"/>
  <c r="O67" i="2" s="1"/>
  <c r="M67" i="1"/>
  <c r="N67" i="1" s="1"/>
  <c r="O67" i="1" s="1"/>
  <c r="U67" i="1"/>
  <c r="V67" i="1" s="1"/>
  <c r="W67" i="1" s="1"/>
  <c r="I67" i="1"/>
  <c r="J67" i="1" s="1"/>
  <c r="K67" i="1" s="1"/>
  <c r="U55" i="1"/>
  <c r="V55" i="1" s="1"/>
  <c r="W55" i="1" s="1"/>
  <c r="Q55" i="1"/>
  <c r="R55" i="1" s="1"/>
  <c r="S55" i="1" s="1"/>
  <c r="I55" i="1"/>
  <c r="J55" i="1" s="1"/>
  <c r="K55" i="1" s="1"/>
  <c r="V11" i="3"/>
  <c r="T15" i="3"/>
  <c r="U11" i="3"/>
  <c r="Y11" i="3"/>
  <c r="T12" i="3"/>
  <c r="W11" i="3"/>
  <c r="X11" i="3" s="1"/>
  <c r="B15" i="3"/>
  <c r="F11" i="3"/>
  <c r="B12" i="3"/>
  <c r="E11" i="3"/>
  <c r="D11" i="3"/>
  <c r="C11" i="3"/>
  <c r="G11" i="3"/>
  <c r="N15" i="3"/>
  <c r="P11" i="3"/>
  <c r="O11" i="3"/>
  <c r="S11" i="3"/>
  <c r="N12" i="3"/>
  <c r="Q11" i="3"/>
  <c r="R11" i="3" s="1"/>
  <c r="T49" i="4" l="1"/>
  <c r="T50" i="4" s="1"/>
  <c r="T51" i="4" s="1"/>
  <c r="S22" i="4" s="1"/>
  <c r="U44" i="4"/>
  <c r="J22" i="4"/>
  <c r="K22" i="4"/>
  <c r="K11" i="3"/>
  <c r="H12" i="3"/>
  <c r="M11" i="3"/>
  <c r="H15" i="3"/>
  <c r="I11" i="3"/>
  <c r="L11" i="3"/>
  <c r="J11" i="3"/>
  <c r="W91" i="2"/>
  <c r="W79" i="2"/>
  <c r="E12" i="3"/>
  <c r="G12" i="3"/>
  <c r="B13" i="3"/>
  <c r="F12" i="3"/>
  <c r="D12" i="3"/>
  <c r="C12" i="3"/>
  <c r="T13" i="3"/>
  <c r="Y12" i="3"/>
  <c r="U12" i="3"/>
  <c r="W12" i="3"/>
  <c r="X12" i="3" s="1"/>
  <c r="V12" i="3"/>
  <c r="F15" i="3"/>
  <c r="G15" i="3"/>
  <c r="B16" i="3"/>
  <c r="E15" i="3"/>
  <c r="D15" i="3"/>
  <c r="C15" i="3"/>
  <c r="Q12" i="3"/>
  <c r="R12" i="3" s="1"/>
  <c r="N13" i="3"/>
  <c r="P12" i="3"/>
  <c r="S12" i="3"/>
  <c r="O12" i="3"/>
  <c r="Q15" i="3"/>
  <c r="R15" i="3" s="1"/>
  <c r="S15" i="3"/>
  <c r="N16" i="3"/>
  <c r="P15" i="3"/>
  <c r="O15" i="3"/>
  <c r="V15" i="3"/>
  <c r="T16" i="3"/>
  <c r="Y15" i="3"/>
  <c r="U15" i="3"/>
  <c r="W15" i="3"/>
  <c r="X15" i="3" s="1"/>
  <c r="U49" i="4" l="1"/>
  <c r="U50" i="4" s="1"/>
  <c r="U51" i="4" s="1"/>
  <c r="G22" i="4" s="1"/>
  <c r="V44" i="4"/>
  <c r="I12" i="3"/>
  <c r="K12" i="3"/>
  <c r="M12" i="3"/>
  <c r="J12" i="3"/>
  <c r="L12" i="3"/>
  <c r="H13" i="3"/>
  <c r="J15" i="3"/>
  <c r="K15" i="3"/>
  <c r="M15" i="3"/>
  <c r="L15" i="3"/>
  <c r="H16" i="3"/>
  <c r="I15" i="3"/>
  <c r="P13" i="3"/>
  <c r="S13" i="3"/>
  <c r="N14" i="3"/>
  <c r="Q13" i="3"/>
  <c r="R13" i="3" s="1"/>
  <c r="O13" i="3"/>
  <c r="Y13" i="3"/>
  <c r="T14" i="3"/>
  <c r="W13" i="3"/>
  <c r="X13" i="3" s="1"/>
  <c r="V13" i="3"/>
  <c r="U13" i="3"/>
  <c r="D13" i="3"/>
  <c r="C13" i="3"/>
  <c r="G13" i="3"/>
  <c r="B14" i="3"/>
  <c r="F13" i="3"/>
  <c r="E13" i="3"/>
  <c r="E16" i="3"/>
  <c r="D16" i="3"/>
  <c r="C16" i="3"/>
  <c r="G16" i="3"/>
  <c r="F16" i="3"/>
  <c r="Y16" i="3"/>
  <c r="U16" i="3"/>
  <c r="W16" i="3"/>
  <c r="X16" i="3" s="1"/>
  <c r="V16" i="3"/>
  <c r="Q16" i="3"/>
  <c r="R16" i="3" s="1"/>
  <c r="P16" i="3"/>
  <c r="S16" i="3"/>
  <c r="O16" i="3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A15" i="2"/>
  <c r="A16" i="2"/>
  <c r="A14" i="2"/>
  <c r="V49" i="2"/>
  <c r="V50" i="2"/>
  <c r="V51" i="2"/>
  <c r="V52" i="2"/>
  <c r="V53" i="2"/>
  <c r="V54" i="2"/>
  <c r="V55" i="2"/>
  <c r="V48" i="2"/>
  <c r="R49" i="2"/>
  <c r="R50" i="2"/>
  <c r="R51" i="2"/>
  <c r="R52" i="2"/>
  <c r="R53" i="2"/>
  <c r="R54" i="2"/>
  <c r="R55" i="2"/>
  <c r="R48" i="2"/>
  <c r="N49" i="2"/>
  <c r="N50" i="2"/>
  <c r="N51" i="2"/>
  <c r="N52" i="2"/>
  <c r="N53" i="2"/>
  <c r="N54" i="2"/>
  <c r="N55" i="2"/>
  <c r="N48" i="2"/>
  <c r="J49" i="2"/>
  <c r="J50" i="2"/>
  <c r="J51" i="2"/>
  <c r="J52" i="2"/>
  <c r="J53" i="2"/>
  <c r="J54" i="2"/>
  <c r="J55" i="2"/>
  <c r="J48" i="2"/>
  <c r="K40" i="2"/>
  <c r="L40" i="2"/>
  <c r="M40" i="2"/>
  <c r="O40" i="2"/>
  <c r="O41" i="2" s="1"/>
  <c r="O42" i="2" s="1"/>
  <c r="P40" i="2"/>
  <c r="P41" i="2" s="1"/>
  <c r="P42" i="2" s="1"/>
  <c r="Q40" i="2"/>
  <c r="R40" i="2"/>
  <c r="T40" i="2"/>
  <c r="T41" i="2" s="1"/>
  <c r="T42" i="2" s="1"/>
  <c r="U40" i="2"/>
  <c r="V40" i="2"/>
  <c r="W40" i="2"/>
  <c r="J40" i="2"/>
  <c r="J41" i="2" s="1"/>
  <c r="J42" i="2" s="1"/>
  <c r="U49" i="2"/>
  <c r="Q49" i="2"/>
  <c r="Q50" i="2" s="1"/>
  <c r="M49" i="2"/>
  <c r="M50" i="2" s="1"/>
  <c r="M51" i="2" s="1"/>
  <c r="M52" i="2" s="1"/>
  <c r="M53" i="2" s="1"/>
  <c r="M54" i="2" s="1"/>
  <c r="M55" i="2" s="1"/>
  <c r="I49" i="2"/>
  <c r="U35" i="2"/>
  <c r="V35" i="2" s="1"/>
  <c r="R35" i="2"/>
  <c r="Q35" i="2"/>
  <c r="P35" i="2"/>
  <c r="L35" i="2"/>
  <c r="K35" i="2"/>
  <c r="K41" i="2" s="1"/>
  <c r="K42" i="2" s="1"/>
  <c r="A6" i="2"/>
  <c r="A7" i="2" s="1"/>
  <c r="A8" i="2" s="1"/>
  <c r="A9" i="2" s="1"/>
  <c r="A10" i="2" s="1"/>
  <c r="A11" i="2" s="1"/>
  <c r="A21" i="2" s="1"/>
  <c r="V49" i="4" l="1"/>
  <c r="V50" i="4" s="1"/>
  <c r="V51" i="4" s="1"/>
  <c r="Y22" i="4" s="1"/>
  <c r="W44" i="4"/>
  <c r="L13" i="3"/>
  <c r="K13" i="3"/>
  <c r="H14" i="3"/>
  <c r="I13" i="3"/>
  <c r="J13" i="3"/>
  <c r="M13" i="3"/>
  <c r="K16" i="3"/>
  <c r="M16" i="3"/>
  <c r="J16" i="3"/>
  <c r="I16" i="3"/>
  <c r="L16" i="3"/>
  <c r="W14" i="3"/>
  <c r="X14" i="3" s="1"/>
  <c r="U14" i="3"/>
  <c r="Y14" i="3"/>
  <c r="V14" i="3"/>
  <c r="S14" i="3"/>
  <c r="O14" i="3"/>
  <c r="P14" i="3"/>
  <c r="Q14" i="3"/>
  <c r="R14" i="3" s="1"/>
  <c r="G14" i="3"/>
  <c r="C14" i="3"/>
  <c r="E14" i="3"/>
  <c r="D14" i="3"/>
  <c r="F14" i="3"/>
  <c r="A18" i="2"/>
  <c r="A17" i="2"/>
  <c r="A19" i="2"/>
  <c r="A20" i="2"/>
  <c r="R41" i="2"/>
  <c r="R42" i="2" s="1"/>
  <c r="Q41" i="2"/>
  <c r="Q42" i="2" s="1"/>
  <c r="O49" i="2"/>
  <c r="B5" i="2" s="1"/>
  <c r="O43" i="2"/>
  <c r="S49" i="2"/>
  <c r="T5" i="2" s="1"/>
  <c r="L41" i="2"/>
  <c r="L42" i="2" s="1"/>
  <c r="M35" i="2"/>
  <c r="M41" i="2" s="1"/>
  <c r="M42" i="2" s="1"/>
  <c r="W49" i="2"/>
  <c r="H5" i="2" s="1"/>
  <c r="U50" i="2"/>
  <c r="T43" i="2"/>
  <c r="P43" i="2"/>
  <c r="I50" i="2"/>
  <c r="K49" i="2"/>
  <c r="N5" i="2" s="1"/>
  <c r="W35" i="2"/>
  <c r="W41" i="2" s="1"/>
  <c r="W42" i="2" s="1"/>
  <c r="V41" i="2"/>
  <c r="V42" i="2" s="1"/>
  <c r="S50" i="2"/>
  <c r="T6" i="2" s="1"/>
  <c r="Q51" i="2"/>
  <c r="U41" i="2"/>
  <c r="U42" i="2" s="1"/>
  <c r="U43" i="2" s="1"/>
  <c r="O50" i="2"/>
  <c r="B6" i="2" s="1"/>
  <c r="O54" i="2"/>
  <c r="B10" i="2" s="1"/>
  <c r="A5" i="1"/>
  <c r="A6" i="1" s="1"/>
  <c r="A7" i="1" s="1"/>
  <c r="A8" i="1" s="1"/>
  <c r="A9" i="1" s="1"/>
  <c r="A10" i="1" s="1"/>
  <c r="V36" i="1"/>
  <c r="V48" i="1" s="1"/>
  <c r="U37" i="1"/>
  <c r="U38" i="1" s="1"/>
  <c r="V38" i="1" s="1"/>
  <c r="R36" i="1"/>
  <c r="R48" i="1" s="1"/>
  <c r="Q37" i="1"/>
  <c r="Q38" i="1" s="1"/>
  <c r="R38" i="1" s="1"/>
  <c r="M37" i="1"/>
  <c r="J36" i="1"/>
  <c r="J48" i="1" s="1"/>
  <c r="J28" i="1"/>
  <c r="J29" i="1" s="1"/>
  <c r="J30" i="1" s="1"/>
  <c r="I37" i="1"/>
  <c r="J37" i="1" s="1"/>
  <c r="T28" i="1"/>
  <c r="T29" i="1" s="1"/>
  <c r="T30" i="1" s="1"/>
  <c r="O28" i="1"/>
  <c r="O29" i="1" s="1"/>
  <c r="O30" i="1" s="1"/>
  <c r="U24" i="1"/>
  <c r="U28" i="1" s="1"/>
  <c r="U29" i="1" s="1"/>
  <c r="U30" i="1" s="1"/>
  <c r="P24" i="1"/>
  <c r="P28" i="1" s="1"/>
  <c r="P29" i="1" s="1"/>
  <c r="P30" i="1" s="1"/>
  <c r="K24" i="1"/>
  <c r="K28" i="1" s="1"/>
  <c r="K29" i="1" s="1"/>
  <c r="K30" i="1" s="1"/>
  <c r="W49" i="4" l="1"/>
  <c r="W50" i="4" s="1"/>
  <c r="W51" i="4" s="1"/>
  <c r="M22" i="4" s="1"/>
  <c r="Z44" i="4"/>
  <c r="J14" i="3"/>
  <c r="I14" i="3"/>
  <c r="M14" i="3"/>
  <c r="K14" i="3"/>
  <c r="L14" i="3"/>
  <c r="K37" i="1"/>
  <c r="N4" i="1" s="1"/>
  <c r="V60" i="1"/>
  <c r="W61" i="1" s="1"/>
  <c r="W49" i="1"/>
  <c r="R60" i="1"/>
  <c r="S61" i="1" s="1"/>
  <c r="S49" i="1"/>
  <c r="J60" i="1"/>
  <c r="K61" i="1" s="1"/>
  <c r="K49" i="1"/>
  <c r="R43" i="2"/>
  <c r="Q43" i="2"/>
  <c r="V43" i="2"/>
  <c r="W43" i="2"/>
  <c r="O52" i="2"/>
  <c r="B8" i="2" s="1"/>
  <c r="O53" i="2"/>
  <c r="B9" i="2" s="1"/>
  <c r="I51" i="2"/>
  <c r="K50" i="2"/>
  <c r="N6" i="2" s="1"/>
  <c r="O55" i="2"/>
  <c r="B11" i="2" s="1"/>
  <c r="W50" i="2"/>
  <c r="H6" i="2" s="1"/>
  <c r="U51" i="2"/>
  <c r="O51" i="2"/>
  <c r="B7" i="2" s="1"/>
  <c r="S51" i="2"/>
  <c r="T7" i="2" s="1"/>
  <c r="Q52" i="2"/>
  <c r="N37" i="1"/>
  <c r="M38" i="1"/>
  <c r="V37" i="1"/>
  <c r="W38" i="1" s="1"/>
  <c r="R37" i="1"/>
  <c r="U39" i="1"/>
  <c r="V39" i="1" s="1"/>
  <c r="Q39" i="1"/>
  <c r="R39" i="1" s="1"/>
  <c r="V24" i="1"/>
  <c r="W24" i="1" s="1"/>
  <c r="W28" i="1" s="1"/>
  <c r="W29" i="1" s="1"/>
  <c r="W30" i="1" s="1"/>
  <c r="P31" i="1"/>
  <c r="Q24" i="1"/>
  <c r="T31" i="1"/>
  <c r="O31" i="1"/>
  <c r="U31" i="1"/>
  <c r="I38" i="1"/>
  <c r="J38" i="1" s="1"/>
  <c r="L24" i="1"/>
  <c r="Z49" i="4" l="1"/>
  <c r="Z50" i="4" s="1"/>
  <c r="Z51" i="4" s="1"/>
  <c r="N29" i="4" s="1"/>
  <c r="O29" i="4" s="1"/>
  <c r="AA44" i="4"/>
  <c r="W16" i="2"/>
  <c r="V16" i="2"/>
  <c r="V15" i="2"/>
  <c r="W15" i="2"/>
  <c r="Q15" i="2"/>
  <c r="P15" i="2"/>
  <c r="J15" i="2"/>
  <c r="K15" i="2"/>
  <c r="E19" i="2"/>
  <c r="D19" i="2"/>
  <c r="E20" i="2"/>
  <c r="D20" i="2"/>
  <c r="E16" i="2"/>
  <c r="D16" i="2"/>
  <c r="E15" i="2"/>
  <c r="D15" i="2"/>
  <c r="S39" i="1"/>
  <c r="T6" i="1" s="1"/>
  <c r="S37" i="1"/>
  <c r="T4" i="1" s="1"/>
  <c r="W37" i="1"/>
  <c r="H4" i="1" s="1"/>
  <c r="K38" i="1"/>
  <c r="N5" i="1" s="1"/>
  <c r="W39" i="1"/>
  <c r="H6" i="1" s="1"/>
  <c r="O37" i="1"/>
  <c r="B4" i="1" s="1"/>
  <c r="S38" i="1"/>
  <c r="T5" i="1" s="1"/>
  <c r="W51" i="2"/>
  <c r="H7" i="2" s="1"/>
  <c r="U52" i="2"/>
  <c r="I52" i="2"/>
  <c r="K51" i="2"/>
  <c r="N7" i="2" s="1"/>
  <c r="S52" i="2"/>
  <c r="T8" i="2" s="1"/>
  <c r="Q53" i="2"/>
  <c r="M39" i="1"/>
  <c r="N38" i="1"/>
  <c r="H5" i="1"/>
  <c r="U40" i="1"/>
  <c r="V40" i="1" s="1"/>
  <c r="Q40" i="1"/>
  <c r="R40" i="1" s="1"/>
  <c r="V28" i="1"/>
  <c r="V29" i="1" s="1"/>
  <c r="V30" i="1" s="1"/>
  <c r="R24" i="1"/>
  <c r="R28" i="1" s="1"/>
  <c r="R29" i="1" s="1"/>
  <c r="R30" i="1" s="1"/>
  <c r="Q28" i="1"/>
  <c r="Q29" i="1" s="1"/>
  <c r="Q30" i="1" s="1"/>
  <c r="I39" i="1"/>
  <c r="J39" i="1" s="1"/>
  <c r="L28" i="1"/>
  <c r="L29" i="1" s="1"/>
  <c r="L30" i="1" s="1"/>
  <c r="M24" i="1"/>
  <c r="M28" i="1" s="1"/>
  <c r="M29" i="1" s="1"/>
  <c r="M30" i="1" s="1"/>
  <c r="AA49" i="4" l="1"/>
  <c r="AA50" i="4" s="1"/>
  <c r="AA51" i="4" s="1"/>
  <c r="AB44" i="4"/>
  <c r="W17" i="2"/>
  <c r="V17" i="2"/>
  <c r="P16" i="2"/>
  <c r="Q16" i="2"/>
  <c r="J16" i="2"/>
  <c r="E17" i="2"/>
  <c r="D17" i="2"/>
  <c r="E21" i="2"/>
  <c r="D21" i="2"/>
  <c r="D18" i="2"/>
  <c r="E18" i="2"/>
  <c r="W40" i="1"/>
  <c r="H7" i="1" s="1"/>
  <c r="O38" i="1"/>
  <c r="B5" i="1" s="1"/>
  <c r="K39" i="1"/>
  <c r="N6" i="1" s="1"/>
  <c r="S40" i="1"/>
  <c r="T7" i="1" s="1"/>
  <c r="S53" i="2"/>
  <c r="T9" i="2" s="1"/>
  <c r="Q54" i="2"/>
  <c r="W52" i="2"/>
  <c r="H8" i="2" s="1"/>
  <c r="U53" i="2"/>
  <c r="I53" i="2"/>
  <c r="K52" i="2"/>
  <c r="N8" i="2" s="1"/>
  <c r="M40" i="1"/>
  <c r="N39" i="1"/>
  <c r="U41" i="1"/>
  <c r="V41" i="1" s="1"/>
  <c r="Q41" i="1"/>
  <c r="R41" i="1" s="1"/>
  <c r="Q31" i="1"/>
  <c r="V31" i="1"/>
  <c r="I40" i="1"/>
  <c r="J40" i="1" s="1"/>
  <c r="W31" i="1"/>
  <c r="R31" i="1"/>
  <c r="AB49" i="4" l="1"/>
  <c r="AB50" i="4" s="1"/>
  <c r="AB51" i="4" s="1"/>
  <c r="T29" i="4" s="1"/>
  <c r="U29" i="4" s="1"/>
  <c r="AC44" i="4"/>
  <c r="H29" i="4"/>
  <c r="I29" i="4" s="1"/>
  <c r="B29" i="4"/>
  <c r="C29" i="4" s="1"/>
  <c r="W18" i="2"/>
  <c r="V18" i="2"/>
  <c r="Q17" i="2"/>
  <c r="P17" i="2"/>
  <c r="J17" i="2"/>
  <c r="O39" i="1"/>
  <c r="B6" i="1" s="1"/>
  <c r="T8" i="1"/>
  <c r="S41" i="1"/>
  <c r="K40" i="1"/>
  <c r="N7" i="1" s="1"/>
  <c r="W41" i="1"/>
  <c r="H8" i="1" s="1"/>
  <c r="S54" i="2"/>
  <c r="T10" i="2" s="1"/>
  <c r="Q55" i="2"/>
  <c r="S55" i="2" s="1"/>
  <c r="T11" i="2" s="1"/>
  <c r="K53" i="2"/>
  <c r="N9" i="2" s="1"/>
  <c r="I54" i="2"/>
  <c r="W53" i="2"/>
  <c r="H9" i="2" s="1"/>
  <c r="U54" i="2"/>
  <c r="N40" i="1"/>
  <c r="M41" i="1"/>
  <c r="U42" i="1"/>
  <c r="V42" i="1" s="1"/>
  <c r="Q42" i="1"/>
  <c r="R42" i="1" s="1"/>
  <c r="I41" i="1"/>
  <c r="J41" i="1" s="1"/>
  <c r="AC49" i="4" l="1"/>
  <c r="AC50" i="4" s="1"/>
  <c r="AC51" i="4" s="1"/>
  <c r="AE44" i="4"/>
  <c r="V19" i="2"/>
  <c r="W19" i="2"/>
  <c r="P18" i="2"/>
  <c r="Q18" i="2"/>
  <c r="J18" i="2"/>
  <c r="K41" i="1"/>
  <c r="N8" i="1" s="1"/>
  <c r="S42" i="1"/>
  <c r="T9" i="1" s="1"/>
  <c r="W42" i="1"/>
  <c r="H9" i="1" s="1"/>
  <c r="B7" i="1"/>
  <c r="O40" i="1"/>
  <c r="K54" i="2"/>
  <c r="N10" i="2" s="1"/>
  <c r="I55" i="2"/>
  <c r="W54" i="2"/>
  <c r="H10" i="2" s="1"/>
  <c r="U55" i="2"/>
  <c r="N41" i="1"/>
  <c r="M42" i="1"/>
  <c r="U43" i="1"/>
  <c r="V43" i="1" s="1"/>
  <c r="Q43" i="1"/>
  <c r="R43" i="1" s="1"/>
  <c r="I42" i="1"/>
  <c r="J42" i="1" s="1"/>
  <c r="AE49" i="4" l="1"/>
  <c r="AE50" i="4" s="1"/>
  <c r="AE51" i="4" s="1"/>
  <c r="R29" i="4" s="1"/>
  <c r="AF44" i="4"/>
  <c r="W20" i="2"/>
  <c r="V20" i="2"/>
  <c r="V21" i="2"/>
  <c r="W21" i="2"/>
  <c r="Q19" i="2"/>
  <c r="P19" i="2"/>
  <c r="J19" i="2"/>
  <c r="T10" i="1"/>
  <c r="S43" i="1"/>
  <c r="K42" i="1"/>
  <c r="N9" i="1" s="1"/>
  <c r="W43" i="1"/>
  <c r="H10" i="1" s="1"/>
  <c r="O41" i="1"/>
  <c r="B8" i="1" s="1"/>
  <c r="K55" i="2"/>
  <c r="N11" i="2" s="1"/>
  <c r="W55" i="2"/>
  <c r="H11" i="2" s="1"/>
  <c r="N42" i="1"/>
  <c r="M43" i="1"/>
  <c r="N43" i="1" s="1"/>
  <c r="I43" i="1"/>
  <c r="J43" i="1" s="1"/>
  <c r="AF49" i="4" l="1"/>
  <c r="AF50" i="4" s="1"/>
  <c r="AF51" i="4" s="1"/>
  <c r="F29" i="4" s="1"/>
  <c r="AG44" i="4"/>
  <c r="P29" i="4"/>
  <c r="Q29" i="4"/>
  <c r="P20" i="2"/>
  <c r="Q20" i="2"/>
  <c r="J20" i="2"/>
  <c r="O42" i="1"/>
  <c r="B9" i="1" s="1"/>
  <c r="O43" i="1"/>
  <c r="B10" i="1" s="1"/>
  <c r="K43" i="1"/>
  <c r="N10" i="1" s="1"/>
  <c r="AH44" i="4" l="1"/>
  <c r="AG49" i="4"/>
  <c r="AG50" i="4" s="1"/>
  <c r="AG51" i="4" s="1"/>
  <c r="X29" i="4" s="1"/>
  <c r="E29" i="4"/>
  <c r="D29" i="4"/>
  <c r="Q21" i="2"/>
  <c r="P21" i="2"/>
  <c r="J21" i="2"/>
  <c r="V29" i="4" l="1"/>
  <c r="W29" i="4"/>
  <c r="AH49" i="4"/>
  <c r="AH50" i="4" s="1"/>
  <c r="AH51" i="4" s="1"/>
  <c r="L29" i="4" s="1"/>
  <c r="AJ44" i="4"/>
  <c r="K29" i="4" l="1"/>
  <c r="J29" i="4"/>
  <c r="AJ49" i="4"/>
  <c r="AJ50" i="4" s="1"/>
  <c r="AJ51" i="4" s="1"/>
  <c r="S29" i="4" s="1"/>
  <c r="AK44" i="4"/>
  <c r="AK49" i="4" l="1"/>
  <c r="AK50" i="4" s="1"/>
  <c r="AK51" i="4" s="1"/>
  <c r="G29" i="4" s="1"/>
  <c r="AL44" i="4"/>
  <c r="AM44" i="4" l="1"/>
  <c r="AM49" i="4" s="1"/>
  <c r="AM50" i="4" s="1"/>
  <c r="AM51" i="4" s="1"/>
  <c r="AL49" i="4"/>
  <c r="AL50" i="4" s="1"/>
  <c r="AL51" i="4" s="1"/>
  <c r="Y29" i="4" l="1"/>
  <c r="M29" i="4"/>
</calcChain>
</file>

<file path=xl/sharedStrings.xml><?xml version="1.0" encoding="utf-8"?>
<sst xmlns="http://schemas.openxmlformats.org/spreadsheetml/2006/main" count="522" uniqueCount="138">
  <si>
    <t>f.l.X0</t>
  </si>
  <si>
    <t>f.l.X1</t>
  </si>
  <si>
    <t>f.l.X2</t>
  </si>
  <si>
    <t>f.l.X3</t>
  </si>
  <si>
    <t>m.h.X4</t>
  </si>
  <si>
    <t>m.h.X5</t>
  </si>
  <si>
    <t>f.l.X4</t>
  </si>
  <si>
    <t>f.l.X5</t>
  </si>
  <si>
    <t>f.h.X0</t>
  </si>
  <si>
    <t>f.h.X1</t>
  </si>
  <si>
    <t>f.h.X2</t>
  </si>
  <si>
    <t>f.h.X3</t>
  </si>
  <si>
    <t>f.h.X4</t>
  </si>
  <si>
    <t>f.h.X5</t>
  </si>
  <si>
    <t>m.l.X0</t>
  </si>
  <si>
    <t>m.l.X1</t>
  </si>
  <si>
    <t>m.l.X2</t>
  </si>
  <si>
    <t>m.l.X3</t>
  </si>
  <si>
    <t>m.l.X4</t>
  </si>
  <si>
    <t>m.l.X5</t>
  </si>
  <si>
    <t>m.h.X0</t>
  </si>
  <si>
    <t>m.h.X1</t>
  </si>
  <si>
    <t>m.h.X2</t>
  </si>
  <si>
    <t>m.h.X3</t>
  </si>
  <si>
    <t>Assumptions</t>
  </si>
  <si>
    <t>No AIDS</t>
  </si>
  <si>
    <t xml:space="preserve">AIDS Sick </t>
  </si>
  <si>
    <t>AIDS orphan</t>
  </si>
  <si>
    <t xml:space="preserve">Physical or emotional abuse in last year </t>
  </si>
  <si>
    <t>Poor</t>
  </si>
  <si>
    <t>Not poor</t>
  </si>
  <si>
    <t>B</t>
  </si>
  <si>
    <t>S.E.</t>
  </si>
  <si>
    <t>Wald</t>
  </si>
  <si>
    <t>df</t>
  </si>
  <si>
    <t>Sig.</t>
  </si>
  <si>
    <t>Male</t>
  </si>
  <si>
    <t>Female</t>
  </si>
  <si>
    <t xml:space="preserve">Female </t>
  </si>
  <si>
    <r>
      <t>Step 1</t>
    </r>
    <r>
      <rPr>
        <vertAlign val="superscript"/>
        <sz val="7"/>
        <color rgb="FF000000"/>
        <rFont val="Arial"/>
        <family val="2"/>
      </rPr>
      <t>a</t>
    </r>
  </si>
  <si>
    <t>OA_F</t>
  </si>
  <si>
    <t>SA_F</t>
  </si>
  <si>
    <t>AgeOfChild</t>
  </si>
  <si>
    <t>GenderChild</t>
  </si>
  <si>
    <t>FF</t>
  </si>
  <si>
    <t>Constant</t>
  </si>
  <si>
    <t xml:space="preserve">Probability </t>
  </si>
  <si>
    <t>Increase</t>
  </si>
  <si>
    <t>Prev.</t>
  </si>
  <si>
    <t>Incidence</t>
  </si>
  <si>
    <t>Continuation</t>
  </si>
  <si>
    <t>X2 relative to X4</t>
  </si>
  <si>
    <t>X3 relative to X4</t>
  </si>
  <si>
    <t>Age</t>
  </si>
  <si>
    <t>Physical and/or emotional abuse</t>
  </si>
  <si>
    <t xml:space="preserve">Incidence </t>
  </si>
  <si>
    <t>EmotOrPhyAbuseWeekly</t>
  </si>
  <si>
    <r>
      <t>Step 1</t>
    </r>
    <r>
      <rPr>
        <vertAlign val="superscript"/>
        <sz val="10"/>
        <color rgb="FF000000"/>
        <rFont val="Calibri"/>
        <family val="2"/>
        <scheme val="minor"/>
      </rPr>
      <t>a</t>
    </r>
  </si>
  <si>
    <t>No Abuse</t>
  </si>
  <si>
    <t xml:space="preserve">Clinical level depression and/or anxiety </t>
  </si>
  <si>
    <t>Schooling data</t>
  </si>
  <si>
    <t xml:space="preserve">Note: Can we apply the post death factor only to the three years following the death? </t>
  </si>
  <si>
    <t>Primary school</t>
  </si>
  <si>
    <t>Low income based on Zambia</t>
  </si>
  <si>
    <t>53% survival no major gender difference</t>
  </si>
  <si>
    <t>Dropout out rate constant, except grade one where it is double</t>
  </si>
  <si>
    <t>Survivial</t>
  </si>
  <si>
    <t>Gender loading</t>
  </si>
  <si>
    <t>Grade 1 loading</t>
  </si>
  <si>
    <t>Years</t>
  </si>
  <si>
    <t>Primary drop out</t>
  </si>
  <si>
    <t>Lower secondary weighting</t>
  </si>
  <si>
    <t>Higher secondary weighting</t>
  </si>
  <si>
    <t xml:space="preserve">High income based on Namibia </t>
  </si>
  <si>
    <t>X1 factor</t>
  </si>
  <si>
    <t>X2 factor</t>
  </si>
  <si>
    <t xml:space="preserve">X3 factor </t>
  </si>
  <si>
    <t>X4 factor</t>
  </si>
  <si>
    <t>X5 factor</t>
  </si>
  <si>
    <t>Female and HIV factor</t>
  </si>
  <si>
    <t>Male.low income.noaids</t>
  </si>
  <si>
    <t>Female.low income.noaids</t>
  </si>
  <si>
    <t>Male.high income.noaids</t>
  </si>
  <si>
    <t>Female.highincome.noaids</t>
  </si>
  <si>
    <t>Male.low income.aidssick</t>
  </si>
  <si>
    <t>Female.low income.aidssick</t>
  </si>
  <si>
    <t>Male.high income.aidssick</t>
  </si>
  <si>
    <t>Female.highincome.aidssick</t>
  </si>
  <si>
    <t>Male.low income.orphan</t>
  </si>
  <si>
    <t>Female.low income.orphan</t>
  </si>
  <si>
    <t>Male.high income.orphan</t>
  </si>
  <si>
    <t>Female.highincome.orphan</t>
  </si>
  <si>
    <t>AIDS sick</t>
  </si>
  <si>
    <t>Orphan</t>
  </si>
  <si>
    <t>X1 relative to X0</t>
  </si>
  <si>
    <t>Continuation: yt to yt+1</t>
  </si>
  <si>
    <t>If child has suffered abuse</t>
  </si>
  <si>
    <t>AIDS sick no abuse</t>
  </si>
  <si>
    <t>No AIDS no abuse</t>
  </si>
  <si>
    <t>Male.low income.aidssick.na</t>
  </si>
  <si>
    <t>Male.low income.noaids.na</t>
  </si>
  <si>
    <t>Female.low income.noaids.na</t>
  </si>
  <si>
    <t>Male.high income.noaids.na</t>
  </si>
  <si>
    <t>Female.highincome.noaids.na</t>
  </si>
  <si>
    <t>Female.low income.aidssick.na</t>
  </si>
  <si>
    <t>Male.high income.aidssick.na</t>
  </si>
  <si>
    <t>Female.highincome.aidssick.na</t>
  </si>
  <si>
    <t>Orphan no abuse</t>
  </si>
  <si>
    <t>Male.low income.orphan.na</t>
  </si>
  <si>
    <t>Female.low income.orphan.na</t>
  </si>
  <si>
    <t>Male.high income.orphan.na</t>
  </si>
  <si>
    <t>Female.highincome.orphan.na</t>
  </si>
  <si>
    <t>No AIDS + abuse</t>
  </si>
  <si>
    <t>Male.low income.noaids.a</t>
  </si>
  <si>
    <t>Female.low income.noaids.a</t>
  </si>
  <si>
    <t>Male.high income.noaids.a</t>
  </si>
  <si>
    <t>Female.highincome.noaids.a</t>
  </si>
  <si>
    <t>AIDS sick + abuse</t>
  </si>
  <si>
    <t>Male.low income.aidssick.a</t>
  </si>
  <si>
    <t>Female.low income.aidssick.a</t>
  </si>
  <si>
    <t>Male.high income.aidssick.a</t>
  </si>
  <si>
    <t>Female.highincome.aidssick.a</t>
  </si>
  <si>
    <t>Ophan + abuse</t>
  </si>
  <si>
    <t>Male.low income.orphan.a</t>
  </si>
  <si>
    <t>Female.low income.orphan.a</t>
  </si>
  <si>
    <t>Male.high income.orphan.a</t>
  </si>
  <si>
    <t>Female.highincome.orphan.a</t>
  </si>
  <si>
    <t xml:space="preserve">Early sexual debute </t>
  </si>
  <si>
    <t>No abuse</t>
  </si>
  <si>
    <t>Plus Abuse</t>
  </si>
  <si>
    <t>Prevalence</t>
  </si>
  <si>
    <t>Note: This method basically allocated all debute prior to 13 to 13. Not a problem, except for those who change stage before 13</t>
  </si>
  <si>
    <t>Consistent condom use</t>
  </si>
  <si>
    <t>Step 1a</t>
  </si>
  <si>
    <t>Child suffered abuse</t>
  </si>
  <si>
    <t>NA</t>
  </si>
  <si>
    <t>Rate</t>
  </si>
  <si>
    <t xml:space="preserve">Maternal status, age and sexual debute before 15 were not included.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</si>
</sst>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rgb="FF000000"/>
      <name val="Arial"/>
      <family val="2"/>
    </font>
    <font>
      <vertAlign val="superscript"/>
      <sz val="7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9" xfId="0" applyFont="1" applyBorder="1"/>
    <xf numFmtId="0" fontId="2" fillId="2" borderId="2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4" fillId="2" borderId="9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horizontal="right" vertical="center" wrapText="1"/>
    </xf>
    <xf numFmtId="165" fontId="0" fillId="0" borderId="0" xfId="0" applyNumberFormat="1"/>
    <xf numFmtId="0" fontId="6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right" vertical="center" wrapText="1"/>
    </xf>
    <xf numFmtId="0" fontId="6" fillId="2" borderId="17" xfId="0" applyFont="1" applyFill="1" applyBorder="1" applyAlignment="1">
      <alignment vertical="center" wrapText="1"/>
    </xf>
    <xf numFmtId="0" fontId="6" fillId="2" borderId="17" xfId="0" applyFont="1" applyFill="1" applyBorder="1" applyAlignment="1">
      <alignment horizontal="right" vertical="center" wrapText="1"/>
    </xf>
    <xf numFmtId="0" fontId="6" fillId="2" borderId="18" xfId="0" applyFont="1" applyFill="1" applyBorder="1" applyAlignment="1">
      <alignment horizontal="right" vertical="center" wrapText="1"/>
    </xf>
    <xf numFmtId="0" fontId="6" fillId="2" borderId="20" xfId="0" applyFont="1" applyFill="1" applyBorder="1" applyAlignment="1">
      <alignment horizontal="right" vertical="center" wrapText="1"/>
    </xf>
    <xf numFmtId="0" fontId="6" fillId="2" borderId="21" xfId="0" applyFont="1" applyFill="1" applyBorder="1" applyAlignment="1">
      <alignment vertical="center" wrapText="1"/>
    </xf>
    <xf numFmtId="0" fontId="6" fillId="2" borderId="22" xfId="0" applyFont="1" applyFill="1" applyBorder="1" applyAlignment="1">
      <alignment vertical="center" wrapText="1"/>
    </xf>
    <xf numFmtId="0" fontId="6" fillId="2" borderId="22" xfId="0" applyFont="1" applyFill="1" applyBorder="1" applyAlignment="1">
      <alignment horizontal="right" vertical="center" wrapText="1"/>
    </xf>
    <xf numFmtId="0" fontId="6" fillId="2" borderId="23" xfId="0" applyFont="1" applyFill="1" applyBorder="1" applyAlignment="1">
      <alignment horizontal="right" vertical="center" wrapText="1"/>
    </xf>
    <xf numFmtId="0" fontId="6" fillId="2" borderId="16" xfId="0" applyFont="1" applyFill="1" applyBorder="1" applyAlignment="1">
      <alignment vertical="center" wrapText="1"/>
    </xf>
    <xf numFmtId="0" fontId="6" fillId="2" borderId="19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vertical="center" wrapText="1"/>
    </xf>
    <xf numFmtId="0" fontId="6" fillId="2" borderId="19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7"/>
  <sheetViews>
    <sheetView tabSelected="1" topLeftCell="D1" workbookViewId="0">
      <selection activeCell="U16" sqref="U16"/>
    </sheetView>
  </sheetViews>
  <sheetFormatPr defaultRowHeight="14.4" x14ac:dyDescent="0.3"/>
  <cols>
    <col min="1" max="1" width="27.109375" customWidth="1"/>
  </cols>
  <sheetData>
    <row r="1" spans="1:25" ht="15" x14ac:dyDescent="0.25">
      <c r="A1" t="s">
        <v>54</v>
      </c>
    </row>
    <row r="2" spans="1:25" ht="15" x14ac:dyDescent="0.25">
      <c r="A2" t="s">
        <v>55</v>
      </c>
    </row>
    <row r="3" spans="1:25" ht="15" x14ac:dyDescent="0.25">
      <c r="A3" t="s">
        <v>53</v>
      </c>
      <c r="B3" t="s">
        <v>0</v>
      </c>
      <c r="C3" t="s">
        <v>1</v>
      </c>
      <c r="D3" t="s">
        <v>2</v>
      </c>
      <c r="E3" t="s">
        <v>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4</v>
      </c>
      <c r="Y3" t="s">
        <v>5</v>
      </c>
    </row>
    <row r="4" spans="1:25" ht="15" x14ac:dyDescent="0.25">
      <c r="A4">
        <v>12</v>
      </c>
      <c r="B4" s="2">
        <f>O37</f>
        <v>0.16307180676534344</v>
      </c>
      <c r="C4" s="2">
        <f>B4*$B$38</f>
        <v>0.16307180676534344</v>
      </c>
      <c r="D4" s="2">
        <f>F4*$B$39</f>
        <v>0.13072932384869618</v>
      </c>
      <c r="E4" s="2">
        <f>F4*$B$40</f>
        <v>5.2291729539478471E-2</v>
      </c>
      <c r="F4" s="2">
        <f>O49</f>
        <v>0.26145864769739235</v>
      </c>
      <c r="G4" s="2">
        <f>O61</f>
        <v>0.17744400283664125</v>
      </c>
      <c r="H4" s="2">
        <f>W37</f>
        <v>9.8772891706703572E-2</v>
      </c>
      <c r="I4" s="2">
        <f>H4*$B$38</f>
        <v>9.8772891706703572E-2</v>
      </c>
      <c r="J4" s="2">
        <f>L4*$B$39</f>
        <v>8.5899252191051073E-2</v>
      </c>
      <c r="K4" s="2">
        <f>L4*$B$40</f>
        <v>3.4359700876420429E-2</v>
      </c>
      <c r="L4" s="2">
        <f>W49</f>
        <v>0.17179850438210215</v>
      </c>
      <c r="M4" s="2">
        <f>W61</f>
        <v>0.10894909707638729</v>
      </c>
      <c r="N4" s="2">
        <f>K37</f>
        <v>0.14897768395188157</v>
      </c>
      <c r="O4" s="2">
        <f>N4*$B$38</f>
        <v>0.14897768395188157</v>
      </c>
      <c r="P4" s="2">
        <f>R4*$B$39</f>
        <v>0.12154009378198873</v>
      </c>
      <c r="Q4" s="2">
        <f>R4*$B$40</f>
        <v>4.8616037512795494E-2</v>
      </c>
      <c r="R4" s="2">
        <f>K49</f>
        <v>0.24308018756397745</v>
      </c>
      <c r="S4" s="2">
        <f>K61</f>
        <v>0.16258672319912484</v>
      </c>
      <c r="T4" s="2">
        <f>S37</f>
        <v>8.9105865327346642E-2</v>
      </c>
      <c r="U4" s="2">
        <f>T4*$B$38</f>
        <v>8.9105865327346642E-2</v>
      </c>
      <c r="V4" s="2">
        <f>X4*$B$39</f>
        <v>7.84742577709161E-2</v>
      </c>
      <c r="W4" s="2">
        <f>X4*$B$40</f>
        <v>3.1389703108366439E-2</v>
      </c>
      <c r="X4" s="2">
        <f>S49</f>
        <v>0.1569485155418322</v>
      </c>
      <c r="Y4" s="2">
        <f>S61</f>
        <v>9.8490122438172858E-2</v>
      </c>
    </row>
    <row r="5" spans="1:25" ht="15" x14ac:dyDescent="0.25">
      <c r="A5">
        <f>A4+1</f>
        <v>13</v>
      </c>
      <c r="B5" s="2">
        <f>O38</f>
        <v>0.15476874565542947</v>
      </c>
      <c r="C5" s="2">
        <f t="shared" ref="C5:C10" si="0">B5*$B$38</f>
        <v>0.15476874565542947</v>
      </c>
      <c r="D5" s="2">
        <f t="shared" ref="D5:D10" si="1">F5*$B$39</f>
        <v>0.1056793417694364</v>
      </c>
      <c r="E5" s="2">
        <f t="shared" ref="E5:E10" si="2">F5*$B$40</f>
        <v>4.2271736707774565E-2</v>
      </c>
      <c r="F5" s="2">
        <f t="shared" ref="F5:F10" si="3">O50</f>
        <v>0.2113586835388728</v>
      </c>
      <c r="G5" s="2">
        <f t="shared" ref="G5:G10" si="4">O62</f>
        <v>0.16295294111665809</v>
      </c>
      <c r="H5" s="2">
        <f>W38</f>
        <v>9.3048386115668652E-2</v>
      </c>
      <c r="I5" s="2">
        <f t="shared" ref="I5:I10" si="5">H5*$B$38</f>
        <v>9.3048386115668652E-2</v>
      </c>
      <c r="J5" s="2">
        <f t="shared" ref="J5:J10" si="6">L5*$B$39</f>
        <v>6.6920502824186823E-2</v>
      </c>
      <c r="K5" s="2">
        <f t="shared" ref="K5:K10" si="7">L5*$B$40</f>
        <v>2.6768201129674731E-2</v>
      </c>
      <c r="L5" s="2">
        <f t="shared" ref="L5:L10" si="8">W50</f>
        <v>0.13384100564837365</v>
      </c>
      <c r="M5" s="2">
        <f t="shared" ref="M5:M10" si="9">W62</f>
        <v>9.8690335626198764E-2</v>
      </c>
      <c r="N5" s="2">
        <f>K38</f>
        <v>0.14116085995706734</v>
      </c>
      <c r="O5" s="2">
        <f t="shared" ref="O5:O10" si="10">N5*$B$38</f>
        <v>0.14116085995706734</v>
      </c>
      <c r="P5" s="2">
        <f t="shared" ref="P5:P10" si="11">R5*$B$39</f>
        <v>9.7475410264491677E-2</v>
      </c>
      <c r="Q5" s="2">
        <f t="shared" ref="Q5:Q10" si="12">R5*$B$40</f>
        <v>3.8990164105796671E-2</v>
      </c>
      <c r="R5" s="2">
        <f t="shared" ref="R5:R10" si="13">K50</f>
        <v>0.19495082052898335</v>
      </c>
      <c r="S5" s="2">
        <f t="shared" ref="S5:S9" si="14">K62</f>
        <v>0.14886559805028127</v>
      </c>
      <c r="T5" s="2">
        <f>S38</f>
        <v>8.3848229374629157E-2</v>
      </c>
      <c r="U5" s="2">
        <f t="shared" ref="U5:U10" si="15">T5*$B$38</f>
        <v>8.3848229374629157E-2</v>
      </c>
      <c r="V5" s="2">
        <f t="shared" ref="V5:V10" si="16">X5*$B$39</f>
        <v>6.0785956059629019E-2</v>
      </c>
      <c r="W5" s="2">
        <f t="shared" ref="W5:W10" si="17">X5*$B$40</f>
        <v>2.4314382423851609E-2</v>
      </c>
      <c r="X5" s="2">
        <f t="shared" ref="X5:X10" si="18">S50</f>
        <v>0.12157191211925804</v>
      </c>
      <c r="Y5" s="2">
        <f t="shared" ref="Y5:Y10" si="19">S62</f>
        <v>8.9029958841739892E-2</v>
      </c>
    </row>
    <row r="6" spans="1:25" ht="15" x14ac:dyDescent="0.25">
      <c r="A6">
        <f t="shared" ref="A6:A10" si="20">A5+1</f>
        <v>14</v>
      </c>
      <c r="B6" s="2">
        <f t="shared" ref="B6:B10" si="21">O39</f>
        <v>0.14674672948278772</v>
      </c>
      <c r="C6" s="2">
        <f t="shared" si="0"/>
        <v>0.14674672948278772</v>
      </c>
      <c r="D6" s="2">
        <f t="shared" si="1"/>
        <v>0.10086536902687784</v>
      </c>
      <c r="E6" s="2">
        <f t="shared" si="2"/>
        <v>4.0346147610751143E-2</v>
      </c>
      <c r="F6" s="2">
        <f t="shared" si="3"/>
        <v>0.20173073805375569</v>
      </c>
      <c r="G6" s="2">
        <f t="shared" si="4"/>
        <v>0.15465379387387357</v>
      </c>
      <c r="H6" s="2">
        <f t="shared" ref="H6:H10" si="22">W39</f>
        <v>8.7597868656478298E-2</v>
      </c>
      <c r="I6" s="2">
        <f t="shared" si="5"/>
        <v>8.7597868656478298E-2</v>
      </c>
      <c r="J6" s="2">
        <f t="shared" si="6"/>
        <v>6.3297994302197153E-2</v>
      </c>
      <c r="K6" s="2">
        <f t="shared" si="7"/>
        <v>2.5319197720878862E-2</v>
      </c>
      <c r="L6" s="2">
        <f t="shared" si="8"/>
        <v>0.12659598860439431</v>
      </c>
      <c r="M6" s="2">
        <f t="shared" si="9"/>
        <v>9.2969730172366247E-2</v>
      </c>
      <c r="N6" s="2">
        <f t="shared" ref="N6:N10" si="23">K39</f>
        <v>0.13363292946931341</v>
      </c>
      <c r="O6" s="2">
        <f t="shared" si="10"/>
        <v>0.13363292946931341</v>
      </c>
      <c r="P6" s="2">
        <f t="shared" si="11"/>
        <v>9.2856760534044819E-2</v>
      </c>
      <c r="Q6" s="2">
        <f t="shared" si="12"/>
        <v>3.7142704213617928E-2</v>
      </c>
      <c r="R6" s="2">
        <f t="shared" si="13"/>
        <v>0.18571352106808964</v>
      </c>
      <c r="S6" s="2">
        <f t="shared" si="14"/>
        <v>0.1410528197860248</v>
      </c>
      <c r="T6" s="2">
        <f t="shared" ref="T6:T10" si="24">S39</f>
        <v>7.8853113814680936E-2</v>
      </c>
      <c r="U6" s="2">
        <f t="shared" si="15"/>
        <v>7.8853113814680936E-2</v>
      </c>
      <c r="V6" s="2">
        <f t="shared" si="16"/>
        <v>5.7413936562265566E-2</v>
      </c>
      <c r="W6" s="2">
        <f t="shared" si="17"/>
        <v>2.2965574624906226E-2</v>
      </c>
      <c r="X6" s="2">
        <f t="shared" si="18"/>
        <v>0.11482787312453113</v>
      </c>
      <c r="Y6" s="2">
        <f t="shared" si="19"/>
        <v>8.3776069929760111E-2</v>
      </c>
    </row>
    <row r="7" spans="1:25" ht="15" x14ac:dyDescent="0.25">
      <c r="A7">
        <f t="shared" si="20"/>
        <v>15</v>
      </c>
      <c r="B7" s="2">
        <f t="shared" si="21"/>
        <v>0.13901096144251407</v>
      </c>
      <c r="C7" s="2">
        <f t="shared" si="0"/>
        <v>0.13901096144251407</v>
      </c>
      <c r="D7" s="2">
        <f t="shared" si="1"/>
        <v>9.6162276113920267E-2</v>
      </c>
      <c r="E7" s="2">
        <f t="shared" si="2"/>
        <v>3.8464910445568108E-2</v>
      </c>
      <c r="F7" s="2">
        <f t="shared" si="3"/>
        <v>0.19232455222784053</v>
      </c>
      <c r="G7" s="2">
        <f t="shared" si="4"/>
        <v>0.14663577747516895</v>
      </c>
      <c r="H7" s="2">
        <f t="shared" si="22"/>
        <v>8.2414909883604531E-2</v>
      </c>
      <c r="I7" s="2">
        <f t="shared" si="5"/>
        <v>8.2414909883604531E-2</v>
      </c>
      <c r="J7" s="2">
        <f t="shared" si="6"/>
        <v>5.9821378094913079E-2</v>
      </c>
      <c r="K7" s="2">
        <f t="shared" si="7"/>
        <v>2.3928551237965234E-2</v>
      </c>
      <c r="L7" s="2">
        <f t="shared" si="8"/>
        <v>0.11964275618982616</v>
      </c>
      <c r="M7" s="2">
        <f t="shared" si="9"/>
        <v>8.7523027495796449E-2</v>
      </c>
      <c r="N7" s="2">
        <f t="shared" si="23"/>
        <v>0.12639612937655792</v>
      </c>
      <c r="O7" s="2">
        <f t="shared" si="10"/>
        <v>0.12639612937655792</v>
      </c>
      <c r="P7" s="2">
        <f t="shared" si="11"/>
        <v>8.8361596078842808E-2</v>
      </c>
      <c r="Q7" s="2">
        <f t="shared" si="12"/>
        <v>3.5344638431537123E-2</v>
      </c>
      <c r="R7" s="2">
        <f t="shared" si="13"/>
        <v>0.17672319215768562</v>
      </c>
      <c r="S7" s="2">
        <f t="shared" si="14"/>
        <v>0.13352897804587982</v>
      </c>
      <c r="T7" s="2">
        <f t="shared" si="24"/>
        <v>7.4113010649329958E-2</v>
      </c>
      <c r="U7" s="2">
        <f t="shared" si="15"/>
        <v>7.4113010649329958E-2</v>
      </c>
      <c r="V7" s="2">
        <f t="shared" si="16"/>
        <v>5.4186723869276837E-2</v>
      </c>
      <c r="W7" s="2">
        <f t="shared" si="17"/>
        <v>2.1674689547710735E-2</v>
      </c>
      <c r="X7" s="2">
        <f t="shared" si="18"/>
        <v>0.10837344773855367</v>
      </c>
      <c r="Y7" s="2">
        <f t="shared" si="19"/>
        <v>7.8784599462691673E-2</v>
      </c>
    </row>
    <row r="8" spans="1:25" ht="15" x14ac:dyDescent="0.25">
      <c r="A8">
        <f t="shared" si="20"/>
        <v>16</v>
      </c>
      <c r="B8" s="2">
        <f t="shared" si="21"/>
        <v>0.13156488380755332</v>
      </c>
      <c r="C8" s="2">
        <f t="shared" si="0"/>
        <v>0.13156488380755332</v>
      </c>
      <c r="D8" s="2">
        <f t="shared" si="1"/>
        <v>9.1577745876671515E-2</v>
      </c>
      <c r="E8" s="2">
        <f t="shared" si="2"/>
        <v>3.6631098350668606E-2</v>
      </c>
      <c r="F8" s="2">
        <f t="shared" si="3"/>
        <v>0.18315549175334303</v>
      </c>
      <c r="G8" s="2">
        <f t="shared" si="4"/>
        <v>0.13890406970561381</v>
      </c>
      <c r="H8" s="2">
        <f t="shared" si="22"/>
        <v>7.7492410914695414E-2</v>
      </c>
      <c r="I8" s="2">
        <f t="shared" si="5"/>
        <v>7.7492410914695414E-2</v>
      </c>
      <c r="J8" s="2">
        <f t="shared" si="6"/>
        <v>5.6490266344464773E-2</v>
      </c>
      <c r="K8" s="2">
        <f t="shared" si="7"/>
        <v>2.2596106537785911E-2</v>
      </c>
      <c r="L8" s="2">
        <f t="shared" si="8"/>
        <v>0.11298053268892955</v>
      </c>
      <c r="M8" s="2">
        <f t="shared" si="9"/>
        <v>8.2343787890275549E-2</v>
      </c>
      <c r="N8" s="2">
        <f t="shared" si="23"/>
        <v>0.1194511116221357</v>
      </c>
      <c r="O8" s="2">
        <f t="shared" si="10"/>
        <v>0.1194511116221357</v>
      </c>
      <c r="P8" s="2">
        <f t="shared" si="11"/>
        <v>8.3995929717148254E-2</v>
      </c>
      <c r="Q8" s="2">
        <f t="shared" si="12"/>
        <v>3.3598371886859303E-2</v>
      </c>
      <c r="R8" s="2">
        <f t="shared" si="13"/>
        <v>0.16799185943429651</v>
      </c>
      <c r="S8" s="2">
        <f t="shared" si="14"/>
        <v>0.12629628662193804</v>
      </c>
      <c r="T8" s="2">
        <f t="shared" si="24"/>
        <v>6.9619936817004791E-2</v>
      </c>
      <c r="U8" s="2">
        <f t="shared" si="15"/>
        <v>6.9619936817004791E-2</v>
      </c>
      <c r="V8" s="2">
        <f t="shared" si="16"/>
        <v>5.1102813474708825E-2</v>
      </c>
      <c r="W8" s="2">
        <f t="shared" si="17"/>
        <v>2.0441125389883533E-2</v>
      </c>
      <c r="X8" s="2">
        <f t="shared" si="18"/>
        <v>0.10220562694941765</v>
      </c>
      <c r="Y8" s="2">
        <f t="shared" si="19"/>
        <v>7.4048032000090941E-2</v>
      </c>
    </row>
    <row r="9" spans="1:25" ht="15" x14ac:dyDescent="0.25">
      <c r="A9">
        <f t="shared" si="20"/>
        <v>17</v>
      </c>
      <c r="B9" s="2">
        <f t="shared" si="21"/>
        <v>0.12441027564447105</v>
      </c>
      <c r="C9" s="2">
        <f t="shared" si="0"/>
        <v>0.12441027564447105</v>
      </c>
      <c r="D9" s="2">
        <f t="shared" si="1"/>
        <v>8.7118493806469313E-2</v>
      </c>
      <c r="E9" s="2">
        <f t="shared" si="2"/>
        <v>3.4847397522587725E-2</v>
      </c>
      <c r="F9" s="2">
        <f t="shared" si="3"/>
        <v>0.17423698761293863</v>
      </c>
      <c r="G9" s="2">
        <f t="shared" si="4"/>
        <v>0.13146208870041753</v>
      </c>
      <c r="H9" s="2">
        <f t="shared" si="22"/>
        <v>7.2822719051762075E-2</v>
      </c>
      <c r="I9" s="2">
        <f t="shared" si="5"/>
        <v>7.2822719051762075E-2</v>
      </c>
      <c r="J9" s="2">
        <f t="shared" si="6"/>
        <v>5.3303598192003615E-2</v>
      </c>
      <c r="K9" s="2">
        <f t="shared" si="7"/>
        <v>2.1321439276801447E-2</v>
      </c>
      <c r="L9" s="2">
        <f t="shared" si="8"/>
        <v>0.10660719638400723</v>
      </c>
      <c r="M9" s="2">
        <f t="shared" si="9"/>
        <v>7.7424903885994656E-2</v>
      </c>
      <c r="N9" s="2">
        <f t="shared" si="23"/>
        <v>0.11279706084017188</v>
      </c>
      <c r="O9" s="2">
        <f t="shared" si="10"/>
        <v>0.11279706084017188</v>
      </c>
      <c r="P9" s="2">
        <f t="shared" si="11"/>
        <v>7.9764796415437683E-2</v>
      </c>
      <c r="Q9" s="2">
        <f t="shared" si="12"/>
        <v>3.1905918566175077E-2</v>
      </c>
      <c r="R9" s="2">
        <f t="shared" si="13"/>
        <v>0.15952959283087537</v>
      </c>
      <c r="S9" s="2">
        <f t="shared" si="14"/>
        <v>0.11935537595382818</v>
      </c>
      <c r="T9" s="2">
        <f t="shared" si="24"/>
        <v>6.5365537276762919E-2</v>
      </c>
      <c r="U9" s="2">
        <f t="shared" si="15"/>
        <v>6.5365537276762919E-2</v>
      </c>
      <c r="V9" s="2">
        <f t="shared" si="16"/>
        <v>4.8160139434376685E-2</v>
      </c>
      <c r="W9" s="2">
        <f t="shared" si="17"/>
        <v>1.9264055773750677E-2</v>
      </c>
      <c r="X9" s="2">
        <f t="shared" si="18"/>
        <v>9.632027886875337E-2</v>
      </c>
      <c r="Y9" s="2">
        <f t="shared" si="19"/>
        <v>6.9558378543980864E-2</v>
      </c>
    </row>
    <row r="10" spans="1:25" ht="15" x14ac:dyDescent="0.25">
      <c r="A10">
        <f t="shared" si="20"/>
        <v>18</v>
      </c>
      <c r="B10" s="2">
        <f t="shared" si="21"/>
        <v>0.11754736329804087</v>
      </c>
      <c r="C10" s="2">
        <f t="shared" si="0"/>
        <v>0.11754736329804087</v>
      </c>
      <c r="D10" s="2">
        <f t="shared" si="1"/>
        <v>8.2790256755520236E-2</v>
      </c>
      <c r="E10" s="2">
        <f t="shared" si="2"/>
        <v>3.3116102702208099E-2</v>
      </c>
      <c r="F10" s="2">
        <f t="shared" si="3"/>
        <v>0.16558051351104047</v>
      </c>
      <c r="G10" s="2">
        <f t="shared" si="4"/>
        <v>0.12431159086366882</v>
      </c>
      <c r="H10" s="2">
        <f t="shared" si="22"/>
        <v>6.8397736362632119E-2</v>
      </c>
      <c r="I10" s="2">
        <f t="shared" si="5"/>
        <v>6.8397736362632119E-2</v>
      </c>
      <c r="J10" s="2">
        <f t="shared" si="6"/>
        <v>5.0259704349536631E-2</v>
      </c>
      <c r="K10" s="2">
        <f t="shared" si="7"/>
        <v>2.0103881739814655E-2</v>
      </c>
      <c r="L10" s="2">
        <f t="shared" si="8"/>
        <v>0.10051940869907326</v>
      </c>
      <c r="M10" s="2">
        <f>W67</f>
        <v>7.2758715777634986E-2</v>
      </c>
      <c r="N10" s="2">
        <f t="shared" si="23"/>
        <v>0.10643181925352328</v>
      </c>
      <c r="O10" s="2">
        <f t="shared" si="10"/>
        <v>0.10643181925352328</v>
      </c>
      <c r="P10" s="2">
        <f t="shared" si="11"/>
        <v>7.5672265882885476E-2</v>
      </c>
      <c r="Q10" s="2">
        <f t="shared" si="12"/>
        <v>3.0268906353154192E-2</v>
      </c>
      <c r="R10" s="2">
        <f t="shared" si="13"/>
        <v>0.15134453176577095</v>
      </c>
      <c r="S10" s="2">
        <f>K67</f>
        <v>0.11270541088783727</v>
      </c>
      <c r="T10" s="2">
        <f t="shared" si="24"/>
        <v>6.1341180025162804E-2</v>
      </c>
      <c r="U10" s="2">
        <f t="shared" si="15"/>
        <v>6.1341180025162804E-2</v>
      </c>
      <c r="V10" s="2">
        <f t="shared" si="16"/>
        <v>4.5356139694650306E-2</v>
      </c>
      <c r="W10" s="2">
        <f t="shared" si="17"/>
        <v>1.8142455877860123E-2</v>
      </c>
      <c r="X10" s="2">
        <f t="shared" si="18"/>
        <v>9.0712279389300612E-2</v>
      </c>
      <c r="Y10" s="2">
        <f t="shared" si="19"/>
        <v>6.5307279512189356E-2</v>
      </c>
    </row>
    <row r="11" spans="1:25" ht="15" x14ac:dyDescent="0.25">
      <c r="B11" s="1"/>
      <c r="C11" s="1"/>
      <c r="D11" s="1"/>
      <c r="E11" s="1"/>
      <c r="F11" s="2"/>
      <c r="G11" s="2"/>
      <c r="H11" s="1"/>
      <c r="I11" s="1"/>
      <c r="J11" s="1"/>
      <c r="K11" s="1"/>
      <c r="L11" s="2"/>
      <c r="M11" s="2"/>
      <c r="N11" s="1"/>
      <c r="O11" s="1"/>
      <c r="P11" s="1"/>
      <c r="Q11" s="1"/>
      <c r="R11" s="1"/>
      <c r="S11" s="2"/>
      <c r="T11" s="1"/>
      <c r="U11" s="1"/>
      <c r="V11" s="1"/>
      <c r="W11" s="1"/>
      <c r="X11" s="1"/>
      <c r="Y11" s="2"/>
    </row>
    <row r="13" spans="1:25" ht="15" x14ac:dyDescent="0.25">
      <c r="A13" t="s">
        <v>24</v>
      </c>
    </row>
    <row r="17" spans="1:27" ht="15" x14ac:dyDescent="0.25">
      <c r="J17" t="s">
        <v>25</v>
      </c>
      <c r="O17" t="s">
        <v>26</v>
      </c>
      <c r="T17" t="s">
        <v>27</v>
      </c>
    </row>
    <row r="19" spans="1:27" ht="15.75" thickBot="1" x14ac:dyDescent="0.3">
      <c r="A19" t="s">
        <v>28</v>
      </c>
      <c r="J19" t="s">
        <v>29</v>
      </c>
      <c r="L19" t="s">
        <v>30</v>
      </c>
      <c r="O19" t="s">
        <v>29</v>
      </c>
      <c r="Q19" t="s">
        <v>30</v>
      </c>
      <c r="T19" t="s">
        <v>29</v>
      </c>
      <c r="V19" t="s">
        <v>30</v>
      </c>
    </row>
    <row r="20" spans="1:27" ht="15.75" customHeight="1" thickTop="1" x14ac:dyDescent="0.3">
      <c r="A20" s="29"/>
      <c r="B20" s="30"/>
      <c r="C20" s="33" t="s">
        <v>31</v>
      </c>
      <c r="D20" s="24" t="s">
        <v>32</v>
      </c>
      <c r="E20" s="24" t="s">
        <v>33</v>
      </c>
      <c r="F20" s="24" t="s">
        <v>34</v>
      </c>
      <c r="G20" s="24" t="s">
        <v>35</v>
      </c>
      <c r="H20" s="3"/>
      <c r="J20" t="s">
        <v>36</v>
      </c>
      <c r="K20" t="s">
        <v>37</v>
      </c>
      <c r="L20" t="s">
        <v>36</v>
      </c>
      <c r="M20" t="s">
        <v>38</v>
      </c>
      <c r="O20" t="s">
        <v>36</v>
      </c>
      <c r="P20" t="s">
        <v>37</v>
      </c>
      <c r="Q20" t="s">
        <v>36</v>
      </c>
      <c r="R20" t="s">
        <v>38</v>
      </c>
      <c r="T20" t="s">
        <v>36</v>
      </c>
      <c r="U20" t="s">
        <v>37</v>
      </c>
      <c r="V20" t="s">
        <v>36</v>
      </c>
      <c r="W20" t="s">
        <v>38</v>
      </c>
    </row>
    <row r="21" spans="1:27" ht="15.75" customHeight="1" thickBot="1" x14ac:dyDescent="0.35">
      <c r="A21" s="31"/>
      <c r="B21" s="32"/>
      <c r="C21" s="34"/>
      <c r="D21" s="25"/>
      <c r="E21" s="25"/>
      <c r="F21" s="25"/>
      <c r="G21" s="25"/>
      <c r="H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7" ht="15" thickTop="1" x14ac:dyDescent="0.3">
      <c r="A22" s="26" t="s">
        <v>39</v>
      </c>
      <c r="B22" s="5" t="s">
        <v>40</v>
      </c>
      <c r="C22" s="6">
        <v>7.0000000000000007E-2</v>
      </c>
      <c r="D22" s="6">
        <v>9.6000000000000002E-2</v>
      </c>
      <c r="E22" s="6">
        <v>0.52800000000000002</v>
      </c>
      <c r="F22" s="6">
        <v>1</v>
      </c>
      <c r="G22" s="6">
        <v>0.46800000000000003</v>
      </c>
      <c r="H22" s="3"/>
      <c r="J22" s="7">
        <v>0</v>
      </c>
      <c r="K22" s="7">
        <v>0</v>
      </c>
      <c r="L22" s="7">
        <v>0</v>
      </c>
      <c r="M22" s="7">
        <v>0</v>
      </c>
      <c r="N22" s="4"/>
      <c r="O22" s="7">
        <v>0</v>
      </c>
      <c r="P22" s="4">
        <v>0</v>
      </c>
      <c r="Q22" s="7">
        <v>0</v>
      </c>
      <c r="R22" s="4">
        <v>0</v>
      </c>
      <c r="S22" s="7"/>
      <c r="T22" s="4">
        <v>1</v>
      </c>
      <c r="U22" s="4">
        <v>1</v>
      </c>
      <c r="V22" s="4">
        <v>1</v>
      </c>
      <c r="W22" s="4">
        <v>1</v>
      </c>
    </row>
    <row r="23" spans="1:27" x14ac:dyDescent="0.3">
      <c r="A23" s="27"/>
      <c r="B23" s="8" t="s">
        <v>41</v>
      </c>
      <c r="C23" s="6">
        <v>0.44700000000000001</v>
      </c>
      <c r="D23" s="6">
        <v>7.2999999999999995E-2</v>
      </c>
      <c r="E23" s="6">
        <v>37.526000000000003</v>
      </c>
      <c r="F23" s="6">
        <v>1</v>
      </c>
      <c r="G23" s="6">
        <v>0</v>
      </c>
      <c r="H23" s="3"/>
      <c r="J23" s="7">
        <v>0</v>
      </c>
      <c r="K23" s="7">
        <v>0</v>
      </c>
      <c r="L23" s="7">
        <v>0</v>
      </c>
      <c r="M23" s="7">
        <v>0</v>
      </c>
      <c r="N23" s="4"/>
      <c r="O23" s="7">
        <v>1</v>
      </c>
      <c r="P23" s="4">
        <v>1</v>
      </c>
      <c r="Q23" s="7">
        <v>1</v>
      </c>
      <c r="R23" s="4">
        <v>1</v>
      </c>
      <c r="S23" s="7"/>
      <c r="T23" s="4">
        <v>0</v>
      </c>
      <c r="U23" s="4">
        <v>0</v>
      </c>
      <c r="V23" s="4">
        <v>0</v>
      </c>
      <c r="W23" s="4">
        <v>0</v>
      </c>
    </row>
    <row r="24" spans="1:27" x14ac:dyDescent="0.3">
      <c r="A24" s="27"/>
      <c r="B24" s="8" t="s">
        <v>42</v>
      </c>
      <c r="C24" s="6">
        <v>-7.0999999999999994E-2</v>
      </c>
      <c r="D24" s="6">
        <v>1.4999999999999999E-2</v>
      </c>
      <c r="E24" s="6">
        <v>20.997</v>
      </c>
      <c r="F24" s="6">
        <v>1</v>
      </c>
      <c r="G24" s="6">
        <v>0</v>
      </c>
      <c r="H24" s="3"/>
      <c r="J24" s="7">
        <v>18</v>
      </c>
      <c r="K24" s="7">
        <f>J24</f>
        <v>18</v>
      </c>
      <c r="L24" s="7">
        <f t="shared" ref="L24:M24" si="25">K24</f>
        <v>18</v>
      </c>
      <c r="M24" s="7">
        <f t="shared" si="25"/>
        <v>18</v>
      </c>
      <c r="N24" s="7"/>
      <c r="O24" s="7">
        <v>18</v>
      </c>
      <c r="P24" s="7">
        <f t="shared" ref="P24:R24" si="26">O24</f>
        <v>18</v>
      </c>
      <c r="Q24" s="7">
        <f t="shared" si="26"/>
        <v>18</v>
      </c>
      <c r="R24" s="7">
        <f t="shared" si="26"/>
        <v>18</v>
      </c>
      <c r="S24" s="7"/>
      <c r="T24" s="7">
        <v>18</v>
      </c>
      <c r="U24" s="7">
        <f t="shared" ref="U24:W24" si="27">T24</f>
        <v>18</v>
      </c>
      <c r="V24" s="7">
        <f t="shared" si="27"/>
        <v>18</v>
      </c>
      <c r="W24" s="7">
        <f t="shared" si="27"/>
        <v>18</v>
      </c>
    </row>
    <row r="25" spans="1:27" x14ac:dyDescent="0.3">
      <c r="A25" s="27"/>
      <c r="B25" s="8" t="s">
        <v>43</v>
      </c>
      <c r="C25" s="6">
        <v>0.122</v>
      </c>
      <c r="D25" s="6">
        <v>6.8000000000000005E-2</v>
      </c>
      <c r="E25" s="6">
        <v>3.2509999999999999</v>
      </c>
      <c r="F25" s="6">
        <v>1</v>
      </c>
      <c r="G25" s="6">
        <v>7.0999999999999994E-2</v>
      </c>
      <c r="H25" s="3"/>
      <c r="J25" s="7">
        <v>1</v>
      </c>
      <c r="K25" s="7">
        <v>2</v>
      </c>
      <c r="L25" s="7">
        <v>1</v>
      </c>
      <c r="M25" s="7">
        <v>2</v>
      </c>
      <c r="N25" s="4"/>
      <c r="O25" s="7">
        <v>1</v>
      </c>
      <c r="P25" s="4">
        <v>2</v>
      </c>
      <c r="Q25" s="7">
        <v>1</v>
      </c>
      <c r="R25" s="4">
        <v>2</v>
      </c>
      <c r="S25" s="7"/>
      <c r="T25" s="4">
        <v>1</v>
      </c>
      <c r="U25" s="4">
        <v>2</v>
      </c>
      <c r="V25" s="4">
        <v>1</v>
      </c>
      <c r="W25" s="4">
        <v>2</v>
      </c>
    </row>
    <row r="26" spans="1:27" x14ac:dyDescent="0.3">
      <c r="A26" s="27"/>
      <c r="B26" s="8" t="s">
        <v>44</v>
      </c>
      <c r="C26" s="6">
        <v>0.63800000000000001</v>
      </c>
      <c r="D26" s="6">
        <v>7.6999999999999999E-2</v>
      </c>
      <c r="E26" s="6">
        <v>68.3</v>
      </c>
      <c r="F26" s="6">
        <v>1</v>
      </c>
      <c r="G26" s="6">
        <v>0</v>
      </c>
      <c r="H26" s="3"/>
      <c r="J26" s="7">
        <v>1</v>
      </c>
      <c r="K26" s="7">
        <v>1</v>
      </c>
      <c r="L26" s="7">
        <v>0</v>
      </c>
      <c r="M26" s="7">
        <v>0</v>
      </c>
      <c r="N26" s="4"/>
      <c r="O26" s="7">
        <v>1</v>
      </c>
      <c r="P26" s="4">
        <v>1</v>
      </c>
      <c r="Q26" s="7">
        <v>0</v>
      </c>
      <c r="R26" s="4">
        <v>0</v>
      </c>
      <c r="S26" s="7"/>
      <c r="T26" s="4">
        <v>1</v>
      </c>
      <c r="U26" s="4">
        <v>1</v>
      </c>
      <c r="V26" s="4">
        <v>0</v>
      </c>
      <c r="W26" s="4">
        <v>0</v>
      </c>
    </row>
    <row r="27" spans="1:27" ht="15" thickBot="1" x14ac:dyDescent="0.35">
      <c r="A27" s="28"/>
      <c r="B27" s="9" t="s">
        <v>45</v>
      </c>
      <c r="C27" s="10">
        <v>-0.96699999999999997</v>
      </c>
      <c r="D27" s="10">
        <v>0.23100000000000001</v>
      </c>
      <c r="E27" s="10">
        <v>17.579999999999998</v>
      </c>
      <c r="F27" s="10">
        <v>1</v>
      </c>
      <c r="G27" s="10">
        <v>0</v>
      </c>
      <c r="H27" s="3"/>
      <c r="J27" s="7">
        <v>1</v>
      </c>
      <c r="K27" s="7">
        <v>1</v>
      </c>
      <c r="L27" s="7">
        <v>1</v>
      </c>
      <c r="M27" s="7">
        <v>1</v>
      </c>
      <c r="N27" s="7"/>
      <c r="O27" s="7">
        <v>1</v>
      </c>
      <c r="P27" s="7">
        <v>1</v>
      </c>
      <c r="Q27" s="7">
        <v>1</v>
      </c>
      <c r="R27" s="7">
        <v>1</v>
      </c>
      <c r="S27" s="7"/>
      <c r="T27" s="7">
        <v>1</v>
      </c>
      <c r="U27" s="7">
        <v>1</v>
      </c>
      <c r="V27" s="7">
        <v>1</v>
      </c>
      <c r="W27" s="7">
        <v>1</v>
      </c>
    </row>
    <row r="28" spans="1:27" ht="15" thickTop="1" x14ac:dyDescent="0.3">
      <c r="H28" s="3"/>
      <c r="J28">
        <f>J22*$C22+J23*$C23+J24*$C24+J25*$C25+J26*$C26+J27*$C27</f>
        <v>-1.4849999999999997</v>
      </c>
      <c r="K28">
        <f>K22*$C22+K23*$C23+K24*$C24+K25*$C25+K26*$C26+K27*$C27</f>
        <v>-1.3629999999999998</v>
      </c>
      <c r="L28">
        <f>L22*$C22+L23*$C23+L24*$C24+L25*$C25+L26*$C26+L27*$C27</f>
        <v>-2.1229999999999998</v>
      </c>
      <c r="M28">
        <f t="shared" ref="M28" si="28">M22*$C22+M23*$C23+M24*$C24+M25*$C25+M26*$C26+M27*$C27</f>
        <v>-2.0009999999999999</v>
      </c>
      <c r="O28">
        <f>O22*$C22+O23*$C23+O24*$C24+O25*$C25+O26*$C26+O27*$C27</f>
        <v>-1.0379999999999998</v>
      </c>
      <c r="P28">
        <f>P22*$C22+P23*$C23+P24*$C24+P25*$C25+P26*$C26+P27*$C27</f>
        <v>-0.9159999999999997</v>
      </c>
      <c r="Q28">
        <f>Q22*$C22+Q23*$C23+Q24*$C24+Q25*$C25+Q26*$C26+Q27*$C27</f>
        <v>-1.6759999999999997</v>
      </c>
      <c r="R28">
        <f>R22*$C22+R23*$C23+R24*$C24+R25*$C25+R26*$C26+R27*$C27</f>
        <v>-1.5539999999999998</v>
      </c>
      <c r="T28">
        <f>T22*$C22+T23*$C23+T24*$C24+T25*$C25+T26*$C26+T27*$C27</f>
        <v>-1.4149999999999998</v>
      </c>
      <c r="U28">
        <f>U22*$C22+U23*$C23+U24*$C24+U25*$C25+U26*$C26+U27*$C27</f>
        <v>-1.2929999999999997</v>
      </c>
      <c r="V28">
        <f>V22*$C22+V23*$C23+V24*$C24+V25*$C25+V26*$C26+V27*$C27</f>
        <v>-2.0529999999999999</v>
      </c>
      <c r="W28">
        <f>W22*$C22+W23*$C23+W24*$C24+W25*$C25+W26*$C26+W27*$C27</f>
        <v>-1.9309999999999996</v>
      </c>
    </row>
    <row r="29" spans="1:27" x14ac:dyDescent="0.3">
      <c r="J29">
        <f>EXP(-J28)</f>
        <v>4.4149654127785762</v>
      </c>
      <c r="K29">
        <f t="shared" ref="K29:M29" si="29">EXP(-K28)</f>
        <v>3.9078994321164848</v>
      </c>
      <c r="L29">
        <f t="shared" si="29"/>
        <v>8.3561684277877006</v>
      </c>
      <c r="M29">
        <f t="shared" si="29"/>
        <v>7.3964488507894472</v>
      </c>
      <c r="O29">
        <f>EXP(-O28)</f>
        <v>2.8235642349864807</v>
      </c>
      <c r="P29">
        <f>EXP(-P28)</f>
        <v>2.4992732759606513</v>
      </c>
      <c r="Q29">
        <f>EXP(-Q28)</f>
        <v>5.3441366145098446</v>
      </c>
      <c r="R29">
        <f>EXP(-R28)</f>
        <v>4.7303538053885417</v>
      </c>
      <c r="T29">
        <f>EXP(-T28)</f>
        <v>4.1164864659732592</v>
      </c>
      <c r="U29">
        <f>EXP(-U28)</f>
        <v>3.6437012793193748</v>
      </c>
      <c r="V29">
        <f>EXP(-V28)</f>
        <v>7.7912398001624572</v>
      </c>
      <c r="W29">
        <f>EXP(-W28)</f>
        <v>6.8964031977265314</v>
      </c>
    </row>
    <row r="30" spans="1:27" x14ac:dyDescent="0.3">
      <c r="A30" t="s">
        <v>95</v>
      </c>
      <c r="B30">
        <v>0.4</v>
      </c>
      <c r="I30" t="s">
        <v>46</v>
      </c>
      <c r="J30" s="1">
        <f>1/(1+J29)</f>
        <v>0.18467338639691716</v>
      </c>
      <c r="K30" s="1">
        <f t="shared" ref="K30:M30" si="30">1/(1+K29)</f>
        <v>0.20375315628029472</v>
      </c>
      <c r="L30" s="1">
        <f t="shared" si="30"/>
        <v>0.10688135936394783</v>
      </c>
      <c r="M30" s="1">
        <f t="shared" si="30"/>
        <v>0.11909796841148844</v>
      </c>
      <c r="N30" s="1"/>
      <c r="O30" s="1">
        <f t="shared" ref="O30:R30" si="31">1/(1+O29)</f>
        <v>0.26153607956936437</v>
      </c>
      <c r="P30" s="1">
        <f t="shared" si="31"/>
        <v>0.28577362244606952</v>
      </c>
      <c r="Q30" s="1">
        <f t="shared" si="31"/>
        <v>0.15762586160469388</v>
      </c>
      <c r="R30" s="1">
        <f t="shared" si="31"/>
        <v>0.17450929453250327</v>
      </c>
      <c r="S30" s="1"/>
      <c r="T30" s="1">
        <f t="shared" ref="T30:W30" si="32">1/(1+T29)</f>
        <v>0.19544662272643767</v>
      </c>
      <c r="U30" s="1">
        <f t="shared" si="32"/>
        <v>0.21534546256312367</v>
      </c>
      <c r="V30" s="1">
        <f t="shared" si="32"/>
        <v>0.11374959877462568</v>
      </c>
      <c r="W30" s="1">
        <f t="shared" si="32"/>
        <v>0.12663993655844624</v>
      </c>
    </row>
    <row r="31" spans="1:27" x14ac:dyDescent="0.3">
      <c r="I31" t="s">
        <v>47</v>
      </c>
      <c r="O31" s="1">
        <f>O30-J30</f>
        <v>7.6862693172447205E-2</v>
      </c>
      <c r="P31" s="1">
        <f>P30-K30</f>
        <v>8.2020466165774797E-2</v>
      </c>
      <c r="Q31" s="1">
        <f>Q30-L30</f>
        <v>5.0744502240746059E-2</v>
      </c>
      <c r="R31" s="1">
        <f>R30-M30</f>
        <v>5.5411326121014834E-2</v>
      </c>
      <c r="S31" s="1"/>
      <c r="T31" s="1">
        <f>T30-J30</f>
        <v>1.0773236329520514E-2</v>
      </c>
      <c r="U31" s="1">
        <f>U30-K30</f>
        <v>1.1592306282828951E-2</v>
      </c>
      <c r="V31" s="1">
        <f>V30-L30</f>
        <v>6.868239410677851E-3</v>
      </c>
      <c r="W31" s="1">
        <f>W30-M30</f>
        <v>7.5419681469578032E-3</v>
      </c>
      <c r="X31" s="1"/>
      <c r="Y31" s="1"/>
      <c r="Z31" s="1"/>
      <c r="AA31" s="1"/>
    </row>
    <row r="32" spans="1:27" x14ac:dyDescent="0.3"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32" x14ac:dyDescent="0.3">
      <c r="B33" s="2"/>
      <c r="C33" s="11"/>
      <c r="I33" t="s">
        <v>25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3">
      <c r="B34" s="2"/>
      <c r="J34" t="s">
        <v>80</v>
      </c>
      <c r="M34" t="s">
        <v>81</v>
      </c>
      <c r="Q34" t="s">
        <v>82</v>
      </c>
      <c r="U34" t="s">
        <v>83</v>
      </c>
    </row>
    <row r="35" spans="1:32" x14ac:dyDescent="0.3">
      <c r="B35" s="2"/>
      <c r="J35" t="s">
        <v>48</v>
      </c>
      <c r="K35" t="s">
        <v>49</v>
      </c>
      <c r="N35" t="s">
        <v>48</v>
      </c>
      <c r="O35" t="s">
        <v>49</v>
      </c>
      <c r="R35" t="s">
        <v>48</v>
      </c>
      <c r="S35" t="s">
        <v>49</v>
      </c>
      <c r="V35" t="s">
        <v>48</v>
      </c>
      <c r="W35" t="s">
        <v>49</v>
      </c>
    </row>
    <row r="36" spans="1:32" x14ac:dyDescent="0.3">
      <c r="B36" s="2"/>
      <c r="I36">
        <v>11</v>
      </c>
      <c r="J36" s="1">
        <f>1/(1+EXP(-($J$22*$C$22+$J$23*$C$23+I36*$C$24+$J$25*$C$25+$J$26*$C$26+$J$27*$C$27)))</f>
        <v>0.27130729604614356</v>
      </c>
      <c r="M36">
        <v>11</v>
      </c>
      <c r="N36" s="1">
        <f>1/(1+EXP(-($K$22*$C$22+K$23*$C$23+M36*$C$24+K$25*$C$25+K$26*$C$26+K$27*$C$27)))</f>
        <v>0.29608729989879384</v>
      </c>
      <c r="Q36">
        <v>11</v>
      </c>
      <c r="R36" s="1">
        <f>1/(1+EXP(-($L$22*$C$22+L$23*$C$23+Q36*$C$24+L$25*$C$25+L$26*$C$26+L$27*$C$27)))</f>
        <v>0.1643790582086917</v>
      </c>
      <c r="U36">
        <v>11</v>
      </c>
      <c r="V36" s="1">
        <f>1/(1+EXP(-(M$22*$C$22+M$23*$C$23+U36*$C$24+M$25*$C$25+M$26*$C$26+M$27*$C$27)))</f>
        <v>0.18182969567174331</v>
      </c>
    </row>
    <row r="37" spans="1:32" x14ac:dyDescent="0.3">
      <c r="I37">
        <f>I36+1</f>
        <v>12</v>
      </c>
      <c r="J37" s="1">
        <f t="shared" ref="J37:J43" si="33">1/(1+EXP(-($J$22*$C$22+$J$23*$C$23+I37*$C$24+$J$25*$C$25+$J$26*$C$26+$J$27*$C$27)))</f>
        <v>0.257500602370339</v>
      </c>
      <c r="K37" s="1">
        <f>J37-$B$30*J36</f>
        <v>0.14897768395188157</v>
      </c>
      <c r="M37">
        <f>M36+1</f>
        <v>12</v>
      </c>
      <c r="N37" s="1">
        <f>1/(1+EXP(-($K$22*$C$22+K$23*$C$23+M37*$C$24+K$25*$C$25+K$26*$C$26+K$27*$C$27)))</f>
        <v>0.28150672672486099</v>
      </c>
      <c r="O37" s="1">
        <f>N37-$B$30*N36</f>
        <v>0.16307180676534344</v>
      </c>
      <c r="Q37">
        <f>Q36+1</f>
        <v>12</v>
      </c>
      <c r="R37" s="1">
        <f>1/(1+EXP(-($L$22*$C$22+L$23*$C$23+Q37*$C$24+L$25*$C$25+L$26*$C$26+L$27*$C$27)))</f>
        <v>0.15485748861082332</v>
      </c>
      <c r="S37" s="1">
        <f>R37-$B$30*R36</f>
        <v>8.9105865327346642E-2</v>
      </c>
      <c r="T37" s="1"/>
      <c r="U37">
        <f>U36+1</f>
        <v>12</v>
      </c>
      <c r="V37" s="1">
        <f>1/(1+EXP(-(M$22*$C$22+M$23*$C$23+U37*$C$24+M$25*$C$25+M$26*$C$26+M$27*$C$27)))</f>
        <v>0.1715047699754009</v>
      </c>
      <c r="W37" s="1">
        <f>V37-$B$30*V36</f>
        <v>9.8772891706703572E-2</v>
      </c>
    </row>
    <row r="38" spans="1:32" x14ac:dyDescent="0.3">
      <c r="A38" t="s">
        <v>94</v>
      </c>
      <c r="B38">
        <v>1</v>
      </c>
      <c r="I38">
        <f t="shared" ref="I38:I43" si="34">I37+1</f>
        <v>13</v>
      </c>
      <c r="J38" s="1">
        <f t="shared" si="33"/>
        <v>0.24416110090520296</v>
      </c>
      <c r="K38" s="1">
        <f t="shared" ref="K38:K43" si="35">J38-$B$30*J37</f>
        <v>0.14116085995706734</v>
      </c>
      <c r="M38">
        <f t="shared" ref="M38:M43" si="36">M37+1</f>
        <v>13</v>
      </c>
      <c r="N38" s="1">
        <f>1/(1+EXP(-($K$22*$C$22+K$23*$C$23+M38*$C$24+K$25*$C$25+K$26*$C$26+K$27*$C$27)))</f>
        <v>0.26737143634537386</v>
      </c>
      <c r="O38" s="1">
        <f t="shared" ref="O38:O43" si="37">N38-$B$30*N37</f>
        <v>0.15476874565542947</v>
      </c>
      <c r="Q38">
        <f t="shared" ref="Q38:Q43" si="38">Q37+1</f>
        <v>13</v>
      </c>
      <c r="R38" s="1">
        <f>1/(1+EXP(-($L$22*$C$22+L$23*$C$23+Q38*$C$24+L$25*$C$25+L$26*$C$26+L$27*$C$27)))</f>
        <v>0.14579122481895848</v>
      </c>
      <c r="S38" s="1">
        <f t="shared" ref="S38:S43" si="39">R38-$B$30*R37</f>
        <v>8.3848229374629157E-2</v>
      </c>
      <c r="T38" s="1"/>
      <c r="U38">
        <f t="shared" ref="U38:U43" si="40">U37+1</f>
        <v>13</v>
      </c>
      <c r="V38" s="1">
        <f>1/(1+EXP(-(M$22*$C$22+M$23*$C$23+U38*$C$24+M$25*$C$25+M$26*$C$26+M$27*$C$27)))</f>
        <v>0.16165029410582901</v>
      </c>
      <c r="W38" s="1">
        <f t="shared" ref="W38:W43" si="41">V38-$B$30*V37</f>
        <v>9.3048386115668652E-2</v>
      </c>
    </row>
    <row r="39" spans="1:32" x14ac:dyDescent="0.3">
      <c r="A39" t="s">
        <v>51</v>
      </c>
      <c r="B39">
        <v>0.5</v>
      </c>
      <c r="I39">
        <f>I38+1</f>
        <v>14</v>
      </c>
      <c r="J39" s="1">
        <f t="shared" si="33"/>
        <v>0.23129736983139459</v>
      </c>
      <c r="K39" s="1">
        <f>J39-$B$30*J38</f>
        <v>0.13363292946931341</v>
      </c>
      <c r="M39">
        <f>M38+1</f>
        <v>14</v>
      </c>
      <c r="N39" s="1">
        <f t="shared" ref="N39:N43" si="42">1/(1+EXP(-($K$22*$C$22+K$23*$C$23+M39*$C$24+K$25*$C$25+K$26*$C$26+K$27*$C$27)))</f>
        <v>0.25369530402093726</v>
      </c>
      <c r="O39" s="1">
        <f>N39-$B$30*N38</f>
        <v>0.14674672948278772</v>
      </c>
      <c r="Q39">
        <f>Q38+1</f>
        <v>14</v>
      </c>
      <c r="R39" s="1">
        <f t="shared" ref="R39:R43" si="43">1/(1+EXP(-($L$22*$C$22+L$23*$C$23+Q39*$C$24+L$25*$C$25+L$26*$C$26+L$27*$C$27)))</f>
        <v>0.13716960374226433</v>
      </c>
      <c r="S39" s="1">
        <f>R39-$B$30*R38</f>
        <v>7.8853113814680936E-2</v>
      </c>
      <c r="T39" s="1"/>
      <c r="U39">
        <f>U38+1</f>
        <v>14</v>
      </c>
      <c r="V39" s="1">
        <f t="shared" ref="V39:V43" si="44">1/(1+EXP(-(M$22*$C$22+M$23*$C$23+U39*$C$24+M$25*$C$25+M$26*$C$26+M$27*$C$27)))</f>
        <v>0.15225798629880991</v>
      </c>
      <c r="W39" s="1">
        <f>V39-$B$30*V38</f>
        <v>8.7597868656478298E-2</v>
      </c>
    </row>
    <row r="40" spans="1:32" x14ac:dyDescent="0.3">
      <c r="A40" t="s">
        <v>52</v>
      </c>
      <c r="B40">
        <v>0.2</v>
      </c>
      <c r="I40">
        <f t="shared" si="34"/>
        <v>15</v>
      </c>
      <c r="J40" s="1">
        <f t="shared" si="33"/>
        <v>0.21891507730911577</v>
      </c>
      <c r="K40" s="1">
        <f t="shared" si="35"/>
        <v>0.12639612937655792</v>
      </c>
      <c r="M40">
        <f t="shared" si="36"/>
        <v>15</v>
      </c>
      <c r="N40" s="1">
        <f t="shared" si="42"/>
        <v>0.24048908305088898</v>
      </c>
      <c r="O40" s="1">
        <f t="shared" si="37"/>
        <v>0.13901096144251407</v>
      </c>
      <c r="Q40">
        <f t="shared" si="38"/>
        <v>15</v>
      </c>
      <c r="R40" s="1">
        <f t="shared" si="43"/>
        <v>0.1289808521462357</v>
      </c>
      <c r="S40" s="1">
        <f t="shared" si="39"/>
        <v>7.4113010649329958E-2</v>
      </c>
      <c r="T40" s="1"/>
      <c r="U40">
        <f t="shared" si="40"/>
        <v>15</v>
      </c>
      <c r="V40" s="1">
        <f t="shared" si="44"/>
        <v>0.1433181044031285</v>
      </c>
      <c r="W40" s="1">
        <f t="shared" si="41"/>
        <v>8.2414909883604531E-2</v>
      </c>
    </row>
    <row r="41" spans="1:32" x14ac:dyDescent="0.3">
      <c r="I41">
        <f t="shared" si="34"/>
        <v>16</v>
      </c>
      <c r="J41" s="1">
        <f t="shared" si="33"/>
        <v>0.20701714254578202</v>
      </c>
      <c r="K41" s="1">
        <f t="shared" si="35"/>
        <v>0.1194511116221357</v>
      </c>
      <c r="M41">
        <f t="shared" si="36"/>
        <v>16</v>
      </c>
      <c r="N41" s="1">
        <f t="shared" si="42"/>
        <v>0.22776051702790892</v>
      </c>
      <c r="O41" s="1">
        <f t="shared" si="37"/>
        <v>0.13156488380755332</v>
      </c>
      <c r="Q41">
        <f t="shared" si="38"/>
        <v>16</v>
      </c>
      <c r="R41" s="1">
        <f t="shared" si="43"/>
        <v>0.12121227767549907</v>
      </c>
      <c r="S41" s="1">
        <f t="shared" si="39"/>
        <v>6.9619936817004791E-2</v>
      </c>
      <c r="T41" s="1"/>
      <c r="U41">
        <f t="shared" si="40"/>
        <v>16</v>
      </c>
      <c r="V41" s="1">
        <f t="shared" si="44"/>
        <v>0.13481965267594681</v>
      </c>
      <c r="W41" s="1">
        <f t="shared" si="41"/>
        <v>7.7492410914695414E-2</v>
      </c>
    </row>
    <row r="42" spans="1:32" x14ac:dyDescent="0.3">
      <c r="I42">
        <f t="shared" si="34"/>
        <v>17</v>
      </c>
      <c r="J42" s="1">
        <f t="shared" si="33"/>
        <v>0.19560391785848469</v>
      </c>
      <c r="K42" s="1">
        <f t="shared" si="35"/>
        <v>0.11279706084017188</v>
      </c>
      <c r="M42">
        <f t="shared" si="36"/>
        <v>17</v>
      </c>
      <c r="N42" s="1">
        <f t="shared" si="42"/>
        <v>0.21551448245563462</v>
      </c>
      <c r="O42" s="1">
        <f t="shared" si="37"/>
        <v>0.12441027564447105</v>
      </c>
      <c r="Q42">
        <f t="shared" si="38"/>
        <v>17</v>
      </c>
      <c r="R42" s="1">
        <f t="shared" si="43"/>
        <v>0.11385044834696255</v>
      </c>
      <c r="S42" s="1">
        <f t="shared" si="39"/>
        <v>6.5365537276762919E-2</v>
      </c>
      <c r="T42" s="1"/>
      <c r="U42">
        <f t="shared" si="40"/>
        <v>17</v>
      </c>
      <c r="V42" s="1">
        <f t="shared" si="44"/>
        <v>0.1267505801221408</v>
      </c>
      <c r="W42" s="1">
        <f t="shared" si="41"/>
        <v>7.2822719051762075E-2</v>
      </c>
    </row>
    <row r="43" spans="1:32" x14ac:dyDescent="0.3">
      <c r="I43">
        <f t="shared" si="34"/>
        <v>18</v>
      </c>
      <c r="J43" s="1">
        <f t="shared" si="33"/>
        <v>0.18467338639691716</v>
      </c>
      <c r="K43" s="1">
        <f t="shared" si="35"/>
        <v>0.10643181925352328</v>
      </c>
      <c r="M43">
        <f t="shared" si="36"/>
        <v>18</v>
      </c>
      <c r="N43" s="1">
        <f t="shared" si="42"/>
        <v>0.20375315628029472</v>
      </c>
      <c r="O43" s="1">
        <f t="shared" si="37"/>
        <v>0.11754736329804087</v>
      </c>
      <c r="Q43">
        <f t="shared" si="38"/>
        <v>18</v>
      </c>
      <c r="R43" s="1">
        <f t="shared" si="43"/>
        <v>0.10688135936394783</v>
      </c>
      <c r="S43" s="1">
        <f t="shared" si="39"/>
        <v>6.1341180025162804E-2</v>
      </c>
      <c r="T43" s="1"/>
      <c r="U43">
        <f t="shared" si="40"/>
        <v>18</v>
      </c>
      <c r="V43" s="1">
        <f t="shared" si="44"/>
        <v>0.11909796841148844</v>
      </c>
      <c r="W43" s="1">
        <f t="shared" si="41"/>
        <v>6.8397736362632119E-2</v>
      </c>
    </row>
    <row r="45" spans="1:32" x14ac:dyDescent="0.3">
      <c r="I45" t="s">
        <v>92</v>
      </c>
      <c r="J45">
        <v>1</v>
      </c>
      <c r="O45" s="1"/>
    </row>
    <row r="46" spans="1:32" x14ac:dyDescent="0.3">
      <c r="J46" t="s">
        <v>84</v>
      </c>
      <c r="M46" t="s">
        <v>85</v>
      </c>
      <c r="Q46" t="s">
        <v>86</v>
      </c>
      <c r="U46" t="s">
        <v>87</v>
      </c>
    </row>
    <row r="47" spans="1:32" x14ac:dyDescent="0.3">
      <c r="J47" t="s">
        <v>48</v>
      </c>
      <c r="K47" t="s">
        <v>49</v>
      </c>
      <c r="N47" t="s">
        <v>48</v>
      </c>
      <c r="O47" t="s">
        <v>49</v>
      </c>
      <c r="R47" t="s">
        <v>48</v>
      </c>
      <c r="S47" t="s">
        <v>49</v>
      </c>
      <c r="V47" t="s">
        <v>48</v>
      </c>
      <c r="W47" t="s">
        <v>49</v>
      </c>
    </row>
    <row r="48" spans="1:32" x14ac:dyDescent="0.3">
      <c r="I48">
        <v>11</v>
      </c>
      <c r="J48" s="1">
        <f>J36</f>
        <v>0.27130729604614356</v>
      </c>
      <c r="M48">
        <v>11</v>
      </c>
      <c r="N48" s="1">
        <f>N36</f>
        <v>0.29608729989879384</v>
      </c>
      <c r="Q48">
        <v>11</v>
      </c>
      <c r="R48" s="1">
        <f>R36</f>
        <v>0.1643790582086917</v>
      </c>
      <c r="U48">
        <v>11</v>
      </c>
      <c r="V48" s="1">
        <f>V36</f>
        <v>0.18182969567174331</v>
      </c>
    </row>
    <row r="49" spans="8:23" x14ac:dyDescent="0.3">
      <c r="I49">
        <f>I48+1</f>
        <v>12</v>
      </c>
      <c r="J49" s="1">
        <f>1/(1+EXP(-($J$22*$C$22+$J$45*$C$23+I49*$C$24+$J$25*$C$25+$J$26*$C$26+$J$27*$C$27)))</f>
        <v>0.35160310598243488</v>
      </c>
      <c r="K49" s="1">
        <f>J49-$B$30*J48</f>
        <v>0.24308018756397745</v>
      </c>
      <c r="M49">
        <f>M48+1</f>
        <v>12</v>
      </c>
      <c r="N49" s="1">
        <f>1/(1+EXP(-($K$22*$C$22+J$45*$C$23+M49*$C$24+K$25*$C$25+K$26*$C$26+K$27*$C$27)))</f>
        <v>0.3798935676569099</v>
      </c>
      <c r="O49" s="1">
        <f>N49-$B$30*N48</f>
        <v>0.26145864769739235</v>
      </c>
      <c r="Q49">
        <f>Q48+1</f>
        <v>12</v>
      </c>
      <c r="R49" s="1">
        <f>1/(1+EXP(-($L$22*$C$22+J$45*$C$23+Q49*$C$24+L$25*$C$25+L$26*$C$26+L$27*$C$27)))</f>
        <v>0.2227001388253089</v>
      </c>
      <c r="S49" s="1">
        <f>R49-$B$30*R48</f>
        <v>0.1569485155418322</v>
      </c>
      <c r="T49" s="1"/>
      <c r="U49">
        <f>U48+1</f>
        <v>12</v>
      </c>
      <c r="V49" s="1">
        <f>1/(1+EXP(-(M$22*$C$22+J$45*$C$23+U49*$C$24+M$25*$C$25+M$26*$C$26+M$27*$C$27)))</f>
        <v>0.24453038265079949</v>
      </c>
      <c r="W49" s="1">
        <f>V49-$B$30*V48</f>
        <v>0.17179850438210215</v>
      </c>
    </row>
    <row r="50" spans="8:23" x14ac:dyDescent="0.3">
      <c r="I50">
        <f t="shared" ref="I50:I55" si="45">I49+1</f>
        <v>13</v>
      </c>
      <c r="J50" s="1">
        <f t="shared" ref="J50:J55" si="46">1/(1+EXP(-($J$22*$C$22+$J$45*$C$23+I50*$C$24+$J$25*$C$25+$J$26*$C$26+$J$27*$C$27)))</f>
        <v>0.33559206292195731</v>
      </c>
      <c r="K50" s="1">
        <f t="shared" ref="K50:K55" si="47">J50-$B$30*J49</f>
        <v>0.19495082052898335</v>
      </c>
      <c r="M50">
        <f t="shared" ref="M50:M55" si="48">M49+1</f>
        <v>13</v>
      </c>
      <c r="N50" s="1">
        <f t="shared" ref="N50:N55" si="49">1/(1+EXP(-($K$22*$C$22+J$45*$C$23+M50*$C$24+K$25*$C$25+K$26*$C$26+K$27*$C$27)))</f>
        <v>0.36331611060163677</v>
      </c>
      <c r="O50" s="1">
        <f t="shared" ref="O50:O55" si="50">N50-$B$30*N49</f>
        <v>0.2113586835388728</v>
      </c>
      <c r="Q50">
        <f t="shared" ref="Q50:Q55" si="51">Q49+1</f>
        <v>13</v>
      </c>
      <c r="R50" s="1">
        <f t="shared" ref="R50:R55" si="52">1/(1+EXP(-($L$22*$C$22+J$45*$C$23+Q50*$C$24+L$25*$C$25+L$26*$C$26+L$27*$C$27)))</f>
        <v>0.2106519676493816</v>
      </c>
      <c r="S50" s="1">
        <f t="shared" ref="S50:S55" si="53">R50-$B$30*R49</f>
        <v>0.12157191211925804</v>
      </c>
      <c r="T50" s="1"/>
      <c r="U50">
        <f t="shared" ref="U50:U55" si="54">U49+1</f>
        <v>13</v>
      </c>
      <c r="V50" s="1">
        <f t="shared" ref="V50:V55" si="55">1/(1+EXP(-(M$22*$C$22+J$45*$C$23+U50*$C$24+M$25*$C$25+M$26*$C$26+M$27*$C$27)))</f>
        <v>0.23165315870869346</v>
      </c>
      <c r="W50" s="1">
        <f t="shared" ref="W50:W55" si="56">V50-$B$30*V49</f>
        <v>0.13384100564837365</v>
      </c>
    </row>
    <row r="51" spans="8:23" x14ac:dyDescent="0.3">
      <c r="I51">
        <f t="shared" si="45"/>
        <v>14</v>
      </c>
      <c r="J51" s="1">
        <f t="shared" si="46"/>
        <v>0.31995034623687257</v>
      </c>
      <c r="K51" s="1">
        <f t="shared" si="47"/>
        <v>0.18571352106808964</v>
      </c>
      <c r="M51">
        <f t="shared" si="48"/>
        <v>14</v>
      </c>
      <c r="N51" s="1">
        <f t="shared" si="49"/>
        <v>0.3470571822944104</v>
      </c>
      <c r="O51" s="1">
        <f t="shared" si="50"/>
        <v>0.20173073805375569</v>
      </c>
      <c r="Q51">
        <f t="shared" si="51"/>
        <v>14</v>
      </c>
      <c r="R51" s="1">
        <f t="shared" si="52"/>
        <v>0.19908866018428378</v>
      </c>
      <c r="S51" s="1">
        <f t="shared" si="53"/>
        <v>0.11482787312453113</v>
      </c>
      <c r="T51" s="1"/>
      <c r="U51">
        <f t="shared" si="54"/>
        <v>14</v>
      </c>
      <c r="V51" s="1">
        <f t="shared" si="55"/>
        <v>0.2192572520878717</v>
      </c>
      <c r="W51" s="1">
        <f t="shared" si="56"/>
        <v>0.12659598860439431</v>
      </c>
    </row>
    <row r="52" spans="8:23" x14ac:dyDescent="0.3">
      <c r="I52">
        <f t="shared" si="45"/>
        <v>15</v>
      </c>
      <c r="J52" s="1">
        <f t="shared" si="46"/>
        <v>0.30470333065243466</v>
      </c>
      <c r="K52" s="1">
        <f t="shared" si="47"/>
        <v>0.17672319215768562</v>
      </c>
      <c r="M52">
        <f t="shared" si="48"/>
        <v>15</v>
      </c>
      <c r="N52" s="1">
        <f t="shared" si="49"/>
        <v>0.33114742514560469</v>
      </c>
      <c r="O52" s="1">
        <f t="shared" si="50"/>
        <v>0.19232455222784053</v>
      </c>
      <c r="Q52">
        <f t="shared" si="51"/>
        <v>15</v>
      </c>
      <c r="R52" s="1">
        <f t="shared" si="52"/>
        <v>0.1880089118122672</v>
      </c>
      <c r="S52" s="1">
        <f t="shared" si="53"/>
        <v>0.10837344773855367</v>
      </c>
      <c r="T52" s="1"/>
      <c r="U52">
        <f t="shared" si="54"/>
        <v>15</v>
      </c>
      <c r="V52" s="1">
        <f t="shared" si="55"/>
        <v>0.20734565702497484</v>
      </c>
      <c r="W52" s="1">
        <f t="shared" si="56"/>
        <v>0.11964275618982616</v>
      </c>
    </row>
    <row r="53" spans="8:23" x14ac:dyDescent="0.3">
      <c r="I53">
        <f t="shared" si="45"/>
        <v>16</v>
      </c>
      <c r="J53" s="1">
        <f t="shared" si="46"/>
        <v>0.28987319169527037</v>
      </c>
      <c r="K53" s="1">
        <f t="shared" si="47"/>
        <v>0.16799185943429651</v>
      </c>
      <c r="M53">
        <f t="shared" si="48"/>
        <v>16</v>
      </c>
      <c r="N53" s="1">
        <f t="shared" si="49"/>
        <v>0.31561446181158492</v>
      </c>
      <c r="O53" s="1">
        <f t="shared" si="50"/>
        <v>0.18315549175334303</v>
      </c>
      <c r="Q53">
        <f t="shared" si="51"/>
        <v>16</v>
      </c>
      <c r="R53" s="1">
        <f t="shared" si="52"/>
        <v>0.17740919167432453</v>
      </c>
      <c r="S53" s="1">
        <f t="shared" si="53"/>
        <v>0.10220562694941765</v>
      </c>
      <c r="T53" s="1"/>
      <c r="U53">
        <f t="shared" si="54"/>
        <v>16</v>
      </c>
      <c r="V53" s="1">
        <f t="shared" si="55"/>
        <v>0.1959187954989195</v>
      </c>
      <c r="W53" s="1">
        <f t="shared" si="56"/>
        <v>0.11298053268892955</v>
      </c>
    </row>
    <row r="54" spans="8:23" x14ac:dyDescent="0.3">
      <c r="I54">
        <f t="shared" si="45"/>
        <v>17</v>
      </c>
      <c r="J54" s="1">
        <f t="shared" si="46"/>
        <v>0.27547886950898354</v>
      </c>
      <c r="K54" s="1">
        <f t="shared" si="47"/>
        <v>0.15952959283087537</v>
      </c>
      <c r="M54">
        <f t="shared" si="48"/>
        <v>17</v>
      </c>
      <c r="N54" s="1">
        <f t="shared" si="49"/>
        <v>0.30048277233757259</v>
      </c>
      <c r="O54" s="1">
        <f t="shared" si="50"/>
        <v>0.17423698761293863</v>
      </c>
      <c r="Q54">
        <f t="shared" si="51"/>
        <v>17</v>
      </c>
      <c r="R54" s="1">
        <f t="shared" si="52"/>
        <v>0.16728395553848319</v>
      </c>
      <c r="S54" s="1">
        <f t="shared" si="53"/>
        <v>9.632027886875337E-2</v>
      </c>
      <c r="T54" s="1"/>
      <c r="U54">
        <f t="shared" si="54"/>
        <v>17</v>
      </c>
      <c r="V54" s="1">
        <f t="shared" si="55"/>
        <v>0.18497471458357503</v>
      </c>
      <c r="W54" s="1">
        <f t="shared" si="56"/>
        <v>0.10660719638400723</v>
      </c>
    </row>
    <row r="55" spans="8:23" x14ac:dyDescent="0.3">
      <c r="I55">
        <f t="shared" si="45"/>
        <v>18</v>
      </c>
      <c r="J55" s="1">
        <f t="shared" si="46"/>
        <v>0.26153607956936437</v>
      </c>
      <c r="K55" s="1">
        <f t="shared" si="47"/>
        <v>0.15134453176577095</v>
      </c>
      <c r="M55">
        <f t="shared" si="48"/>
        <v>18</v>
      </c>
      <c r="N55" s="1">
        <f t="shared" si="49"/>
        <v>0.28577362244606952</v>
      </c>
      <c r="O55" s="1">
        <f t="shared" si="50"/>
        <v>0.16558051351104047</v>
      </c>
      <c r="Q55">
        <f t="shared" si="51"/>
        <v>18</v>
      </c>
      <c r="R55" s="1">
        <f t="shared" si="52"/>
        <v>0.15762586160469388</v>
      </c>
      <c r="S55" s="1">
        <f t="shared" si="53"/>
        <v>9.0712279389300612E-2</v>
      </c>
      <c r="T55" s="1"/>
      <c r="U55">
        <f t="shared" si="54"/>
        <v>18</v>
      </c>
      <c r="V55" s="1">
        <f t="shared" si="55"/>
        <v>0.17450929453250327</v>
      </c>
      <c r="W55" s="1">
        <f t="shared" si="56"/>
        <v>0.10051940869907326</v>
      </c>
    </row>
    <row r="57" spans="8:23" x14ac:dyDescent="0.3">
      <c r="I57" t="s">
        <v>93</v>
      </c>
      <c r="J57">
        <v>1</v>
      </c>
    </row>
    <row r="58" spans="8:23" x14ac:dyDescent="0.3">
      <c r="J58" t="s">
        <v>88</v>
      </c>
      <c r="M58" t="s">
        <v>89</v>
      </c>
      <c r="Q58" t="s">
        <v>90</v>
      </c>
      <c r="U58" t="s">
        <v>91</v>
      </c>
    </row>
    <row r="59" spans="8:23" x14ac:dyDescent="0.3">
      <c r="J59" t="s">
        <v>48</v>
      </c>
      <c r="K59" t="s">
        <v>49</v>
      </c>
      <c r="N59" t="s">
        <v>48</v>
      </c>
      <c r="O59" t="s">
        <v>49</v>
      </c>
      <c r="R59" t="s">
        <v>48</v>
      </c>
      <c r="S59" t="s">
        <v>49</v>
      </c>
      <c r="V59" t="s">
        <v>48</v>
      </c>
      <c r="W59" t="s">
        <v>49</v>
      </c>
    </row>
    <row r="60" spans="8:23" x14ac:dyDescent="0.3">
      <c r="I60">
        <v>11</v>
      </c>
      <c r="J60" s="1">
        <f>J48</f>
        <v>0.27130729604614356</v>
      </c>
      <c r="M60">
        <v>11</v>
      </c>
      <c r="N60" s="1">
        <f>N48</f>
        <v>0.29608729989879384</v>
      </c>
      <c r="Q60">
        <v>11</v>
      </c>
      <c r="R60" s="1">
        <f>R48</f>
        <v>0.1643790582086917</v>
      </c>
      <c r="U60">
        <v>11</v>
      </c>
      <c r="V60" s="1">
        <f>V48</f>
        <v>0.18182969567174331</v>
      </c>
    </row>
    <row r="61" spans="8:23" x14ac:dyDescent="0.3">
      <c r="H61" s="1"/>
      <c r="I61">
        <f>I60+1</f>
        <v>12</v>
      </c>
      <c r="J61" s="1">
        <f>1/(1+EXP(-(J$57*$C$22+$J$23*$C$23+I61*$C$24+$J$25*$C$25+$J$26*$C$26+$J$27*$C$27)))</f>
        <v>0.27110964161758228</v>
      </c>
      <c r="K61" s="1">
        <f>J61-$B$30*J60</f>
        <v>0.16258672319912484</v>
      </c>
      <c r="M61">
        <f>M60+1</f>
        <v>12</v>
      </c>
      <c r="N61" s="1">
        <f>1/(1+EXP(-($J$57*$C$22+K$23*$C$23+M61*$C$24+K$25*$C$25+K$26*$C$26+K$27*$C$27)))</f>
        <v>0.29587892279615879</v>
      </c>
      <c r="O61" s="1">
        <f>N61-$B$30*N60</f>
        <v>0.17744400283664125</v>
      </c>
      <c r="Q61">
        <f>Q60+1</f>
        <v>12</v>
      </c>
      <c r="R61" s="1">
        <f>1/(1+EXP(-($J$57*$C$22+L$23*$C$23+Q61*$C$24+L$25*$C$25+L$26*$C$26+L$27*$C$27)))</f>
        <v>0.16424174572164954</v>
      </c>
      <c r="S61" s="1">
        <f>R61-$B$30*R60</f>
        <v>9.8490122438172858E-2</v>
      </c>
      <c r="T61" s="1"/>
      <c r="U61">
        <f>U60+1</f>
        <v>12</v>
      </c>
      <c r="V61" s="1">
        <f>1/(1+EXP(-(J$57*$C$22+M$23*$C$23+U61*$C$24+M$25*$C$25+M$26*$C$26+M$27*$C$27)))</f>
        <v>0.18168097534508462</v>
      </c>
      <c r="W61" s="1">
        <f>V61-$B$30*V60</f>
        <v>0.10894909707638729</v>
      </c>
    </row>
    <row r="62" spans="8:23" x14ac:dyDescent="0.3">
      <c r="I62">
        <f t="shared" ref="I62:I67" si="57">I61+1</f>
        <v>13</v>
      </c>
      <c r="J62" s="1">
        <f t="shared" ref="J62:J67" si="58">1/(1+EXP(-(J$57*$C$22+$J$23*$C$23+I62*$C$24+$J$25*$C$25+$J$26*$C$26+$J$27*$C$27)))</f>
        <v>0.2573094546973142</v>
      </c>
      <c r="K62" s="1">
        <f t="shared" ref="K62:K67" si="59">J62-$B$30*J61</f>
        <v>0.14886559805028127</v>
      </c>
      <c r="M62">
        <f t="shared" ref="M62:M67" si="60">M61+1</f>
        <v>13</v>
      </c>
      <c r="N62" s="1">
        <f t="shared" ref="N62:N67" si="61">1/(1+EXP(-($J$57*$C$22+K$23*$C$23+M62*$C$24+K$25*$C$25+K$26*$C$26+K$27*$C$27)))</f>
        <v>0.2813045102351216</v>
      </c>
      <c r="O62" s="1">
        <f t="shared" ref="O62:O67" si="62">N62-$B$30*N61</f>
        <v>0.16295294111665809</v>
      </c>
      <c r="Q62">
        <f t="shared" ref="Q62:Q67" si="63">Q61+1</f>
        <v>13</v>
      </c>
      <c r="R62" s="1">
        <f t="shared" ref="R62:R67" si="64">1/(1+EXP(-($J$57*$C$22+L$23*$C$23+Q62*$C$24+L$25*$C$25+L$26*$C$26+L$27*$C$27)))</f>
        <v>0.15472665713039971</v>
      </c>
      <c r="S62" s="1">
        <f t="shared" ref="S62:S67" si="65">R62-$B$30*R61</f>
        <v>8.9029958841739892E-2</v>
      </c>
      <c r="T62" s="1"/>
      <c r="U62">
        <f t="shared" ref="U62:U67" si="66">U61+1</f>
        <v>13</v>
      </c>
      <c r="V62" s="1">
        <f t="shared" ref="V62:V67" si="67">1/(1+EXP(-(J$57*$C$22+M$23*$C$23+U62*$C$24+M$25*$C$25+M$26*$C$26+M$27*$C$27)))</f>
        <v>0.17136272576423262</v>
      </c>
      <c r="W62" s="1">
        <f t="shared" ref="W62:W67" si="68">V62-$B$30*V61</f>
        <v>9.8690335626198764E-2</v>
      </c>
    </row>
    <row r="63" spans="8:23" x14ac:dyDescent="0.3">
      <c r="I63">
        <f t="shared" si="57"/>
        <v>14</v>
      </c>
      <c r="J63" s="1">
        <f t="shared" si="58"/>
        <v>0.24397660166495047</v>
      </c>
      <c r="K63" s="1">
        <f t="shared" si="59"/>
        <v>0.1410528197860248</v>
      </c>
      <c r="M63">
        <f t="shared" si="60"/>
        <v>14</v>
      </c>
      <c r="N63" s="1">
        <f t="shared" si="61"/>
        <v>0.26717559796792223</v>
      </c>
      <c r="O63" s="1">
        <f t="shared" si="62"/>
        <v>0.15465379387387357</v>
      </c>
      <c r="Q63">
        <f t="shared" si="63"/>
        <v>14</v>
      </c>
      <c r="R63" s="1">
        <f t="shared" si="64"/>
        <v>0.14566673278191999</v>
      </c>
      <c r="S63" s="1">
        <f t="shared" si="65"/>
        <v>8.3776069929760111E-2</v>
      </c>
      <c r="T63" s="1"/>
      <c r="U63">
        <f t="shared" si="66"/>
        <v>14</v>
      </c>
      <c r="V63" s="1">
        <f t="shared" si="67"/>
        <v>0.16151482047805929</v>
      </c>
      <c r="W63" s="1">
        <f t="shared" si="68"/>
        <v>9.2969730172366247E-2</v>
      </c>
    </row>
    <row r="64" spans="8:23" x14ac:dyDescent="0.3">
      <c r="I64">
        <f t="shared" si="57"/>
        <v>15</v>
      </c>
      <c r="J64" s="1">
        <f t="shared" si="58"/>
        <v>0.23111961871186001</v>
      </c>
      <c r="K64" s="1">
        <f t="shared" si="59"/>
        <v>0.13352897804587982</v>
      </c>
      <c r="M64">
        <f t="shared" si="60"/>
        <v>15</v>
      </c>
      <c r="N64" s="1">
        <f t="shared" si="61"/>
        <v>0.25350601666233785</v>
      </c>
      <c r="O64" s="1">
        <f t="shared" si="62"/>
        <v>0.14663577747516895</v>
      </c>
      <c r="Q64">
        <f t="shared" si="63"/>
        <v>15</v>
      </c>
      <c r="R64" s="1">
        <f t="shared" si="64"/>
        <v>0.13705129257545967</v>
      </c>
      <c r="S64" s="1">
        <f t="shared" si="65"/>
        <v>7.8784599462691673E-2</v>
      </c>
      <c r="T64" s="1"/>
      <c r="U64">
        <f t="shared" si="66"/>
        <v>15</v>
      </c>
      <c r="V64" s="1">
        <f t="shared" si="67"/>
        <v>0.15212895568702017</v>
      </c>
      <c r="W64" s="1">
        <f t="shared" si="68"/>
        <v>8.7523027495796449E-2</v>
      </c>
    </row>
    <row r="65" spans="9:23" x14ac:dyDescent="0.3">
      <c r="I65">
        <f t="shared" si="57"/>
        <v>16</v>
      </c>
      <c r="J65" s="1">
        <f t="shared" si="58"/>
        <v>0.21874413410668206</v>
      </c>
      <c r="K65" s="1">
        <f t="shared" si="59"/>
        <v>0.12629628662193804</v>
      </c>
      <c r="M65">
        <f t="shared" si="60"/>
        <v>16</v>
      </c>
      <c r="N65" s="1">
        <f t="shared" si="61"/>
        <v>0.24030647637054897</v>
      </c>
      <c r="O65" s="1">
        <f t="shared" si="62"/>
        <v>0.13890406970561381</v>
      </c>
      <c r="Q65">
        <f t="shared" si="63"/>
        <v>16</v>
      </c>
      <c r="R65" s="1">
        <f t="shared" si="64"/>
        <v>0.12886854903027481</v>
      </c>
      <c r="S65" s="1">
        <f t="shared" si="65"/>
        <v>7.4048032000090941E-2</v>
      </c>
      <c r="T65" s="1"/>
      <c r="U65">
        <f t="shared" si="66"/>
        <v>16</v>
      </c>
      <c r="V65" s="1">
        <f t="shared" si="67"/>
        <v>0.14319537016508363</v>
      </c>
      <c r="W65" s="1">
        <f t="shared" si="68"/>
        <v>8.2343787890275549E-2</v>
      </c>
    </row>
    <row r="66" spans="9:23" x14ac:dyDescent="0.3">
      <c r="I66">
        <f t="shared" si="57"/>
        <v>17</v>
      </c>
      <c r="J66" s="1">
        <f t="shared" si="58"/>
        <v>0.20685302959650101</v>
      </c>
      <c r="K66" s="1">
        <f t="shared" si="59"/>
        <v>0.11935537595382818</v>
      </c>
      <c r="M66">
        <f t="shared" si="60"/>
        <v>17</v>
      </c>
      <c r="N66" s="1">
        <f t="shared" si="61"/>
        <v>0.22758467924863712</v>
      </c>
      <c r="O66" s="1">
        <f t="shared" si="62"/>
        <v>0.13146208870041753</v>
      </c>
      <c r="Q66">
        <f t="shared" si="63"/>
        <v>17</v>
      </c>
      <c r="R66" s="1">
        <f t="shared" si="64"/>
        <v>0.12110579815609079</v>
      </c>
      <c r="S66" s="1">
        <f t="shared" si="65"/>
        <v>6.9558378543980864E-2</v>
      </c>
      <c r="T66" s="1"/>
      <c r="U66">
        <f t="shared" si="66"/>
        <v>17</v>
      </c>
      <c r="V66" s="1">
        <f t="shared" si="67"/>
        <v>0.13470305195202811</v>
      </c>
      <c r="W66" s="1">
        <f t="shared" si="68"/>
        <v>7.7424903885994656E-2</v>
      </c>
    </row>
    <row r="67" spans="9:23" x14ac:dyDescent="0.3">
      <c r="I67">
        <f t="shared" si="57"/>
        <v>18</v>
      </c>
      <c r="J67" s="1">
        <f t="shared" si="58"/>
        <v>0.19544662272643767</v>
      </c>
      <c r="K67" s="1">
        <f t="shared" si="59"/>
        <v>0.11270541088783727</v>
      </c>
      <c r="M67">
        <f t="shared" si="60"/>
        <v>18</v>
      </c>
      <c r="N67" s="1">
        <f t="shared" si="61"/>
        <v>0.21534546256312367</v>
      </c>
      <c r="O67" s="1">
        <f t="shared" si="62"/>
        <v>0.12431159086366882</v>
      </c>
      <c r="Q67">
        <f t="shared" si="63"/>
        <v>18</v>
      </c>
      <c r="R67" s="1">
        <f t="shared" si="64"/>
        <v>0.11374959877462568</v>
      </c>
      <c r="S67" s="1">
        <f t="shared" si="65"/>
        <v>6.5307279512189356E-2</v>
      </c>
      <c r="T67" s="1"/>
      <c r="U67">
        <f t="shared" si="66"/>
        <v>18</v>
      </c>
      <c r="V67" s="1">
        <f t="shared" si="67"/>
        <v>0.12663993655844624</v>
      </c>
      <c r="W67" s="1">
        <f t="shared" si="68"/>
        <v>7.2758715777634986E-2</v>
      </c>
    </row>
  </sheetData>
  <mergeCells count="7">
    <mergeCell ref="F20:F21"/>
    <mergeCell ref="G20:G21"/>
    <mergeCell ref="A22:A27"/>
    <mergeCell ref="A20:B21"/>
    <mergeCell ref="C20:C21"/>
    <mergeCell ref="D20:D21"/>
    <mergeCell ref="E20:E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5"/>
  <sheetViews>
    <sheetView workbookViewId="0">
      <selection sqref="A1:XFD1048576"/>
    </sheetView>
  </sheetViews>
  <sheetFormatPr defaultRowHeight="14.4" x14ac:dyDescent="0.3"/>
  <cols>
    <col min="1" max="1" width="27.109375" customWidth="1"/>
    <col min="2" max="2" width="14" customWidth="1"/>
  </cols>
  <sheetData>
    <row r="1" spans="1:25" ht="15" x14ac:dyDescent="0.25">
      <c r="A1" t="s">
        <v>59</v>
      </c>
    </row>
    <row r="2" spans="1:25" ht="15" x14ac:dyDescent="0.25">
      <c r="A2" t="s">
        <v>55</v>
      </c>
    </row>
    <row r="3" spans="1:25" ht="15" x14ac:dyDescent="0.25">
      <c r="A3" t="s">
        <v>58</v>
      </c>
    </row>
    <row r="4" spans="1:25" ht="15" x14ac:dyDescent="0.25">
      <c r="A4" t="s">
        <v>53</v>
      </c>
      <c r="B4" t="s">
        <v>0</v>
      </c>
      <c r="C4" t="s">
        <v>1</v>
      </c>
      <c r="D4" t="s">
        <v>2</v>
      </c>
      <c r="E4" t="s">
        <v>3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4</v>
      </c>
      <c r="Y4" t="s">
        <v>5</v>
      </c>
    </row>
    <row r="5" spans="1:25" ht="15" x14ac:dyDescent="0.25">
      <c r="A5">
        <v>12</v>
      </c>
      <c r="B5" s="2">
        <f>O49</f>
        <v>0.13072032357909907</v>
      </c>
      <c r="C5" s="2">
        <f>B5*$B$44</f>
        <v>0.13072032357909907</v>
      </c>
      <c r="D5" s="2">
        <f>F5*$B$45</f>
        <v>8.7781920090155188E-2</v>
      </c>
      <c r="E5" s="2">
        <f>F5*$B$46</f>
        <v>3.5112768036062079E-2</v>
      </c>
      <c r="F5" s="2">
        <f>O61</f>
        <v>0.17556384018031038</v>
      </c>
      <c r="G5" s="2">
        <f>O73</f>
        <v>0.19002206560710103</v>
      </c>
      <c r="H5" s="2">
        <f>W49</f>
        <v>5.9635640495214338E-2</v>
      </c>
      <c r="I5" s="2">
        <f>H5*$B$44</f>
        <v>5.9635640495214338E-2</v>
      </c>
      <c r="J5" s="2">
        <f>L5*$B$45</f>
        <v>4.1293421303029307E-2</v>
      </c>
      <c r="K5" s="2">
        <f>L5*$B$46</f>
        <v>1.6517368521211724E-2</v>
      </c>
      <c r="L5" s="2">
        <f>W61</f>
        <v>8.2586842606058614E-2</v>
      </c>
      <c r="M5" s="2">
        <f>W73</f>
        <v>9.027636511993109E-2</v>
      </c>
      <c r="N5" s="2">
        <f>K49</f>
        <v>8.8609827724222198E-2</v>
      </c>
      <c r="O5" s="2">
        <f>N5*$B$44</f>
        <v>8.8609827724222198E-2</v>
      </c>
      <c r="P5" s="2">
        <f>R5*$B$45</f>
        <v>6.0588804753311985E-2</v>
      </c>
      <c r="Q5" s="2">
        <f>R5*$B$46</f>
        <v>2.4235521901324796E-2</v>
      </c>
      <c r="R5" s="2">
        <f>K61</f>
        <v>0.12117760950662397</v>
      </c>
      <c r="S5" s="2">
        <f>K73</f>
        <v>0.13191776806942238</v>
      </c>
      <c r="T5" s="2">
        <f>S49</f>
        <v>3.9258168697638492E-2</v>
      </c>
      <c r="U5" s="2">
        <f>T5*$B$44</f>
        <v>3.9258168697638492E-2</v>
      </c>
      <c r="V5" s="2">
        <f>X5*$B$45</f>
        <v>2.7427136262616711E-2</v>
      </c>
      <c r="W5" s="2">
        <f>X5*$B$46</f>
        <v>1.0970854505046685E-2</v>
      </c>
      <c r="X5" s="2">
        <f>S61</f>
        <v>5.4854272525233422E-2</v>
      </c>
      <c r="Y5" s="2">
        <f>S73</f>
        <v>6.0138786840652658E-2</v>
      </c>
    </row>
    <row r="6" spans="1:25" ht="15" x14ac:dyDescent="0.25">
      <c r="A6">
        <f>A5+1</f>
        <v>13</v>
      </c>
      <c r="B6" s="2">
        <f t="shared" ref="B6:B11" si="0">O50</f>
        <v>0.14826936823900039</v>
      </c>
      <c r="C6" s="2">
        <f t="shared" ref="C6:C11" si="1">B6*$B$44</f>
        <v>0.14826936823900039</v>
      </c>
      <c r="D6" s="2">
        <f t="shared" ref="D6:D11" si="2">F6*$B$45</f>
        <v>9.6584553235701504E-2</v>
      </c>
      <c r="E6" s="2">
        <f t="shared" ref="E6:E11" si="3">F6*$B$46</f>
        <v>3.8633821294280606E-2</v>
      </c>
      <c r="F6" s="2">
        <f t="shared" ref="F6:F11" si="4">O62</f>
        <v>0.19316910647140301</v>
      </c>
      <c r="G6" s="2">
        <f t="shared" ref="G6:G11" si="5">O74</f>
        <v>0.20749853238479582</v>
      </c>
      <c r="H6" s="2">
        <f t="shared" ref="H6:H11" si="6">W50</f>
        <v>6.8489779559944258E-2</v>
      </c>
      <c r="I6" s="2">
        <f t="shared" ref="I6:I11" si="7">H6*$B$44</f>
        <v>6.8489779559944258E-2</v>
      </c>
      <c r="J6" s="2">
        <f t="shared" ref="J6:J11" si="8">L6*$B$45</f>
        <v>4.6094105663264641E-2</v>
      </c>
      <c r="K6" s="2">
        <f t="shared" ref="K6:K11" si="9">L6*$B$46</f>
        <v>1.8437642265305858E-2</v>
      </c>
      <c r="L6" s="2">
        <f t="shared" ref="L6:L11" si="10">W62</f>
        <v>9.2188211326529282E-2</v>
      </c>
      <c r="M6" s="2">
        <f t="shared" ref="M6:M11" si="11">W74</f>
        <v>0.10008586033603298</v>
      </c>
      <c r="N6" s="2">
        <f t="shared" ref="N6:N11" si="12">K50</f>
        <v>0.10124841846462271</v>
      </c>
      <c r="O6" s="2">
        <f t="shared" ref="O6:O11" si="13">N6*$B$44</f>
        <v>0.10124841846462271</v>
      </c>
      <c r="P6" s="2">
        <f t="shared" ref="P6:P11" si="14">R6*$B$45</f>
        <v>6.7226009388458755E-2</v>
      </c>
      <c r="Q6" s="2">
        <f t="shared" ref="Q6:Q11" si="15">R6*$B$46</f>
        <v>2.6890403755383502E-2</v>
      </c>
      <c r="R6" s="2">
        <f t="shared" ref="R6:R11" si="16">K62</f>
        <v>0.13445201877691751</v>
      </c>
      <c r="S6" s="2">
        <f t="shared" ref="S6:S11" si="17">K74</f>
        <v>0.14532003544507888</v>
      </c>
      <c r="T6" s="2">
        <f t="shared" ref="T6:T11" si="18">S50</f>
        <v>4.5822291862324768E-2</v>
      </c>
      <c r="U6" s="2">
        <f t="shared" ref="U6:U11" si="19">T6*$B$44</f>
        <v>4.5822291862324768E-2</v>
      </c>
      <c r="V6" s="2">
        <f t="shared" ref="V6:V11" si="20">X6*$B$45</f>
        <v>3.1816237516487322E-2</v>
      </c>
      <c r="W6" s="2">
        <f t="shared" ref="W6:W11" si="21">X6*$B$46</f>
        <v>1.272649500659493E-2</v>
      </c>
      <c r="X6" s="2">
        <f t="shared" ref="X6:X11" si="22">S62</f>
        <v>6.3632475032974645E-2</v>
      </c>
      <c r="Y6" s="2">
        <f t="shared" ref="Y6:Y11" si="23">S74</f>
        <v>6.9647157565001047E-2</v>
      </c>
    </row>
    <row r="7" spans="1:25" ht="15" x14ac:dyDescent="0.25">
      <c r="A7">
        <f t="shared" ref="A7:A11" si="24">A6+1</f>
        <v>14</v>
      </c>
      <c r="B7" s="2">
        <f t="shared" si="0"/>
        <v>0.16766160955157292</v>
      </c>
      <c r="C7" s="2">
        <f t="shared" si="1"/>
        <v>0.16766160955157292</v>
      </c>
      <c r="D7" s="2">
        <f t="shared" si="2"/>
        <v>0.10837134869662345</v>
      </c>
      <c r="E7" s="2">
        <f t="shared" si="3"/>
        <v>4.3348539478649382E-2</v>
      </c>
      <c r="F7" s="2">
        <f t="shared" si="4"/>
        <v>0.21674269739324689</v>
      </c>
      <c r="G7" s="2">
        <f t="shared" si="5"/>
        <v>0.23224687387015924</v>
      </c>
      <c r="H7" s="2">
        <f t="shared" si="6"/>
        <v>7.8535874423254479E-2</v>
      </c>
      <c r="I7" s="2">
        <f t="shared" si="7"/>
        <v>7.8535874423254479E-2</v>
      </c>
      <c r="J7" s="2">
        <f t="shared" si="8"/>
        <v>5.2635544194574398E-2</v>
      </c>
      <c r="K7" s="2">
        <f t="shared" si="9"/>
        <v>2.1054217677829761E-2</v>
      </c>
      <c r="L7" s="2">
        <f t="shared" si="10"/>
        <v>0.1052710883891488</v>
      </c>
      <c r="M7" s="2">
        <f t="shared" si="11"/>
        <v>0.11413144566820385</v>
      </c>
      <c r="N7" s="2">
        <f t="shared" si="12"/>
        <v>0.11543364732735795</v>
      </c>
      <c r="O7" s="2">
        <f t="shared" si="13"/>
        <v>0.11543364732735795</v>
      </c>
      <c r="P7" s="2">
        <f t="shared" si="14"/>
        <v>7.6201467871442996E-2</v>
      </c>
      <c r="Q7" s="2">
        <f t="shared" si="15"/>
        <v>3.0480587148577199E-2</v>
      </c>
      <c r="R7" s="2">
        <f t="shared" si="16"/>
        <v>0.15240293574288599</v>
      </c>
      <c r="S7" s="2">
        <f t="shared" si="17"/>
        <v>0.16441078039090012</v>
      </c>
      <c r="T7" s="2">
        <f t="shared" si="18"/>
        <v>5.332907393622692E-2</v>
      </c>
      <c r="U7" s="2">
        <f t="shared" si="19"/>
        <v>5.332907393622692E-2</v>
      </c>
      <c r="V7" s="2">
        <f t="shared" si="20"/>
        <v>3.6809012415341527E-2</v>
      </c>
      <c r="W7" s="2">
        <f t="shared" si="21"/>
        <v>1.4723604966136611E-2</v>
      </c>
      <c r="X7" s="2">
        <f t="shared" si="22"/>
        <v>7.3618024830683054E-2</v>
      </c>
      <c r="Y7" s="2">
        <f t="shared" si="23"/>
        <v>8.0443889665049603E-2</v>
      </c>
    </row>
    <row r="8" spans="1:25" ht="15" x14ac:dyDescent="0.25">
      <c r="A8">
        <f t="shared" si="24"/>
        <v>15</v>
      </c>
      <c r="B8" s="2">
        <f t="shared" si="0"/>
        <v>0.18895348428302433</v>
      </c>
      <c r="C8" s="2">
        <f t="shared" si="1"/>
        <v>0.18895348428302433</v>
      </c>
      <c r="D8" s="2">
        <f t="shared" si="2"/>
        <v>0.12110418052669357</v>
      </c>
      <c r="E8" s="2">
        <f t="shared" si="3"/>
        <v>4.8441672210677432E-2</v>
      </c>
      <c r="F8" s="2">
        <f t="shared" si="4"/>
        <v>0.24220836105338714</v>
      </c>
      <c r="G8" s="2">
        <f t="shared" si="5"/>
        <v>0.25884472561381183</v>
      </c>
      <c r="H8" s="2">
        <f t="shared" si="6"/>
        <v>8.9896510804592988E-2</v>
      </c>
      <c r="I8" s="2">
        <f t="shared" si="7"/>
        <v>8.9896510804592988E-2</v>
      </c>
      <c r="J8" s="2">
        <f t="shared" si="8"/>
        <v>5.9967709986047536E-2</v>
      </c>
      <c r="K8" s="2">
        <f t="shared" si="9"/>
        <v>2.3987083994419015E-2</v>
      </c>
      <c r="L8" s="2">
        <f t="shared" si="10"/>
        <v>0.11993541997209507</v>
      </c>
      <c r="M8" s="2">
        <f t="shared" si="11"/>
        <v>0.12982872201365486</v>
      </c>
      <c r="N8" s="2">
        <f t="shared" si="12"/>
        <v>0.13128015246148522</v>
      </c>
      <c r="O8" s="2">
        <f t="shared" si="13"/>
        <v>0.13128015246148522</v>
      </c>
      <c r="P8" s="2">
        <f t="shared" si="14"/>
        <v>8.6106063047996562E-2</v>
      </c>
      <c r="Q8" s="2">
        <f t="shared" si="15"/>
        <v>3.4442425219198623E-2</v>
      </c>
      <c r="R8" s="2">
        <f t="shared" si="16"/>
        <v>0.17221212609599312</v>
      </c>
      <c r="S8" s="2">
        <f t="shared" si="17"/>
        <v>0.18539419793419482</v>
      </c>
      <c r="T8" s="2">
        <f t="shared" si="18"/>
        <v>6.189465567146632E-2</v>
      </c>
      <c r="U8" s="2">
        <f t="shared" si="19"/>
        <v>6.189465567146632E-2</v>
      </c>
      <c r="V8" s="2">
        <f t="shared" si="20"/>
        <v>4.2471577296019893E-2</v>
      </c>
      <c r="W8" s="2">
        <f t="shared" si="21"/>
        <v>1.6988630918407958E-2</v>
      </c>
      <c r="X8" s="2">
        <f t="shared" si="22"/>
        <v>8.4943154592039785E-2</v>
      </c>
      <c r="Y8" s="2">
        <f t="shared" si="23"/>
        <v>9.266408977527113E-2</v>
      </c>
    </row>
    <row r="9" spans="1:25" ht="15" x14ac:dyDescent="0.25">
      <c r="A9">
        <f t="shared" si="24"/>
        <v>16</v>
      </c>
      <c r="B9" s="2">
        <f t="shared" si="0"/>
        <v>0.21216686250271777</v>
      </c>
      <c r="C9" s="2">
        <f t="shared" si="1"/>
        <v>0.21216686250271777</v>
      </c>
      <c r="D9" s="2">
        <f t="shared" si="2"/>
        <v>0.13474352577547533</v>
      </c>
      <c r="E9" s="2">
        <f t="shared" si="3"/>
        <v>5.389741031019013E-2</v>
      </c>
      <c r="F9" s="2">
        <f t="shared" si="4"/>
        <v>0.26948705155095065</v>
      </c>
      <c r="G9" s="2">
        <f t="shared" si="5"/>
        <v>0.2871797599944742</v>
      </c>
      <c r="H9" s="2">
        <f t="shared" si="6"/>
        <v>0.10269543582069027</v>
      </c>
      <c r="I9" s="2">
        <f t="shared" si="7"/>
        <v>0.10269543582069027</v>
      </c>
      <c r="J9" s="2">
        <f t="shared" si="8"/>
        <v>6.8146365011634014E-2</v>
      </c>
      <c r="K9" s="2">
        <f t="shared" si="9"/>
        <v>2.7258546004653605E-2</v>
      </c>
      <c r="L9" s="2">
        <f t="shared" si="10"/>
        <v>0.13629273002326803</v>
      </c>
      <c r="M9" s="2">
        <f t="shared" si="11"/>
        <v>0.14728095246135559</v>
      </c>
      <c r="N9" s="2">
        <f t="shared" si="12"/>
        <v>0.14888982889461763</v>
      </c>
      <c r="O9" s="2">
        <f t="shared" si="13"/>
        <v>0.14888982889461763</v>
      </c>
      <c r="P9" s="2">
        <f t="shared" si="14"/>
        <v>9.6964524654654896E-2</v>
      </c>
      <c r="Q9" s="2">
        <f t="shared" si="15"/>
        <v>3.8785809861861961E-2</v>
      </c>
      <c r="R9" s="2">
        <f t="shared" si="16"/>
        <v>0.19392904930930979</v>
      </c>
      <c r="S9" s="2">
        <f t="shared" si="17"/>
        <v>0.2082982549266541</v>
      </c>
      <c r="T9" s="2">
        <f t="shared" si="18"/>
        <v>7.1643399983750369E-2</v>
      </c>
      <c r="U9" s="2">
        <f t="shared" si="19"/>
        <v>7.1643399983750369E-2</v>
      </c>
      <c r="V9" s="2">
        <f t="shared" si="20"/>
        <v>4.8872104639166122E-2</v>
      </c>
      <c r="W9" s="2">
        <f t="shared" si="21"/>
        <v>1.9548841855666452E-2</v>
      </c>
      <c r="X9" s="2">
        <f t="shared" si="22"/>
        <v>9.7744209278332245E-2</v>
      </c>
      <c r="Y9" s="2">
        <f t="shared" si="23"/>
        <v>0.1064450605052412</v>
      </c>
    </row>
    <row r="10" spans="1:25" ht="15" x14ac:dyDescent="0.25">
      <c r="A10">
        <f t="shared" si="24"/>
        <v>17</v>
      </c>
      <c r="B10" s="2">
        <f t="shared" si="0"/>
        <v>0.23728141398439886</v>
      </c>
      <c r="C10" s="2">
        <f t="shared" si="1"/>
        <v>0.23728141398439886</v>
      </c>
      <c r="D10" s="2">
        <f t="shared" si="2"/>
        <v>0.14922260757988282</v>
      </c>
      <c r="E10" s="2">
        <f t="shared" si="3"/>
        <v>5.9689043031953132E-2</v>
      </c>
      <c r="F10" s="2">
        <f t="shared" si="4"/>
        <v>0.29844521515976563</v>
      </c>
      <c r="G10" s="2">
        <f t="shared" si="5"/>
        <v>0.31708368915278728</v>
      </c>
      <c r="H10" s="2">
        <f t="shared" si="6"/>
        <v>0.11705373594432186</v>
      </c>
      <c r="I10" s="2">
        <f t="shared" si="7"/>
        <v>0.11705373594432186</v>
      </c>
      <c r="J10" s="2">
        <f t="shared" si="8"/>
        <v>7.721994858392113E-2</v>
      </c>
      <c r="K10" s="2">
        <f t="shared" si="9"/>
        <v>3.0887979433568455E-2</v>
      </c>
      <c r="L10" s="2">
        <f t="shared" si="10"/>
        <v>0.15443989716784226</v>
      </c>
      <c r="M10" s="2">
        <f t="shared" si="11"/>
        <v>0.16657252414397133</v>
      </c>
      <c r="N10" s="2">
        <f t="shared" si="12"/>
        <v>0.16834507260725676</v>
      </c>
      <c r="O10" s="2">
        <f t="shared" si="13"/>
        <v>0.16834507260725676</v>
      </c>
      <c r="P10" s="2">
        <f t="shared" si="14"/>
        <v>0.10878343347914121</v>
      </c>
      <c r="Q10" s="2">
        <f t="shared" si="15"/>
        <v>4.3513373391656486E-2</v>
      </c>
      <c r="R10" s="2">
        <f t="shared" si="16"/>
        <v>0.21756686695828242</v>
      </c>
      <c r="S10" s="2">
        <f t="shared" si="17"/>
        <v>0.23310990551610464</v>
      </c>
      <c r="T10" s="2">
        <f t="shared" si="18"/>
        <v>8.2706478261945063E-2</v>
      </c>
      <c r="U10" s="2">
        <f t="shared" si="19"/>
        <v>8.2706478261945063E-2</v>
      </c>
      <c r="V10" s="2">
        <f t="shared" si="20"/>
        <v>5.6079173180596985E-2</v>
      </c>
      <c r="W10" s="2">
        <f t="shared" si="21"/>
        <v>2.2431669272238795E-2</v>
      </c>
      <c r="X10" s="2">
        <f t="shared" si="22"/>
        <v>0.11215834636119397</v>
      </c>
      <c r="Y10" s="2">
        <f t="shared" si="23"/>
        <v>0.12192234785265216</v>
      </c>
    </row>
    <row r="11" spans="1:25" ht="15" x14ac:dyDescent="0.25">
      <c r="A11">
        <f t="shared" si="24"/>
        <v>18</v>
      </c>
      <c r="B11" s="2">
        <f t="shared" si="0"/>
        <v>0.2642279024146969</v>
      </c>
      <c r="C11" s="2">
        <f t="shared" si="1"/>
        <v>0.2642279024146969</v>
      </c>
      <c r="D11" s="2">
        <f t="shared" si="2"/>
        <v>0.16444652392789583</v>
      </c>
      <c r="E11" s="2">
        <f t="shared" si="3"/>
        <v>6.5778609571158331E-2</v>
      </c>
      <c r="F11" s="2">
        <f t="shared" si="4"/>
        <v>0.32889304785579165</v>
      </c>
      <c r="G11" s="2">
        <f t="shared" si="5"/>
        <v>0.34833259726949661</v>
      </c>
      <c r="H11" s="2">
        <f t="shared" si="6"/>
        <v>0.1330849768166428</v>
      </c>
      <c r="I11" s="2">
        <f t="shared" si="7"/>
        <v>0.1330849768166428</v>
      </c>
      <c r="J11" s="2">
        <f t="shared" si="8"/>
        <v>8.7226075452098414E-2</v>
      </c>
      <c r="K11" s="2">
        <f t="shared" si="9"/>
        <v>3.4890430180839364E-2</v>
      </c>
      <c r="L11" s="2">
        <f t="shared" si="10"/>
        <v>0.17445215090419683</v>
      </c>
      <c r="M11" s="2">
        <f t="shared" si="11"/>
        <v>0.1877615070306955</v>
      </c>
      <c r="N11" s="2">
        <f t="shared" si="12"/>
        <v>0.18970128807672451</v>
      </c>
      <c r="O11" s="2">
        <f t="shared" si="13"/>
        <v>0.18970128807672451</v>
      </c>
      <c r="P11" s="2">
        <f t="shared" si="14"/>
        <v>0.12154747348797017</v>
      </c>
      <c r="Q11" s="2">
        <f t="shared" si="15"/>
        <v>4.8618989395188071E-2</v>
      </c>
      <c r="R11" s="2">
        <f t="shared" si="16"/>
        <v>0.24309494697594033</v>
      </c>
      <c r="S11" s="2">
        <f t="shared" si="17"/>
        <v>0.25976818131547708</v>
      </c>
      <c r="T11" s="2">
        <f t="shared" si="18"/>
        <v>9.5219683807686056E-2</v>
      </c>
      <c r="U11" s="2">
        <f t="shared" si="19"/>
        <v>9.5219683807686056E-2</v>
      </c>
      <c r="V11" s="2">
        <f t="shared" si="20"/>
        <v>6.4159579280315654E-2</v>
      </c>
      <c r="W11" s="2">
        <f t="shared" si="21"/>
        <v>2.5663831712126262E-2</v>
      </c>
      <c r="X11" s="2">
        <f t="shared" si="22"/>
        <v>0.12831915856063131</v>
      </c>
      <c r="Y11" s="2">
        <f t="shared" si="23"/>
        <v>0.13922465565303327</v>
      </c>
    </row>
    <row r="12" spans="1:25" ht="15" x14ac:dyDescent="0.25">
      <c r="B12" s="1"/>
      <c r="C12" s="1"/>
      <c r="D12" s="1"/>
      <c r="E12" s="1"/>
      <c r="F12" s="2"/>
      <c r="G12" s="2"/>
      <c r="H12" s="1"/>
      <c r="I12" s="1"/>
      <c r="J12" s="1"/>
      <c r="K12" s="1"/>
      <c r="L12" s="2"/>
      <c r="M12" s="2"/>
      <c r="N12" s="1"/>
      <c r="O12" s="1"/>
      <c r="P12" s="1"/>
      <c r="Q12" s="1"/>
      <c r="R12" s="2"/>
      <c r="S12" s="2"/>
      <c r="T12" s="1"/>
      <c r="U12" s="1"/>
      <c r="V12" s="1"/>
      <c r="W12" s="1"/>
      <c r="X12" s="2"/>
      <c r="Y12" s="2"/>
    </row>
    <row r="13" spans="1:25" ht="15" x14ac:dyDescent="0.25">
      <c r="A13" t="s">
        <v>96</v>
      </c>
      <c r="B13" s="1"/>
      <c r="C13" s="1"/>
      <c r="D13" s="1"/>
      <c r="E13" s="1"/>
      <c r="F13" s="2"/>
      <c r="G13" s="2"/>
      <c r="H13" s="1"/>
      <c r="I13" s="1"/>
      <c r="J13" s="1"/>
      <c r="K13" s="1"/>
      <c r="L13" s="2"/>
      <c r="M13" s="2"/>
      <c r="N13" s="1"/>
      <c r="O13" s="1"/>
      <c r="P13" s="1"/>
      <c r="Q13" s="1"/>
      <c r="R13" s="2"/>
      <c r="S13" s="2"/>
      <c r="T13" s="1"/>
      <c r="U13" s="1"/>
      <c r="V13" s="1"/>
      <c r="W13" s="1"/>
      <c r="X13" s="2"/>
      <c r="Y13" s="2"/>
    </row>
    <row r="14" spans="1:25" ht="15" x14ac:dyDescent="0.25">
      <c r="A14" t="str">
        <f>A4</f>
        <v>Age</v>
      </c>
      <c r="B14" t="str">
        <f t="shared" ref="B14:Y14" si="25">B4</f>
        <v>f.l.X0</v>
      </c>
      <c r="C14" t="str">
        <f t="shared" si="25"/>
        <v>f.l.X1</v>
      </c>
      <c r="D14" t="str">
        <f t="shared" si="25"/>
        <v>f.l.X2</v>
      </c>
      <c r="E14" t="str">
        <f t="shared" si="25"/>
        <v>f.l.X3</v>
      </c>
      <c r="F14" t="str">
        <f t="shared" si="25"/>
        <v>f.l.X4</v>
      </c>
      <c r="G14" t="str">
        <f t="shared" si="25"/>
        <v>f.l.X5</v>
      </c>
      <c r="H14" t="str">
        <f t="shared" si="25"/>
        <v>f.h.X0</v>
      </c>
      <c r="I14" t="str">
        <f t="shared" si="25"/>
        <v>f.h.X1</v>
      </c>
      <c r="J14" t="str">
        <f t="shared" si="25"/>
        <v>f.h.X2</v>
      </c>
      <c r="K14" t="str">
        <f t="shared" si="25"/>
        <v>f.h.X3</v>
      </c>
      <c r="L14" t="str">
        <f t="shared" si="25"/>
        <v>f.h.X4</v>
      </c>
      <c r="M14" t="str">
        <f t="shared" si="25"/>
        <v>f.h.X5</v>
      </c>
      <c r="N14" t="str">
        <f t="shared" si="25"/>
        <v>m.l.X0</v>
      </c>
      <c r="O14" t="str">
        <f t="shared" si="25"/>
        <v>m.l.X1</v>
      </c>
      <c r="P14" t="str">
        <f t="shared" si="25"/>
        <v>m.l.X2</v>
      </c>
      <c r="Q14" t="str">
        <f t="shared" si="25"/>
        <v>m.l.X3</v>
      </c>
      <c r="R14" t="str">
        <f t="shared" si="25"/>
        <v>m.l.X4</v>
      </c>
      <c r="S14" t="str">
        <f t="shared" si="25"/>
        <v>m.l.X5</v>
      </c>
      <c r="T14" t="str">
        <f t="shared" si="25"/>
        <v>m.h.X0</v>
      </c>
      <c r="U14" t="str">
        <f t="shared" si="25"/>
        <v>m.h.X1</v>
      </c>
      <c r="V14" t="str">
        <f t="shared" si="25"/>
        <v>m.h.X2</v>
      </c>
      <c r="W14" t="str">
        <f t="shared" si="25"/>
        <v>m.h.X3</v>
      </c>
      <c r="X14" t="str">
        <f t="shared" si="25"/>
        <v>m.h.X4</v>
      </c>
      <c r="Y14" t="str">
        <f t="shared" si="25"/>
        <v>m.h.X5</v>
      </c>
    </row>
    <row r="15" spans="1:25" ht="15" x14ac:dyDescent="0.25">
      <c r="A15">
        <f t="shared" ref="A15:A20" si="26">A5</f>
        <v>12</v>
      </c>
      <c r="B15" s="2">
        <f>O85</f>
        <v>0.29550584974001159</v>
      </c>
      <c r="C15" s="2">
        <f>B15*$B$44</f>
        <v>0.29550584974001159</v>
      </c>
      <c r="D15" s="2">
        <f>F15*$B$45</f>
        <v>0.18447309438766898</v>
      </c>
      <c r="E15" s="2">
        <f>F15*$B$46</f>
        <v>7.3789237755067599E-2</v>
      </c>
      <c r="F15" s="2">
        <f>O97</f>
        <v>0.36894618877533797</v>
      </c>
      <c r="G15" s="2">
        <f>O109</f>
        <v>0.39087881343329189</v>
      </c>
      <c r="H15" s="2">
        <f>W85</f>
        <v>0.15115219942802108</v>
      </c>
      <c r="I15" s="2">
        <f>H15*$B$44</f>
        <v>0.15115219942802108</v>
      </c>
      <c r="J15" s="2">
        <f>L15*$B$45</f>
        <v>9.9606279074667695E-2</v>
      </c>
      <c r="K15" s="2">
        <f>L15*$B$46</f>
        <v>3.9842511629867079E-2</v>
      </c>
      <c r="L15" s="2">
        <f>W97</f>
        <v>0.19921255814933539</v>
      </c>
      <c r="M15" s="2">
        <f>W109</f>
        <v>0.21460746499850836</v>
      </c>
      <c r="N15" s="2">
        <f>K85</f>
        <v>0.2140482687790832</v>
      </c>
      <c r="O15" s="2">
        <f>N15*$B$44</f>
        <v>0.2140482687790832</v>
      </c>
      <c r="P15" s="2">
        <f>R15*$B$45</f>
        <v>0.13773069646100677</v>
      </c>
      <c r="Q15" s="2">
        <f>R15*$B$46</f>
        <v>5.5092278584402715E-2</v>
      </c>
      <c r="R15" s="2">
        <f>K97</f>
        <v>0.27546139292201355</v>
      </c>
      <c r="S15" s="2">
        <f>K109</f>
        <v>0.29453229660845154</v>
      </c>
      <c r="T15" s="2">
        <f>S85</f>
        <v>0.1030604304862867</v>
      </c>
      <c r="U15" s="2">
        <f>T15*$B$44</f>
        <v>0.1030604304862867</v>
      </c>
      <c r="V15" s="2">
        <f>X15*$B$45</f>
        <v>6.9184594675518768E-2</v>
      </c>
      <c r="W15" s="2">
        <f>X15*$B$46</f>
        <v>2.767383787020751E-2</v>
      </c>
      <c r="X15" s="2">
        <f>S97</f>
        <v>0.13836918935103754</v>
      </c>
      <c r="Y15" s="2">
        <f>S109</f>
        <v>0.14995774555657526</v>
      </c>
    </row>
    <row r="16" spans="1:25" ht="15" x14ac:dyDescent="0.25">
      <c r="A16">
        <f t="shared" si="26"/>
        <v>13</v>
      </c>
      <c r="B16" s="2">
        <f t="shared" ref="B16:B21" si="27">O86</f>
        <v>0.30992924849221043</v>
      </c>
      <c r="C16" s="2">
        <f t="shared" ref="C16:C21" si="28">B16*$B$44</f>
        <v>0.30992924849221043</v>
      </c>
      <c r="D16" s="2">
        <f t="shared" ref="D16:D21" si="29">F16*$B$45</f>
        <v>0.1895566420334292</v>
      </c>
      <c r="E16" s="2">
        <f t="shared" ref="E16:E21" si="30">F16*$B$46</f>
        <v>7.5822656813371692E-2</v>
      </c>
      <c r="F16" s="2">
        <f t="shared" ref="F16:F21" si="31">O98</f>
        <v>0.3791132840668584</v>
      </c>
      <c r="G16" s="2">
        <f t="shared" ref="G16:G21" si="32">O110</f>
        <v>0.39944588176607454</v>
      </c>
      <c r="H16" s="2">
        <f t="shared" ref="H16:H21" si="33">W86</f>
        <v>0.16187209217418533</v>
      </c>
      <c r="I16" s="2">
        <f t="shared" ref="I16:I21" si="34">H16*$B$44</f>
        <v>0.16187209217418533</v>
      </c>
      <c r="J16" s="2">
        <f t="shared" ref="J16:J21" si="35">L16*$B$45</f>
        <v>0.10487158957596845</v>
      </c>
      <c r="K16" s="2">
        <f t="shared" ref="K16:K21" si="36">L16*$B$46</f>
        <v>4.1948635830387382E-2</v>
      </c>
      <c r="L16" s="2">
        <f t="shared" ref="L16:L21" si="37">W98</f>
        <v>0.20974317915193691</v>
      </c>
      <c r="M16" s="2">
        <f t="shared" ref="M16:M21" si="38">W110</f>
        <v>0.22491130127072356</v>
      </c>
      <c r="N16" s="2">
        <f t="shared" ref="N16:N21" si="39">K86</f>
        <v>0.2271126340374299</v>
      </c>
      <c r="O16" s="2">
        <f t="shared" ref="O16:O21" si="40">N16*$B$44</f>
        <v>0.2271126340374299</v>
      </c>
      <c r="P16" s="2">
        <f t="shared" ref="P16:P21" si="41">R16*$B$45</f>
        <v>0.14339429832113498</v>
      </c>
      <c r="Q16" s="2">
        <f t="shared" ref="Q16:Q21" si="42">R16*$B$46</f>
        <v>5.7357719328453995E-2</v>
      </c>
      <c r="R16" s="2">
        <f t="shared" ref="R16:R21" si="43">K98</f>
        <v>0.28678859664226997</v>
      </c>
      <c r="S16" s="2">
        <f t="shared" ref="S16:S21" si="44">K110</f>
        <v>0.30506801857525023</v>
      </c>
      <c r="T16" s="2">
        <f t="shared" ref="T16:T21" si="45">S86</f>
        <v>0.11812734210692455</v>
      </c>
      <c r="U16" s="2">
        <f t="shared" ref="U16:U21" si="46">T16*$B$44</f>
        <v>0.11812734210692455</v>
      </c>
      <c r="V16" s="2">
        <f t="shared" ref="V16:V21" si="47">X16*$B$45</f>
        <v>7.8759319788092377E-2</v>
      </c>
      <c r="W16" s="2">
        <f t="shared" ref="W16:W21" si="48">X16*$B$46</f>
        <v>3.1503727915236951E-2</v>
      </c>
      <c r="X16" s="2">
        <f t="shared" ref="X16:X21" si="49">S98</f>
        <v>0.15751863957618475</v>
      </c>
      <c r="Y16" s="2">
        <f t="shared" ref="Y16:Y21" si="50">S110</f>
        <v>0.17035204037908908</v>
      </c>
    </row>
    <row r="17" spans="1:25" ht="15" x14ac:dyDescent="0.25">
      <c r="A17">
        <f t="shared" si="26"/>
        <v>14</v>
      </c>
      <c r="B17" s="2">
        <f t="shared" si="27"/>
        <v>0.34088517030620885</v>
      </c>
      <c r="C17" s="2">
        <f t="shared" si="28"/>
        <v>0.34088517030620885</v>
      </c>
      <c r="D17" s="2">
        <f t="shared" si="29"/>
        <v>0.20607734542577039</v>
      </c>
      <c r="E17" s="2">
        <f t="shared" si="30"/>
        <v>8.2430938170308166E-2</v>
      </c>
      <c r="F17" s="2">
        <f t="shared" si="31"/>
        <v>0.41215469085154077</v>
      </c>
      <c r="G17" s="2">
        <f t="shared" si="32"/>
        <v>0.43278738883748519</v>
      </c>
      <c r="H17" s="2">
        <f t="shared" si="33"/>
        <v>0.1826118330759173</v>
      </c>
      <c r="I17" s="2">
        <f t="shared" si="34"/>
        <v>0.1826118330759173</v>
      </c>
      <c r="J17" s="2">
        <f t="shared" si="35"/>
        <v>0.11733430654736889</v>
      </c>
      <c r="K17" s="2">
        <f t="shared" si="36"/>
        <v>4.6933722618947557E-2</v>
      </c>
      <c r="L17" s="2">
        <f t="shared" si="37"/>
        <v>0.23466861309473777</v>
      </c>
      <c r="M17" s="2">
        <f t="shared" si="38"/>
        <v>0.25098451361873508</v>
      </c>
      <c r="N17" s="2">
        <f t="shared" si="39"/>
        <v>0.25334536391786272</v>
      </c>
      <c r="O17" s="2">
        <f t="shared" si="40"/>
        <v>0.25334536391786272</v>
      </c>
      <c r="P17" s="2">
        <f t="shared" si="41"/>
        <v>0.15833641389671313</v>
      </c>
      <c r="Q17" s="2">
        <f t="shared" si="42"/>
        <v>6.333456555868526E-2</v>
      </c>
      <c r="R17" s="2">
        <f t="shared" si="43"/>
        <v>0.31667282779342626</v>
      </c>
      <c r="S17" s="2">
        <f t="shared" si="44"/>
        <v>0.33581456139269328</v>
      </c>
      <c r="T17" s="2">
        <f t="shared" si="45"/>
        <v>0.13498996822169568</v>
      </c>
      <c r="U17" s="2">
        <f t="shared" si="46"/>
        <v>0.13498996822169568</v>
      </c>
      <c r="V17" s="2">
        <f t="shared" si="47"/>
        <v>8.9350007571831425E-2</v>
      </c>
      <c r="W17" s="2">
        <f t="shared" si="48"/>
        <v>3.5740003028732571E-2</v>
      </c>
      <c r="X17" s="2">
        <f t="shared" si="49"/>
        <v>0.17870001514366285</v>
      </c>
      <c r="Y17" s="2">
        <f t="shared" si="50"/>
        <v>0.1928241918647402</v>
      </c>
    </row>
    <row r="18" spans="1:25" ht="15" x14ac:dyDescent="0.25">
      <c r="A18">
        <f t="shared" si="26"/>
        <v>15</v>
      </c>
      <c r="B18" s="2">
        <f t="shared" si="27"/>
        <v>0.37297959555570837</v>
      </c>
      <c r="C18" s="2">
        <f t="shared" si="28"/>
        <v>0.37297959555570837</v>
      </c>
      <c r="D18" s="2">
        <f t="shared" si="29"/>
        <v>0.22280641298931159</v>
      </c>
      <c r="E18" s="2">
        <f t="shared" si="30"/>
        <v>8.9122565195724646E-2</v>
      </c>
      <c r="F18" s="2">
        <f t="shared" si="31"/>
        <v>0.44561282597862317</v>
      </c>
      <c r="G18" s="2">
        <f t="shared" si="32"/>
        <v>0.46631966818466064</v>
      </c>
      <c r="H18" s="2">
        <f t="shared" si="33"/>
        <v>0.20527077203822922</v>
      </c>
      <c r="I18" s="2">
        <f t="shared" si="34"/>
        <v>0.20527077203822922</v>
      </c>
      <c r="J18" s="2">
        <f t="shared" si="35"/>
        <v>0.13071766373990495</v>
      </c>
      <c r="K18" s="2">
        <f t="shared" si="36"/>
        <v>5.2287065495961987E-2</v>
      </c>
      <c r="L18" s="2">
        <f t="shared" si="37"/>
        <v>0.26143532747980991</v>
      </c>
      <c r="M18" s="2">
        <f t="shared" si="38"/>
        <v>0.2788329969838958</v>
      </c>
      <c r="N18" s="2">
        <f t="shared" si="39"/>
        <v>0.28134234111565104</v>
      </c>
      <c r="O18" s="2">
        <f t="shared" si="40"/>
        <v>0.28134234111565104</v>
      </c>
      <c r="P18" s="2">
        <f t="shared" si="41"/>
        <v>0.17395269912062988</v>
      </c>
      <c r="Q18" s="2">
        <f t="shared" si="42"/>
        <v>6.9581079648251956E-2</v>
      </c>
      <c r="R18" s="2">
        <f t="shared" si="43"/>
        <v>0.34790539824125977</v>
      </c>
      <c r="S18" s="2">
        <f t="shared" si="44"/>
        <v>0.36774544154318123</v>
      </c>
      <c r="T18" s="2">
        <f t="shared" si="45"/>
        <v>0.15376761844856132</v>
      </c>
      <c r="U18" s="2">
        <f t="shared" si="46"/>
        <v>0.15376761844856132</v>
      </c>
      <c r="V18" s="2">
        <f t="shared" si="47"/>
        <v>0.10099071173125469</v>
      </c>
      <c r="W18" s="2">
        <f t="shared" si="48"/>
        <v>4.039628469250188E-2</v>
      </c>
      <c r="X18" s="2">
        <f t="shared" si="49"/>
        <v>0.20198142346250939</v>
      </c>
      <c r="Y18" s="2">
        <f t="shared" si="50"/>
        <v>0.2174205760205149</v>
      </c>
    </row>
    <row r="19" spans="1:25" ht="15" x14ac:dyDescent="0.25">
      <c r="A19">
        <f t="shared" si="26"/>
        <v>16</v>
      </c>
      <c r="B19" s="2">
        <f t="shared" si="27"/>
        <v>0.40590286485032145</v>
      </c>
      <c r="C19" s="2">
        <f t="shared" si="28"/>
        <v>0.40590286485032145</v>
      </c>
      <c r="D19" s="2">
        <f t="shared" si="29"/>
        <v>0.23955994039648146</v>
      </c>
      <c r="E19" s="2">
        <f t="shared" si="30"/>
        <v>9.5823976158592589E-2</v>
      </c>
      <c r="F19" s="2">
        <f t="shared" si="31"/>
        <v>0.47911988079296292</v>
      </c>
      <c r="G19" s="2">
        <f t="shared" si="32"/>
        <v>0.49967163505930923</v>
      </c>
      <c r="H19" s="2">
        <f t="shared" si="33"/>
        <v>0.22984150185422531</v>
      </c>
      <c r="I19" s="2">
        <f t="shared" si="34"/>
        <v>0.22984150185422531</v>
      </c>
      <c r="J19" s="2">
        <f t="shared" si="35"/>
        <v>0.14496290751763549</v>
      </c>
      <c r="K19" s="2">
        <f t="shared" si="36"/>
        <v>5.7985163007054197E-2</v>
      </c>
      <c r="L19" s="2">
        <f t="shared" si="37"/>
        <v>0.28992581503527098</v>
      </c>
      <c r="M19" s="2">
        <f t="shared" si="38"/>
        <v>0.30830473406242848</v>
      </c>
      <c r="N19" s="2">
        <f t="shared" si="39"/>
        <v>0.31094663185899651</v>
      </c>
      <c r="O19" s="2">
        <f t="shared" si="40"/>
        <v>0.31094663185899651</v>
      </c>
      <c r="P19" s="2">
        <f t="shared" si="41"/>
        <v>0.19010575385890205</v>
      </c>
      <c r="Q19" s="2">
        <f t="shared" si="42"/>
        <v>7.6042301543560828E-2</v>
      </c>
      <c r="R19" s="2">
        <f t="shared" si="43"/>
        <v>0.3802115077178041</v>
      </c>
      <c r="S19" s="2">
        <f t="shared" si="44"/>
        <v>0.400557726583739</v>
      </c>
      <c r="T19" s="2">
        <f t="shared" si="45"/>
        <v>0.17456098946800941</v>
      </c>
      <c r="U19" s="2">
        <f t="shared" si="46"/>
        <v>0.17456098946800941</v>
      </c>
      <c r="V19" s="2">
        <f t="shared" si="47"/>
        <v>0.11369705502458326</v>
      </c>
      <c r="W19" s="2">
        <f t="shared" si="48"/>
        <v>4.5478822009833303E-2</v>
      </c>
      <c r="X19" s="2">
        <f t="shared" si="49"/>
        <v>0.22739411004916651</v>
      </c>
      <c r="Y19" s="2">
        <f t="shared" si="50"/>
        <v>0.2441453798977363</v>
      </c>
    </row>
    <row r="20" spans="1:25" ht="15" x14ac:dyDescent="0.25">
      <c r="A20">
        <f t="shared" si="26"/>
        <v>17</v>
      </c>
      <c r="B20" s="2">
        <f t="shared" si="27"/>
        <v>0.43931041752524763</v>
      </c>
      <c r="C20" s="2">
        <f t="shared" si="28"/>
        <v>0.43931041752524763</v>
      </c>
      <c r="D20" s="2">
        <f t="shared" si="29"/>
        <v>0.25615293729640171</v>
      </c>
      <c r="E20" s="2">
        <f t="shared" si="30"/>
        <v>0.10246117491856069</v>
      </c>
      <c r="F20" s="2">
        <f t="shared" si="31"/>
        <v>0.51230587459280341</v>
      </c>
      <c r="G20" s="2">
        <f t="shared" si="32"/>
        <v>0.53248010431806703</v>
      </c>
      <c r="H20" s="2">
        <f t="shared" si="33"/>
        <v>0.25626950146858768</v>
      </c>
      <c r="I20" s="2">
        <f t="shared" si="34"/>
        <v>0.25626950146858768</v>
      </c>
      <c r="J20" s="2">
        <f t="shared" si="35"/>
        <v>0.1599832457702407</v>
      </c>
      <c r="K20" s="2">
        <f t="shared" si="36"/>
        <v>6.3993298308096289E-2</v>
      </c>
      <c r="L20" s="2">
        <f t="shared" si="37"/>
        <v>0.3199664915404814</v>
      </c>
      <c r="M20" s="2">
        <f t="shared" si="38"/>
        <v>0.3391916149673575</v>
      </c>
      <c r="N20" s="2">
        <f t="shared" si="39"/>
        <v>0.34194531751522267</v>
      </c>
      <c r="O20" s="2">
        <f t="shared" si="40"/>
        <v>0.34194531751522267</v>
      </c>
      <c r="P20" s="2">
        <f t="shared" si="41"/>
        <v>0.20663635589135371</v>
      </c>
      <c r="Q20" s="2">
        <f t="shared" si="42"/>
        <v>8.2654542356541488E-2</v>
      </c>
      <c r="R20" s="2">
        <f t="shared" si="43"/>
        <v>0.41327271178270741</v>
      </c>
      <c r="S20" s="2">
        <f t="shared" si="44"/>
        <v>0.43391160779937243</v>
      </c>
      <c r="T20" s="2">
        <f t="shared" si="45"/>
        <v>0.19744414348984035</v>
      </c>
      <c r="U20" s="2">
        <f t="shared" si="46"/>
        <v>0.19744414348984035</v>
      </c>
      <c r="V20" s="2">
        <f t="shared" si="47"/>
        <v>0.12746196303048396</v>
      </c>
      <c r="W20" s="2">
        <f t="shared" si="48"/>
        <v>5.0984785212193587E-2</v>
      </c>
      <c r="X20" s="2">
        <f t="shared" si="49"/>
        <v>0.25492392606096792</v>
      </c>
      <c r="Y20" s="2">
        <f t="shared" si="50"/>
        <v>0.27295251423225325</v>
      </c>
    </row>
    <row r="21" spans="1:25" ht="15" x14ac:dyDescent="0.25">
      <c r="A21">
        <f>A11</f>
        <v>18</v>
      </c>
      <c r="B21" s="2">
        <f t="shared" si="27"/>
        <v>0.47283666905654426</v>
      </c>
      <c r="C21" s="2">
        <f t="shared" si="28"/>
        <v>0.47283666905654426</v>
      </c>
      <c r="D21" s="2">
        <f t="shared" si="29"/>
        <v>0.2724074242967654</v>
      </c>
      <c r="E21" s="2">
        <f t="shared" si="30"/>
        <v>0.10896296971870617</v>
      </c>
      <c r="F21" s="2">
        <f t="shared" si="31"/>
        <v>0.5448148485935308</v>
      </c>
      <c r="G21" s="2">
        <f t="shared" si="32"/>
        <v>0.56440535977475093</v>
      </c>
      <c r="H21" s="2">
        <f t="shared" si="33"/>
        <v>0.28444759676866466</v>
      </c>
      <c r="I21" s="2">
        <f t="shared" si="34"/>
        <v>0.28444759676866466</v>
      </c>
      <c r="J21" s="2">
        <f t="shared" si="35"/>
        <v>0.17566418191339275</v>
      </c>
      <c r="K21" s="2">
        <f t="shared" si="36"/>
        <v>7.0265672765357098E-2</v>
      </c>
      <c r="L21" s="2">
        <f t="shared" si="37"/>
        <v>0.35132836382678551</v>
      </c>
      <c r="M21" s="2">
        <f t="shared" si="38"/>
        <v>0.37123241188241834</v>
      </c>
      <c r="N21" s="2">
        <f t="shared" si="39"/>
        <v>0.37407280623808481</v>
      </c>
      <c r="O21" s="2">
        <f t="shared" si="40"/>
        <v>0.37407280623808481</v>
      </c>
      <c r="P21" s="2">
        <f t="shared" si="41"/>
        <v>0.22336925491177653</v>
      </c>
      <c r="Q21" s="2">
        <f t="shared" si="42"/>
        <v>8.9347701964710619E-2</v>
      </c>
      <c r="R21" s="2">
        <f t="shared" si="43"/>
        <v>0.44673850982355306</v>
      </c>
      <c r="S21" s="2">
        <f t="shared" si="44"/>
        <v>0.46744385435332725</v>
      </c>
      <c r="T21" s="2">
        <f t="shared" si="45"/>
        <v>0.22245591706785262</v>
      </c>
      <c r="U21" s="2">
        <f t="shared" si="46"/>
        <v>0.22245591706785262</v>
      </c>
      <c r="V21" s="2">
        <f t="shared" si="47"/>
        <v>0.14225184079766034</v>
      </c>
      <c r="W21" s="2">
        <f t="shared" si="48"/>
        <v>5.6900736319064144E-2</v>
      </c>
      <c r="X21" s="2">
        <f t="shared" si="49"/>
        <v>0.28450368159532069</v>
      </c>
      <c r="Y21" s="2">
        <f t="shared" si="50"/>
        <v>0.30373896298734987</v>
      </c>
    </row>
    <row r="24" spans="1:25" ht="15" x14ac:dyDescent="0.25">
      <c r="A24" t="s">
        <v>24</v>
      </c>
    </row>
    <row r="28" spans="1:25" x14ac:dyDescent="0.3">
      <c r="J28" t="s">
        <v>25</v>
      </c>
      <c r="O28" t="s">
        <v>26</v>
      </c>
      <c r="T28" t="s">
        <v>27</v>
      </c>
    </row>
    <row r="30" spans="1:25" ht="15" thickBot="1" x14ac:dyDescent="0.35">
      <c r="A30" t="s">
        <v>28</v>
      </c>
      <c r="J30" t="s">
        <v>29</v>
      </c>
      <c r="L30" t="s">
        <v>30</v>
      </c>
      <c r="O30" t="s">
        <v>29</v>
      </c>
      <c r="Q30" t="s">
        <v>30</v>
      </c>
      <c r="T30" t="s">
        <v>29</v>
      </c>
      <c r="V30" t="s">
        <v>30</v>
      </c>
    </row>
    <row r="31" spans="1:25" ht="15.75" customHeight="1" thickTop="1" x14ac:dyDescent="0.3">
      <c r="A31" s="39"/>
      <c r="B31" s="40"/>
      <c r="C31" s="43" t="s">
        <v>31</v>
      </c>
      <c r="D31" s="35" t="s">
        <v>32</v>
      </c>
      <c r="E31" s="35" t="s">
        <v>33</v>
      </c>
      <c r="F31" s="35" t="s">
        <v>34</v>
      </c>
      <c r="G31" s="35" t="s">
        <v>35</v>
      </c>
      <c r="H31" s="3"/>
      <c r="J31" t="s">
        <v>36</v>
      </c>
      <c r="K31" t="s">
        <v>37</v>
      </c>
      <c r="L31" t="s">
        <v>36</v>
      </c>
      <c r="M31" t="s">
        <v>38</v>
      </c>
      <c r="O31" t="s">
        <v>36</v>
      </c>
      <c r="P31" t="s">
        <v>37</v>
      </c>
      <c r="Q31" t="s">
        <v>36</v>
      </c>
      <c r="R31" t="s">
        <v>38</v>
      </c>
      <c r="T31" t="s">
        <v>36</v>
      </c>
      <c r="U31" t="s">
        <v>37</v>
      </c>
      <c r="V31" t="s">
        <v>36</v>
      </c>
      <c r="W31" t="s">
        <v>38</v>
      </c>
    </row>
    <row r="32" spans="1:25" ht="15.75" customHeight="1" thickBot="1" x14ac:dyDescent="0.35">
      <c r="A32" s="41"/>
      <c r="B32" s="42"/>
      <c r="C32" s="44"/>
      <c r="D32" s="36"/>
      <c r="E32" s="36"/>
      <c r="F32" s="36"/>
      <c r="G32" s="36"/>
      <c r="H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32" ht="15.75" customHeight="1" x14ac:dyDescent="0.3">
      <c r="A33" s="37" t="s">
        <v>57</v>
      </c>
      <c r="B33" s="14" t="s">
        <v>40</v>
      </c>
      <c r="C33" s="15">
        <v>0.41799999999999998</v>
      </c>
      <c r="D33" s="15">
        <v>0.13500000000000001</v>
      </c>
      <c r="E33" s="15">
        <v>9.6020000000000003</v>
      </c>
      <c r="F33" s="15">
        <v>1</v>
      </c>
      <c r="G33" s="16">
        <v>2E-3</v>
      </c>
      <c r="H33" s="3"/>
      <c r="J33" s="7">
        <v>0</v>
      </c>
      <c r="K33" s="7">
        <v>0</v>
      </c>
      <c r="L33" s="7">
        <v>0</v>
      </c>
      <c r="M33" s="7">
        <v>0</v>
      </c>
      <c r="N33" s="4"/>
      <c r="O33" s="7">
        <v>0</v>
      </c>
      <c r="P33" s="4">
        <v>0</v>
      </c>
      <c r="Q33" s="7">
        <v>0</v>
      </c>
      <c r="R33" s="4">
        <v>0</v>
      </c>
      <c r="S33" s="7"/>
      <c r="T33" s="4">
        <v>1</v>
      </c>
      <c r="U33" s="4">
        <v>1</v>
      </c>
      <c r="V33" s="4">
        <v>1</v>
      </c>
      <c r="W33" s="4">
        <v>1</v>
      </c>
    </row>
    <row r="34" spans="1:32" x14ac:dyDescent="0.3">
      <c r="A34" s="38"/>
      <c r="B34" s="12" t="s">
        <v>41</v>
      </c>
      <c r="C34" s="13">
        <v>0.32600000000000001</v>
      </c>
      <c r="D34" s="13">
        <v>0.108</v>
      </c>
      <c r="E34" s="13">
        <v>9.1059999999999999</v>
      </c>
      <c r="F34" s="13">
        <v>1</v>
      </c>
      <c r="G34" s="17">
        <v>3.0000000000000001E-3</v>
      </c>
      <c r="H34" s="3"/>
      <c r="J34" s="7">
        <v>0</v>
      </c>
      <c r="K34" s="7">
        <v>0</v>
      </c>
      <c r="L34" s="7">
        <v>0</v>
      </c>
      <c r="M34" s="7">
        <v>0</v>
      </c>
      <c r="N34" s="4"/>
      <c r="O34" s="7">
        <v>1</v>
      </c>
      <c r="P34" s="4">
        <v>1</v>
      </c>
      <c r="Q34" s="7">
        <v>1</v>
      </c>
      <c r="R34" s="4">
        <v>1</v>
      </c>
      <c r="S34" s="7"/>
      <c r="T34" s="4">
        <v>0</v>
      </c>
      <c r="U34" s="4">
        <v>0</v>
      </c>
      <c r="V34" s="4">
        <v>0</v>
      </c>
      <c r="W34" s="4">
        <v>0</v>
      </c>
    </row>
    <row r="35" spans="1:32" x14ac:dyDescent="0.3">
      <c r="A35" s="38"/>
      <c r="B35" s="12" t="s">
        <v>42</v>
      </c>
      <c r="C35" s="13">
        <v>0.14899999999999999</v>
      </c>
      <c r="D35" s="13">
        <v>2.5000000000000001E-2</v>
      </c>
      <c r="E35" s="13">
        <v>36.500999999999998</v>
      </c>
      <c r="F35" s="13">
        <v>1</v>
      </c>
      <c r="G35" s="17">
        <v>0</v>
      </c>
      <c r="H35" s="3"/>
      <c r="J35" s="7">
        <v>18</v>
      </c>
      <c r="K35" s="7">
        <f>J35</f>
        <v>18</v>
      </c>
      <c r="L35" s="7">
        <f t="shared" ref="L35:M35" si="51">K35</f>
        <v>18</v>
      </c>
      <c r="M35" s="7">
        <f t="shared" si="51"/>
        <v>18</v>
      </c>
      <c r="N35" s="7"/>
      <c r="O35" s="7">
        <v>18</v>
      </c>
      <c r="P35" s="7">
        <f t="shared" ref="P35:R35" si="52">O35</f>
        <v>18</v>
      </c>
      <c r="Q35" s="7">
        <f t="shared" si="52"/>
        <v>18</v>
      </c>
      <c r="R35" s="7">
        <f t="shared" si="52"/>
        <v>18</v>
      </c>
      <c r="S35" s="7"/>
      <c r="T35" s="7">
        <v>18</v>
      </c>
      <c r="U35" s="7">
        <f t="shared" ref="U35:W35" si="53">T35</f>
        <v>18</v>
      </c>
      <c r="V35" s="7">
        <f t="shared" si="53"/>
        <v>18</v>
      </c>
      <c r="W35" s="7">
        <f t="shared" si="53"/>
        <v>18</v>
      </c>
    </row>
    <row r="36" spans="1:32" x14ac:dyDescent="0.3">
      <c r="A36" s="38"/>
      <c r="B36" s="12" t="s">
        <v>43</v>
      </c>
      <c r="C36" s="13">
        <v>0.442</v>
      </c>
      <c r="D36" s="13">
        <v>0.109</v>
      </c>
      <c r="E36" s="13">
        <v>16.495000000000001</v>
      </c>
      <c r="F36" s="13">
        <v>1</v>
      </c>
      <c r="G36" s="17">
        <v>0</v>
      </c>
      <c r="H36" s="3"/>
      <c r="J36" s="7">
        <v>1</v>
      </c>
      <c r="K36" s="7">
        <v>2</v>
      </c>
      <c r="L36" s="7">
        <v>1</v>
      </c>
      <c r="M36" s="7">
        <v>2</v>
      </c>
      <c r="N36" s="4"/>
      <c r="O36" s="7">
        <v>1</v>
      </c>
      <c r="P36" s="4">
        <v>2</v>
      </c>
      <c r="Q36" s="7">
        <v>1</v>
      </c>
      <c r="R36" s="4">
        <v>2</v>
      </c>
      <c r="S36" s="7"/>
      <c r="T36" s="4">
        <v>1</v>
      </c>
      <c r="U36" s="4">
        <v>2</v>
      </c>
      <c r="V36" s="4">
        <v>1</v>
      </c>
      <c r="W36" s="4">
        <v>2</v>
      </c>
    </row>
    <row r="37" spans="1:32" x14ac:dyDescent="0.3">
      <c r="A37" s="38"/>
      <c r="B37" s="12" t="s">
        <v>44</v>
      </c>
      <c r="C37" s="13">
        <v>0.873</v>
      </c>
      <c r="D37" s="13">
        <v>0.108</v>
      </c>
      <c r="E37" s="13">
        <v>65.048000000000002</v>
      </c>
      <c r="F37" s="13">
        <v>1</v>
      </c>
      <c r="G37" s="17">
        <v>0</v>
      </c>
      <c r="H37" s="3"/>
      <c r="J37" s="7">
        <v>1</v>
      </c>
      <c r="K37" s="7">
        <v>1</v>
      </c>
      <c r="L37" s="7">
        <v>0</v>
      </c>
      <c r="M37" s="7">
        <v>0</v>
      </c>
      <c r="N37" s="4"/>
      <c r="O37" s="7">
        <v>1</v>
      </c>
      <c r="P37" s="4">
        <v>1</v>
      </c>
      <c r="Q37" s="7">
        <v>0</v>
      </c>
      <c r="R37" s="4">
        <v>0</v>
      </c>
      <c r="S37" s="7"/>
      <c r="T37" s="4">
        <v>1</v>
      </c>
      <c r="U37" s="4">
        <v>1</v>
      </c>
      <c r="V37" s="4">
        <v>0</v>
      </c>
      <c r="W37" s="4">
        <v>0</v>
      </c>
    </row>
    <row r="38" spans="1:32" ht="27.6" x14ac:dyDescent="0.3">
      <c r="A38" s="38"/>
      <c r="B38" s="12" t="s">
        <v>56</v>
      </c>
      <c r="C38" s="13">
        <v>0.97899999999999998</v>
      </c>
      <c r="D38" s="13">
        <v>0.113</v>
      </c>
      <c r="E38" s="13">
        <v>74.394999999999996</v>
      </c>
      <c r="F38" s="13">
        <v>1</v>
      </c>
      <c r="G38" s="17">
        <v>0</v>
      </c>
      <c r="H38" s="3"/>
      <c r="J38" s="7">
        <v>0</v>
      </c>
      <c r="K38" s="7">
        <v>0</v>
      </c>
      <c r="L38" s="7">
        <v>0</v>
      </c>
      <c r="M38" s="7">
        <v>0</v>
      </c>
      <c r="N38" s="7"/>
      <c r="O38" s="7">
        <v>0</v>
      </c>
      <c r="P38" s="7">
        <v>0</v>
      </c>
      <c r="Q38" s="7">
        <v>0</v>
      </c>
      <c r="R38" s="7">
        <v>0</v>
      </c>
      <c r="S38" s="7"/>
      <c r="T38" s="7">
        <v>0</v>
      </c>
      <c r="U38" s="7">
        <v>0</v>
      </c>
      <c r="V38" s="7">
        <v>0</v>
      </c>
      <c r="W38" s="7">
        <v>0</v>
      </c>
    </row>
    <row r="39" spans="1:32" ht="15" thickBot="1" x14ac:dyDescent="0.35">
      <c r="A39" s="18"/>
      <c r="B39" s="19" t="s">
        <v>45</v>
      </c>
      <c r="C39" s="20">
        <v>-5.3330000000000002</v>
      </c>
      <c r="D39" s="20">
        <v>0.39400000000000002</v>
      </c>
      <c r="E39" s="20">
        <v>182.77799999999999</v>
      </c>
      <c r="F39" s="20">
        <v>1</v>
      </c>
      <c r="G39" s="21">
        <v>0</v>
      </c>
      <c r="H39" s="3"/>
      <c r="J39" s="7">
        <v>1</v>
      </c>
      <c r="K39" s="7">
        <v>1</v>
      </c>
      <c r="L39" s="7">
        <v>1</v>
      </c>
      <c r="M39" s="7">
        <v>1</v>
      </c>
      <c r="N39" s="7"/>
      <c r="O39" s="7">
        <v>1</v>
      </c>
      <c r="P39" s="7">
        <v>1</v>
      </c>
      <c r="Q39" s="7">
        <v>1</v>
      </c>
      <c r="R39" s="7">
        <v>1</v>
      </c>
      <c r="S39" s="7"/>
      <c r="T39" s="7">
        <v>1</v>
      </c>
      <c r="U39" s="7">
        <v>1</v>
      </c>
      <c r="V39" s="7">
        <v>1</v>
      </c>
      <c r="W39" s="7">
        <v>1</v>
      </c>
    </row>
    <row r="40" spans="1:32" x14ac:dyDescent="0.3">
      <c r="H40" s="3"/>
      <c r="J40">
        <f>J33*$C33+J34*$C34+J35*$C35+J36*$C36+J37*$C37+J38*$C38+J39*$C39</f>
        <v>-1.3360000000000003</v>
      </c>
      <c r="K40">
        <f t="shared" ref="K40:W40" si="54">K33*$C33+K34*$C34+K35*$C35+K36*$C36+K37*$C37+K38*$C38+K39*$C39</f>
        <v>-0.89400000000000013</v>
      </c>
      <c r="L40">
        <f t="shared" si="54"/>
        <v>-2.2090000000000001</v>
      </c>
      <c r="M40">
        <f t="shared" si="54"/>
        <v>-1.7670000000000003</v>
      </c>
      <c r="O40">
        <f t="shared" si="54"/>
        <v>-1.0099999999999998</v>
      </c>
      <c r="P40">
        <f t="shared" si="54"/>
        <v>-0.5680000000000005</v>
      </c>
      <c r="Q40">
        <f t="shared" si="54"/>
        <v>-1.883</v>
      </c>
      <c r="R40">
        <f t="shared" si="54"/>
        <v>-1.4410000000000003</v>
      </c>
      <c r="T40">
        <f t="shared" si="54"/>
        <v>-0.91800000000000015</v>
      </c>
      <c r="U40">
        <f t="shared" si="54"/>
        <v>-0.47599999999999998</v>
      </c>
      <c r="V40">
        <f t="shared" si="54"/>
        <v>-1.7909999999999999</v>
      </c>
      <c r="W40">
        <f t="shared" si="54"/>
        <v>-1.3490000000000002</v>
      </c>
    </row>
    <row r="41" spans="1:32" x14ac:dyDescent="0.3">
      <c r="J41">
        <f>EXP(-J40)</f>
        <v>3.8037978429971542</v>
      </c>
      <c r="K41">
        <f t="shared" ref="K41:M41" si="55">EXP(-K40)</f>
        <v>2.4448896769329567</v>
      </c>
      <c r="L41">
        <f t="shared" si="55"/>
        <v>9.1066052329865563</v>
      </c>
      <c r="M41">
        <f t="shared" si="55"/>
        <v>5.8532671937395433</v>
      </c>
      <c r="O41">
        <f>EXP(-O40)</f>
        <v>2.7456010150169159</v>
      </c>
      <c r="P41">
        <f>EXP(-P40)</f>
        <v>1.7647340515084604</v>
      </c>
      <c r="Q41">
        <f>EXP(-Q40)</f>
        <v>6.5731948970625051</v>
      </c>
      <c r="R41">
        <f>EXP(-R40)</f>
        <v>4.2249186238650847</v>
      </c>
      <c r="T41">
        <f>EXP(-T40)</f>
        <v>2.5042768243931568</v>
      </c>
      <c r="U41">
        <f>EXP(-U40)</f>
        <v>1.6096230159584366</v>
      </c>
      <c r="V41">
        <f>EXP(-V40)</f>
        <v>5.9954449145742208</v>
      </c>
      <c r="W41">
        <f>EXP(-W40)</f>
        <v>3.8535700332362999</v>
      </c>
    </row>
    <row r="42" spans="1:32" x14ac:dyDescent="0.3">
      <c r="A42" t="s">
        <v>50</v>
      </c>
      <c r="B42">
        <v>0.1</v>
      </c>
      <c r="I42" t="s">
        <v>46</v>
      </c>
      <c r="J42" s="1">
        <f>1/(1+J41)</f>
        <v>0.20816862671641623</v>
      </c>
      <c r="K42" s="1">
        <f t="shared" ref="K42:M42" si="56">1/(1+K41)</f>
        <v>0.29028505809518895</v>
      </c>
      <c r="L42" s="1">
        <f t="shared" si="56"/>
        <v>9.8945192470379556E-2</v>
      </c>
      <c r="M42" s="1">
        <f t="shared" si="56"/>
        <v>0.14591580507958299</v>
      </c>
      <c r="N42" s="1"/>
      <c r="O42" s="1">
        <f t="shared" ref="O42:R42" si="57">1/(1+O41)</f>
        <v>0.2669798507611425</v>
      </c>
      <c r="P42" s="1">
        <f t="shared" si="57"/>
        <v>0.36169844237075616</v>
      </c>
      <c r="Q42" s="1">
        <f t="shared" si="57"/>
        <v>0.13204466722332481</v>
      </c>
      <c r="R42" s="1">
        <f t="shared" si="57"/>
        <v>0.19139054059759869</v>
      </c>
      <c r="S42" s="1"/>
      <c r="T42" s="1">
        <f t="shared" ref="T42:W42" si="58">1/(1+T41)</f>
        <v>0.28536558328926315</v>
      </c>
      <c r="U42" s="1">
        <f t="shared" si="58"/>
        <v>0.38319711080289121</v>
      </c>
      <c r="V42" s="1">
        <f t="shared" si="58"/>
        <v>0.14295016431572677</v>
      </c>
      <c r="W42" s="1">
        <f t="shared" si="58"/>
        <v>0.20603390764987323</v>
      </c>
    </row>
    <row r="43" spans="1:32" x14ac:dyDescent="0.3">
      <c r="I43" t="s">
        <v>47</v>
      </c>
      <c r="O43" s="1">
        <f>O42-J42</f>
        <v>5.8811224044726274E-2</v>
      </c>
      <c r="P43" s="1">
        <f>P42-K42</f>
        <v>7.1413384275567204E-2</v>
      </c>
      <c r="Q43" s="1">
        <f>Q42-L42</f>
        <v>3.3099474752945252E-2</v>
      </c>
      <c r="R43" s="1">
        <f>R42-M42</f>
        <v>4.5474735518015702E-2</v>
      </c>
      <c r="S43" s="1"/>
      <c r="T43" s="1">
        <f>T42-J42</f>
        <v>7.719695657284692E-2</v>
      </c>
      <c r="U43" s="1">
        <f>U42-K42</f>
        <v>9.2912052707702253E-2</v>
      </c>
      <c r="V43" s="1">
        <f>V42-L42</f>
        <v>4.4004971845347213E-2</v>
      </c>
      <c r="W43" s="1">
        <f>W42-M42</f>
        <v>6.0118102570290238E-2</v>
      </c>
      <c r="X43" s="1"/>
      <c r="Y43" s="1"/>
      <c r="Z43" s="1"/>
      <c r="AA43" s="1"/>
    </row>
    <row r="44" spans="1:32" x14ac:dyDescent="0.3">
      <c r="A44" t="s">
        <v>94</v>
      </c>
      <c r="B44">
        <v>1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32" x14ac:dyDescent="0.3">
      <c r="A45" t="s">
        <v>51</v>
      </c>
      <c r="B45">
        <v>0.5</v>
      </c>
      <c r="C45" s="11"/>
      <c r="I45" t="s">
        <v>98</v>
      </c>
      <c r="K45">
        <v>0</v>
      </c>
      <c r="L45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3">
      <c r="A46" t="s">
        <v>52</v>
      </c>
      <c r="B46">
        <v>0.2</v>
      </c>
      <c r="J46" t="s">
        <v>100</v>
      </c>
      <c r="M46" t="s">
        <v>101</v>
      </c>
      <c r="Q46" t="s">
        <v>102</v>
      </c>
      <c r="U46" t="s">
        <v>103</v>
      </c>
    </row>
    <row r="47" spans="1:32" x14ac:dyDescent="0.3">
      <c r="B47" s="2"/>
      <c r="J47" t="s">
        <v>48</v>
      </c>
      <c r="K47" t="s">
        <v>49</v>
      </c>
      <c r="N47" t="s">
        <v>48</v>
      </c>
      <c r="O47" t="s">
        <v>49</v>
      </c>
      <c r="R47" t="s">
        <v>48</v>
      </c>
      <c r="S47" t="s">
        <v>49</v>
      </c>
      <c r="V47" t="s">
        <v>48</v>
      </c>
      <c r="W47" t="s">
        <v>49</v>
      </c>
    </row>
    <row r="48" spans="1:32" x14ac:dyDescent="0.3">
      <c r="B48" s="2"/>
      <c r="I48">
        <v>11</v>
      </c>
      <c r="J48" s="1">
        <f>1/(1+EXP(-($J$33*$C$33+$J$34*$C$34+I48*$C$35+$J$36*$C$36+$J$37*$C$37+$J$38*$C$38+J$39*$C$39)))</f>
        <v>8.4788132622766868E-2</v>
      </c>
      <c r="M48">
        <v>11</v>
      </c>
      <c r="N48" s="1">
        <f>1/(1+EXP(-($K$33*$C$33+K$34*$C$34+M48*$C$35+K$36*$C$36+K$37*$C$37+K$38*$C$38+K$39*C$39)))</f>
        <v>0.12597780824029364</v>
      </c>
      <c r="Q48">
        <v>11</v>
      </c>
      <c r="R48" s="1">
        <f>1/(1+EXP(-($L$33*$C$33+L$34*$C$34+Q48*$C$35+L$36*$C$36+L$37*$C$37+L$38*$C$38+L$39*C$39)))</f>
        <v>3.7255086626934997E-2</v>
      </c>
      <c r="U48">
        <v>11</v>
      </c>
      <c r="V48" s="1">
        <f>1/(1+EXP(-(M$33*$C$33+M$34*$C$34+U48*$C$35+M$36*$C$36+M$37*$C$37+M$38*$C$38+M$39*C$39)))</f>
        <v>5.6786180808788486E-2</v>
      </c>
    </row>
    <row r="49" spans="2:23" x14ac:dyDescent="0.3">
      <c r="B49" s="2"/>
      <c r="I49">
        <f>I48+1</f>
        <v>12</v>
      </c>
      <c r="J49" s="1">
        <f t="shared" ref="J49:J55" si="59">1/(1+EXP(-($J$33*$C$33+$J$34*$C$34+I49*$C$35+$J$36*$C$36+$J$37*$C$37+$J$38*$C$38+J$39*$C$39)))</f>
        <v>9.7088640986498886E-2</v>
      </c>
      <c r="K49" s="1">
        <f>J49-B$42*J48</f>
        <v>8.8609827724222198E-2</v>
      </c>
      <c r="M49">
        <f>M48+1</f>
        <v>12</v>
      </c>
      <c r="N49" s="1">
        <f t="shared" ref="N49:N55" si="60">1/(1+EXP(-($K$33*$C$33+K$34*$C$34+M49*$C$35+K$36*$C$36+K$37*$C$37+K$38*$C$38+K$39*C$39)))</f>
        <v>0.14331810440312845</v>
      </c>
      <c r="O49" s="1">
        <f>N49-B$42*N48</f>
        <v>0.13072032357909907</v>
      </c>
      <c r="Q49">
        <f>Q48+1</f>
        <v>12</v>
      </c>
      <c r="R49" s="1">
        <f t="shared" ref="R49:R55" si="61">1/(1+EXP(-($L$33*$C$33+L$34*$C$34+Q49*$C$35+L$36*$C$36+L$37*$C$37+L$38*$C$38+L$39*C$39)))</f>
        <v>4.2983677360331991E-2</v>
      </c>
      <c r="S49" s="1">
        <f>R49-B$42*R48</f>
        <v>3.9258168697638492E-2</v>
      </c>
      <c r="T49" s="1"/>
      <c r="U49">
        <f>U48+1</f>
        <v>12</v>
      </c>
      <c r="V49" s="1">
        <f t="shared" ref="V49:V55" si="62">1/(1+EXP(-(M$33*$C$33+M$34*$C$34+U49*$C$35+M$36*$C$36+M$37*$C$37+M$38*$C$38+M$39*C$39)))</f>
        <v>6.5314258576093187E-2</v>
      </c>
      <c r="W49" s="1">
        <f>V49-B$42*V48</f>
        <v>5.9635640495214338E-2</v>
      </c>
    </row>
    <row r="50" spans="2:23" x14ac:dyDescent="0.3">
      <c r="I50">
        <f t="shared" ref="I50:I55" si="63">I49+1</f>
        <v>13</v>
      </c>
      <c r="J50" s="1">
        <f t="shared" si="59"/>
        <v>0.1109572825632726</v>
      </c>
      <c r="K50" s="1">
        <f t="shared" ref="K50:K55" si="64">J50-B$42*J49</f>
        <v>0.10124841846462271</v>
      </c>
      <c r="M50">
        <f t="shared" ref="M50:M55" si="65">M49+1</f>
        <v>13</v>
      </c>
      <c r="N50" s="1">
        <f t="shared" si="60"/>
        <v>0.16260117867931323</v>
      </c>
      <c r="O50" s="1">
        <f t="shared" ref="O50:O55" si="66">N50-B$42*N49</f>
        <v>0.14826936823900039</v>
      </c>
      <c r="Q50">
        <f t="shared" ref="Q50:Q55" si="67">Q49+1</f>
        <v>13</v>
      </c>
      <c r="R50" s="1">
        <f t="shared" si="61"/>
        <v>4.9547800525018268E-2</v>
      </c>
      <c r="S50" s="1">
        <f t="shared" ref="S50:S55" si="68">R50-B$42*$R$48</f>
        <v>4.5822291862324768E-2</v>
      </c>
      <c r="T50" s="1"/>
      <c r="U50">
        <f t="shared" ref="U50:U55" si="69">U49+1</f>
        <v>13</v>
      </c>
      <c r="V50" s="1">
        <f t="shared" si="62"/>
        <v>7.5021205417553583E-2</v>
      </c>
      <c r="W50" s="1">
        <f t="shared" ref="W50:W55" si="70">V50-B$42*V49</f>
        <v>6.8489779559944258E-2</v>
      </c>
    </row>
    <row r="51" spans="2:23" x14ac:dyDescent="0.3">
      <c r="I51">
        <f t="shared" si="63"/>
        <v>14</v>
      </c>
      <c r="J51" s="1">
        <f t="shared" si="59"/>
        <v>0.12652937558368521</v>
      </c>
      <c r="K51" s="1">
        <f t="shared" si="64"/>
        <v>0.11543364732735795</v>
      </c>
      <c r="M51">
        <f t="shared" si="65"/>
        <v>14</v>
      </c>
      <c r="N51" s="1">
        <f t="shared" si="60"/>
        <v>0.18392172741950424</v>
      </c>
      <c r="O51" s="1">
        <f t="shared" si="66"/>
        <v>0.16766160955157292</v>
      </c>
      <c r="Q51">
        <f t="shared" si="67"/>
        <v>14</v>
      </c>
      <c r="R51" s="1">
        <f t="shared" si="61"/>
        <v>5.705458259892042E-2</v>
      </c>
      <c r="S51" s="1">
        <f t="shared" si="68"/>
        <v>5.332907393622692E-2</v>
      </c>
      <c r="T51" s="1"/>
      <c r="U51">
        <f t="shared" si="69"/>
        <v>14</v>
      </c>
      <c r="V51" s="1">
        <f t="shared" si="62"/>
        <v>8.6037994965009842E-2</v>
      </c>
      <c r="W51" s="1">
        <f t="shared" si="70"/>
        <v>7.8535874423254479E-2</v>
      </c>
    </row>
    <row r="52" spans="2:23" x14ac:dyDescent="0.3">
      <c r="I52">
        <f t="shared" si="63"/>
        <v>15</v>
      </c>
      <c r="J52" s="1">
        <f t="shared" si="59"/>
        <v>0.14393309001985374</v>
      </c>
      <c r="K52" s="1">
        <f t="shared" si="64"/>
        <v>0.13128015246148522</v>
      </c>
      <c r="M52">
        <f t="shared" si="65"/>
        <v>15</v>
      </c>
      <c r="N52" s="1">
        <f t="shared" si="60"/>
        <v>0.20734565702497476</v>
      </c>
      <c r="O52" s="1">
        <f t="shared" si="66"/>
        <v>0.18895348428302433</v>
      </c>
      <c r="Q52">
        <f t="shared" si="67"/>
        <v>15</v>
      </c>
      <c r="R52" s="1">
        <f t="shared" si="61"/>
        <v>6.562016433415982E-2</v>
      </c>
      <c r="S52" s="1">
        <f t="shared" si="68"/>
        <v>6.189465567146632E-2</v>
      </c>
      <c r="T52" s="1"/>
      <c r="U52">
        <f t="shared" si="69"/>
        <v>15</v>
      </c>
      <c r="V52" s="1">
        <f t="shared" si="62"/>
        <v>9.8500310301093977E-2</v>
      </c>
      <c r="W52" s="1">
        <f t="shared" si="70"/>
        <v>8.9896510804592988E-2</v>
      </c>
    </row>
    <row r="53" spans="2:23" x14ac:dyDescent="0.3">
      <c r="I53">
        <f t="shared" si="63"/>
        <v>16</v>
      </c>
      <c r="J53" s="1">
        <f t="shared" si="59"/>
        <v>0.16328313789660301</v>
      </c>
      <c r="K53" s="1">
        <f t="shared" si="64"/>
        <v>0.14888982889461763</v>
      </c>
      <c r="M53">
        <f t="shared" si="65"/>
        <v>16</v>
      </c>
      <c r="N53" s="1">
        <f t="shared" si="60"/>
        <v>0.23290142820521526</v>
      </c>
      <c r="O53" s="1">
        <f t="shared" si="66"/>
        <v>0.21216686250271777</v>
      </c>
      <c r="Q53">
        <f t="shared" si="67"/>
        <v>16</v>
      </c>
      <c r="R53" s="1">
        <f t="shared" si="61"/>
        <v>7.5368908646443869E-2</v>
      </c>
      <c r="S53" s="1">
        <f t="shared" si="68"/>
        <v>7.1643399983750369E-2</v>
      </c>
      <c r="T53" s="1"/>
      <c r="U53">
        <f t="shared" si="69"/>
        <v>16</v>
      </c>
      <c r="V53" s="1">
        <f t="shared" si="62"/>
        <v>0.11254546685079966</v>
      </c>
      <c r="W53" s="1">
        <f t="shared" si="70"/>
        <v>0.10269543582069027</v>
      </c>
    </row>
    <row r="54" spans="2:23" x14ac:dyDescent="0.3">
      <c r="I54">
        <f t="shared" si="63"/>
        <v>17</v>
      </c>
      <c r="J54" s="1">
        <f t="shared" si="59"/>
        <v>0.18467338639691705</v>
      </c>
      <c r="K54" s="1">
        <f t="shared" si="64"/>
        <v>0.16834507260725676</v>
      </c>
      <c r="M54">
        <f t="shared" si="65"/>
        <v>17</v>
      </c>
      <c r="N54" s="1">
        <f t="shared" si="60"/>
        <v>0.26057155680492039</v>
      </c>
      <c r="O54" s="1">
        <f t="shared" si="66"/>
        <v>0.23728141398439886</v>
      </c>
      <c r="Q54">
        <f t="shared" si="67"/>
        <v>17</v>
      </c>
      <c r="R54" s="1">
        <f t="shared" si="61"/>
        <v>8.6431986924638562E-2</v>
      </c>
      <c r="S54" s="1">
        <f t="shared" si="68"/>
        <v>8.2706478261945063E-2</v>
      </c>
      <c r="T54" s="1"/>
      <c r="U54">
        <f t="shared" si="69"/>
        <v>17</v>
      </c>
      <c r="V54" s="1">
        <f t="shared" si="62"/>
        <v>0.12830828262940183</v>
      </c>
      <c r="W54" s="1">
        <f t="shared" si="70"/>
        <v>0.11705373594432186</v>
      </c>
    </row>
    <row r="55" spans="2:23" x14ac:dyDescent="0.3">
      <c r="I55">
        <f t="shared" si="63"/>
        <v>18</v>
      </c>
      <c r="J55" s="1">
        <f t="shared" si="59"/>
        <v>0.20816862671641623</v>
      </c>
      <c r="K55" s="1">
        <f t="shared" si="64"/>
        <v>0.18970128807672451</v>
      </c>
      <c r="M55">
        <f t="shared" si="65"/>
        <v>18</v>
      </c>
      <c r="N55" s="1">
        <f t="shared" si="60"/>
        <v>0.29028505809518895</v>
      </c>
      <c r="O55" s="1">
        <f t="shared" si="66"/>
        <v>0.2642279024146969</v>
      </c>
      <c r="Q55">
        <f t="shared" si="67"/>
        <v>18</v>
      </c>
      <c r="R55" s="1">
        <f t="shared" si="61"/>
        <v>9.8945192470379556E-2</v>
      </c>
      <c r="S55" s="1">
        <f t="shared" si="68"/>
        <v>9.5219683807686056E-2</v>
      </c>
      <c r="T55" s="1"/>
      <c r="U55">
        <f t="shared" si="69"/>
        <v>18</v>
      </c>
      <c r="V55" s="1">
        <f t="shared" si="62"/>
        <v>0.14591580507958299</v>
      </c>
      <c r="W55" s="1">
        <f t="shared" si="70"/>
        <v>0.1330849768166428</v>
      </c>
    </row>
    <row r="57" spans="2:23" x14ac:dyDescent="0.3">
      <c r="I57" t="s">
        <v>97</v>
      </c>
      <c r="K57">
        <v>1</v>
      </c>
      <c r="L57">
        <v>0</v>
      </c>
      <c r="O57" s="1"/>
    </row>
    <row r="58" spans="2:23" x14ac:dyDescent="0.3">
      <c r="J58" t="s">
        <v>99</v>
      </c>
      <c r="M58" t="s">
        <v>104</v>
      </c>
      <c r="Q58" t="s">
        <v>105</v>
      </c>
      <c r="U58" t="s">
        <v>106</v>
      </c>
    </row>
    <row r="59" spans="2:23" x14ac:dyDescent="0.3">
      <c r="J59" t="s">
        <v>48</v>
      </c>
      <c r="K59" t="s">
        <v>49</v>
      </c>
      <c r="N59" t="s">
        <v>48</v>
      </c>
      <c r="O59" t="s">
        <v>49</v>
      </c>
      <c r="R59" t="s">
        <v>48</v>
      </c>
      <c r="S59" t="s">
        <v>49</v>
      </c>
      <c r="V59" t="s">
        <v>48</v>
      </c>
      <c r="W59" t="s">
        <v>49</v>
      </c>
    </row>
    <row r="60" spans="2:23" x14ac:dyDescent="0.3">
      <c r="I60">
        <v>11</v>
      </c>
      <c r="J60" s="1">
        <f>1/(1+EXP(-($J$33*$C$33+$J$34*$C$34+I60*$C$35+$J$36*$C$36+$J$37*$C$37+$J$38*$C$38+J$39*$C$39)))</f>
        <v>8.4788132622766868E-2</v>
      </c>
      <c r="M60">
        <v>11</v>
      </c>
      <c r="N60" s="1">
        <f>1/(1+EXP(-($K$33*$C$33+K$34*$C$34+M60*$C$35+K$36*$C$36+K$37*$C$37+K$38*$C$38+K$39*C$39)))</f>
        <v>0.12597780824029364</v>
      </c>
      <c r="Q60">
        <v>11</v>
      </c>
      <c r="R60" s="1">
        <f>1/(1+EXP(-($L$33*$C$33+L$34*$C$34+Q60*$C$35+L$36*$C$36+L$37*$C$37+L$38*$C$38+L$39*C$39)))</f>
        <v>3.7255086626934997E-2</v>
      </c>
      <c r="U60">
        <v>11</v>
      </c>
      <c r="V60" s="1">
        <f>1/(1+EXP(-(M$33*$C$33+M$34*$C$34+U60*$C$35+M$36*$C$36+M$37*$C$37+M$38*$C$38+M$39*C$39)))</f>
        <v>5.6786180808788486E-2</v>
      </c>
    </row>
    <row r="61" spans="2:23" x14ac:dyDescent="0.3">
      <c r="I61">
        <f>I60+1</f>
        <v>12</v>
      </c>
      <c r="J61" s="1">
        <f>1/(1+EXP(-($J$33*$C$33+K$57*$C$34+I61*$C$35+$J$36*$C$36+$J$37*$C$37+$J$38*$C$38+J$39*$C$39)))</f>
        <v>0.12965642276890066</v>
      </c>
      <c r="K61" s="1">
        <f>J61-B$42*J60</f>
        <v>0.12117760950662397</v>
      </c>
      <c r="M61">
        <f>M60+1</f>
        <v>12</v>
      </c>
      <c r="N61" s="1">
        <f>1/(1+EXP(-($K$33*$C$33+K$57*$C$34+M61*$C$35+K$36*$C$36+K$37*$C$37+K$38*$C$38+K$39*C$39)))</f>
        <v>0.18816162100433975</v>
      </c>
      <c r="O61" s="1">
        <f>N61-B$42*N60</f>
        <v>0.17556384018031038</v>
      </c>
      <c r="Q61">
        <f>Q60+1</f>
        <v>12</v>
      </c>
      <c r="R61" s="1">
        <f>1/(1+EXP(-($L$33*$C$33+K$57*$C$34+Q61*$C$35+L$36*$C$36+L$37*$C$37+L$38*$C$38+L$39*C$39)))</f>
        <v>5.8579781187926921E-2</v>
      </c>
      <c r="S61" s="1">
        <f>R61-B$42*R60</f>
        <v>5.4854272525233422E-2</v>
      </c>
      <c r="T61" s="1"/>
      <c r="U61">
        <f>U60+1</f>
        <v>12</v>
      </c>
      <c r="V61" s="1">
        <f>1/(1+EXP(-(M$33*$C$33+K$57*$C$34+U61*$C$35+M$36*$C$36+M$37*$C$37+M$38*$C$38+M$39*C$39)))</f>
        <v>8.8265460686937455E-2</v>
      </c>
      <c r="W61" s="1">
        <f>V61-B$42*V60</f>
        <v>8.2586842606058614E-2</v>
      </c>
    </row>
    <row r="62" spans="2:23" x14ac:dyDescent="0.3">
      <c r="I62">
        <f t="shared" ref="I62:I67" si="71">I61+1</f>
        <v>13</v>
      </c>
      <c r="J62" s="1">
        <f t="shared" ref="J62:J67" si="72">1/(1+EXP(-($J$33*$C$33+K$57*$C$34+I62*$C$35+$J$36*$C$36+$J$37*$C$37+$J$38*$C$38+J$39*$C$39)))</f>
        <v>0.14741766105380757</v>
      </c>
      <c r="K62" s="1">
        <f t="shared" ref="K62:K67" si="73">J62-B$42*J61</f>
        <v>0.13445201877691751</v>
      </c>
      <c r="M62">
        <f t="shared" ref="M62:M67" si="74">M61+1</f>
        <v>13</v>
      </c>
      <c r="N62" s="1">
        <f t="shared" ref="N62:N67" si="75">1/(1+EXP(-($K$33*$C$33+K$57*$C$34+M62*$C$35+K$36*$C$36+K$37*$C$37+K$38*$C$38+K$39*C$39)))</f>
        <v>0.211985268571837</v>
      </c>
      <c r="O62" s="1">
        <f t="shared" ref="O62:O67" si="76">N62-B$42*N61</f>
        <v>0.19316910647140301</v>
      </c>
      <c r="Q62">
        <f t="shared" ref="Q62:Q67" si="77">Q61+1</f>
        <v>13</v>
      </c>
      <c r="R62" s="1">
        <f t="shared" ref="R62:R67" si="78">1/(1+EXP(-($L$33*$C$33+K$57*$C$34+Q62*$C$35+L$36*$C$36+L$37*$C$37+L$38*$C$38+L$39*C$39)))</f>
        <v>6.7357983695668144E-2</v>
      </c>
      <c r="S62" s="1">
        <f t="shared" ref="S62:S67" si="79">R62-B$42*$R$48</f>
        <v>6.3632475032974645E-2</v>
      </c>
      <c r="T62" s="1"/>
      <c r="U62">
        <f t="shared" ref="U62:U67" si="80">U61+1</f>
        <v>13</v>
      </c>
      <c r="V62" s="1">
        <f t="shared" ref="V62:V67" si="81">1/(1+EXP(-(M$33*$C$33+K$57*$C$34+U62*$C$35+M$36*$C$36+M$37*$C$37+M$38*$C$38+M$39*C$39)))</f>
        <v>0.10101475739522303</v>
      </c>
      <c r="W62" s="1">
        <f t="shared" ref="W62:W67" si="82">V62-B$42*V61</f>
        <v>9.2188211326529282E-2</v>
      </c>
    </row>
    <row r="63" spans="2:23" x14ac:dyDescent="0.3">
      <c r="I63">
        <f t="shared" si="71"/>
        <v>14</v>
      </c>
      <c r="J63" s="1">
        <f t="shared" si="72"/>
        <v>0.16714470184826674</v>
      </c>
      <c r="K63" s="1">
        <f t="shared" si="73"/>
        <v>0.15240293574288599</v>
      </c>
      <c r="M63">
        <f t="shared" si="74"/>
        <v>14</v>
      </c>
      <c r="N63" s="1">
        <f t="shared" si="75"/>
        <v>0.2379412242504306</v>
      </c>
      <c r="O63" s="1">
        <f t="shared" si="76"/>
        <v>0.21674269739324689</v>
      </c>
      <c r="Q63">
        <f t="shared" si="77"/>
        <v>14</v>
      </c>
      <c r="R63" s="1">
        <f t="shared" si="78"/>
        <v>7.7343533493376554E-2</v>
      </c>
      <c r="S63" s="1">
        <f t="shared" si="79"/>
        <v>7.3618024830683054E-2</v>
      </c>
      <c r="T63" s="1"/>
      <c r="U63">
        <f t="shared" si="80"/>
        <v>14</v>
      </c>
      <c r="V63" s="1">
        <f t="shared" si="81"/>
        <v>0.1153725641286711</v>
      </c>
      <c r="W63" s="1">
        <f t="shared" si="82"/>
        <v>0.1052710883891488</v>
      </c>
    </row>
    <row r="64" spans="2:23" x14ac:dyDescent="0.3">
      <c r="I64">
        <f t="shared" si="71"/>
        <v>15</v>
      </c>
      <c r="J64" s="1">
        <f t="shared" si="72"/>
        <v>0.18892659628081979</v>
      </c>
      <c r="K64" s="1">
        <f t="shared" si="73"/>
        <v>0.17221212609599312</v>
      </c>
      <c r="M64">
        <f t="shared" si="74"/>
        <v>15</v>
      </c>
      <c r="N64" s="1">
        <f t="shared" si="75"/>
        <v>0.2660024834784302</v>
      </c>
      <c r="O64" s="1">
        <f t="shared" si="76"/>
        <v>0.24220836105338714</v>
      </c>
      <c r="Q64">
        <f t="shared" si="77"/>
        <v>15</v>
      </c>
      <c r="R64" s="1">
        <f t="shared" si="78"/>
        <v>8.8668663254733285E-2</v>
      </c>
      <c r="S64" s="1">
        <f t="shared" si="79"/>
        <v>8.4943154592039785E-2</v>
      </c>
      <c r="T64" s="1"/>
      <c r="U64">
        <f t="shared" si="80"/>
        <v>15</v>
      </c>
      <c r="V64" s="1">
        <f t="shared" si="81"/>
        <v>0.13147267638496218</v>
      </c>
      <c r="W64" s="1">
        <f t="shared" si="82"/>
        <v>0.11993541997209507</v>
      </c>
    </row>
    <row r="65" spans="9:23" x14ac:dyDescent="0.3">
      <c r="I65">
        <f t="shared" si="71"/>
        <v>16</v>
      </c>
      <c r="J65" s="1">
        <f t="shared" si="72"/>
        <v>0.21282170893739177</v>
      </c>
      <c r="K65" s="1">
        <f t="shared" si="73"/>
        <v>0.19392904930930979</v>
      </c>
      <c r="M65">
        <f t="shared" si="74"/>
        <v>16</v>
      </c>
      <c r="N65" s="1">
        <f t="shared" si="75"/>
        <v>0.29608729989879368</v>
      </c>
      <c r="O65" s="1">
        <f t="shared" si="76"/>
        <v>0.26948705155095065</v>
      </c>
      <c r="Q65">
        <f t="shared" si="77"/>
        <v>16</v>
      </c>
      <c r="R65" s="1">
        <f t="shared" si="78"/>
        <v>0.10146971794102574</v>
      </c>
      <c r="S65" s="1">
        <f t="shared" si="79"/>
        <v>9.7744209278332245E-2</v>
      </c>
      <c r="T65" s="1"/>
      <c r="U65">
        <f t="shared" si="80"/>
        <v>16</v>
      </c>
      <c r="V65" s="1">
        <f t="shared" si="81"/>
        <v>0.14943999766176425</v>
      </c>
      <c r="W65" s="1">
        <f t="shared" si="82"/>
        <v>0.13629273002326803</v>
      </c>
    </row>
    <row r="66" spans="9:23" x14ac:dyDescent="0.3">
      <c r="I66">
        <f t="shared" si="71"/>
        <v>17</v>
      </c>
      <c r="J66" s="1">
        <f t="shared" si="72"/>
        <v>0.23884903785202161</v>
      </c>
      <c r="K66" s="1">
        <f t="shared" si="73"/>
        <v>0.21756686695828242</v>
      </c>
      <c r="M66">
        <f t="shared" si="74"/>
        <v>17</v>
      </c>
      <c r="N66" s="1">
        <f t="shared" si="75"/>
        <v>0.32805394514964498</v>
      </c>
      <c r="O66" s="1">
        <f t="shared" si="76"/>
        <v>0.29844521515976563</v>
      </c>
      <c r="Q66">
        <f t="shared" si="77"/>
        <v>17</v>
      </c>
      <c r="R66" s="1">
        <f t="shared" si="78"/>
        <v>0.11588385502388747</v>
      </c>
      <c r="S66" s="1">
        <f t="shared" si="79"/>
        <v>0.11215834636119397</v>
      </c>
      <c r="T66" s="1"/>
      <c r="U66">
        <f t="shared" si="80"/>
        <v>17</v>
      </c>
      <c r="V66" s="1">
        <f t="shared" si="81"/>
        <v>0.16938389693401867</v>
      </c>
      <c r="W66" s="1">
        <f t="shared" si="82"/>
        <v>0.15443989716784226</v>
      </c>
    </row>
    <row r="67" spans="9:23" x14ac:dyDescent="0.3">
      <c r="I67">
        <f t="shared" si="71"/>
        <v>18</v>
      </c>
      <c r="J67" s="1">
        <f t="shared" si="72"/>
        <v>0.2669798507611425</v>
      </c>
      <c r="K67" s="1">
        <f t="shared" si="73"/>
        <v>0.24309494697594033</v>
      </c>
      <c r="M67">
        <f t="shared" si="74"/>
        <v>18</v>
      </c>
      <c r="N67" s="1">
        <f t="shared" si="75"/>
        <v>0.36169844237075616</v>
      </c>
      <c r="O67" s="1">
        <f t="shared" si="76"/>
        <v>0.32889304785579165</v>
      </c>
      <c r="Q67">
        <f t="shared" si="77"/>
        <v>18</v>
      </c>
      <c r="R67" s="1">
        <f t="shared" si="78"/>
        <v>0.13204466722332481</v>
      </c>
      <c r="S67" s="1">
        <f t="shared" si="79"/>
        <v>0.12831915856063131</v>
      </c>
      <c r="T67" s="1"/>
      <c r="U67">
        <f t="shared" si="80"/>
        <v>18</v>
      </c>
      <c r="V67" s="1">
        <f t="shared" si="81"/>
        <v>0.19139054059759869</v>
      </c>
      <c r="W67" s="1">
        <f t="shared" si="82"/>
        <v>0.17445215090419683</v>
      </c>
    </row>
    <row r="69" spans="9:23" x14ac:dyDescent="0.3">
      <c r="I69" t="s">
        <v>107</v>
      </c>
      <c r="K69">
        <v>1</v>
      </c>
      <c r="L69">
        <v>0</v>
      </c>
    </row>
    <row r="70" spans="9:23" x14ac:dyDescent="0.3">
      <c r="J70" t="s">
        <v>108</v>
      </c>
      <c r="M70" t="s">
        <v>109</v>
      </c>
      <c r="Q70" t="s">
        <v>110</v>
      </c>
      <c r="U70" t="s">
        <v>111</v>
      </c>
    </row>
    <row r="71" spans="9:23" x14ac:dyDescent="0.3">
      <c r="J71" t="s">
        <v>48</v>
      </c>
      <c r="K71" t="s">
        <v>49</v>
      </c>
      <c r="N71" t="s">
        <v>48</v>
      </c>
      <c r="O71" t="s">
        <v>49</v>
      </c>
      <c r="R71" t="s">
        <v>48</v>
      </c>
      <c r="S71" t="s">
        <v>49</v>
      </c>
      <c r="V71" t="s">
        <v>48</v>
      </c>
      <c r="W71" t="s">
        <v>49</v>
      </c>
    </row>
    <row r="72" spans="9:23" x14ac:dyDescent="0.3">
      <c r="I72">
        <v>11</v>
      </c>
      <c r="J72" s="1">
        <f>1/(1+EXP(-($J$33*$C$33+$J$34*$C$34+I72*$C$35+$J$36*$C$36+$J$37*$C$37+$J$38*$C$38+J$39*$C$39)))</f>
        <v>8.4788132622766868E-2</v>
      </c>
      <c r="M72">
        <v>11</v>
      </c>
      <c r="N72" s="1">
        <f>1/(1+EXP(-($K$33*$C$33+K$34*$C$34+M72*$C$35+K$36*$C$36+K$37*$C$37+K$38*$C$38+K$39*C$39)))</f>
        <v>0.12597780824029364</v>
      </c>
      <c r="Q72">
        <v>11</v>
      </c>
      <c r="R72" s="1">
        <f>1/(1+EXP(-($L$33*$C$33+L$34*$C$34+Q72*$C$35+L$36*$C$36+L$37*$C$37+L$38*$C$38+L$39*C$39)))</f>
        <v>3.7255086626934997E-2</v>
      </c>
      <c r="U72">
        <v>11</v>
      </c>
      <c r="V72" s="1">
        <f>1/(1+EXP(-(M$33*$C$33+M$34*$C$34+U72*$C$35+M$36*$C$36+M$37*$C$37+M$38*$C$38+M$39*C$39)))</f>
        <v>5.6786180808788486E-2</v>
      </c>
    </row>
    <row r="73" spans="9:23" x14ac:dyDescent="0.3">
      <c r="I73">
        <f>I72+1</f>
        <v>12</v>
      </c>
      <c r="J73" s="1">
        <f>1/(1+EXP(-(K$69*$C$33+$J$34*$C$34+I73*$C$35+$J$36*$C$36+$J$37*$C$37+$J$38*$C$38+J$39*$C$39)))</f>
        <v>0.14039658133169905</v>
      </c>
      <c r="K73" s="1">
        <f>J73-B$42*J72</f>
        <v>0.13191776806942238</v>
      </c>
      <c r="M73">
        <f>M72+1</f>
        <v>12</v>
      </c>
      <c r="N73" s="1">
        <f>1/(1+EXP(-($K$69*$C$33+K$34*$C$34+M73*$C$35+K$36*$C$36+K$37*$C$37+K$38*$C$38+K$39*C$39)))</f>
        <v>0.2026198464311304</v>
      </c>
      <c r="O73" s="1">
        <f>N73-B$42*N72</f>
        <v>0.19002206560710103</v>
      </c>
      <c r="Q73">
        <f>Q72+1</f>
        <v>12</v>
      </c>
      <c r="R73" s="1">
        <f>1/(1+EXP(-($K$69*$C$33+L$34*$C$34+Q73*$C$35+L$36*$C$36+L$37*$C$37+L$38*$C$38+L$39*C$39)))</f>
        <v>6.3864295503346158E-2</v>
      </c>
      <c r="S73" s="1">
        <f>R73-B$42*R72</f>
        <v>6.0138786840652658E-2</v>
      </c>
      <c r="T73" s="1"/>
      <c r="U73">
        <f>U72+1</f>
        <v>12</v>
      </c>
      <c r="V73" s="1">
        <f>1/(1+EXP(-(K$69*$C$33+M$34*$C$34+U73*$C$35+M$36*$C$36+M$37*$C$37+M$38*$C$38+M$39*C$39)))</f>
        <v>9.5954983200809932E-2</v>
      </c>
      <c r="W73" s="1">
        <f>V73-B$42*V72</f>
        <v>9.027636511993109E-2</v>
      </c>
    </row>
    <row r="74" spans="9:23" x14ac:dyDescent="0.3">
      <c r="I74">
        <f t="shared" ref="I74:I79" si="83">I73+1</f>
        <v>13</v>
      </c>
      <c r="J74" s="1">
        <f t="shared" ref="J74:J79" si="84">1/(1+EXP(-(K$69*$C$33+$J$34*$C$34+I74*$C$35+$J$36*$C$36+$J$37*$C$37+$J$38*$C$38+J$39*$C$39)))</f>
        <v>0.15935969357824878</v>
      </c>
      <c r="K74" s="1">
        <f t="shared" ref="K74:K79" si="85">J74-B$42*J73</f>
        <v>0.14532003544507888</v>
      </c>
      <c r="M74">
        <f t="shared" ref="M74:M79" si="86">M73+1</f>
        <v>13</v>
      </c>
      <c r="N74" s="1">
        <f t="shared" ref="N74:N79" si="87">1/(1+EXP(-($K$69*$C$33+K$34*$C$34+M74*$C$35+K$36*$C$36+K$37*$C$37+K$38*$C$38+K$39*C$39)))</f>
        <v>0.22776051702790887</v>
      </c>
      <c r="O74" s="1">
        <f t="shared" ref="O74:O79" si="88">N74-B$42*N73</f>
        <v>0.20749853238479582</v>
      </c>
      <c r="Q74">
        <f t="shared" ref="Q74:Q79" si="89">Q73+1</f>
        <v>13</v>
      </c>
      <c r="R74" s="1">
        <f t="shared" ref="R74:R79" si="90">1/(1+EXP(-($K$69*$C$33+L$34*$C$34+Q74*$C$35+L$36*$C$36+L$37*$C$37+L$38*$C$38+L$39*C$39)))</f>
        <v>7.3372666227694547E-2</v>
      </c>
      <c r="S74" s="1">
        <f t="shared" ref="S74:S79" si="91">R74-B$42*$R$48</f>
        <v>6.9647157565001047E-2</v>
      </c>
      <c r="T74" s="1"/>
      <c r="U74">
        <f t="shared" ref="U74:U79" si="92">U73+1</f>
        <v>13</v>
      </c>
      <c r="V74" s="1">
        <f t="shared" ref="V74:V79" si="93">1/(1+EXP(-(K$69*$C$33+M$34*$C$34+U74*$C$35+M$36*$C$36+M$37*$C$37+M$38*$C$38+M$39*C$39)))</f>
        <v>0.10968135865611398</v>
      </c>
      <c r="W74" s="1">
        <f t="shared" ref="W74:W79" si="94">V74-B$42*V73</f>
        <v>0.10008586033603298</v>
      </c>
    </row>
    <row r="75" spans="9:23" x14ac:dyDescent="0.3">
      <c r="I75">
        <f t="shared" si="83"/>
        <v>14</v>
      </c>
      <c r="J75" s="1">
        <f t="shared" si="84"/>
        <v>0.180346749748725</v>
      </c>
      <c r="K75" s="1">
        <f t="shared" si="85"/>
        <v>0.16441078039090012</v>
      </c>
      <c r="M75">
        <f t="shared" si="86"/>
        <v>14</v>
      </c>
      <c r="N75" s="1">
        <f t="shared" si="87"/>
        <v>0.25502292557295014</v>
      </c>
      <c r="O75" s="1">
        <f t="shared" si="88"/>
        <v>0.23224687387015924</v>
      </c>
      <c r="Q75">
        <f t="shared" si="89"/>
        <v>14</v>
      </c>
      <c r="R75" s="1">
        <f t="shared" si="90"/>
        <v>8.4169398327743103E-2</v>
      </c>
      <c r="S75" s="1">
        <f t="shared" si="91"/>
        <v>8.0443889665049603E-2</v>
      </c>
      <c r="T75" s="1"/>
      <c r="U75">
        <f t="shared" si="92"/>
        <v>14</v>
      </c>
      <c r="V75" s="1">
        <f t="shared" si="93"/>
        <v>0.12509958153381526</v>
      </c>
      <c r="W75" s="1">
        <f t="shared" si="94"/>
        <v>0.11413144566820385</v>
      </c>
    </row>
    <row r="76" spans="9:23" x14ac:dyDescent="0.3">
      <c r="I76">
        <f t="shared" si="83"/>
        <v>15</v>
      </c>
      <c r="J76" s="1">
        <f t="shared" si="84"/>
        <v>0.2034288729090673</v>
      </c>
      <c r="K76" s="1">
        <f t="shared" si="85"/>
        <v>0.18539419793419482</v>
      </c>
      <c r="M76">
        <f t="shared" si="86"/>
        <v>15</v>
      </c>
      <c r="N76" s="1">
        <f t="shared" si="87"/>
        <v>0.28434701817110686</v>
      </c>
      <c r="O76" s="1">
        <f t="shared" si="88"/>
        <v>0.25884472561381183</v>
      </c>
      <c r="Q76">
        <f t="shared" si="89"/>
        <v>15</v>
      </c>
      <c r="R76" s="1">
        <f t="shared" si="90"/>
        <v>9.638959843796463E-2</v>
      </c>
      <c r="S76" s="1">
        <f t="shared" si="91"/>
        <v>9.266408977527113E-2</v>
      </c>
      <c r="T76" s="1"/>
      <c r="U76">
        <f t="shared" si="92"/>
        <v>15</v>
      </c>
      <c r="V76" s="1">
        <f t="shared" si="93"/>
        <v>0.14233868016703638</v>
      </c>
      <c r="W76" s="1">
        <f t="shared" si="94"/>
        <v>0.12982872201365486</v>
      </c>
    </row>
    <row r="77" spans="9:23" x14ac:dyDescent="0.3">
      <c r="I77">
        <f t="shared" si="83"/>
        <v>16</v>
      </c>
      <c r="J77" s="1">
        <f t="shared" si="84"/>
        <v>0.22864114221756085</v>
      </c>
      <c r="K77" s="1">
        <f t="shared" si="85"/>
        <v>0.2082982549266541</v>
      </c>
      <c r="M77">
        <f t="shared" si="86"/>
        <v>16</v>
      </c>
      <c r="N77" s="1">
        <f t="shared" si="87"/>
        <v>0.31561446181158487</v>
      </c>
      <c r="O77" s="1">
        <f t="shared" si="88"/>
        <v>0.2871797599944742</v>
      </c>
      <c r="Q77">
        <f t="shared" si="89"/>
        <v>16</v>
      </c>
      <c r="R77" s="1">
        <f t="shared" si="90"/>
        <v>0.1101705691679347</v>
      </c>
      <c r="S77" s="1">
        <f t="shared" si="91"/>
        <v>0.1064450605052412</v>
      </c>
      <c r="T77" s="1"/>
      <c r="U77">
        <f t="shared" si="92"/>
        <v>16</v>
      </c>
      <c r="V77" s="1">
        <f t="shared" si="93"/>
        <v>0.16151482047805923</v>
      </c>
      <c r="W77" s="1">
        <f t="shared" si="94"/>
        <v>0.14728095246135559</v>
      </c>
    </row>
    <row r="78" spans="9:23" x14ac:dyDescent="0.3">
      <c r="I78">
        <f t="shared" si="83"/>
        <v>17</v>
      </c>
      <c r="J78" s="1">
        <f t="shared" si="84"/>
        <v>0.25597401973786071</v>
      </c>
      <c r="K78" s="1">
        <f t="shared" si="85"/>
        <v>0.23310990551610464</v>
      </c>
      <c r="M78">
        <f t="shared" si="86"/>
        <v>17</v>
      </c>
      <c r="N78" s="1">
        <f t="shared" si="87"/>
        <v>0.34864513533394575</v>
      </c>
      <c r="O78" s="1">
        <f t="shared" si="88"/>
        <v>0.31708368915278728</v>
      </c>
      <c r="Q78">
        <f t="shared" si="89"/>
        <v>17</v>
      </c>
      <c r="R78" s="1">
        <f t="shared" si="90"/>
        <v>0.12564785651534566</v>
      </c>
      <c r="S78" s="1">
        <f t="shared" si="91"/>
        <v>0.12192234785265216</v>
      </c>
      <c r="T78" s="1"/>
      <c r="U78">
        <f t="shared" si="92"/>
        <v>17</v>
      </c>
      <c r="V78" s="1">
        <f t="shared" si="93"/>
        <v>0.18272400619177726</v>
      </c>
      <c r="W78" s="1">
        <f t="shared" si="94"/>
        <v>0.16657252414397133</v>
      </c>
    </row>
    <row r="79" spans="9:23" x14ac:dyDescent="0.3">
      <c r="I79">
        <f t="shared" si="83"/>
        <v>18</v>
      </c>
      <c r="J79" s="1">
        <f t="shared" si="84"/>
        <v>0.28536558328926315</v>
      </c>
      <c r="K79" s="1">
        <f t="shared" si="85"/>
        <v>0.25976818131547708</v>
      </c>
      <c r="M79">
        <f t="shared" si="86"/>
        <v>18</v>
      </c>
      <c r="N79" s="1">
        <f t="shared" si="87"/>
        <v>0.38319711080289121</v>
      </c>
      <c r="O79" s="1">
        <f t="shared" si="88"/>
        <v>0.34833259726949661</v>
      </c>
      <c r="Q79">
        <f t="shared" si="89"/>
        <v>18</v>
      </c>
      <c r="R79" s="1">
        <f t="shared" si="90"/>
        <v>0.14295016431572677</v>
      </c>
      <c r="S79" s="1">
        <f t="shared" si="91"/>
        <v>0.13922465565303327</v>
      </c>
      <c r="T79" s="1"/>
      <c r="U79">
        <f t="shared" si="92"/>
        <v>18</v>
      </c>
      <c r="V79" s="1">
        <f t="shared" si="93"/>
        <v>0.20603390764987323</v>
      </c>
      <c r="W79" s="1">
        <f t="shared" si="94"/>
        <v>0.1877615070306955</v>
      </c>
    </row>
    <row r="81" spans="9:23" x14ac:dyDescent="0.3">
      <c r="I81" t="s">
        <v>112</v>
      </c>
      <c r="K81">
        <v>0</v>
      </c>
      <c r="L81">
        <v>1</v>
      </c>
    </row>
    <row r="82" spans="9:23" x14ac:dyDescent="0.3">
      <c r="J82" t="s">
        <v>113</v>
      </c>
      <c r="M82" t="s">
        <v>114</v>
      </c>
      <c r="Q82" t="s">
        <v>115</v>
      </c>
      <c r="U82" t="s">
        <v>116</v>
      </c>
    </row>
    <row r="83" spans="9:23" x14ac:dyDescent="0.3">
      <c r="J83" t="s">
        <v>48</v>
      </c>
      <c r="K83" t="s">
        <v>49</v>
      </c>
      <c r="N83" t="s">
        <v>48</v>
      </c>
      <c r="O83" t="s">
        <v>49</v>
      </c>
      <c r="R83" t="s">
        <v>48</v>
      </c>
      <c r="S83" t="s">
        <v>49</v>
      </c>
      <c r="V83" t="s">
        <v>48</v>
      </c>
      <c r="W83" t="s">
        <v>49</v>
      </c>
    </row>
    <row r="84" spans="9:23" x14ac:dyDescent="0.3">
      <c r="I84">
        <v>11</v>
      </c>
      <c r="J84" s="1">
        <f>1/(1+EXP(-($J$33*$C$33+$J$34*$C$34+I84*$C$35+$J$36*$C$36+$J$37*$C$37+$J$38*$C$38+J$39*$C$39)))</f>
        <v>8.4788132622766868E-2</v>
      </c>
      <c r="M84">
        <v>11</v>
      </c>
      <c r="N84" s="1">
        <f>1/(1+EXP(-($K$33*$C$33+K$34*$C$34+M84*$C$35+K$36*$C$36+K$37*$C$37+K$38*$C$38+K$39*C$39)))</f>
        <v>0.12597780824029364</v>
      </c>
      <c r="Q84">
        <v>11</v>
      </c>
      <c r="R84" s="1">
        <f>1/(1+EXP(-($L$33*$C$33+L$34*$C$34+Q84*$C$35+L$36*$C$36+L$37*$C$37+L$38*$C$38+L$39*C$39)))</f>
        <v>3.7255086626934997E-2</v>
      </c>
      <c r="U84">
        <v>11</v>
      </c>
      <c r="V84" s="1">
        <f>1/(1+EXP(-(M$33*$C$33+M$34*$C$34+U84*$C$35+M$36*$C$36+M$37*$C$37+M$38*$C$38+M$39*C$39)))</f>
        <v>5.6786180808788486E-2</v>
      </c>
    </row>
    <row r="85" spans="9:23" x14ac:dyDescent="0.3">
      <c r="I85">
        <f>I84+1</f>
        <v>12</v>
      </c>
      <c r="J85" s="1">
        <f>1/(1+EXP(-($J$33*$C$33+$J$34*$C$34+I85*$C$35+$J$36*$C$36+$J$37*$C$37+L$81*$C$38+J$39*$C$39)))</f>
        <v>0.22252708204135987</v>
      </c>
      <c r="K85" s="1">
        <f>J85-B$42*J84</f>
        <v>0.2140482687790832</v>
      </c>
      <c r="M85">
        <f>M84+1</f>
        <v>12</v>
      </c>
      <c r="N85" s="1">
        <f>1/(1+EXP(-($K$33*$C$33+K$34*$C$34+M85*$C$35+K$36*$C$36+K$37*$C$37+L$81*$C$38+K$39*C$39)))</f>
        <v>0.30810363056404094</v>
      </c>
      <c r="O85" s="1">
        <f>N85-B$42*N84</f>
        <v>0.29550584974001159</v>
      </c>
      <c r="Q85">
        <f>Q84+1</f>
        <v>12</v>
      </c>
      <c r="R85" s="1">
        <f>1/(1+EXP(-($L$33*$C$33+L$34*$C$34+Q85*$C$35+L$36*$C$36+L$37*$C$37+L$81*$C$38+L$39*C$39)))</f>
        <v>0.1067859391489802</v>
      </c>
      <c r="S85" s="1">
        <f>R85-B$42*R84</f>
        <v>0.1030604304862867</v>
      </c>
      <c r="T85" s="1"/>
      <c r="U85">
        <f>U84+1</f>
        <v>12</v>
      </c>
      <c r="V85" s="1">
        <f>1/(1+EXP(-(M$33*$C$33+M$34*$C$34+U85*$C$35+M$36*$C$36+M$37*$C$37+L$81*$C$38+M$39*C$39)))</f>
        <v>0.15683081750889993</v>
      </c>
      <c r="W85" s="1">
        <f>V85-B$42*V84</f>
        <v>0.15115219942802108</v>
      </c>
    </row>
    <row r="86" spans="9:23" x14ac:dyDescent="0.3">
      <c r="I86">
        <f t="shared" ref="I86:I91" si="95">I85+1</f>
        <v>13</v>
      </c>
      <c r="J86" s="1">
        <f t="shared" ref="J86:J91" si="96">1/(1+EXP(-($J$33*$C$33+$J$34*$C$34+I86*$C$35+$J$36*$C$36+$J$37*$C$37+L$81*$C$38+J$39*$C$39)))</f>
        <v>0.2493653422415659</v>
      </c>
      <c r="K86" s="1">
        <f t="shared" ref="K86:K91" si="97">J86-B$42*J85</f>
        <v>0.2271126340374299</v>
      </c>
      <c r="M86">
        <f t="shared" ref="M86:M91" si="98">M85+1</f>
        <v>13</v>
      </c>
      <c r="N86" s="1">
        <f t="shared" ref="N86:N91" si="99">1/(1+EXP(-($K$33*$C$33+K$34*$C$34+M86*$C$35+K$36*$C$36+K$37*$C$37+L$81*$C$38+K$39*C$39)))</f>
        <v>0.34073961154861454</v>
      </c>
      <c r="O86" s="1">
        <f t="shared" ref="O86:O91" si="100">N86-B$42*N85</f>
        <v>0.30992924849221043</v>
      </c>
      <c r="Q86">
        <f t="shared" ref="Q86:Q91" si="101">Q85+1</f>
        <v>13</v>
      </c>
      <c r="R86" s="1">
        <f t="shared" ref="R86:R91" si="102">1/(1+EXP(-($L$33*$C$33+L$34*$C$34+Q86*$C$35+L$36*$C$36+L$37*$C$37+L$81*$C$38+L$39*C$39)))</f>
        <v>0.12185285076961805</v>
      </c>
      <c r="S86" s="1">
        <f t="shared" ref="S86:S91" si="103">R86-B$42*$R$48</f>
        <v>0.11812734210692455</v>
      </c>
      <c r="T86" s="1"/>
      <c r="U86">
        <f t="shared" ref="U86:U91" si="104">U85+1</f>
        <v>13</v>
      </c>
      <c r="V86" s="1">
        <f t="shared" ref="V86:V91" si="105">1/(1+EXP(-(M$33*$C$33+M$34*$C$34+U86*$C$35+M$36*$C$36+M$37*$C$37+L$81*$C$38+M$39*C$39)))</f>
        <v>0.17755517392507533</v>
      </c>
      <c r="W86" s="1">
        <f t="shared" ref="W86:W91" si="106">V86-B$42*V85</f>
        <v>0.16187209217418533</v>
      </c>
    </row>
    <row r="87" spans="9:23" x14ac:dyDescent="0.3">
      <c r="I87">
        <f t="shared" si="95"/>
        <v>14</v>
      </c>
      <c r="J87" s="1">
        <f t="shared" si="96"/>
        <v>0.27828189814201931</v>
      </c>
      <c r="K87" s="1">
        <f t="shared" si="97"/>
        <v>0.25334536391786272</v>
      </c>
      <c r="M87">
        <f t="shared" si="98"/>
        <v>14</v>
      </c>
      <c r="N87" s="1">
        <f t="shared" si="99"/>
        <v>0.37495913146107029</v>
      </c>
      <c r="O87" s="1">
        <f t="shared" si="100"/>
        <v>0.34088517030620885</v>
      </c>
      <c r="Q87">
        <f t="shared" si="101"/>
        <v>14</v>
      </c>
      <c r="R87" s="1">
        <f t="shared" si="102"/>
        <v>0.13871547688438918</v>
      </c>
      <c r="S87" s="1">
        <f t="shared" si="103"/>
        <v>0.13498996822169568</v>
      </c>
      <c r="T87" s="1"/>
      <c r="U87">
        <f t="shared" si="104"/>
        <v>14</v>
      </c>
      <c r="V87" s="1">
        <f t="shared" si="105"/>
        <v>0.20036735046842483</v>
      </c>
      <c r="W87" s="1">
        <f t="shared" si="106"/>
        <v>0.1826118330759173</v>
      </c>
    </row>
    <row r="88" spans="9:23" x14ac:dyDescent="0.3">
      <c r="I88">
        <f t="shared" si="95"/>
        <v>15</v>
      </c>
      <c r="J88" s="1">
        <f t="shared" si="96"/>
        <v>0.30917053092985297</v>
      </c>
      <c r="K88" s="1">
        <f t="shared" si="97"/>
        <v>0.28134234111565104</v>
      </c>
      <c r="M88">
        <f t="shared" si="98"/>
        <v>15</v>
      </c>
      <c r="N88" s="1">
        <f t="shared" si="99"/>
        <v>0.41047550870181543</v>
      </c>
      <c r="O88" s="1">
        <f t="shared" si="100"/>
        <v>0.37297959555570837</v>
      </c>
      <c r="Q88">
        <f t="shared" si="101"/>
        <v>15</v>
      </c>
      <c r="R88" s="1">
        <f t="shared" si="102"/>
        <v>0.15749312711125482</v>
      </c>
      <c r="S88" s="1">
        <f t="shared" si="103"/>
        <v>0.15376761844856132</v>
      </c>
      <c r="T88" s="1"/>
      <c r="U88">
        <f t="shared" si="104"/>
        <v>15</v>
      </c>
      <c r="V88" s="1">
        <f t="shared" si="105"/>
        <v>0.22530750708507169</v>
      </c>
      <c r="W88" s="1">
        <f t="shared" si="106"/>
        <v>0.20527077203822922</v>
      </c>
    </row>
    <row r="89" spans="9:23" x14ac:dyDescent="0.3">
      <c r="I89">
        <f t="shared" si="95"/>
        <v>16</v>
      </c>
      <c r="J89" s="1">
        <f t="shared" si="96"/>
        <v>0.34186368495198183</v>
      </c>
      <c r="K89" s="1">
        <f t="shared" si="97"/>
        <v>0.31094663185899651</v>
      </c>
      <c r="M89">
        <f t="shared" si="98"/>
        <v>16</v>
      </c>
      <c r="N89" s="1">
        <f t="shared" si="99"/>
        <v>0.44695041572050298</v>
      </c>
      <c r="O89" s="1">
        <f t="shared" si="100"/>
        <v>0.40590286485032145</v>
      </c>
      <c r="Q89">
        <f t="shared" si="101"/>
        <v>16</v>
      </c>
      <c r="R89" s="1">
        <f t="shared" si="102"/>
        <v>0.17828649813070291</v>
      </c>
      <c r="S89" s="1">
        <f t="shared" si="103"/>
        <v>0.17456098946800941</v>
      </c>
      <c r="T89" s="1"/>
      <c r="U89">
        <f t="shared" si="104"/>
        <v>16</v>
      </c>
      <c r="V89" s="1">
        <f t="shared" si="105"/>
        <v>0.25237225256273249</v>
      </c>
      <c r="W89" s="1">
        <f t="shared" si="106"/>
        <v>0.22984150185422531</v>
      </c>
    </row>
    <row r="90" spans="9:23" x14ac:dyDescent="0.3">
      <c r="I90">
        <f t="shared" si="95"/>
        <v>17</v>
      </c>
      <c r="J90" s="1">
        <f t="shared" si="96"/>
        <v>0.37613168601042085</v>
      </c>
      <c r="K90" s="1">
        <f t="shared" si="97"/>
        <v>0.34194531751522267</v>
      </c>
      <c r="M90">
        <f t="shared" si="98"/>
        <v>17</v>
      </c>
      <c r="N90" s="1">
        <f t="shared" si="99"/>
        <v>0.48400545909729792</v>
      </c>
      <c r="O90" s="1">
        <f t="shared" si="100"/>
        <v>0.43931041752524763</v>
      </c>
      <c r="Q90">
        <f t="shared" si="101"/>
        <v>17</v>
      </c>
      <c r="R90" s="1">
        <f t="shared" si="102"/>
        <v>0.20116965215253385</v>
      </c>
      <c r="S90" s="1">
        <f t="shared" si="103"/>
        <v>0.19744414348984035</v>
      </c>
      <c r="T90" s="1"/>
      <c r="U90">
        <f t="shared" si="104"/>
        <v>17</v>
      </c>
      <c r="V90" s="1">
        <f t="shared" si="105"/>
        <v>0.28150672672486093</v>
      </c>
      <c r="W90" s="1">
        <f t="shared" si="106"/>
        <v>0.25626950146858768</v>
      </c>
    </row>
    <row r="91" spans="9:23" x14ac:dyDescent="0.3">
      <c r="I91">
        <f t="shared" si="95"/>
        <v>18</v>
      </c>
      <c r="J91" s="1">
        <f t="shared" si="96"/>
        <v>0.41168597483912689</v>
      </c>
      <c r="K91" s="1">
        <f t="shared" si="97"/>
        <v>0.37407280623808481</v>
      </c>
      <c r="M91">
        <f t="shared" si="98"/>
        <v>18</v>
      </c>
      <c r="N91" s="1">
        <f t="shared" si="99"/>
        <v>0.52123721496627407</v>
      </c>
      <c r="O91" s="1">
        <f t="shared" si="100"/>
        <v>0.47283666905654426</v>
      </c>
      <c r="Q91">
        <f t="shared" si="101"/>
        <v>18</v>
      </c>
      <c r="R91" s="1">
        <f t="shared" si="102"/>
        <v>0.22618142573054612</v>
      </c>
      <c r="S91" s="1">
        <f t="shared" si="103"/>
        <v>0.22245591706785262</v>
      </c>
      <c r="T91" s="1"/>
      <c r="U91">
        <f t="shared" si="104"/>
        <v>18</v>
      </c>
      <c r="V91" s="1">
        <f t="shared" si="105"/>
        <v>0.31259826944115077</v>
      </c>
      <c r="W91" s="1">
        <f t="shared" si="106"/>
        <v>0.28444759676866466</v>
      </c>
    </row>
    <row r="93" spans="9:23" x14ac:dyDescent="0.3">
      <c r="I93" t="s">
        <v>117</v>
      </c>
      <c r="K93">
        <v>1</v>
      </c>
      <c r="L93">
        <v>1</v>
      </c>
    </row>
    <row r="94" spans="9:23" x14ac:dyDescent="0.3">
      <c r="J94" t="s">
        <v>118</v>
      </c>
      <c r="M94" t="s">
        <v>119</v>
      </c>
      <c r="Q94" t="s">
        <v>120</v>
      </c>
      <c r="U94" t="s">
        <v>121</v>
      </c>
    </row>
    <row r="95" spans="9:23" x14ac:dyDescent="0.3">
      <c r="J95" t="s">
        <v>48</v>
      </c>
      <c r="K95" t="s">
        <v>49</v>
      </c>
      <c r="N95" t="s">
        <v>48</v>
      </c>
      <c r="O95" t="s">
        <v>49</v>
      </c>
      <c r="R95" t="s">
        <v>48</v>
      </c>
      <c r="S95" t="s">
        <v>49</v>
      </c>
      <c r="V95" t="s">
        <v>48</v>
      </c>
      <c r="W95" t="s">
        <v>49</v>
      </c>
    </row>
    <row r="96" spans="9:23" x14ac:dyDescent="0.3">
      <c r="I96">
        <v>11</v>
      </c>
      <c r="J96" s="1">
        <f>1/(1+EXP(-($J$33*$C$33+$J$34*$C$34+I96*$C$35+$J$36*$C$36+$J$37*$C$37+$J$38*$C$38+J$39*$C$39)))</f>
        <v>8.4788132622766868E-2</v>
      </c>
      <c r="M96">
        <v>11</v>
      </c>
      <c r="N96" s="1">
        <f>1/(1+EXP(-($K$33*$C$33+K$34*$C$34+M96*$C$35+K$36*$C$36+K$37*$C$37+K$38*$C$38+K$39*C$39)))</f>
        <v>0.12597780824029364</v>
      </c>
      <c r="Q96">
        <v>11</v>
      </c>
      <c r="R96" s="1">
        <f>1/(1+EXP(-($L$33*$C$33+L$34*$C$34+Q96*$C$35+L$36*$C$36+L$37*$C$37+L$38*$C$38+L$39*C$39)))</f>
        <v>3.7255086626934997E-2</v>
      </c>
      <c r="U96">
        <v>11</v>
      </c>
      <c r="V96" s="1">
        <f>1/(1+EXP(-(M$33*$C$33+M$34*$C$34+U96*$C$35+M$36*$C$36+M$37*$C$37+M$38*$C$38+M$39*C$39)))</f>
        <v>5.6786180808788486E-2</v>
      </c>
    </row>
    <row r="97" spans="9:23" x14ac:dyDescent="0.3">
      <c r="I97">
        <f>I96+1</f>
        <v>12</v>
      </c>
      <c r="J97" s="1">
        <f>1/(1+EXP(-($J$33*$C$33+K$93*$C$34+I97*$C$35+$J$36*$C$36+$J$37*$C$37+L$93*$C$38+J$39*$C$39)))</f>
        <v>0.28394020618429022</v>
      </c>
      <c r="K97" s="1">
        <f>J97-B$42*J96</f>
        <v>0.27546139292201355</v>
      </c>
      <c r="M97">
        <f>M96+1</f>
        <v>12</v>
      </c>
      <c r="N97" s="1">
        <f>1/(1+EXP(-($K$33*$C$33+K$93*$C$34+M97*$C$35+K$36*$C$36+K$37*$C$37+L$93*$C$38+K$39*C$39)))</f>
        <v>0.38154396959936732</v>
      </c>
      <c r="O97" s="1">
        <f>N97-B$42*N96</f>
        <v>0.36894618877533797</v>
      </c>
      <c r="Q97">
        <f>Q96+1</f>
        <v>12</v>
      </c>
      <c r="R97" s="1">
        <f>1/(1+EXP(-($L$33*$C$33+K$93*$C$34+Q97*$C$35+L$36*$C$36+L$37*$C$37+L$93*$C$38+L$39*C$39)))</f>
        <v>0.14209469801373104</v>
      </c>
      <c r="S97" s="1">
        <f>R97-B$42*R96</f>
        <v>0.13836918935103754</v>
      </c>
      <c r="T97" s="1"/>
      <c r="U97">
        <f>U96+1</f>
        <v>12</v>
      </c>
      <c r="V97" s="1">
        <f>1/(1+EXP(-(M$33*$C$33+K$93*$C$34+U97*$C$35+M$36*$C$36+M$37*$C$37+L$93*$C$38+M$39*C$39)))</f>
        <v>0.20489117623021424</v>
      </c>
      <c r="W97" s="1">
        <f>V97-B$42*V96</f>
        <v>0.19921255814933539</v>
      </c>
    </row>
    <row r="98" spans="9:23" x14ac:dyDescent="0.3">
      <c r="I98">
        <f t="shared" ref="I98:I103" si="107">I97+1</f>
        <v>13</v>
      </c>
      <c r="J98" s="1">
        <f t="shared" ref="J98:J103" si="108">1/(1+EXP(-($J$33*$C$33+K$93*$C$34+I98*$C$35+$J$36*$C$36+$J$37*$C$37+L$93*$C$38+J$39*$C$39)))</f>
        <v>0.31518261726069902</v>
      </c>
      <c r="K98" s="1">
        <f t="shared" ref="K98:K103" si="109">J98-B$42*J97</f>
        <v>0.28678859664226997</v>
      </c>
      <c r="M98">
        <f t="shared" ref="M98:M103" si="110">M97+1</f>
        <v>13</v>
      </c>
      <c r="N98" s="1">
        <f t="shared" ref="N98:N103" si="111">1/(1+EXP(-($K$33*$C$33+K$93*$C$34+M98*$C$35+K$36*$C$36+K$37*$C$37+L$93*$C$38+K$39*C$39)))</f>
        <v>0.41726768102679512</v>
      </c>
      <c r="O98" s="1">
        <f t="shared" ref="O98:O103" si="112">N98-B$42*N97</f>
        <v>0.3791132840668584</v>
      </c>
      <c r="Q98">
        <f t="shared" ref="Q98:Q103" si="113">Q97+1</f>
        <v>13</v>
      </c>
      <c r="R98" s="1">
        <f t="shared" ref="R98:R103" si="114">1/(1+EXP(-($L$33*$C$33+K$93*$C$34+Q98*$C$35+L$36*$C$36+L$37*$C$37+L$93*$C$38+L$39*C$39)))</f>
        <v>0.16124414823887825</v>
      </c>
      <c r="S98" s="1">
        <f t="shared" ref="S98:S103" si="115">R98-B$42*$R$48</f>
        <v>0.15751863957618475</v>
      </c>
      <c r="T98" s="1"/>
      <c r="U98">
        <f t="shared" ref="U98:U103" si="116">U97+1</f>
        <v>13</v>
      </c>
      <c r="V98" s="1">
        <f t="shared" ref="V98:V103" si="117">1/(1+EXP(-(M$33*$C$33+K$93*$C$34+U98*$C$35+M$36*$C$36+M$37*$C$37+L$93*$C$38+M$39*C$39)))</f>
        <v>0.23023229677495835</v>
      </c>
      <c r="W98" s="1">
        <f t="shared" ref="W98:W103" si="118">V98-B$42*V97</f>
        <v>0.20974317915193691</v>
      </c>
    </row>
    <row r="99" spans="9:23" x14ac:dyDescent="0.3">
      <c r="I99">
        <f t="shared" si="107"/>
        <v>14</v>
      </c>
      <c r="J99" s="1">
        <f t="shared" si="108"/>
        <v>0.34819108951949618</v>
      </c>
      <c r="K99" s="1">
        <f t="shared" si="109"/>
        <v>0.31667282779342626</v>
      </c>
      <c r="M99">
        <f t="shared" si="110"/>
        <v>14</v>
      </c>
      <c r="N99" s="1">
        <f t="shared" si="111"/>
        <v>0.45388145895422027</v>
      </c>
      <c r="O99" s="1">
        <f t="shared" si="112"/>
        <v>0.41215469085154077</v>
      </c>
      <c r="Q99">
        <f t="shared" si="113"/>
        <v>14</v>
      </c>
      <c r="R99" s="1">
        <f t="shared" si="114"/>
        <v>0.18242552380635635</v>
      </c>
      <c r="S99" s="1">
        <f t="shared" si="115"/>
        <v>0.17870001514366285</v>
      </c>
      <c r="T99" s="1"/>
      <c r="U99">
        <f t="shared" si="116"/>
        <v>14</v>
      </c>
      <c r="V99" s="1">
        <f t="shared" si="117"/>
        <v>0.25769184277223361</v>
      </c>
      <c r="W99" s="1">
        <f t="shared" si="118"/>
        <v>0.23466861309473777</v>
      </c>
    </row>
    <row r="100" spans="9:23" x14ac:dyDescent="0.3">
      <c r="I100">
        <f t="shared" si="107"/>
        <v>15</v>
      </c>
      <c r="J100" s="1">
        <f t="shared" si="108"/>
        <v>0.38272450719320938</v>
      </c>
      <c r="K100" s="1">
        <f t="shared" si="109"/>
        <v>0.34790539824125977</v>
      </c>
      <c r="M100">
        <f t="shared" si="110"/>
        <v>15</v>
      </c>
      <c r="N100" s="1">
        <f t="shared" si="111"/>
        <v>0.49100097187404523</v>
      </c>
      <c r="O100" s="1">
        <f t="shared" si="112"/>
        <v>0.44561282597862317</v>
      </c>
      <c r="Q100">
        <f t="shared" si="113"/>
        <v>15</v>
      </c>
      <c r="R100" s="1">
        <f t="shared" si="114"/>
        <v>0.20570693212520288</v>
      </c>
      <c r="S100" s="1">
        <f t="shared" si="115"/>
        <v>0.20198142346250939</v>
      </c>
      <c r="T100" s="1"/>
      <c r="U100">
        <f t="shared" si="116"/>
        <v>15</v>
      </c>
      <c r="V100" s="1">
        <f t="shared" si="117"/>
        <v>0.28720451175703327</v>
      </c>
      <c r="W100" s="1">
        <f t="shared" si="118"/>
        <v>0.26143532747980991</v>
      </c>
    </row>
    <row r="101" spans="9:23" x14ac:dyDescent="0.3">
      <c r="I101">
        <f t="shared" si="107"/>
        <v>16</v>
      </c>
      <c r="J101" s="1">
        <f t="shared" si="108"/>
        <v>0.41848395843712505</v>
      </c>
      <c r="K101" s="1">
        <f t="shared" si="109"/>
        <v>0.3802115077178041</v>
      </c>
      <c r="M101">
        <f t="shared" si="110"/>
        <v>16</v>
      </c>
      <c r="N101" s="1">
        <f t="shared" si="111"/>
        <v>0.52821997798036746</v>
      </c>
      <c r="O101" s="1">
        <f t="shared" si="112"/>
        <v>0.47911988079296292</v>
      </c>
      <c r="Q101">
        <f t="shared" si="113"/>
        <v>16</v>
      </c>
      <c r="R101" s="1">
        <f t="shared" si="114"/>
        <v>0.23111961871186001</v>
      </c>
      <c r="S101" s="1">
        <f t="shared" si="115"/>
        <v>0.22739411004916651</v>
      </c>
      <c r="T101" s="1"/>
      <c r="U101">
        <f t="shared" si="116"/>
        <v>16</v>
      </c>
      <c r="V101" s="1">
        <f t="shared" si="117"/>
        <v>0.3186462662109743</v>
      </c>
      <c r="W101" s="1">
        <f t="shared" si="118"/>
        <v>0.28992581503527098</v>
      </c>
    </row>
    <row r="102" spans="9:23" x14ac:dyDescent="0.3">
      <c r="I102">
        <f t="shared" si="107"/>
        <v>17</v>
      </c>
      <c r="J102" s="1">
        <f t="shared" si="108"/>
        <v>0.45512110762641994</v>
      </c>
      <c r="K102" s="1">
        <f t="shared" si="109"/>
        <v>0.41327271178270741</v>
      </c>
      <c r="M102">
        <f t="shared" si="110"/>
        <v>17</v>
      </c>
      <c r="N102" s="1">
        <f t="shared" si="111"/>
        <v>0.56512787239084017</v>
      </c>
      <c r="O102" s="1">
        <f t="shared" si="112"/>
        <v>0.51230587459280341</v>
      </c>
      <c r="Q102">
        <f t="shared" si="113"/>
        <v>17</v>
      </c>
      <c r="R102" s="1">
        <f t="shared" si="114"/>
        <v>0.25864943472366142</v>
      </c>
      <c r="S102" s="1">
        <f t="shared" si="115"/>
        <v>0.25492392606096792</v>
      </c>
      <c r="T102" s="1"/>
      <c r="U102">
        <f t="shared" si="116"/>
        <v>17</v>
      </c>
      <c r="V102" s="1">
        <f t="shared" si="117"/>
        <v>0.35183111816157886</v>
      </c>
      <c r="W102" s="1">
        <f t="shared" si="118"/>
        <v>0.3199664915404814</v>
      </c>
    </row>
    <row r="103" spans="9:23" x14ac:dyDescent="0.3">
      <c r="I103">
        <f t="shared" si="107"/>
        <v>18</v>
      </c>
      <c r="J103" s="1">
        <f t="shared" si="108"/>
        <v>0.49225062058619506</v>
      </c>
      <c r="K103" s="1">
        <f t="shared" si="109"/>
        <v>0.44673850982355306</v>
      </c>
      <c r="M103">
        <f t="shared" si="110"/>
        <v>18</v>
      </c>
      <c r="N103" s="1">
        <f t="shared" si="111"/>
        <v>0.60132763583261484</v>
      </c>
      <c r="O103" s="1">
        <f t="shared" si="112"/>
        <v>0.5448148485935308</v>
      </c>
      <c r="Q103">
        <f t="shared" si="113"/>
        <v>18</v>
      </c>
      <c r="R103" s="1">
        <f t="shared" si="114"/>
        <v>0.28822919025801419</v>
      </c>
      <c r="S103" s="1">
        <f t="shared" si="115"/>
        <v>0.28450368159532069</v>
      </c>
      <c r="T103" s="1"/>
      <c r="U103">
        <f t="shared" si="116"/>
        <v>18</v>
      </c>
      <c r="V103" s="1">
        <f t="shared" si="117"/>
        <v>0.38651147564294341</v>
      </c>
      <c r="W103" s="1">
        <f t="shared" si="118"/>
        <v>0.35132836382678551</v>
      </c>
    </row>
    <row r="105" spans="9:23" x14ac:dyDescent="0.3">
      <c r="I105" t="s">
        <v>122</v>
      </c>
      <c r="K105">
        <v>1</v>
      </c>
      <c r="L105">
        <v>1</v>
      </c>
    </row>
    <row r="106" spans="9:23" x14ac:dyDescent="0.3">
      <c r="J106" t="s">
        <v>123</v>
      </c>
      <c r="M106" t="s">
        <v>124</v>
      </c>
      <c r="Q106" t="s">
        <v>125</v>
      </c>
      <c r="U106" t="s">
        <v>126</v>
      </c>
    </row>
    <row r="107" spans="9:23" x14ac:dyDescent="0.3">
      <c r="J107" t="s">
        <v>48</v>
      </c>
      <c r="K107" t="s">
        <v>49</v>
      </c>
      <c r="N107" t="s">
        <v>48</v>
      </c>
      <c r="O107" t="s">
        <v>49</v>
      </c>
      <c r="R107" t="s">
        <v>48</v>
      </c>
      <c r="S107" t="s">
        <v>49</v>
      </c>
      <c r="V107" t="s">
        <v>48</v>
      </c>
      <c r="W107" t="s">
        <v>49</v>
      </c>
    </row>
    <row r="108" spans="9:23" x14ac:dyDescent="0.3">
      <c r="I108">
        <v>11</v>
      </c>
      <c r="J108" s="1">
        <f>1/(1+EXP(-($J$33*$C$33+$J$34*$C$34+I108*$C$35+$J$36*$C$36+$J$37*$C$37+$J$38*$C$38+J$39*$C$39)))</f>
        <v>8.4788132622766868E-2</v>
      </c>
      <c r="M108">
        <v>11</v>
      </c>
      <c r="N108" s="1">
        <f>1/(1+EXP(-($K$33*$C$33+K$34*$C$34+M108*$C$35+K$36*$C$36+K$37*$C$37+K$38*$C$38+K$39*C$39)))</f>
        <v>0.12597780824029364</v>
      </c>
      <c r="Q108">
        <v>11</v>
      </c>
      <c r="R108" s="1">
        <f>1/(1+EXP(-($L$33*$C$33+L$34*$C$34+Q108*$C$35+L$36*$C$36+L$37*$C$37+L$38*$C$38+L$39*C$39)))</f>
        <v>3.7255086626934997E-2</v>
      </c>
      <c r="U108">
        <v>11</v>
      </c>
      <c r="V108" s="1">
        <f>1/(1+EXP(-(M$33*$C$33+M$34*$C$34+U108*$C$35+M$36*$C$36+M$37*$C$37+M$38*$C$38+M$39*C$39)))</f>
        <v>5.6786180808788486E-2</v>
      </c>
    </row>
    <row r="109" spans="9:23" x14ac:dyDescent="0.3">
      <c r="I109">
        <f>I108+1</f>
        <v>12</v>
      </c>
      <c r="J109" s="1">
        <f>1/(1+EXP(-(K$105*$C$33+$J$34*$C$34+I109*$C$35+$J$36*$C$36+$J$37*$C$37+L$105*$C$38+J$39*$C$39)))</f>
        <v>0.30301110987072821</v>
      </c>
      <c r="K109" s="1">
        <f>J109-B$42*J108</f>
        <v>0.29453229660845154</v>
      </c>
      <c r="M109">
        <f>M108+1</f>
        <v>12</v>
      </c>
      <c r="N109" s="1">
        <f>1/(1+EXP(-(K$105*$C$33+K$34*$C$34+M109*$C$35+K$36*$C$36+K$37*$C$37+L$105*$C$38+K$39*C$39)))</f>
        <v>0.40347659425732124</v>
      </c>
      <c r="O109" s="1">
        <f>N109-B$42*N108</f>
        <v>0.39087881343329189</v>
      </c>
      <c r="Q109">
        <f>Q108+1</f>
        <v>12</v>
      </c>
      <c r="R109" s="1">
        <f>1/(1+EXP(-(K$105*$C$33+L$34*$C$34+Q109*$C$35+L$36*$C$36+L$37*$C$37+L$105*$C$38+L$39*C$39)))</f>
        <v>0.15368325421926876</v>
      </c>
      <c r="S109" s="1">
        <f>R109-B$42*R108</f>
        <v>0.14995774555657526</v>
      </c>
      <c r="T109" s="1"/>
      <c r="U109">
        <f>U108+1</f>
        <v>12</v>
      </c>
      <c r="V109" s="1">
        <f>1/(1+EXP(-(K$105*$C$33+M$34*$C$34+U109*$C$35+M$36*$C$36+M$37*$C$37+L$105*$C$38+M$39*C$39)))</f>
        <v>0.22028608307938721</v>
      </c>
      <c r="W109" s="1">
        <f>V109-B$42*V108</f>
        <v>0.21460746499850836</v>
      </c>
    </row>
    <row r="110" spans="9:23" x14ac:dyDescent="0.3">
      <c r="I110">
        <f t="shared" ref="I110:I115" si="119">I109+1</f>
        <v>13</v>
      </c>
      <c r="J110" s="1">
        <f t="shared" ref="J110:J115" si="120">1/(1+EXP(-(K$105*$C$33+$J$34*$C$34+I110*$C$35+$J$36*$C$36+$J$37*$C$37+L$105*$C$38+J$39*$C$39)))</f>
        <v>0.33536912956232307</v>
      </c>
      <c r="K110" s="1">
        <f t="shared" ref="K110:K115" si="121">J110-B$42*J109</f>
        <v>0.30506801857525023</v>
      </c>
      <c r="M110">
        <f t="shared" ref="M110:M115" si="122">M109+1</f>
        <v>13</v>
      </c>
      <c r="N110" s="1">
        <f t="shared" ref="N110:N115" si="123">1/(1+EXP(-(K$105*$C$33+K$34*$C$34+M110*$C$35+K$36*$C$36+K$37*$C$37+L$105*$C$38+K$39*C$39)))</f>
        <v>0.43979354119180669</v>
      </c>
      <c r="O110" s="1">
        <f t="shared" ref="O110:O115" si="124">N110-B$42*N109</f>
        <v>0.39944588176607454</v>
      </c>
      <c r="Q110">
        <f t="shared" ref="Q110:Q115" si="125">Q109+1</f>
        <v>13</v>
      </c>
      <c r="R110" s="1">
        <f t="shared" ref="R110:R115" si="126">1/(1+EXP(-(K$105*$C$33+L$34*$C$34+Q110*$C$35+L$36*$C$36+L$37*$C$37+L$105*$C$38+L$39*C$39)))</f>
        <v>0.17407754904178258</v>
      </c>
      <c r="S110" s="1">
        <f t="shared" ref="S110:S115" si="127">R110-B$42*$R$48</f>
        <v>0.17035204037908908</v>
      </c>
      <c r="T110" s="1"/>
      <c r="U110">
        <f t="shared" ref="U110:U115" si="128">U109+1</f>
        <v>13</v>
      </c>
      <c r="V110" s="1">
        <f t="shared" ref="V110:V115" si="129">1/(1+EXP(-(K$105*$C$33+M$34*$C$34+U110*$C$35+M$36*$C$36+M$37*$C$37+L$105*$C$38+M$39*C$39)))</f>
        <v>0.2469399095786623</v>
      </c>
      <c r="W110" s="1">
        <f t="shared" ref="W110:W115" si="130">V110-B$42*V109</f>
        <v>0.22491130127072356</v>
      </c>
    </row>
    <row r="111" spans="9:23" x14ac:dyDescent="0.3">
      <c r="I111">
        <f t="shared" si="119"/>
        <v>14</v>
      </c>
      <c r="J111" s="1">
        <f t="shared" si="120"/>
        <v>0.36935147434892557</v>
      </c>
      <c r="K111" s="1">
        <f t="shared" si="121"/>
        <v>0.33581456139269328</v>
      </c>
      <c r="M111">
        <f t="shared" si="122"/>
        <v>14</v>
      </c>
      <c r="N111" s="1">
        <f t="shared" si="123"/>
        <v>0.47676674295666588</v>
      </c>
      <c r="O111" s="1">
        <f t="shared" si="124"/>
        <v>0.43278738883748519</v>
      </c>
      <c r="Q111">
        <f t="shared" si="125"/>
        <v>14</v>
      </c>
      <c r="R111" s="1">
        <f t="shared" si="126"/>
        <v>0.1965497005274337</v>
      </c>
      <c r="S111" s="1">
        <f t="shared" si="127"/>
        <v>0.1928241918647402</v>
      </c>
      <c r="T111" s="1"/>
      <c r="U111">
        <f t="shared" si="128"/>
        <v>14</v>
      </c>
      <c r="V111" s="1">
        <f t="shared" si="129"/>
        <v>0.27567850457660131</v>
      </c>
      <c r="W111" s="1">
        <f t="shared" si="130"/>
        <v>0.25098451361873508</v>
      </c>
    </row>
    <row r="112" spans="9:23" x14ac:dyDescent="0.3">
      <c r="I112">
        <f t="shared" si="119"/>
        <v>15</v>
      </c>
      <c r="J112" s="1">
        <f t="shared" si="120"/>
        <v>0.4046805889780738</v>
      </c>
      <c r="K112" s="1">
        <f t="shared" si="121"/>
        <v>0.36774544154318123</v>
      </c>
      <c r="M112">
        <f t="shared" si="122"/>
        <v>15</v>
      </c>
      <c r="N112" s="1">
        <f t="shared" si="123"/>
        <v>0.51399634248032722</v>
      </c>
      <c r="O112" s="1">
        <f t="shared" si="124"/>
        <v>0.46631966818466064</v>
      </c>
      <c r="Q112">
        <f t="shared" si="125"/>
        <v>15</v>
      </c>
      <c r="R112" s="1">
        <f t="shared" si="126"/>
        <v>0.2211460846832084</v>
      </c>
      <c r="S112" s="1">
        <f t="shared" si="127"/>
        <v>0.2174205760205149</v>
      </c>
      <c r="T112" s="1"/>
      <c r="U112">
        <f t="shared" si="128"/>
        <v>15</v>
      </c>
      <c r="V112" s="1">
        <f t="shared" si="129"/>
        <v>0.30640084744155593</v>
      </c>
      <c r="W112" s="1">
        <f t="shared" si="130"/>
        <v>0.2788329969838958</v>
      </c>
    </row>
    <row r="113" spans="9:23" x14ac:dyDescent="0.3">
      <c r="I113">
        <f t="shared" si="119"/>
        <v>16</v>
      </c>
      <c r="J113" s="1">
        <f t="shared" si="120"/>
        <v>0.44102578548154642</v>
      </c>
      <c r="K113" s="1">
        <f t="shared" si="121"/>
        <v>0.400557726583739</v>
      </c>
      <c r="M113">
        <f t="shared" si="122"/>
        <v>16</v>
      </c>
      <c r="N113" s="1">
        <f t="shared" si="123"/>
        <v>0.55107126930734196</v>
      </c>
      <c r="O113" s="1">
        <f t="shared" si="124"/>
        <v>0.49967163505930923</v>
      </c>
      <c r="Q113">
        <f t="shared" si="125"/>
        <v>16</v>
      </c>
      <c r="R113" s="1">
        <f t="shared" si="126"/>
        <v>0.2478708885604298</v>
      </c>
      <c r="S113" s="1">
        <f t="shared" si="127"/>
        <v>0.2441453798977363</v>
      </c>
      <c r="T113" s="1"/>
      <c r="U113">
        <f t="shared" si="128"/>
        <v>16</v>
      </c>
      <c r="V113" s="1">
        <f t="shared" si="129"/>
        <v>0.33894481880658406</v>
      </c>
      <c r="W113" s="1">
        <f t="shared" si="130"/>
        <v>0.30830473406242848</v>
      </c>
    </row>
    <row r="114" spans="9:23" x14ac:dyDescent="0.3">
      <c r="I114">
        <f t="shared" si="119"/>
        <v>17</v>
      </c>
      <c r="J114" s="1">
        <f t="shared" si="120"/>
        <v>0.47801418634752707</v>
      </c>
      <c r="K114" s="1">
        <f t="shared" si="121"/>
        <v>0.43391160779937243</v>
      </c>
      <c r="M114">
        <f t="shared" si="122"/>
        <v>17</v>
      </c>
      <c r="N114" s="1">
        <f t="shared" si="123"/>
        <v>0.58758723124880119</v>
      </c>
      <c r="O114" s="1">
        <f t="shared" si="124"/>
        <v>0.53248010431806703</v>
      </c>
      <c r="Q114">
        <f t="shared" si="125"/>
        <v>17</v>
      </c>
      <c r="R114" s="1">
        <f t="shared" si="126"/>
        <v>0.27667802289494675</v>
      </c>
      <c r="S114" s="1">
        <f t="shared" si="127"/>
        <v>0.27295251423225325</v>
      </c>
      <c r="T114" s="1"/>
      <c r="U114">
        <f t="shared" si="128"/>
        <v>17</v>
      </c>
      <c r="V114" s="1">
        <f t="shared" si="129"/>
        <v>0.37308609684801591</v>
      </c>
      <c r="W114" s="1">
        <f t="shared" si="130"/>
        <v>0.3391916149673575</v>
      </c>
    </row>
    <row r="115" spans="9:23" x14ac:dyDescent="0.3">
      <c r="I115">
        <f t="shared" si="119"/>
        <v>18</v>
      </c>
      <c r="J115" s="1">
        <f t="shared" si="120"/>
        <v>0.51524527298807998</v>
      </c>
      <c r="K115" s="1">
        <f t="shared" si="121"/>
        <v>0.46744385435332725</v>
      </c>
      <c r="M115">
        <f t="shared" si="122"/>
        <v>18</v>
      </c>
      <c r="N115" s="1">
        <f t="shared" si="123"/>
        <v>0.62316408289963099</v>
      </c>
      <c r="O115" s="1">
        <f t="shared" si="124"/>
        <v>0.56440535977475093</v>
      </c>
      <c r="Q115">
        <f t="shared" si="125"/>
        <v>18</v>
      </c>
      <c r="R115" s="1">
        <f t="shared" si="126"/>
        <v>0.30746447165004337</v>
      </c>
      <c r="S115" s="1">
        <f t="shared" si="127"/>
        <v>0.30373896298734987</v>
      </c>
      <c r="T115" s="1"/>
      <c r="U115">
        <f t="shared" si="128"/>
        <v>18</v>
      </c>
      <c r="V115" s="1">
        <f t="shared" si="129"/>
        <v>0.40854102156721994</v>
      </c>
      <c r="W115" s="1">
        <f t="shared" si="130"/>
        <v>0.37123241188241834</v>
      </c>
    </row>
  </sheetData>
  <mergeCells count="7">
    <mergeCell ref="F31:F32"/>
    <mergeCell ref="G31:G32"/>
    <mergeCell ref="A33:A38"/>
    <mergeCell ref="A31:B32"/>
    <mergeCell ref="C31:C32"/>
    <mergeCell ref="D31:D32"/>
    <mergeCell ref="E31:E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workbookViewId="0"/>
  </sheetViews>
  <sheetFormatPr defaultRowHeight="14.4" x14ac:dyDescent="0.3"/>
  <cols>
    <col min="1" max="1" width="27.109375" customWidth="1"/>
  </cols>
  <sheetData>
    <row r="1" spans="1:25" ht="15" x14ac:dyDescent="0.25">
      <c r="A1" t="s">
        <v>60</v>
      </c>
    </row>
    <row r="2" spans="1:25" ht="15" x14ac:dyDescent="0.25">
      <c r="A2" t="s">
        <v>61</v>
      </c>
    </row>
    <row r="4" spans="1:25" ht="15" x14ac:dyDescent="0.25">
      <c r="B4" t="s">
        <v>0</v>
      </c>
      <c r="C4" t="s">
        <v>1</v>
      </c>
      <c r="D4" t="s">
        <v>2</v>
      </c>
      <c r="E4" t="s">
        <v>3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4</v>
      </c>
      <c r="Y4" t="s">
        <v>5</v>
      </c>
    </row>
    <row r="5" spans="1:25" ht="15" x14ac:dyDescent="0.25">
      <c r="A5">
        <v>6</v>
      </c>
      <c r="B5" s="2">
        <f>B29*B27*B26</f>
        <v>0.15258494117328936</v>
      </c>
      <c r="C5" s="2">
        <f t="shared" ref="C5:C16" si="0">B5*X1facschool*FHIVschool</f>
        <v>0.15258494117328936</v>
      </c>
      <c r="D5" s="2">
        <f t="shared" ref="D5:D16" si="1">B5*X2facschool*FHIVschool</f>
        <v>0.18310192940794723</v>
      </c>
      <c r="E5" s="2">
        <f t="shared" ref="E5:E16" si="2">B5*X3facschool*FHIVschool</f>
        <v>0.16784343529061829</v>
      </c>
      <c r="F5" s="2">
        <f t="shared" ref="F5:F16" si="3">B5*X4facschool*FHIVschool</f>
        <v>0.22887741175993404</v>
      </c>
      <c r="G5" s="2">
        <f t="shared" ref="G5:G16" si="4">B5*X5facschool*FHIVschool</f>
        <v>0.30516988234657871</v>
      </c>
      <c r="H5" s="2">
        <f>B39*B36*B37</f>
        <v>4.6044101936074444E-2</v>
      </c>
      <c r="I5" s="2">
        <f t="shared" ref="I5:I16" si="5">H5*X1facschool*FHIVschool</f>
        <v>4.6044101936074444E-2</v>
      </c>
      <c r="J5" s="2">
        <f t="shared" ref="J5:J16" si="6">H5*X2facschool*FHIVschool</f>
        <v>5.5252922323289329E-2</v>
      </c>
      <c r="K5" s="2">
        <f t="shared" ref="K5:K16" si="7">H5*X3facschool*FHIVschool</f>
        <v>5.064851212968189E-2</v>
      </c>
      <c r="L5" s="2">
        <f t="shared" ref="L5:L16" si="8">H5*X4facschool*FHIVschool</f>
        <v>6.9066152904111666E-2</v>
      </c>
      <c r="M5" s="2">
        <f t="shared" ref="M5:M16" si="9">H5*X5facschool*FHIVschool</f>
        <v>9.2088203872148888E-2</v>
      </c>
      <c r="N5" s="2">
        <f>B29*B27</f>
        <v>0.15258494117328936</v>
      </c>
      <c r="O5" s="2">
        <f t="shared" ref="O5:O16" si="10">N5*X1facschool</f>
        <v>0.15258494117328936</v>
      </c>
      <c r="P5" s="2">
        <f t="shared" ref="P5:P16" si="11">N5*X2facschool</f>
        <v>0.18310192940794723</v>
      </c>
      <c r="Q5" s="2">
        <f t="shared" ref="Q5:Q16" si="12">N5*X3facschool</f>
        <v>0.16784343529061829</v>
      </c>
      <c r="R5" s="2">
        <f t="shared" ref="R5:R16" si="13">Q5*X4facschool</f>
        <v>0.25176515293592744</v>
      </c>
      <c r="S5" s="2">
        <f t="shared" ref="S5:S16" si="14">N5*X5facschool</f>
        <v>0.30516988234657871</v>
      </c>
      <c r="T5" s="2">
        <f>B39*B37</f>
        <v>4.6044101936074444E-2</v>
      </c>
      <c r="U5" s="2">
        <f t="shared" ref="U5:U16" si="15">T5*X1facschool</f>
        <v>4.6044101936074444E-2</v>
      </c>
      <c r="V5" s="2">
        <f t="shared" ref="V5:V16" si="16">T5*X2facschool</f>
        <v>5.5252922323289329E-2</v>
      </c>
      <c r="W5" s="2">
        <f t="shared" ref="W5:W16" si="17">T5*X3facschool</f>
        <v>5.064851212968189E-2</v>
      </c>
      <c r="X5" s="2">
        <f t="shared" ref="X5:X16" si="18">W5*X4facschool</f>
        <v>7.5972768194522838E-2</v>
      </c>
      <c r="Y5" s="2">
        <f t="shared" ref="Y5:Y16" si="19">T5*X5facschool</f>
        <v>9.2088203872148888E-2</v>
      </c>
    </row>
    <row r="6" spans="1:25" ht="15" x14ac:dyDescent="0.25">
      <c r="A6">
        <f>A5+1</f>
        <v>7</v>
      </c>
      <c r="B6" s="2">
        <f>B29*B26</f>
        <v>7.6292470586644678E-2</v>
      </c>
      <c r="C6" s="2">
        <f t="shared" si="0"/>
        <v>7.6292470586644678E-2</v>
      </c>
      <c r="D6" s="2">
        <f t="shared" si="1"/>
        <v>9.1550964703973614E-2</v>
      </c>
      <c r="E6" s="2">
        <f t="shared" si="2"/>
        <v>8.3921717645309146E-2</v>
      </c>
      <c r="F6" s="2">
        <f t="shared" si="3"/>
        <v>0.11443870587996702</v>
      </c>
      <c r="G6" s="2">
        <f t="shared" si="4"/>
        <v>0.15258494117328936</v>
      </c>
      <c r="H6" s="2">
        <f>B39*B36</f>
        <v>2.3022050968037222E-2</v>
      </c>
      <c r="I6" s="2">
        <f t="shared" si="5"/>
        <v>2.3022050968037222E-2</v>
      </c>
      <c r="J6" s="2">
        <f t="shared" si="6"/>
        <v>2.7626461161644664E-2</v>
      </c>
      <c r="K6" s="2">
        <f t="shared" si="7"/>
        <v>2.5324256064840945E-2</v>
      </c>
      <c r="L6" s="2">
        <f t="shared" si="8"/>
        <v>3.4533076452055833E-2</v>
      </c>
      <c r="M6" s="2">
        <f t="shared" si="9"/>
        <v>4.6044101936074444E-2</v>
      </c>
      <c r="N6" s="2">
        <f>B29</f>
        <v>7.6292470586644678E-2</v>
      </c>
      <c r="O6" s="2">
        <f t="shared" si="10"/>
        <v>7.6292470586644678E-2</v>
      </c>
      <c r="P6" s="2">
        <f t="shared" si="11"/>
        <v>9.1550964703973614E-2</v>
      </c>
      <c r="Q6" s="2">
        <f t="shared" si="12"/>
        <v>8.3921717645309146E-2</v>
      </c>
      <c r="R6" s="2">
        <f t="shared" si="13"/>
        <v>0.12588257646796372</v>
      </c>
      <c r="S6" s="2">
        <f t="shared" si="14"/>
        <v>0.15258494117328936</v>
      </c>
      <c r="T6" s="2">
        <f>B39</f>
        <v>2.3022050968037222E-2</v>
      </c>
      <c r="U6" s="2">
        <f t="shared" si="15"/>
        <v>2.3022050968037222E-2</v>
      </c>
      <c r="V6" s="2">
        <f t="shared" si="16"/>
        <v>2.7626461161644664E-2</v>
      </c>
      <c r="W6" s="2">
        <f t="shared" si="17"/>
        <v>2.5324256064840945E-2</v>
      </c>
      <c r="X6" s="2">
        <f t="shared" si="18"/>
        <v>3.7986384097261419E-2</v>
      </c>
      <c r="Y6" s="2">
        <f t="shared" si="19"/>
        <v>4.6044101936074444E-2</v>
      </c>
    </row>
    <row r="7" spans="1:25" ht="15" x14ac:dyDescent="0.25">
      <c r="A7">
        <f t="shared" ref="A7:A16" si="20">A6+1</f>
        <v>8</v>
      </c>
      <c r="B7" s="2">
        <f>B6</f>
        <v>7.6292470586644678E-2</v>
      </c>
      <c r="C7" s="2">
        <f t="shared" si="0"/>
        <v>7.6292470586644678E-2</v>
      </c>
      <c r="D7" s="2">
        <f t="shared" si="1"/>
        <v>9.1550964703973614E-2</v>
      </c>
      <c r="E7" s="2">
        <f t="shared" si="2"/>
        <v>8.3921717645309146E-2</v>
      </c>
      <c r="F7" s="2">
        <f t="shared" si="3"/>
        <v>0.11443870587996702</v>
      </c>
      <c r="G7" s="2">
        <f t="shared" si="4"/>
        <v>0.15258494117328936</v>
      </c>
      <c r="H7" s="2">
        <f>H6</f>
        <v>2.3022050968037222E-2</v>
      </c>
      <c r="I7" s="2">
        <f t="shared" si="5"/>
        <v>2.3022050968037222E-2</v>
      </c>
      <c r="J7" s="2">
        <f t="shared" si="6"/>
        <v>2.7626461161644664E-2</v>
      </c>
      <c r="K7" s="2">
        <f t="shared" si="7"/>
        <v>2.5324256064840945E-2</v>
      </c>
      <c r="L7" s="2">
        <f t="shared" si="8"/>
        <v>3.4533076452055833E-2</v>
      </c>
      <c r="M7" s="2">
        <f t="shared" si="9"/>
        <v>4.6044101936074444E-2</v>
      </c>
      <c r="N7" s="2">
        <f>N6</f>
        <v>7.6292470586644678E-2</v>
      </c>
      <c r="O7" s="2">
        <f t="shared" si="10"/>
        <v>7.6292470586644678E-2</v>
      </c>
      <c r="P7" s="2">
        <f t="shared" si="11"/>
        <v>9.1550964703973614E-2</v>
      </c>
      <c r="Q7" s="2">
        <f t="shared" si="12"/>
        <v>8.3921717645309146E-2</v>
      </c>
      <c r="R7" s="2">
        <f t="shared" si="13"/>
        <v>0.12588257646796372</v>
      </c>
      <c r="S7" s="2">
        <f t="shared" si="14"/>
        <v>0.15258494117328936</v>
      </c>
      <c r="T7" s="2">
        <f>T6</f>
        <v>2.3022050968037222E-2</v>
      </c>
      <c r="U7" s="2">
        <f t="shared" si="15"/>
        <v>2.3022050968037222E-2</v>
      </c>
      <c r="V7" s="2">
        <f t="shared" si="16"/>
        <v>2.7626461161644664E-2</v>
      </c>
      <c r="W7" s="2">
        <f t="shared" si="17"/>
        <v>2.5324256064840945E-2</v>
      </c>
      <c r="X7" s="2">
        <f t="shared" si="18"/>
        <v>3.7986384097261419E-2</v>
      </c>
      <c r="Y7" s="2">
        <f t="shared" si="19"/>
        <v>4.6044101936074444E-2</v>
      </c>
    </row>
    <row r="8" spans="1:25" ht="15" x14ac:dyDescent="0.25">
      <c r="A8">
        <f t="shared" si="20"/>
        <v>9</v>
      </c>
      <c r="B8" s="2">
        <f t="shared" ref="B8:B11" si="21">B7</f>
        <v>7.6292470586644678E-2</v>
      </c>
      <c r="C8" s="2">
        <f t="shared" si="0"/>
        <v>7.6292470586644678E-2</v>
      </c>
      <c r="D8" s="2">
        <f t="shared" si="1"/>
        <v>9.1550964703973614E-2</v>
      </c>
      <c r="E8" s="2">
        <f t="shared" si="2"/>
        <v>8.3921717645309146E-2</v>
      </c>
      <c r="F8" s="2">
        <f t="shared" si="3"/>
        <v>0.11443870587996702</v>
      </c>
      <c r="G8" s="2">
        <f t="shared" si="4"/>
        <v>0.15258494117328936</v>
      </c>
      <c r="H8" s="2">
        <f t="shared" ref="H8:H11" si="22">H7</f>
        <v>2.3022050968037222E-2</v>
      </c>
      <c r="I8" s="2">
        <f t="shared" si="5"/>
        <v>2.3022050968037222E-2</v>
      </c>
      <c r="J8" s="2">
        <f t="shared" si="6"/>
        <v>2.7626461161644664E-2</v>
      </c>
      <c r="K8" s="2">
        <f t="shared" si="7"/>
        <v>2.5324256064840945E-2</v>
      </c>
      <c r="L8" s="2">
        <f t="shared" si="8"/>
        <v>3.4533076452055833E-2</v>
      </c>
      <c r="M8" s="2">
        <f t="shared" si="9"/>
        <v>4.6044101936074444E-2</v>
      </c>
      <c r="N8" s="2">
        <f t="shared" ref="N8:N11" si="23">N7</f>
        <v>7.6292470586644678E-2</v>
      </c>
      <c r="O8" s="2">
        <f t="shared" si="10"/>
        <v>7.6292470586644678E-2</v>
      </c>
      <c r="P8" s="2">
        <f t="shared" si="11"/>
        <v>9.1550964703973614E-2</v>
      </c>
      <c r="Q8" s="2">
        <f t="shared" si="12"/>
        <v>8.3921717645309146E-2</v>
      </c>
      <c r="R8" s="2">
        <f t="shared" si="13"/>
        <v>0.12588257646796372</v>
      </c>
      <c r="S8" s="2">
        <f t="shared" si="14"/>
        <v>0.15258494117328936</v>
      </c>
      <c r="T8" s="2">
        <f t="shared" ref="T8:T11" si="24">T7</f>
        <v>2.3022050968037222E-2</v>
      </c>
      <c r="U8" s="2">
        <f t="shared" si="15"/>
        <v>2.3022050968037222E-2</v>
      </c>
      <c r="V8" s="2">
        <f t="shared" si="16"/>
        <v>2.7626461161644664E-2</v>
      </c>
      <c r="W8" s="2">
        <f t="shared" si="17"/>
        <v>2.5324256064840945E-2</v>
      </c>
      <c r="X8" s="2">
        <f t="shared" si="18"/>
        <v>3.7986384097261419E-2</v>
      </c>
      <c r="Y8" s="2">
        <f t="shared" si="19"/>
        <v>4.6044101936074444E-2</v>
      </c>
    </row>
    <row r="9" spans="1:25" ht="15" x14ac:dyDescent="0.25">
      <c r="A9">
        <f t="shared" si="20"/>
        <v>10</v>
      </c>
      <c r="B9" s="2">
        <f t="shared" si="21"/>
        <v>7.6292470586644678E-2</v>
      </c>
      <c r="C9" s="2">
        <f t="shared" si="0"/>
        <v>7.6292470586644678E-2</v>
      </c>
      <c r="D9" s="2">
        <f t="shared" si="1"/>
        <v>9.1550964703973614E-2</v>
      </c>
      <c r="E9" s="2">
        <f t="shared" si="2"/>
        <v>8.3921717645309146E-2</v>
      </c>
      <c r="F9" s="2">
        <f t="shared" si="3"/>
        <v>0.11443870587996702</v>
      </c>
      <c r="G9" s="2">
        <f t="shared" si="4"/>
        <v>0.15258494117328936</v>
      </c>
      <c r="H9" s="2">
        <f t="shared" si="22"/>
        <v>2.3022050968037222E-2</v>
      </c>
      <c r="I9" s="2">
        <f t="shared" si="5"/>
        <v>2.3022050968037222E-2</v>
      </c>
      <c r="J9" s="2">
        <f t="shared" si="6"/>
        <v>2.7626461161644664E-2</v>
      </c>
      <c r="K9" s="2">
        <f t="shared" si="7"/>
        <v>2.5324256064840945E-2</v>
      </c>
      <c r="L9" s="2">
        <f t="shared" si="8"/>
        <v>3.4533076452055833E-2</v>
      </c>
      <c r="M9" s="2">
        <f t="shared" si="9"/>
        <v>4.6044101936074444E-2</v>
      </c>
      <c r="N9" s="2">
        <f t="shared" si="23"/>
        <v>7.6292470586644678E-2</v>
      </c>
      <c r="O9" s="2">
        <f t="shared" si="10"/>
        <v>7.6292470586644678E-2</v>
      </c>
      <c r="P9" s="2">
        <f t="shared" si="11"/>
        <v>9.1550964703973614E-2</v>
      </c>
      <c r="Q9" s="2">
        <f t="shared" si="12"/>
        <v>8.3921717645309146E-2</v>
      </c>
      <c r="R9" s="2">
        <f t="shared" si="13"/>
        <v>0.12588257646796372</v>
      </c>
      <c r="S9" s="2">
        <f t="shared" si="14"/>
        <v>0.15258494117328936</v>
      </c>
      <c r="T9" s="2">
        <f t="shared" si="24"/>
        <v>2.3022050968037222E-2</v>
      </c>
      <c r="U9" s="2">
        <f t="shared" si="15"/>
        <v>2.3022050968037222E-2</v>
      </c>
      <c r="V9" s="2">
        <f t="shared" si="16"/>
        <v>2.7626461161644664E-2</v>
      </c>
      <c r="W9" s="2">
        <f t="shared" si="17"/>
        <v>2.5324256064840945E-2</v>
      </c>
      <c r="X9" s="2">
        <f t="shared" si="18"/>
        <v>3.7986384097261419E-2</v>
      </c>
      <c r="Y9" s="2">
        <f t="shared" si="19"/>
        <v>4.6044101936074444E-2</v>
      </c>
    </row>
    <row r="10" spans="1:25" ht="15" x14ac:dyDescent="0.25">
      <c r="A10">
        <f t="shared" si="20"/>
        <v>11</v>
      </c>
      <c r="B10" s="2">
        <f t="shared" si="21"/>
        <v>7.6292470586644678E-2</v>
      </c>
      <c r="C10" s="2">
        <f t="shared" si="0"/>
        <v>7.6292470586644678E-2</v>
      </c>
      <c r="D10" s="2">
        <f t="shared" si="1"/>
        <v>9.1550964703973614E-2</v>
      </c>
      <c r="E10" s="2">
        <f t="shared" si="2"/>
        <v>8.3921717645309146E-2</v>
      </c>
      <c r="F10" s="2">
        <f t="shared" si="3"/>
        <v>0.11443870587996702</v>
      </c>
      <c r="G10" s="2">
        <f t="shared" si="4"/>
        <v>0.15258494117328936</v>
      </c>
      <c r="H10" s="2">
        <f t="shared" si="22"/>
        <v>2.3022050968037222E-2</v>
      </c>
      <c r="I10" s="2">
        <f t="shared" si="5"/>
        <v>2.3022050968037222E-2</v>
      </c>
      <c r="J10" s="2">
        <f t="shared" si="6"/>
        <v>2.7626461161644664E-2</v>
      </c>
      <c r="K10" s="2">
        <f t="shared" si="7"/>
        <v>2.5324256064840945E-2</v>
      </c>
      <c r="L10" s="2">
        <f t="shared" si="8"/>
        <v>3.4533076452055833E-2</v>
      </c>
      <c r="M10" s="2">
        <f t="shared" si="9"/>
        <v>4.6044101936074444E-2</v>
      </c>
      <c r="N10" s="2">
        <f t="shared" si="23"/>
        <v>7.6292470586644678E-2</v>
      </c>
      <c r="O10" s="2">
        <f t="shared" si="10"/>
        <v>7.6292470586644678E-2</v>
      </c>
      <c r="P10" s="2">
        <f t="shared" si="11"/>
        <v>9.1550964703973614E-2</v>
      </c>
      <c r="Q10" s="2">
        <f t="shared" si="12"/>
        <v>8.3921717645309146E-2</v>
      </c>
      <c r="R10" s="2">
        <f t="shared" si="13"/>
        <v>0.12588257646796372</v>
      </c>
      <c r="S10" s="2">
        <f t="shared" si="14"/>
        <v>0.15258494117328936</v>
      </c>
      <c r="T10" s="2">
        <f t="shared" si="24"/>
        <v>2.3022050968037222E-2</v>
      </c>
      <c r="U10" s="2">
        <f t="shared" si="15"/>
        <v>2.3022050968037222E-2</v>
      </c>
      <c r="V10" s="2">
        <f t="shared" si="16"/>
        <v>2.7626461161644664E-2</v>
      </c>
      <c r="W10" s="2">
        <f t="shared" si="17"/>
        <v>2.5324256064840945E-2</v>
      </c>
      <c r="X10" s="2">
        <f t="shared" si="18"/>
        <v>3.7986384097261419E-2</v>
      </c>
      <c r="Y10" s="2">
        <f t="shared" si="19"/>
        <v>4.6044101936074444E-2</v>
      </c>
    </row>
    <row r="11" spans="1:25" ht="15" x14ac:dyDescent="0.25">
      <c r="A11">
        <f t="shared" si="20"/>
        <v>12</v>
      </c>
      <c r="B11" s="2">
        <f t="shared" si="21"/>
        <v>7.6292470586644678E-2</v>
      </c>
      <c r="C11" s="2">
        <f t="shared" si="0"/>
        <v>7.6292470586644678E-2</v>
      </c>
      <c r="D11" s="2">
        <f t="shared" si="1"/>
        <v>9.1550964703973614E-2</v>
      </c>
      <c r="E11" s="2">
        <f t="shared" si="2"/>
        <v>8.3921717645309146E-2</v>
      </c>
      <c r="F11" s="2">
        <f t="shared" si="3"/>
        <v>0.11443870587996702</v>
      </c>
      <c r="G11" s="2">
        <f t="shared" si="4"/>
        <v>0.15258494117328936</v>
      </c>
      <c r="H11" s="2">
        <f t="shared" si="22"/>
        <v>2.3022050968037222E-2</v>
      </c>
      <c r="I11" s="2">
        <f t="shared" si="5"/>
        <v>2.3022050968037222E-2</v>
      </c>
      <c r="J11" s="2">
        <f t="shared" si="6"/>
        <v>2.7626461161644664E-2</v>
      </c>
      <c r="K11" s="2">
        <f t="shared" si="7"/>
        <v>2.5324256064840945E-2</v>
      </c>
      <c r="L11" s="2">
        <f t="shared" si="8"/>
        <v>3.4533076452055833E-2</v>
      </c>
      <c r="M11" s="2">
        <f t="shared" si="9"/>
        <v>4.6044101936074444E-2</v>
      </c>
      <c r="N11" s="2">
        <f t="shared" si="23"/>
        <v>7.6292470586644678E-2</v>
      </c>
      <c r="O11" s="2">
        <f t="shared" si="10"/>
        <v>7.6292470586644678E-2</v>
      </c>
      <c r="P11" s="2">
        <f t="shared" si="11"/>
        <v>9.1550964703973614E-2</v>
      </c>
      <c r="Q11" s="2">
        <f t="shared" si="12"/>
        <v>8.3921717645309146E-2</v>
      </c>
      <c r="R11" s="2">
        <f t="shared" si="13"/>
        <v>0.12588257646796372</v>
      </c>
      <c r="S11" s="2">
        <f t="shared" si="14"/>
        <v>0.15258494117328936</v>
      </c>
      <c r="T11" s="2">
        <f t="shared" si="24"/>
        <v>2.3022050968037222E-2</v>
      </c>
      <c r="U11" s="2">
        <f t="shared" si="15"/>
        <v>2.3022050968037222E-2</v>
      </c>
      <c r="V11" s="2">
        <f t="shared" si="16"/>
        <v>2.7626461161644664E-2</v>
      </c>
      <c r="W11" s="2">
        <f t="shared" si="17"/>
        <v>2.5324256064840945E-2</v>
      </c>
      <c r="X11" s="2">
        <f t="shared" si="18"/>
        <v>3.7986384097261419E-2</v>
      </c>
      <c r="Y11" s="2">
        <f t="shared" si="19"/>
        <v>4.6044101936074444E-2</v>
      </c>
    </row>
    <row r="12" spans="1:25" ht="15" x14ac:dyDescent="0.25">
      <c r="A12">
        <f t="shared" si="20"/>
        <v>13</v>
      </c>
      <c r="B12" s="2">
        <f>B11*B30</f>
        <v>6.1033976469315743E-2</v>
      </c>
      <c r="C12" s="2">
        <f t="shared" si="0"/>
        <v>6.1033976469315743E-2</v>
      </c>
      <c r="D12" s="2">
        <f t="shared" si="1"/>
        <v>7.3240771763178891E-2</v>
      </c>
      <c r="E12" s="2">
        <f t="shared" si="2"/>
        <v>6.7137374116247317E-2</v>
      </c>
      <c r="F12" s="2">
        <f t="shared" si="3"/>
        <v>9.1550964703973614E-2</v>
      </c>
      <c r="G12" s="2">
        <f t="shared" si="4"/>
        <v>0.12206795293863149</v>
      </c>
      <c r="H12" s="2">
        <f>H11*B40</f>
        <v>1.841764077442978E-2</v>
      </c>
      <c r="I12" s="2">
        <f t="shared" si="5"/>
        <v>1.841764077442978E-2</v>
      </c>
      <c r="J12" s="2">
        <f t="shared" si="6"/>
        <v>2.2101168929315736E-2</v>
      </c>
      <c r="K12" s="2">
        <f t="shared" si="7"/>
        <v>2.0259404851872758E-2</v>
      </c>
      <c r="L12" s="2">
        <f t="shared" si="8"/>
        <v>2.7626461161644668E-2</v>
      </c>
      <c r="M12" s="2">
        <f t="shared" si="9"/>
        <v>3.6835281548859559E-2</v>
      </c>
      <c r="N12" s="2">
        <f>N11*B30</f>
        <v>6.1033976469315743E-2</v>
      </c>
      <c r="O12" s="2">
        <f t="shared" si="10"/>
        <v>6.1033976469315743E-2</v>
      </c>
      <c r="P12" s="2">
        <f t="shared" si="11"/>
        <v>7.3240771763178891E-2</v>
      </c>
      <c r="Q12" s="2">
        <f t="shared" si="12"/>
        <v>6.7137374116247317E-2</v>
      </c>
      <c r="R12" s="2">
        <f t="shared" si="13"/>
        <v>0.10070606117437098</v>
      </c>
      <c r="S12" s="2">
        <f t="shared" si="14"/>
        <v>0.12206795293863149</v>
      </c>
      <c r="T12" s="2">
        <f>T11*B40</f>
        <v>1.841764077442978E-2</v>
      </c>
      <c r="U12" s="2">
        <f t="shared" si="15"/>
        <v>1.841764077442978E-2</v>
      </c>
      <c r="V12" s="2">
        <f t="shared" si="16"/>
        <v>2.2101168929315736E-2</v>
      </c>
      <c r="W12" s="2">
        <f t="shared" si="17"/>
        <v>2.0259404851872758E-2</v>
      </c>
      <c r="X12" s="2">
        <f t="shared" si="18"/>
        <v>3.0389107277809135E-2</v>
      </c>
      <c r="Y12" s="2">
        <f t="shared" si="19"/>
        <v>3.6835281548859559E-2</v>
      </c>
    </row>
    <row r="13" spans="1:25" ht="15" x14ac:dyDescent="0.25">
      <c r="A13">
        <f t="shared" si="20"/>
        <v>14</v>
      </c>
      <c r="B13" s="2">
        <f>B12</f>
        <v>6.1033976469315743E-2</v>
      </c>
      <c r="C13" s="2">
        <f t="shared" si="0"/>
        <v>6.1033976469315743E-2</v>
      </c>
      <c r="D13" s="2">
        <f t="shared" si="1"/>
        <v>7.3240771763178891E-2</v>
      </c>
      <c r="E13" s="2">
        <f t="shared" si="2"/>
        <v>6.7137374116247317E-2</v>
      </c>
      <c r="F13" s="2">
        <f t="shared" si="3"/>
        <v>9.1550964703973614E-2</v>
      </c>
      <c r="G13" s="2">
        <f t="shared" si="4"/>
        <v>0.12206795293863149</v>
      </c>
      <c r="H13" s="2">
        <f>H12</f>
        <v>1.841764077442978E-2</v>
      </c>
      <c r="I13" s="2">
        <f t="shared" si="5"/>
        <v>1.841764077442978E-2</v>
      </c>
      <c r="J13" s="2">
        <f t="shared" si="6"/>
        <v>2.2101168929315736E-2</v>
      </c>
      <c r="K13" s="2">
        <f t="shared" si="7"/>
        <v>2.0259404851872758E-2</v>
      </c>
      <c r="L13" s="2">
        <f t="shared" si="8"/>
        <v>2.7626461161644668E-2</v>
      </c>
      <c r="M13" s="2">
        <f t="shared" si="9"/>
        <v>3.6835281548859559E-2</v>
      </c>
      <c r="N13" s="2">
        <f>N12</f>
        <v>6.1033976469315743E-2</v>
      </c>
      <c r="O13" s="2">
        <f t="shared" si="10"/>
        <v>6.1033976469315743E-2</v>
      </c>
      <c r="P13" s="2">
        <f t="shared" si="11"/>
        <v>7.3240771763178891E-2</v>
      </c>
      <c r="Q13" s="2">
        <f t="shared" si="12"/>
        <v>6.7137374116247317E-2</v>
      </c>
      <c r="R13" s="2">
        <f t="shared" si="13"/>
        <v>0.10070606117437098</v>
      </c>
      <c r="S13" s="2">
        <f t="shared" si="14"/>
        <v>0.12206795293863149</v>
      </c>
      <c r="T13" s="2">
        <f>T12</f>
        <v>1.841764077442978E-2</v>
      </c>
      <c r="U13" s="2">
        <f t="shared" si="15"/>
        <v>1.841764077442978E-2</v>
      </c>
      <c r="V13" s="2">
        <f t="shared" si="16"/>
        <v>2.2101168929315736E-2</v>
      </c>
      <c r="W13" s="2">
        <f t="shared" si="17"/>
        <v>2.0259404851872758E-2</v>
      </c>
      <c r="X13" s="2">
        <f t="shared" si="18"/>
        <v>3.0389107277809135E-2</v>
      </c>
      <c r="Y13" s="2">
        <f t="shared" si="19"/>
        <v>3.6835281548859559E-2</v>
      </c>
    </row>
    <row r="14" spans="1:25" ht="15" x14ac:dyDescent="0.25">
      <c r="A14">
        <f t="shared" si="20"/>
        <v>15</v>
      </c>
      <c r="B14" s="2">
        <f>B13</f>
        <v>6.1033976469315743E-2</v>
      </c>
      <c r="C14" s="2">
        <f t="shared" si="0"/>
        <v>6.1033976469315743E-2</v>
      </c>
      <c r="D14" s="2">
        <f t="shared" si="1"/>
        <v>7.3240771763178891E-2</v>
      </c>
      <c r="E14" s="2">
        <f t="shared" si="2"/>
        <v>6.7137374116247317E-2</v>
      </c>
      <c r="F14" s="2">
        <f t="shared" si="3"/>
        <v>9.1550964703973614E-2</v>
      </c>
      <c r="G14" s="2">
        <f t="shared" si="4"/>
        <v>0.12206795293863149</v>
      </c>
      <c r="H14" s="2">
        <f>H13</f>
        <v>1.841764077442978E-2</v>
      </c>
      <c r="I14" s="2">
        <f t="shared" si="5"/>
        <v>1.841764077442978E-2</v>
      </c>
      <c r="J14" s="2">
        <f t="shared" si="6"/>
        <v>2.2101168929315736E-2</v>
      </c>
      <c r="K14" s="2">
        <f t="shared" si="7"/>
        <v>2.0259404851872758E-2</v>
      </c>
      <c r="L14" s="2">
        <f t="shared" si="8"/>
        <v>2.7626461161644668E-2</v>
      </c>
      <c r="M14" s="2">
        <f t="shared" si="9"/>
        <v>3.6835281548859559E-2</v>
      </c>
      <c r="N14" s="2">
        <f>N13</f>
        <v>6.1033976469315743E-2</v>
      </c>
      <c r="O14" s="2">
        <f t="shared" si="10"/>
        <v>6.1033976469315743E-2</v>
      </c>
      <c r="P14" s="2">
        <f t="shared" si="11"/>
        <v>7.3240771763178891E-2</v>
      </c>
      <c r="Q14" s="2">
        <f t="shared" si="12"/>
        <v>6.7137374116247317E-2</v>
      </c>
      <c r="R14" s="2">
        <f t="shared" si="13"/>
        <v>0.10070606117437098</v>
      </c>
      <c r="S14" s="2">
        <f t="shared" si="14"/>
        <v>0.12206795293863149</v>
      </c>
      <c r="T14" s="2">
        <f>T13</f>
        <v>1.841764077442978E-2</v>
      </c>
      <c r="U14" s="2">
        <f t="shared" si="15"/>
        <v>1.841764077442978E-2</v>
      </c>
      <c r="V14" s="2">
        <f t="shared" si="16"/>
        <v>2.2101168929315736E-2</v>
      </c>
      <c r="W14" s="2">
        <f t="shared" si="17"/>
        <v>2.0259404851872758E-2</v>
      </c>
      <c r="X14" s="2">
        <f t="shared" si="18"/>
        <v>3.0389107277809135E-2</v>
      </c>
      <c r="Y14" s="2">
        <f t="shared" si="19"/>
        <v>3.6835281548859559E-2</v>
      </c>
    </row>
    <row r="15" spans="1:25" ht="15" x14ac:dyDescent="0.25">
      <c r="A15">
        <f t="shared" si="20"/>
        <v>16</v>
      </c>
      <c r="B15" s="2">
        <f>B11*B31</f>
        <v>0.11443870587996702</v>
      </c>
      <c r="C15" s="2">
        <f t="shared" si="0"/>
        <v>0.11443870587996702</v>
      </c>
      <c r="D15" s="2">
        <f t="shared" si="1"/>
        <v>0.13732644705596042</v>
      </c>
      <c r="E15" s="2">
        <f t="shared" si="2"/>
        <v>0.12588257646796372</v>
      </c>
      <c r="F15" s="2">
        <f t="shared" si="3"/>
        <v>0.17165805881995053</v>
      </c>
      <c r="G15" s="2">
        <f t="shared" si="4"/>
        <v>0.22887741175993404</v>
      </c>
      <c r="H15" s="2">
        <f>H11*B41</f>
        <v>2.7626461161644664E-2</v>
      </c>
      <c r="I15" s="2">
        <f t="shared" si="5"/>
        <v>2.7626461161644664E-2</v>
      </c>
      <c r="J15" s="2">
        <f t="shared" si="6"/>
        <v>3.3151753393973596E-2</v>
      </c>
      <c r="K15" s="2">
        <f t="shared" si="7"/>
        <v>3.0389107277809132E-2</v>
      </c>
      <c r="L15" s="2">
        <f t="shared" si="8"/>
        <v>4.1439691742466998E-2</v>
      </c>
      <c r="M15" s="2">
        <f t="shared" si="9"/>
        <v>5.5252922323289329E-2</v>
      </c>
      <c r="N15" s="2">
        <f>N11*B31</f>
        <v>0.11443870587996702</v>
      </c>
      <c r="O15" s="2">
        <f t="shared" si="10"/>
        <v>0.11443870587996702</v>
      </c>
      <c r="P15" s="2">
        <f t="shared" si="11"/>
        <v>0.13732644705596042</v>
      </c>
      <c r="Q15" s="2">
        <f t="shared" si="12"/>
        <v>0.12588257646796372</v>
      </c>
      <c r="R15" s="2">
        <f t="shared" si="13"/>
        <v>0.18882386470194557</v>
      </c>
      <c r="S15" s="2">
        <f t="shared" si="14"/>
        <v>0.22887741175993404</v>
      </c>
      <c r="T15" s="2">
        <f>T11*B41</f>
        <v>2.7626461161644664E-2</v>
      </c>
      <c r="U15" s="2">
        <f t="shared" si="15"/>
        <v>2.7626461161644664E-2</v>
      </c>
      <c r="V15" s="2">
        <f t="shared" si="16"/>
        <v>3.3151753393973596E-2</v>
      </c>
      <c r="W15" s="2">
        <f t="shared" si="17"/>
        <v>3.0389107277809132E-2</v>
      </c>
      <c r="X15" s="2">
        <f t="shared" si="18"/>
        <v>4.5583660916713696E-2</v>
      </c>
      <c r="Y15" s="2">
        <f t="shared" si="19"/>
        <v>5.5252922323289329E-2</v>
      </c>
    </row>
    <row r="16" spans="1:25" ht="15" x14ac:dyDescent="0.25">
      <c r="A16">
        <f t="shared" si="20"/>
        <v>17</v>
      </c>
      <c r="B16" s="2">
        <f>B15</f>
        <v>0.11443870587996702</v>
      </c>
      <c r="C16" s="2">
        <f t="shared" si="0"/>
        <v>0.11443870587996702</v>
      </c>
      <c r="D16" s="2">
        <f t="shared" si="1"/>
        <v>0.13732644705596042</v>
      </c>
      <c r="E16" s="2">
        <f t="shared" si="2"/>
        <v>0.12588257646796372</v>
      </c>
      <c r="F16" s="2">
        <f t="shared" si="3"/>
        <v>0.17165805881995053</v>
      </c>
      <c r="G16" s="2">
        <f t="shared" si="4"/>
        <v>0.22887741175993404</v>
      </c>
      <c r="H16" s="2">
        <f>H15</f>
        <v>2.7626461161644664E-2</v>
      </c>
      <c r="I16" s="2">
        <f t="shared" si="5"/>
        <v>2.7626461161644664E-2</v>
      </c>
      <c r="J16" s="2">
        <f t="shared" si="6"/>
        <v>3.3151753393973596E-2</v>
      </c>
      <c r="K16" s="2">
        <f t="shared" si="7"/>
        <v>3.0389107277809132E-2</v>
      </c>
      <c r="L16" s="2">
        <f t="shared" si="8"/>
        <v>4.1439691742466998E-2</v>
      </c>
      <c r="M16" s="2">
        <f t="shared" si="9"/>
        <v>5.5252922323289329E-2</v>
      </c>
      <c r="N16" s="2">
        <f>N15</f>
        <v>0.11443870587996702</v>
      </c>
      <c r="O16" s="2">
        <f t="shared" si="10"/>
        <v>0.11443870587996702</v>
      </c>
      <c r="P16" s="2">
        <f t="shared" si="11"/>
        <v>0.13732644705596042</v>
      </c>
      <c r="Q16" s="2">
        <f t="shared" si="12"/>
        <v>0.12588257646796372</v>
      </c>
      <c r="R16" s="2">
        <f t="shared" si="13"/>
        <v>0.18882386470194557</v>
      </c>
      <c r="S16" s="2">
        <f t="shared" si="14"/>
        <v>0.22887741175993404</v>
      </c>
      <c r="T16" s="2">
        <f>T15</f>
        <v>2.7626461161644664E-2</v>
      </c>
      <c r="U16" s="2">
        <f t="shared" si="15"/>
        <v>2.7626461161644664E-2</v>
      </c>
      <c r="V16" s="2">
        <f t="shared" si="16"/>
        <v>3.3151753393973596E-2</v>
      </c>
      <c r="W16" s="2">
        <f t="shared" si="17"/>
        <v>3.0389107277809132E-2</v>
      </c>
      <c r="X16" s="2">
        <f t="shared" si="18"/>
        <v>4.5583660916713696E-2</v>
      </c>
      <c r="Y16" s="2">
        <f t="shared" si="19"/>
        <v>5.5252922323289329E-2</v>
      </c>
    </row>
    <row r="20" spans="1:2" ht="15" x14ac:dyDescent="0.25">
      <c r="A20" t="s">
        <v>24</v>
      </c>
    </row>
    <row r="21" spans="1:2" ht="15" x14ac:dyDescent="0.25">
      <c r="A21" t="s">
        <v>62</v>
      </c>
    </row>
    <row r="22" spans="1:2" ht="15" x14ac:dyDescent="0.25">
      <c r="A22" t="s">
        <v>63</v>
      </c>
    </row>
    <row r="23" spans="1:2" ht="15" x14ac:dyDescent="0.25">
      <c r="A23" t="s">
        <v>64</v>
      </c>
    </row>
    <row r="24" spans="1:2" ht="15" x14ac:dyDescent="0.25">
      <c r="A24" t="s">
        <v>65</v>
      </c>
    </row>
    <row r="25" spans="1:2" ht="15" x14ac:dyDescent="0.25">
      <c r="A25" t="s">
        <v>66</v>
      </c>
      <c r="B25">
        <v>53</v>
      </c>
    </row>
    <row r="26" spans="1:2" ht="15" x14ac:dyDescent="0.25">
      <c r="A26" t="s">
        <v>67</v>
      </c>
      <c r="B26">
        <v>1</v>
      </c>
    </row>
    <row r="27" spans="1:2" ht="15" x14ac:dyDescent="0.25">
      <c r="A27" t="s">
        <v>68</v>
      </c>
      <c r="B27">
        <v>2</v>
      </c>
    </row>
    <row r="28" spans="1:2" x14ac:dyDescent="0.3">
      <c r="A28" t="s">
        <v>69</v>
      </c>
      <c r="B28">
        <v>7</v>
      </c>
    </row>
    <row r="29" spans="1:2" x14ac:dyDescent="0.3">
      <c r="A29" t="s">
        <v>70</v>
      </c>
      <c r="B29" s="1">
        <f>1-(B25/100)^(1/(B28+B27-1))</f>
        <v>7.6292470586644678E-2</v>
      </c>
    </row>
    <row r="30" spans="1:2" x14ac:dyDescent="0.3">
      <c r="A30" t="s">
        <v>71</v>
      </c>
      <c r="B30" s="1">
        <v>0.8</v>
      </c>
    </row>
    <row r="31" spans="1:2" x14ac:dyDescent="0.3">
      <c r="A31" t="s">
        <v>72</v>
      </c>
      <c r="B31" s="1">
        <v>1.5</v>
      </c>
    </row>
    <row r="32" spans="1:2" x14ac:dyDescent="0.3">
      <c r="B32" s="1"/>
    </row>
    <row r="33" spans="1:2" x14ac:dyDescent="0.3">
      <c r="A33" t="s">
        <v>73</v>
      </c>
      <c r="B33" s="1"/>
    </row>
    <row r="34" spans="1:2" x14ac:dyDescent="0.3">
      <c r="A34" t="str">
        <f>A24</f>
        <v>Dropout out rate constant, except grade one where it is double</v>
      </c>
      <c r="B34" s="1"/>
    </row>
    <row r="35" spans="1:2" x14ac:dyDescent="0.3">
      <c r="A35" t="s">
        <v>66</v>
      </c>
      <c r="B35">
        <v>83</v>
      </c>
    </row>
    <row r="36" spans="1:2" x14ac:dyDescent="0.3">
      <c r="A36" t="s">
        <v>67</v>
      </c>
      <c r="B36">
        <v>1</v>
      </c>
    </row>
    <row r="37" spans="1:2" x14ac:dyDescent="0.3">
      <c r="A37" t="s">
        <v>68</v>
      </c>
      <c r="B37">
        <v>2</v>
      </c>
    </row>
    <row r="38" spans="1:2" x14ac:dyDescent="0.3">
      <c r="A38" t="s">
        <v>69</v>
      </c>
      <c r="B38">
        <v>7</v>
      </c>
    </row>
    <row r="39" spans="1:2" x14ac:dyDescent="0.3">
      <c r="A39" t="s">
        <v>70</v>
      </c>
      <c r="B39" s="1">
        <f>1-(B35/100)^(1/(B38+B37-1))</f>
        <v>2.3022050968037222E-2</v>
      </c>
    </row>
    <row r="40" spans="1:2" x14ac:dyDescent="0.3">
      <c r="A40" t="s">
        <v>71</v>
      </c>
      <c r="B40" s="1">
        <v>0.8</v>
      </c>
    </row>
    <row r="41" spans="1:2" x14ac:dyDescent="0.3">
      <c r="A41" t="s">
        <v>72</v>
      </c>
      <c r="B41" s="1">
        <v>1.2</v>
      </c>
    </row>
    <row r="43" spans="1:2" x14ac:dyDescent="0.3">
      <c r="A43" t="s">
        <v>74</v>
      </c>
      <c r="B43">
        <v>1</v>
      </c>
    </row>
    <row r="44" spans="1:2" x14ac:dyDescent="0.3">
      <c r="A44" t="s">
        <v>75</v>
      </c>
      <c r="B44">
        <v>1.2</v>
      </c>
    </row>
    <row r="45" spans="1:2" x14ac:dyDescent="0.3">
      <c r="A45" t="s">
        <v>76</v>
      </c>
      <c r="B45">
        <v>1.1000000000000001</v>
      </c>
    </row>
    <row r="46" spans="1:2" x14ac:dyDescent="0.3">
      <c r="A46" t="s">
        <v>77</v>
      </c>
      <c r="B46">
        <v>1.5</v>
      </c>
    </row>
    <row r="47" spans="1:2" x14ac:dyDescent="0.3">
      <c r="A47" t="s">
        <v>78</v>
      </c>
      <c r="B47">
        <v>2</v>
      </c>
    </row>
    <row r="48" spans="1:2" x14ac:dyDescent="0.3">
      <c r="A48" t="s">
        <v>79</v>
      </c>
      <c r="B4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4"/>
  <sheetViews>
    <sheetView workbookViewId="0"/>
  </sheetViews>
  <sheetFormatPr defaultRowHeight="14.4" x14ac:dyDescent="0.3"/>
  <cols>
    <col min="1" max="1" width="27.109375" customWidth="1"/>
    <col min="2" max="2" width="14" customWidth="1"/>
    <col min="3" max="25" width="10.5546875" bestFit="1" customWidth="1"/>
  </cols>
  <sheetData>
    <row r="1" spans="1:25" ht="15" x14ac:dyDescent="0.25">
      <c r="A1" t="s">
        <v>127</v>
      </c>
    </row>
    <row r="2" spans="1:25" ht="15" x14ac:dyDescent="0.25">
      <c r="A2" t="s">
        <v>131</v>
      </c>
    </row>
    <row r="3" spans="1:25" ht="15" x14ac:dyDescent="0.25">
      <c r="A3" t="s">
        <v>49</v>
      </c>
    </row>
    <row r="4" spans="1:25" ht="15" x14ac:dyDescent="0.25">
      <c r="A4" t="s">
        <v>58</v>
      </c>
    </row>
    <row r="5" spans="1:25" ht="15" x14ac:dyDescent="0.25">
      <c r="A5" t="s">
        <v>53</v>
      </c>
      <c r="B5" t="s">
        <v>0</v>
      </c>
      <c r="C5" t="s">
        <v>1</v>
      </c>
      <c r="D5" t="s">
        <v>2</v>
      </c>
      <c r="E5" t="s">
        <v>3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4</v>
      </c>
      <c r="Y5" t="s">
        <v>5</v>
      </c>
    </row>
    <row r="6" spans="1:25" ht="15" x14ac:dyDescent="0.25">
      <c r="A6">
        <v>13</v>
      </c>
      <c r="B6" s="2">
        <f>B20</f>
        <v>3.409219227467352E-2</v>
      </c>
      <c r="C6" s="2">
        <f t="shared" ref="C6:Y6" si="0">C20</f>
        <v>3.409219227467352E-2</v>
      </c>
      <c r="D6" s="2">
        <f t="shared" si="0"/>
        <v>2.0466978028009713E-2</v>
      </c>
      <c r="E6" s="2">
        <f t="shared" si="0"/>
        <v>8.1867912112038848E-3</v>
      </c>
      <c r="F6" s="2">
        <f t="shared" si="0"/>
        <v>4.0933956056019426E-2</v>
      </c>
      <c r="G6" s="2">
        <f t="shared" si="0"/>
        <v>3.4723429533357553E-2</v>
      </c>
      <c r="H6" s="2">
        <f t="shared" si="0"/>
        <v>3.8530970774725296E-2</v>
      </c>
      <c r="I6" s="2">
        <f t="shared" si="0"/>
        <v>3.8530970774725296E-2</v>
      </c>
      <c r="J6" s="2">
        <f t="shared" si="0"/>
        <v>2.3110450364287813E-2</v>
      </c>
      <c r="K6" s="2">
        <f t="shared" si="0"/>
        <v>9.2441801457151251E-3</v>
      </c>
      <c r="L6" s="2">
        <f t="shared" si="0"/>
        <v>4.6220900728575626E-2</v>
      </c>
      <c r="M6" s="2">
        <f t="shared" si="0"/>
        <v>3.9241055741568859E-2</v>
      </c>
      <c r="N6" s="2">
        <f t="shared" si="0"/>
        <v>8.9643139931506508E-2</v>
      </c>
      <c r="O6" s="2">
        <f t="shared" si="0"/>
        <v>8.9643139931506508E-2</v>
      </c>
      <c r="P6" s="2">
        <f t="shared" si="0"/>
        <v>5.3202503998716094E-2</v>
      </c>
      <c r="Q6" s="2">
        <f t="shared" si="0"/>
        <v>2.128100159948644E-2</v>
      </c>
      <c r="R6" s="2">
        <f t="shared" si="0"/>
        <v>0.10640500799743219</v>
      </c>
      <c r="S6" s="2">
        <f t="shared" si="0"/>
        <v>9.1205814451810446E-2</v>
      </c>
      <c r="T6" s="2">
        <f t="shared" si="0"/>
        <v>0.10056160845706009</v>
      </c>
      <c r="U6" s="2">
        <f t="shared" si="0"/>
        <v>0.10056160845706009</v>
      </c>
      <c r="V6" s="2">
        <f t="shared" si="0"/>
        <v>5.9548984205744247E-2</v>
      </c>
      <c r="W6" s="2">
        <f t="shared" si="0"/>
        <v>2.3819593682297701E-2</v>
      </c>
      <c r="X6" s="2">
        <f t="shared" si="0"/>
        <v>0.11909796841148849</v>
      </c>
      <c r="Y6" s="2">
        <f t="shared" si="0"/>
        <v>0.10229322865649333</v>
      </c>
    </row>
    <row r="7" spans="1:25" ht="15" x14ac:dyDescent="0.25">
      <c r="A7">
        <v>14</v>
      </c>
      <c r="B7" s="2">
        <f>B21-B20</f>
        <v>1.1908785249521138E-2</v>
      </c>
      <c r="C7" s="2">
        <f t="shared" ref="C7:Y7" si="1">C21-C20</f>
        <v>1.1908785249521138E-2</v>
      </c>
      <c r="D7" s="2">
        <f t="shared" si="1"/>
        <v>7.0811837968055048E-3</v>
      </c>
      <c r="E7" s="2">
        <f t="shared" si="1"/>
        <v>2.8324735187222026E-3</v>
      </c>
      <c r="F7" s="2">
        <f t="shared" si="1"/>
        <v>1.416236759361101E-2</v>
      </c>
      <c r="G7" s="2">
        <f t="shared" si="1"/>
        <v>1.2118590369800647E-2</v>
      </c>
      <c r="H7" s="2">
        <f t="shared" si="1"/>
        <v>1.3375977201265044E-2</v>
      </c>
      <c r="I7" s="2">
        <f t="shared" si="1"/>
        <v>1.3375977201265044E-2</v>
      </c>
      <c r="J7" s="2">
        <f t="shared" si="1"/>
        <v>7.9365602598665715E-3</v>
      </c>
      <c r="K7" s="2">
        <f t="shared" si="1"/>
        <v>3.17462410394663E-3</v>
      </c>
      <c r="L7" s="2">
        <f t="shared" si="1"/>
        <v>1.5873120519733143E-2</v>
      </c>
      <c r="M7" s="2">
        <f t="shared" si="1"/>
        <v>1.360893240786918E-2</v>
      </c>
      <c r="N7" s="2">
        <f t="shared" si="1"/>
        <v>2.8931258503432339E-2</v>
      </c>
      <c r="O7" s="2">
        <f t="shared" si="1"/>
        <v>2.8931258503432339E-2</v>
      </c>
      <c r="P7" s="2">
        <f t="shared" si="1"/>
        <v>1.6754762917791252E-2</v>
      </c>
      <c r="Q7" s="2">
        <f t="shared" si="1"/>
        <v>6.7019051671164988E-3</v>
      </c>
      <c r="R7" s="2">
        <f t="shared" si="1"/>
        <v>3.3509525835582504E-2</v>
      </c>
      <c r="S7" s="2">
        <f t="shared" si="1"/>
        <v>2.9368795213074311E-2</v>
      </c>
      <c r="T7" s="2">
        <f t="shared" si="1"/>
        <v>3.1942169375229881E-2</v>
      </c>
      <c r="U7" s="2">
        <f t="shared" si="1"/>
        <v>3.1942169375229881E-2</v>
      </c>
      <c r="V7" s="2">
        <f t="shared" si="1"/>
        <v>1.8404713356731668E-2</v>
      </c>
      <c r="W7" s="2">
        <f t="shared" si="1"/>
        <v>7.3618853426926679E-3</v>
      </c>
      <c r="X7" s="2">
        <f t="shared" si="1"/>
        <v>3.6809426713463336E-2</v>
      </c>
      <c r="Y7" s="2">
        <f t="shared" si="1"/>
        <v>3.2409823295534837E-2</v>
      </c>
    </row>
    <row r="8" spans="1:25" ht="15" x14ac:dyDescent="0.25">
      <c r="A8">
        <v>15</v>
      </c>
      <c r="B8" s="2">
        <f>B22-B21</f>
        <v>1.5802488739393883E-2</v>
      </c>
      <c r="C8" s="2">
        <f t="shared" ref="C8:Y8" si="2">C22-C21</f>
        <v>1.5802488739393883E-2</v>
      </c>
      <c r="D8" s="2">
        <f t="shared" si="2"/>
        <v>9.3426614764174146E-3</v>
      </c>
      <c r="E8" s="2">
        <f t="shared" si="2"/>
        <v>3.7370645905669669E-3</v>
      </c>
      <c r="F8" s="2">
        <f t="shared" si="2"/>
        <v>1.8685322952834829E-2</v>
      </c>
      <c r="G8" s="2">
        <f t="shared" si="2"/>
        <v>1.6072354222944812E-2</v>
      </c>
      <c r="H8" s="2">
        <f t="shared" si="2"/>
        <v>1.7683341467696803E-2</v>
      </c>
      <c r="I8" s="2">
        <f t="shared" si="2"/>
        <v>1.7683341467696803E-2</v>
      </c>
      <c r="J8" s="2">
        <f t="shared" si="2"/>
        <v>1.0425098064409919E-2</v>
      </c>
      <c r="K8" s="2">
        <f t="shared" si="2"/>
        <v>4.1700392257639669E-3</v>
      </c>
      <c r="L8" s="2">
        <f t="shared" si="2"/>
        <v>2.0850196128819838E-2</v>
      </c>
      <c r="M8" s="2">
        <f t="shared" si="2"/>
        <v>1.7980609091881906E-2</v>
      </c>
      <c r="N8" s="2">
        <f t="shared" si="2"/>
        <v>3.6676126782527421E-2</v>
      </c>
      <c r="O8" s="2">
        <f t="shared" si="2"/>
        <v>3.6676126782527421E-2</v>
      </c>
      <c r="P8" s="2">
        <f t="shared" si="2"/>
        <v>2.0957580919364352E-2</v>
      </c>
      <c r="Q8" s="2">
        <f t="shared" si="2"/>
        <v>8.3830323677457387E-3</v>
      </c>
      <c r="R8" s="2">
        <f t="shared" si="2"/>
        <v>4.1915161838728704E-2</v>
      </c>
      <c r="S8" s="2">
        <f t="shared" si="2"/>
        <v>3.7184077354085188E-2</v>
      </c>
      <c r="T8" s="2">
        <f t="shared" si="2"/>
        <v>4.014070826591945E-2</v>
      </c>
      <c r="U8" s="2">
        <f t="shared" si="2"/>
        <v>4.014070826591945E-2</v>
      </c>
      <c r="V8" s="2">
        <f t="shared" si="2"/>
        <v>2.2791924985128498E-2</v>
      </c>
      <c r="W8" s="2">
        <f t="shared" si="2"/>
        <v>9.1167699940514005E-3</v>
      </c>
      <c r="X8" s="2">
        <f t="shared" si="2"/>
        <v>4.5583849970256995E-2</v>
      </c>
      <c r="Y8" s="2">
        <f t="shared" si="2"/>
        <v>4.0672266081934388E-2</v>
      </c>
    </row>
    <row r="11" spans="1:25" ht="15" x14ac:dyDescent="0.25">
      <c r="A11" t="s">
        <v>96</v>
      </c>
    </row>
    <row r="12" spans="1:25" ht="15" x14ac:dyDescent="0.25">
      <c r="A12" t="s">
        <v>53</v>
      </c>
      <c r="B12" t="s">
        <v>0</v>
      </c>
      <c r="C12" t="s">
        <v>1</v>
      </c>
      <c r="D12" t="s">
        <v>2</v>
      </c>
      <c r="E12" t="s">
        <v>3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11</v>
      </c>
      <c r="L12" t="s">
        <v>12</v>
      </c>
      <c r="M12" t="s">
        <v>13</v>
      </c>
      <c r="N12" t="s">
        <v>14</v>
      </c>
      <c r="O12" t="s">
        <v>15</v>
      </c>
      <c r="P12" t="s">
        <v>16</v>
      </c>
      <c r="Q12" t="s">
        <v>17</v>
      </c>
      <c r="R12" t="s">
        <v>18</v>
      </c>
      <c r="S12" t="s">
        <v>19</v>
      </c>
      <c r="T12" t="s">
        <v>20</v>
      </c>
      <c r="U12" t="s">
        <v>21</v>
      </c>
      <c r="V12" t="s">
        <v>22</v>
      </c>
      <c r="W12" t="s">
        <v>23</v>
      </c>
      <c r="X12" t="s">
        <v>4</v>
      </c>
      <c r="Y12" t="s">
        <v>5</v>
      </c>
    </row>
    <row r="13" spans="1:25" ht="15" x14ac:dyDescent="0.25">
      <c r="A13">
        <v>13</v>
      </c>
      <c r="B13" s="2">
        <f>B27</f>
        <v>5.3403329799824227E-2</v>
      </c>
      <c r="C13" s="2">
        <f t="shared" ref="C13:Y13" si="3">C27</f>
        <v>5.3403329799824227E-2</v>
      </c>
      <c r="D13" s="2">
        <f t="shared" si="3"/>
        <v>3.1932147751673079E-2</v>
      </c>
      <c r="E13" s="2">
        <f t="shared" si="3"/>
        <v>1.2772859100669233E-2</v>
      </c>
      <c r="F13" s="2">
        <f t="shared" si="3"/>
        <v>6.3864295503346158E-2</v>
      </c>
      <c r="G13" s="2">
        <f t="shared" si="3"/>
        <v>5.4371996995758107E-2</v>
      </c>
      <c r="H13" s="2">
        <f t="shared" si="3"/>
        <v>5.3403329799824227E-2</v>
      </c>
      <c r="I13" s="2">
        <f t="shared" si="3"/>
        <v>5.3403329799824227E-2</v>
      </c>
      <c r="J13" s="2">
        <f t="shared" si="3"/>
        <v>3.5945436605017998E-2</v>
      </c>
      <c r="K13" s="2">
        <f t="shared" si="3"/>
        <v>1.43781746420072E-2</v>
      </c>
      <c r="L13" s="2">
        <f t="shared" si="3"/>
        <v>7.1890873210035997E-2</v>
      </c>
      <c r="M13" s="2">
        <f t="shared" si="3"/>
        <v>0.15407385387469932</v>
      </c>
      <c r="N13" s="2">
        <f t="shared" si="3"/>
        <v>0.1359903512204356</v>
      </c>
      <c r="O13" s="2">
        <f t="shared" si="3"/>
        <v>0.1359903512204356</v>
      </c>
      <c r="P13" s="2">
        <f t="shared" si="3"/>
        <v>7.9948140361099845E-2</v>
      </c>
      <c r="Q13" s="2">
        <f t="shared" si="3"/>
        <v>3.1979256144439937E-2</v>
      </c>
      <c r="R13" s="2">
        <f t="shared" si="3"/>
        <v>0.15989628072219969</v>
      </c>
      <c r="S13" s="2">
        <f t="shared" si="3"/>
        <v>0.1382382731724941</v>
      </c>
      <c r="T13" s="2">
        <f t="shared" si="3"/>
        <v>0.15161373035576886</v>
      </c>
      <c r="U13" s="2">
        <f t="shared" si="3"/>
        <v>0.15161373035576886</v>
      </c>
      <c r="V13" s="2">
        <f t="shared" si="3"/>
        <v>8.8850625174313455E-2</v>
      </c>
      <c r="W13" s="2">
        <f t="shared" si="3"/>
        <v>3.5540250069725381E-2</v>
      </c>
      <c r="X13" s="2">
        <f t="shared" si="3"/>
        <v>0.17770125034862691</v>
      </c>
      <c r="Y13" s="2">
        <f t="shared" si="3"/>
        <v>0.15407385387469932</v>
      </c>
    </row>
    <row r="14" spans="1:25" ht="15" x14ac:dyDescent="0.25">
      <c r="A14">
        <v>14</v>
      </c>
      <c r="B14" s="2">
        <f>B28-B27</f>
        <v>1.8154643812736536E-2</v>
      </c>
      <c r="C14" s="2">
        <f t="shared" ref="C14:Y14" si="4">C28-C27</f>
        <v>1.8154643812736536E-2</v>
      </c>
      <c r="D14" s="2">
        <f t="shared" si="4"/>
        <v>1.0695296583093421E-2</v>
      </c>
      <c r="E14" s="2">
        <f t="shared" si="4"/>
        <v>4.2781186332373679E-3</v>
      </c>
      <c r="F14" s="2">
        <f t="shared" si="4"/>
        <v>2.1390593166186841E-2</v>
      </c>
      <c r="G14" s="2">
        <f t="shared" si="4"/>
        <v>1.8458609239168977E-2</v>
      </c>
      <c r="H14" s="2">
        <f t="shared" si="4"/>
        <v>1.8154643812736536E-2</v>
      </c>
      <c r="I14" s="2">
        <f t="shared" si="4"/>
        <v>1.8154643812736536E-2</v>
      </c>
      <c r="J14" s="2">
        <f t="shared" si="4"/>
        <v>1.1902091189944085E-2</v>
      </c>
      <c r="K14" s="2">
        <f t="shared" si="4"/>
        <v>4.760836475977635E-3</v>
      </c>
      <c r="L14" s="2">
        <f t="shared" si="4"/>
        <v>2.380418237988817E-2</v>
      </c>
      <c r="M14" s="2">
        <f t="shared" si="4"/>
        <v>4.5174306657326468E-2</v>
      </c>
      <c r="N14" s="2">
        <f t="shared" si="4"/>
        <v>4.0981458556913097E-2</v>
      </c>
      <c r="O14" s="2">
        <f t="shared" si="4"/>
        <v>4.0981458556913097E-2</v>
      </c>
      <c r="P14" s="2">
        <f t="shared" si="4"/>
        <v>2.3232493578632704E-2</v>
      </c>
      <c r="Q14" s="2">
        <f t="shared" si="4"/>
        <v>9.2929974314530858E-3</v>
      </c>
      <c r="R14" s="2">
        <f t="shared" si="4"/>
        <v>4.6464987157265408E-2</v>
      </c>
      <c r="S14" s="2">
        <f t="shared" si="4"/>
        <v>4.1517945226252378E-2</v>
      </c>
      <c r="T14" s="2">
        <f t="shared" si="4"/>
        <v>4.4620326010010342E-2</v>
      </c>
      <c r="U14" s="2">
        <f t="shared" si="4"/>
        <v>4.4620326010010342E-2</v>
      </c>
      <c r="V14" s="2">
        <f t="shared" si="4"/>
        <v>2.5117600112294775E-2</v>
      </c>
      <c r="W14" s="2">
        <f t="shared" si="4"/>
        <v>1.0047040044917917E-2</v>
      </c>
      <c r="X14" s="2">
        <f t="shared" si="4"/>
        <v>5.0235200224589549E-2</v>
      </c>
      <c r="Y14" s="2">
        <f t="shared" si="4"/>
        <v>4.5174306657326468E-2</v>
      </c>
    </row>
    <row r="15" spans="1:25" ht="15" x14ac:dyDescent="0.25">
      <c r="A15">
        <v>15</v>
      </c>
      <c r="B15" s="2">
        <f>B29-B28</f>
        <v>2.3705268239493482E-2</v>
      </c>
      <c r="C15" s="2">
        <f t="shared" ref="C15:Y15" si="5">C29-C28</f>
        <v>2.3705268239493482E-2</v>
      </c>
      <c r="D15" s="2">
        <f t="shared" si="5"/>
        <v>1.3845356862020493E-2</v>
      </c>
      <c r="E15" s="2">
        <f t="shared" si="5"/>
        <v>5.5381427448081971E-3</v>
      </c>
      <c r="F15" s="2">
        <f t="shared" si="5"/>
        <v>2.7690713724040986E-2</v>
      </c>
      <c r="G15" s="2">
        <f t="shared" si="5"/>
        <v>2.4082851103374076E-2</v>
      </c>
      <c r="H15" s="2">
        <f t="shared" si="5"/>
        <v>2.3705268239493482E-2</v>
      </c>
      <c r="I15" s="2">
        <f t="shared" si="5"/>
        <v>2.3705268239493482E-2</v>
      </c>
      <c r="J15" s="2">
        <f t="shared" si="5"/>
        <v>1.5306722831069375E-2</v>
      </c>
      <c r="K15" s="2">
        <f t="shared" si="5"/>
        <v>6.1226891324277499E-3</v>
      </c>
      <c r="L15" s="2">
        <f t="shared" si="5"/>
        <v>3.061344566213875E-2</v>
      </c>
      <c r="M15" s="2">
        <f t="shared" si="5"/>
        <v>5.444714348891147E-2</v>
      </c>
      <c r="N15" s="2">
        <f t="shared" si="5"/>
        <v>5.0085930825912756E-2</v>
      </c>
      <c r="O15" s="2">
        <f t="shared" si="5"/>
        <v>5.0085930825912756E-2</v>
      </c>
      <c r="P15" s="2">
        <f t="shared" si="5"/>
        <v>2.7877315464450089E-2</v>
      </c>
      <c r="Q15" s="2">
        <f t="shared" si="5"/>
        <v>1.1150926185780036E-2</v>
      </c>
      <c r="R15" s="2">
        <f t="shared" si="5"/>
        <v>5.5754630928900178E-2</v>
      </c>
      <c r="S15" s="2">
        <f t="shared" si="5"/>
        <v>5.0653351570318417E-2</v>
      </c>
      <c r="T15" s="2">
        <f t="shared" si="5"/>
        <v>5.3880765331910302E-2</v>
      </c>
      <c r="U15" s="2">
        <f t="shared" si="5"/>
        <v>5.3880765331910302E-2</v>
      </c>
      <c r="V15" s="2">
        <f t="shared" si="5"/>
        <v>2.97364114096446E-2</v>
      </c>
      <c r="W15" s="2">
        <f t="shared" si="5"/>
        <v>1.1894564563857839E-2</v>
      </c>
      <c r="X15" s="2">
        <f t="shared" si="5"/>
        <v>5.9472822819289201E-2</v>
      </c>
      <c r="Y15" s="2">
        <f t="shared" si="5"/>
        <v>5.444714348891147E-2</v>
      </c>
    </row>
    <row r="17" spans="1:25" ht="15" x14ac:dyDescent="0.25">
      <c r="A17" t="s">
        <v>130</v>
      </c>
    </row>
    <row r="18" spans="1:25" ht="15" x14ac:dyDescent="0.25">
      <c r="A18" t="s">
        <v>58</v>
      </c>
    </row>
    <row r="19" spans="1:25" ht="15" x14ac:dyDescent="0.25">
      <c r="A19" t="s">
        <v>53</v>
      </c>
      <c r="B19" t="s">
        <v>0</v>
      </c>
      <c r="C19" t="s">
        <v>1</v>
      </c>
      <c r="D19" t="s">
        <v>2</v>
      </c>
      <c r="E19" t="s">
        <v>3</v>
      </c>
      <c r="F19" t="s">
        <v>6</v>
      </c>
      <c r="G19" t="s">
        <v>7</v>
      </c>
      <c r="H19" t="s">
        <v>8</v>
      </c>
      <c r="I19" t="s">
        <v>9</v>
      </c>
      <c r="J19" t="s">
        <v>10</v>
      </c>
      <c r="K19" t="s">
        <v>11</v>
      </c>
      <c r="L19" t="s">
        <v>12</v>
      </c>
      <c r="M19" t="s">
        <v>13</v>
      </c>
      <c r="N19" t="s">
        <v>14</v>
      </c>
      <c r="O19" t="s">
        <v>15</v>
      </c>
      <c r="P19" t="s">
        <v>16</v>
      </c>
      <c r="Q19" t="s">
        <v>17</v>
      </c>
      <c r="R19" t="s">
        <v>18</v>
      </c>
      <c r="S19" t="s">
        <v>19</v>
      </c>
      <c r="T19" t="s">
        <v>20</v>
      </c>
      <c r="U19" t="s">
        <v>21</v>
      </c>
      <c r="V19" t="s">
        <v>22</v>
      </c>
      <c r="W19" t="s">
        <v>23</v>
      </c>
      <c r="X19" t="s">
        <v>4</v>
      </c>
      <c r="Y19" t="s">
        <v>5</v>
      </c>
    </row>
    <row r="20" spans="1:25" ht="15" x14ac:dyDescent="0.25">
      <c r="A20">
        <v>13</v>
      </c>
      <c r="B20" s="2">
        <v>3.409219227467352E-2</v>
      </c>
      <c r="C20" s="2">
        <v>3.409219227467352E-2</v>
      </c>
      <c r="D20" s="2">
        <v>2.0466978028009713E-2</v>
      </c>
      <c r="E20" s="2">
        <v>8.1867912112038848E-3</v>
      </c>
      <c r="F20" s="2">
        <v>4.0933956056019426E-2</v>
      </c>
      <c r="G20" s="2">
        <v>3.4723429533357553E-2</v>
      </c>
      <c r="H20" s="2">
        <v>3.8530970774725296E-2</v>
      </c>
      <c r="I20" s="2">
        <v>3.8530970774725296E-2</v>
      </c>
      <c r="J20" s="2">
        <v>2.3110450364287813E-2</v>
      </c>
      <c r="K20" s="2">
        <v>9.2441801457151251E-3</v>
      </c>
      <c r="L20" s="2">
        <v>4.6220900728575626E-2</v>
      </c>
      <c r="M20" s="2">
        <v>3.9241055741568859E-2</v>
      </c>
      <c r="N20" s="2">
        <v>8.9643139931506508E-2</v>
      </c>
      <c r="O20" s="2">
        <v>8.9643139931506508E-2</v>
      </c>
      <c r="P20" s="2">
        <v>5.3202503998716094E-2</v>
      </c>
      <c r="Q20" s="2">
        <v>2.128100159948644E-2</v>
      </c>
      <c r="R20" s="2">
        <v>0.10640500799743219</v>
      </c>
      <c r="S20" s="2">
        <v>9.1205814451810446E-2</v>
      </c>
      <c r="T20" s="2">
        <v>0.10056160845706009</v>
      </c>
      <c r="U20" s="2">
        <v>0.10056160845706009</v>
      </c>
      <c r="V20" s="2">
        <v>5.9548984205744247E-2</v>
      </c>
      <c r="W20" s="2">
        <v>2.3819593682297701E-2</v>
      </c>
      <c r="X20" s="2">
        <v>0.11909796841148849</v>
      </c>
      <c r="Y20" s="2">
        <v>0.10229322865649333</v>
      </c>
    </row>
    <row r="21" spans="1:25" ht="15" x14ac:dyDescent="0.25">
      <c r="A21">
        <v>14</v>
      </c>
      <c r="B21" s="2">
        <v>4.6000977524194658E-2</v>
      </c>
      <c r="C21" s="2">
        <v>4.6000977524194658E-2</v>
      </c>
      <c r="D21" s="2">
        <v>2.7548161824815218E-2</v>
      </c>
      <c r="E21" s="2">
        <v>1.1019264729926087E-2</v>
      </c>
      <c r="F21" s="2">
        <v>5.5096323649630435E-2</v>
      </c>
      <c r="G21" s="2">
        <v>4.68420199031582E-2</v>
      </c>
      <c r="H21" s="2">
        <v>5.1906947975990339E-2</v>
      </c>
      <c r="I21" s="2">
        <v>5.1906947975990339E-2</v>
      </c>
      <c r="J21" s="2">
        <v>3.1047010624154384E-2</v>
      </c>
      <c r="K21" s="2">
        <v>1.2418804249661755E-2</v>
      </c>
      <c r="L21" s="2">
        <v>6.2094021248308769E-2</v>
      </c>
      <c r="M21" s="2">
        <v>5.2849988149438039E-2</v>
      </c>
      <c r="N21" s="2">
        <v>0.11857439843493885</v>
      </c>
      <c r="O21" s="2">
        <v>0.11857439843493885</v>
      </c>
      <c r="P21" s="2">
        <v>6.9957266916507346E-2</v>
      </c>
      <c r="Q21" s="2">
        <v>2.7982906766602939E-2</v>
      </c>
      <c r="R21" s="2">
        <v>0.13991453383301469</v>
      </c>
      <c r="S21" s="2">
        <v>0.12057460966488476</v>
      </c>
      <c r="T21" s="2">
        <v>0.13250377783228998</v>
      </c>
      <c r="U21" s="2">
        <v>0.13250377783228998</v>
      </c>
      <c r="V21" s="2">
        <v>7.7953697562475915E-2</v>
      </c>
      <c r="W21" s="2">
        <v>3.1181479024990369E-2</v>
      </c>
      <c r="X21" s="2">
        <v>0.15590739512495183</v>
      </c>
      <c r="Y21" s="2">
        <v>0.13470305195202817</v>
      </c>
    </row>
    <row r="22" spans="1:25" ht="15" x14ac:dyDescent="0.25">
      <c r="A22">
        <v>15</v>
      </c>
      <c r="B22" s="2">
        <f>K51</f>
        <v>6.1803466263588541E-2</v>
      </c>
      <c r="C22" s="2">
        <f>B22*$B$53</f>
        <v>6.1803466263588541E-2</v>
      </c>
      <c r="D22" s="2">
        <f>F22*$B$54</f>
        <v>3.6890823301232632E-2</v>
      </c>
      <c r="E22" s="2">
        <f>F22*$B$55</f>
        <v>1.4756329320493054E-2</v>
      </c>
      <c r="F22" s="2">
        <f>P51</f>
        <v>7.3781646602465265E-2</v>
      </c>
      <c r="G22" s="2">
        <f>U51</f>
        <v>6.2914374126103012E-2</v>
      </c>
      <c r="H22" s="2">
        <f>M51</f>
        <v>6.9590289443687142E-2</v>
      </c>
      <c r="I22" s="2">
        <f>H22*$B$53</f>
        <v>6.9590289443687142E-2</v>
      </c>
      <c r="J22" s="2">
        <f>L22*$B$54</f>
        <v>4.1472108688564303E-2</v>
      </c>
      <c r="K22" s="2">
        <f>L22*$B$55</f>
        <v>1.6588843475425722E-2</v>
      </c>
      <c r="L22" s="2">
        <f>R51</f>
        <v>8.2944217377128607E-2</v>
      </c>
      <c r="M22" s="2">
        <f>W51</f>
        <v>7.0830597241319945E-2</v>
      </c>
      <c r="N22" s="2">
        <f>J51</f>
        <v>0.15525052521746627</v>
      </c>
      <c r="O22" s="2">
        <f>N22*$B$53</f>
        <v>0.15525052521746627</v>
      </c>
      <c r="P22" s="2">
        <f>R22*$B$54</f>
        <v>9.0914847835871698E-2</v>
      </c>
      <c r="Q22" s="2">
        <f>R22*$B$55</f>
        <v>3.6365939134348678E-2</v>
      </c>
      <c r="R22" s="2">
        <f>O51</f>
        <v>0.1818296956717434</v>
      </c>
      <c r="S22" s="2">
        <f>T51</f>
        <v>0.15775868701896995</v>
      </c>
      <c r="T22" s="2">
        <f>L51</f>
        <v>0.17264448609820943</v>
      </c>
      <c r="U22" s="2">
        <f>T22*$B$53</f>
        <v>0.17264448609820943</v>
      </c>
      <c r="V22" s="2">
        <f>X22*$B$54</f>
        <v>0.10074562254760441</v>
      </c>
      <c r="W22" s="2">
        <f>X22*$B$55</f>
        <v>4.0298249019041769E-2</v>
      </c>
      <c r="X22" s="2">
        <f>Q51</f>
        <v>0.20149124509520883</v>
      </c>
      <c r="Y22" s="2">
        <f>V51</f>
        <v>0.17537531803396256</v>
      </c>
    </row>
    <row r="23" spans="1:25" ht="1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" x14ac:dyDescent="0.25">
      <c r="B24" s="1"/>
      <c r="C24" s="1"/>
      <c r="D24" s="1"/>
      <c r="E24" s="1"/>
      <c r="F24" s="2"/>
      <c r="G24" s="2"/>
      <c r="H24" s="1"/>
      <c r="I24" s="1"/>
      <c r="J24" s="1"/>
      <c r="K24" s="1"/>
      <c r="L24" s="2"/>
      <c r="M24" s="2"/>
      <c r="N24" s="1"/>
      <c r="O24" s="1"/>
      <c r="P24" s="1"/>
      <c r="Q24" s="1"/>
      <c r="R24" s="2"/>
      <c r="S24" s="2"/>
      <c r="T24" s="1"/>
      <c r="U24" s="1"/>
      <c r="V24" s="1"/>
      <c r="W24" s="1"/>
      <c r="X24" s="2"/>
      <c r="Y24" s="2"/>
    </row>
    <row r="25" spans="1:25" ht="15" x14ac:dyDescent="0.25">
      <c r="A25" t="s">
        <v>96</v>
      </c>
      <c r="B25" s="1"/>
      <c r="C25" s="1"/>
      <c r="D25" s="1"/>
      <c r="E25" s="1"/>
      <c r="F25" s="2"/>
      <c r="G25" s="2"/>
      <c r="H25" s="1"/>
      <c r="I25" s="1"/>
      <c r="J25" s="1"/>
      <c r="K25" s="1"/>
      <c r="L25" s="2"/>
      <c r="M25" s="2"/>
      <c r="N25" s="1"/>
      <c r="O25" s="1"/>
      <c r="P25" s="1"/>
      <c r="Q25" s="1"/>
      <c r="R25" s="2"/>
      <c r="S25" s="2"/>
      <c r="T25" s="1"/>
      <c r="U25" s="1"/>
      <c r="V25" s="1"/>
      <c r="W25" s="1"/>
      <c r="X25" s="2"/>
      <c r="Y25" s="2"/>
    </row>
    <row r="26" spans="1:25" ht="15" x14ac:dyDescent="0.25">
      <c r="A26" t="str">
        <f t="shared" ref="A26:Y26" si="6">A19</f>
        <v>Age</v>
      </c>
      <c r="B26" t="str">
        <f t="shared" si="6"/>
        <v>f.l.X0</v>
      </c>
      <c r="C26" t="str">
        <f t="shared" si="6"/>
        <v>f.l.X1</v>
      </c>
      <c r="D26" t="str">
        <f t="shared" si="6"/>
        <v>f.l.X2</v>
      </c>
      <c r="E26" t="str">
        <f t="shared" si="6"/>
        <v>f.l.X3</v>
      </c>
      <c r="F26" t="str">
        <f t="shared" si="6"/>
        <v>f.l.X4</v>
      </c>
      <c r="G26" t="str">
        <f t="shared" si="6"/>
        <v>f.l.X5</v>
      </c>
      <c r="H26" t="str">
        <f t="shared" si="6"/>
        <v>f.h.X0</v>
      </c>
      <c r="I26" t="str">
        <f t="shared" si="6"/>
        <v>f.h.X1</v>
      </c>
      <c r="J26" t="str">
        <f t="shared" si="6"/>
        <v>f.h.X2</v>
      </c>
      <c r="K26" t="str">
        <f t="shared" si="6"/>
        <v>f.h.X3</v>
      </c>
      <c r="L26" t="str">
        <f t="shared" si="6"/>
        <v>f.h.X4</v>
      </c>
      <c r="M26" t="str">
        <f t="shared" si="6"/>
        <v>f.h.X5</v>
      </c>
      <c r="N26" t="str">
        <f t="shared" si="6"/>
        <v>m.l.X0</v>
      </c>
      <c r="O26" t="str">
        <f t="shared" si="6"/>
        <v>m.l.X1</v>
      </c>
      <c r="P26" t="str">
        <f t="shared" si="6"/>
        <v>m.l.X2</v>
      </c>
      <c r="Q26" t="str">
        <f t="shared" si="6"/>
        <v>m.l.X3</v>
      </c>
      <c r="R26" t="str">
        <f t="shared" si="6"/>
        <v>m.l.X4</v>
      </c>
      <c r="S26" t="str">
        <f t="shared" si="6"/>
        <v>m.l.X5</v>
      </c>
      <c r="T26" t="str">
        <f t="shared" si="6"/>
        <v>m.h.X0</v>
      </c>
      <c r="U26" t="str">
        <f t="shared" si="6"/>
        <v>m.h.X1</v>
      </c>
      <c r="V26" t="str">
        <f t="shared" si="6"/>
        <v>m.h.X2</v>
      </c>
      <c r="W26" t="str">
        <f t="shared" si="6"/>
        <v>m.h.X3</v>
      </c>
      <c r="X26" t="str">
        <f t="shared" si="6"/>
        <v>m.h.X4</v>
      </c>
      <c r="Y26" t="str">
        <f t="shared" si="6"/>
        <v>m.h.X5</v>
      </c>
    </row>
    <row r="27" spans="1:25" x14ac:dyDescent="0.3">
      <c r="A27">
        <v>13</v>
      </c>
      <c r="B27" s="2">
        <v>5.3403329799824227E-2</v>
      </c>
      <c r="C27" s="2">
        <v>5.3403329799824227E-2</v>
      </c>
      <c r="D27" s="2">
        <v>3.1932147751673079E-2</v>
      </c>
      <c r="E27" s="2">
        <v>1.2772859100669233E-2</v>
      </c>
      <c r="F27" s="2">
        <v>6.3864295503346158E-2</v>
      </c>
      <c r="G27" s="2">
        <v>5.4371996995758107E-2</v>
      </c>
      <c r="H27" s="2">
        <v>5.3403329799824227E-2</v>
      </c>
      <c r="I27" s="2">
        <v>5.3403329799824227E-2</v>
      </c>
      <c r="J27" s="2">
        <v>3.5945436605017998E-2</v>
      </c>
      <c r="K27" s="2">
        <v>1.43781746420072E-2</v>
      </c>
      <c r="L27" s="2">
        <v>7.1890873210035997E-2</v>
      </c>
      <c r="M27" s="2">
        <v>0.15407385387469932</v>
      </c>
      <c r="N27" s="2">
        <v>0.1359903512204356</v>
      </c>
      <c r="O27" s="2">
        <v>0.1359903512204356</v>
      </c>
      <c r="P27" s="2">
        <v>7.9948140361099845E-2</v>
      </c>
      <c r="Q27" s="2">
        <v>3.1979256144439937E-2</v>
      </c>
      <c r="R27" s="2">
        <v>0.15989628072219969</v>
      </c>
      <c r="S27" s="2">
        <v>0.1382382731724941</v>
      </c>
      <c r="T27" s="2">
        <v>0.15161373035576886</v>
      </c>
      <c r="U27" s="2">
        <v>0.15161373035576886</v>
      </c>
      <c r="V27" s="2">
        <v>8.8850625174313455E-2</v>
      </c>
      <c r="W27" s="2">
        <v>3.5540250069725381E-2</v>
      </c>
      <c r="X27" s="2">
        <v>0.17770125034862691</v>
      </c>
      <c r="Y27" s="2">
        <v>0.15407385387469932</v>
      </c>
    </row>
    <row r="28" spans="1:25" x14ac:dyDescent="0.3">
      <c r="A28">
        <v>14</v>
      </c>
      <c r="B28" s="2">
        <v>7.1557973612560763E-2</v>
      </c>
      <c r="C28" s="2">
        <v>7.1557973612560763E-2</v>
      </c>
      <c r="D28" s="2">
        <v>4.26274443347665E-2</v>
      </c>
      <c r="E28" s="2">
        <v>1.7050977733906601E-2</v>
      </c>
      <c r="F28" s="2">
        <v>8.5254888669532999E-2</v>
      </c>
      <c r="G28" s="2">
        <v>7.2830606234927084E-2</v>
      </c>
      <c r="H28" s="2">
        <v>7.1557973612560763E-2</v>
      </c>
      <c r="I28" s="2">
        <v>7.1557973612560763E-2</v>
      </c>
      <c r="J28" s="2">
        <v>4.7847527794962083E-2</v>
      </c>
      <c r="K28" s="2">
        <v>1.9139011117984835E-2</v>
      </c>
      <c r="L28" s="2">
        <v>9.5695055589924166E-2</v>
      </c>
      <c r="M28" s="2">
        <v>0.19924816053202579</v>
      </c>
      <c r="N28" s="2">
        <v>0.17697180977734869</v>
      </c>
      <c r="O28" s="2">
        <v>0.17697180977734869</v>
      </c>
      <c r="P28" s="2">
        <v>0.10318063393973255</v>
      </c>
      <c r="Q28" s="2">
        <v>4.1272253575893023E-2</v>
      </c>
      <c r="R28" s="2">
        <v>0.2063612678794651</v>
      </c>
      <c r="S28" s="2">
        <v>0.17975621839874648</v>
      </c>
      <c r="T28" s="2">
        <v>0.1962340563657792</v>
      </c>
      <c r="U28" s="2">
        <v>0.1962340563657792</v>
      </c>
      <c r="V28" s="2">
        <v>0.11396822528660823</v>
      </c>
      <c r="W28" s="2">
        <v>4.5587290114643297E-2</v>
      </c>
      <c r="X28" s="2">
        <v>0.22793645057321646</v>
      </c>
      <c r="Y28" s="2">
        <v>0.19924816053202579</v>
      </c>
    </row>
    <row r="29" spans="1:25" x14ac:dyDescent="0.3">
      <c r="A29">
        <f>A22</f>
        <v>15</v>
      </c>
      <c r="B29" s="2">
        <f>AA51</f>
        <v>9.5263241852054245E-2</v>
      </c>
      <c r="C29" s="2">
        <f>B29*$B$53</f>
        <v>9.5263241852054245E-2</v>
      </c>
      <c r="D29" s="2">
        <f>F29*$B$54</f>
        <v>5.6472801196786993E-2</v>
      </c>
      <c r="E29" s="2">
        <f>F29*$B$55</f>
        <v>2.2589120478714798E-2</v>
      </c>
      <c r="F29" s="2">
        <f>AF51</f>
        <v>0.11294560239357399</v>
      </c>
      <c r="G29" s="2">
        <f>AK51</f>
        <v>9.6913457338301159E-2</v>
      </c>
      <c r="H29" s="2">
        <f>AA51</f>
        <v>9.5263241852054245E-2</v>
      </c>
      <c r="I29" s="2">
        <f>H29*$B$53</f>
        <v>9.5263241852054245E-2</v>
      </c>
      <c r="J29" s="2">
        <f>L29*$B$54</f>
        <v>6.3154250626031458E-2</v>
      </c>
      <c r="K29" s="2">
        <f>L29*$B$55</f>
        <v>2.5261700250412585E-2</v>
      </c>
      <c r="L29" s="2">
        <f>AH51</f>
        <v>0.12630850125206292</v>
      </c>
      <c r="M29" s="2">
        <f>AL51</f>
        <v>0.25369530402093726</v>
      </c>
      <c r="N29" s="2">
        <f>Z51</f>
        <v>0.22705774060326145</v>
      </c>
      <c r="O29" s="2">
        <f>N29*$B$53</f>
        <v>0.22705774060326145</v>
      </c>
      <c r="P29" s="2">
        <f>R29*$B$54</f>
        <v>0.13105794940418264</v>
      </c>
      <c r="Q29" s="2">
        <f>R29*$B$55</f>
        <v>5.2423179761673058E-2</v>
      </c>
      <c r="R29" s="2">
        <f>AE51</f>
        <v>0.26211589880836528</v>
      </c>
      <c r="S29" s="2">
        <f>AJ51</f>
        <v>0.23040956996906489</v>
      </c>
      <c r="T29" s="2">
        <f>AB51</f>
        <v>0.2501148216976895</v>
      </c>
      <c r="U29" s="2">
        <f>T29*$B$53</f>
        <v>0.2501148216976895</v>
      </c>
      <c r="V29" s="2">
        <f>X29*$B$54</f>
        <v>0.14370463669625283</v>
      </c>
      <c r="W29" s="2">
        <f>X29*$B$55</f>
        <v>5.7481854678501136E-2</v>
      </c>
      <c r="X29" s="2">
        <f>AG51</f>
        <v>0.28740927339250566</v>
      </c>
      <c r="Y29" s="2">
        <f>AL51</f>
        <v>0.25369530402093726</v>
      </c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3" spans="1:39" x14ac:dyDescent="0.3">
      <c r="A33" t="s">
        <v>24</v>
      </c>
    </row>
    <row r="37" spans="1:39" x14ac:dyDescent="0.3">
      <c r="J37" t="s">
        <v>25</v>
      </c>
      <c r="O37" t="s">
        <v>26</v>
      </c>
      <c r="T37" t="s">
        <v>27</v>
      </c>
      <c r="Z37" t="s">
        <v>25</v>
      </c>
      <c r="AE37" t="s">
        <v>26</v>
      </c>
      <c r="AJ37" t="s">
        <v>27</v>
      </c>
    </row>
    <row r="38" spans="1:39" x14ac:dyDescent="0.3">
      <c r="J38" t="s">
        <v>128</v>
      </c>
      <c r="O38" t="s">
        <v>128</v>
      </c>
      <c r="T38" t="s">
        <v>128</v>
      </c>
      <c r="Z38" t="s">
        <v>129</v>
      </c>
      <c r="AE38" t="s">
        <v>129</v>
      </c>
      <c r="AJ38" t="s">
        <v>129</v>
      </c>
    </row>
    <row r="39" spans="1:39" ht="15" thickBot="1" x14ac:dyDescent="0.35">
      <c r="A39" t="s">
        <v>28</v>
      </c>
      <c r="J39" t="s">
        <v>29</v>
      </c>
      <c r="L39" t="s">
        <v>30</v>
      </c>
      <c r="O39" t="s">
        <v>29</v>
      </c>
      <c r="Q39" t="s">
        <v>30</v>
      </c>
      <c r="T39" t="s">
        <v>29</v>
      </c>
      <c r="V39" t="s">
        <v>30</v>
      </c>
      <c r="Z39" t="s">
        <v>29</v>
      </c>
      <c r="AB39" t="s">
        <v>30</v>
      </c>
      <c r="AE39" t="s">
        <v>29</v>
      </c>
      <c r="AG39" t="s">
        <v>30</v>
      </c>
      <c r="AJ39" t="s">
        <v>29</v>
      </c>
      <c r="AL39" t="s">
        <v>30</v>
      </c>
    </row>
    <row r="40" spans="1:39" ht="15" thickTop="1" x14ac:dyDescent="0.3">
      <c r="A40" s="39"/>
      <c r="B40" s="40"/>
      <c r="C40" s="43" t="s">
        <v>31</v>
      </c>
      <c r="D40" s="35" t="s">
        <v>32</v>
      </c>
      <c r="E40" s="35" t="s">
        <v>33</v>
      </c>
      <c r="F40" s="35" t="s">
        <v>34</v>
      </c>
      <c r="G40" s="35" t="s">
        <v>35</v>
      </c>
      <c r="H40" s="3"/>
      <c r="J40" t="s">
        <v>36</v>
      </c>
      <c r="K40" t="s">
        <v>37</v>
      </c>
      <c r="L40" t="s">
        <v>36</v>
      </c>
      <c r="M40" t="s">
        <v>38</v>
      </c>
      <c r="O40" t="s">
        <v>36</v>
      </c>
      <c r="P40" t="s">
        <v>37</v>
      </c>
      <c r="Q40" t="s">
        <v>36</v>
      </c>
      <c r="R40" t="s">
        <v>38</v>
      </c>
      <c r="T40" t="s">
        <v>36</v>
      </c>
      <c r="U40" t="s">
        <v>37</v>
      </c>
      <c r="V40" t="s">
        <v>36</v>
      </c>
      <c r="W40" t="s">
        <v>38</v>
      </c>
      <c r="Z40" t="s">
        <v>36</v>
      </c>
      <c r="AA40" t="s">
        <v>37</v>
      </c>
      <c r="AB40" t="s">
        <v>36</v>
      </c>
      <c r="AC40" t="s">
        <v>38</v>
      </c>
      <c r="AE40" t="s">
        <v>36</v>
      </c>
      <c r="AF40" t="s">
        <v>37</v>
      </c>
      <c r="AG40" t="s">
        <v>36</v>
      </c>
      <c r="AH40" t="s">
        <v>38</v>
      </c>
      <c r="AJ40" t="s">
        <v>36</v>
      </c>
      <c r="AK40" t="s">
        <v>37</v>
      </c>
      <c r="AL40" t="s">
        <v>36</v>
      </c>
      <c r="AM40" t="s">
        <v>38</v>
      </c>
    </row>
    <row r="41" spans="1:39" ht="15" thickBot="1" x14ac:dyDescent="0.35">
      <c r="A41" s="41"/>
      <c r="B41" s="42"/>
      <c r="C41" s="44"/>
      <c r="D41" s="36"/>
      <c r="E41" s="36"/>
      <c r="F41" s="36"/>
      <c r="G41" s="36"/>
      <c r="H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15.75" customHeight="1" x14ac:dyDescent="0.3">
      <c r="A42" s="37" t="s">
        <v>57</v>
      </c>
      <c r="B42" s="14" t="s">
        <v>40</v>
      </c>
      <c r="C42" s="15">
        <v>1.9E-2</v>
      </c>
      <c r="D42" s="15">
        <v>0.16900000000000001</v>
      </c>
      <c r="E42" s="15">
        <v>1.2999999999999999E-2</v>
      </c>
      <c r="F42" s="15">
        <v>1</v>
      </c>
      <c r="G42" s="16">
        <v>0.90900000000000003</v>
      </c>
      <c r="H42" s="3"/>
      <c r="J42" s="7">
        <v>0</v>
      </c>
      <c r="K42" s="7">
        <v>0</v>
      </c>
      <c r="L42" s="7">
        <v>0</v>
      </c>
      <c r="M42" s="7">
        <v>0</v>
      </c>
      <c r="N42" s="4"/>
      <c r="O42" s="7">
        <v>0</v>
      </c>
      <c r="P42" s="4">
        <v>0</v>
      </c>
      <c r="Q42" s="7">
        <v>0</v>
      </c>
      <c r="R42" s="4">
        <v>0</v>
      </c>
      <c r="S42" s="7"/>
      <c r="T42" s="4">
        <v>1</v>
      </c>
      <c r="U42" s="4">
        <v>1</v>
      </c>
      <c r="V42" s="4">
        <v>1</v>
      </c>
      <c r="W42" s="4">
        <v>1</v>
      </c>
      <c r="Z42" s="7">
        <v>0</v>
      </c>
      <c r="AA42" s="7">
        <v>0</v>
      </c>
      <c r="AB42" s="7">
        <v>0</v>
      </c>
      <c r="AC42" s="7">
        <v>0</v>
      </c>
      <c r="AD42" s="4"/>
      <c r="AE42" s="7">
        <v>0</v>
      </c>
      <c r="AF42" s="4">
        <v>0</v>
      </c>
      <c r="AG42" s="7">
        <v>0</v>
      </c>
      <c r="AH42" s="4">
        <v>0</v>
      </c>
      <c r="AI42" s="7"/>
      <c r="AJ42" s="4">
        <v>1</v>
      </c>
      <c r="AK42" s="4">
        <v>1</v>
      </c>
      <c r="AL42" s="4">
        <v>1</v>
      </c>
      <c r="AM42" s="4">
        <v>1</v>
      </c>
    </row>
    <row r="43" spans="1:39" x14ac:dyDescent="0.3">
      <c r="A43" s="38"/>
      <c r="B43" s="12" t="s">
        <v>41</v>
      </c>
      <c r="C43" s="13">
        <v>0.19</v>
      </c>
      <c r="D43" s="13">
        <v>0.128</v>
      </c>
      <c r="E43" s="13">
        <v>2.1970000000000001</v>
      </c>
      <c r="F43" s="13">
        <v>1</v>
      </c>
      <c r="G43" s="17">
        <v>0.13800000000000001</v>
      </c>
      <c r="H43" s="3"/>
      <c r="J43" s="7">
        <v>0</v>
      </c>
      <c r="K43" s="7">
        <v>0</v>
      </c>
      <c r="L43" s="7">
        <v>0</v>
      </c>
      <c r="M43" s="7">
        <v>0</v>
      </c>
      <c r="N43" s="4"/>
      <c r="O43" s="7">
        <v>1</v>
      </c>
      <c r="P43" s="4">
        <v>1</v>
      </c>
      <c r="Q43" s="7">
        <v>1</v>
      </c>
      <c r="R43" s="4">
        <v>1</v>
      </c>
      <c r="S43" s="7"/>
      <c r="T43" s="4">
        <v>0</v>
      </c>
      <c r="U43" s="4">
        <v>0</v>
      </c>
      <c r="V43" s="4">
        <v>0</v>
      </c>
      <c r="W43" s="4">
        <v>0</v>
      </c>
      <c r="Z43" s="7">
        <v>0</v>
      </c>
      <c r="AA43" s="7">
        <v>0</v>
      </c>
      <c r="AB43" s="7">
        <v>0</v>
      </c>
      <c r="AC43" s="7">
        <v>0</v>
      </c>
      <c r="AD43" s="4"/>
      <c r="AE43" s="7">
        <v>1</v>
      </c>
      <c r="AF43" s="4">
        <v>1</v>
      </c>
      <c r="AG43" s="7">
        <v>1</v>
      </c>
      <c r="AH43" s="4">
        <v>1</v>
      </c>
      <c r="AI43" s="7"/>
      <c r="AJ43" s="4">
        <v>0</v>
      </c>
      <c r="AK43" s="4">
        <v>0</v>
      </c>
      <c r="AL43" s="4">
        <v>0</v>
      </c>
      <c r="AM43" s="4">
        <v>0</v>
      </c>
    </row>
    <row r="44" spans="1:39" x14ac:dyDescent="0.3">
      <c r="A44" s="38"/>
      <c r="B44" s="12" t="s">
        <v>42</v>
      </c>
      <c r="C44" s="13">
        <v>0.312</v>
      </c>
      <c r="D44" s="13">
        <v>0.03</v>
      </c>
      <c r="E44" s="13">
        <v>106.73699999999999</v>
      </c>
      <c r="F44" s="13">
        <v>1</v>
      </c>
      <c r="G44" s="17">
        <v>0</v>
      </c>
      <c r="H44" s="3"/>
      <c r="J44" s="7">
        <v>15</v>
      </c>
      <c r="K44" s="7">
        <f>J44</f>
        <v>15</v>
      </c>
      <c r="L44" s="7">
        <f t="shared" ref="L44:M44" si="7">K44</f>
        <v>15</v>
      </c>
      <c r="M44" s="7">
        <f t="shared" si="7"/>
        <v>15</v>
      </c>
      <c r="N44" s="7"/>
      <c r="O44" s="7">
        <f>M44</f>
        <v>15</v>
      </c>
      <c r="P44" s="7">
        <f t="shared" ref="P44:R44" si="8">O44</f>
        <v>15</v>
      </c>
      <c r="Q44" s="7">
        <f t="shared" si="8"/>
        <v>15</v>
      </c>
      <c r="R44" s="7">
        <f t="shared" si="8"/>
        <v>15</v>
      </c>
      <c r="S44" s="7"/>
      <c r="T44" s="7">
        <f>R44</f>
        <v>15</v>
      </c>
      <c r="U44" s="7">
        <f t="shared" ref="U44:W44" si="9">T44</f>
        <v>15</v>
      </c>
      <c r="V44" s="7">
        <f t="shared" si="9"/>
        <v>15</v>
      </c>
      <c r="W44" s="7">
        <f t="shared" si="9"/>
        <v>15</v>
      </c>
      <c r="Z44" s="7">
        <f>W44</f>
        <v>15</v>
      </c>
      <c r="AA44" s="7">
        <f>Z44</f>
        <v>15</v>
      </c>
      <c r="AB44" s="7">
        <f t="shared" ref="AB44" si="10">AA44</f>
        <v>15</v>
      </c>
      <c r="AC44" s="7">
        <f t="shared" ref="AC44" si="11">AB44</f>
        <v>15</v>
      </c>
      <c r="AD44" s="7"/>
      <c r="AE44" s="7">
        <f>AC44</f>
        <v>15</v>
      </c>
      <c r="AF44" s="7">
        <f t="shared" ref="AF44" si="12">AE44</f>
        <v>15</v>
      </c>
      <c r="AG44" s="7">
        <f t="shared" ref="AG44" si="13">AF44</f>
        <v>15</v>
      </c>
      <c r="AH44" s="7">
        <f t="shared" ref="AH44" si="14">AG44</f>
        <v>15</v>
      </c>
      <c r="AI44" s="7"/>
      <c r="AJ44" s="7">
        <f>AH44</f>
        <v>15</v>
      </c>
      <c r="AK44" s="7">
        <f t="shared" ref="AK44" si="15">AJ44</f>
        <v>15</v>
      </c>
      <c r="AL44" s="7">
        <f t="shared" ref="AL44" si="16">AK44</f>
        <v>15</v>
      </c>
      <c r="AM44" s="7">
        <f t="shared" ref="AM44" si="17">AL44</f>
        <v>15</v>
      </c>
    </row>
    <row r="45" spans="1:39" x14ac:dyDescent="0.3">
      <c r="A45" s="38"/>
      <c r="B45" s="12" t="s">
        <v>43</v>
      </c>
      <c r="C45" s="13">
        <v>-1.026</v>
      </c>
      <c r="D45" s="13">
        <v>0.123</v>
      </c>
      <c r="E45" s="13">
        <v>70.093999999999994</v>
      </c>
      <c r="F45" s="13">
        <v>1</v>
      </c>
      <c r="G45" s="17">
        <v>0</v>
      </c>
      <c r="H45" s="3"/>
      <c r="J45" s="7">
        <v>1</v>
      </c>
      <c r="K45" s="7">
        <v>2</v>
      </c>
      <c r="L45" s="7">
        <v>1</v>
      </c>
      <c r="M45" s="7">
        <v>2</v>
      </c>
      <c r="N45" s="4"/>
      <c r="O45" s="7">
        <v>1</v>
      </c>
      <c r="P45" s="4">
        <v>2</v>
      </c>
      <c r="Q45" s="7">
        <v>1</v>
      </c>
      <c r="R45" s="4">
        <v>2</v>
      </c>
      <c r="S45" s="7"/>
      <c r="T45" s="4">
        <v>1</v>
      </c>
      <c r="U45" s="4">
        <v>2</v>
      </c>
      <c r="V45" s="4">
        <v>1</v>
      </c>
      <c r="W45" s="4">
        <v>2</v>
      </c>
      <c r="Z45" s="7">
        <v>1</v>
      </c>
      <c r="AA45" s="7">
        <v>2</v>
      </c>
      <c r="AB45" s="7">
        <v>1</v>
      </c>
      <c r="AC45" s="7">
        <v>2</v>
      </c>
      <c r="AD45" s="4"/>
      <c r="AE45" s="7">
        <v>1</v>
      </c>
      <c r="AF45" s="4">
        <v>2</v>
      </c>
      <c r="AG45" s="7">
        <v>1</v>
      </c>
      <c r="AH45" s="4">
        <v>2</v>
      </c>
      <c r="AI45" s="7"/>
      <c r="AJ45" s="4">
        <v>1</v>
      </c>
      <c r="AK45" s="4">
        <v>2</v>
      </c>
      <c r="AL45" s="4">
        <v>1</v>
      </c>
      <c r="AM45" s="4">
        <v>2</v>
      </c>
    </row>
    <row r="46" spans="1:39" x14ac:dyDescent="0.3">
      <c r="A46" s="38"/>
      <c r="B46" s="12" t="s">
        <v>44</v>
      </c>
      <c r="C46" s="13">
        <v>-0.127</v>
      </c>
      <c r="D46" s="13">
        <v>0.14199999999999999</v>
      </c>
      <c r="E46" s="13">
        <v>0.80500000000000005</v>
      </c>
      <c r="F46" s="13">
        <v>1</v>
      </c>
      <c r="G46" s="17">
        <v>0.36899999999999999</v>
      </c>
      <c r="H46" s="3"/>
      <c r="J46" s="7">
        <v>1</v>
      </c>
      <c r="K46" s="7">
        <v>1</v>
      </c>
      <c r="L46" s="7">
        <v>0</v>
      </c>
      <c r="M46" s="7">
        <v>0</v>
      </c>
      <c r="N46" s="4"/>
      <c r="O46" s="7">
        <v>1</v>
      </c>
      <c r="P46" s="4">
        <v>1</v>
      </c>
      <c r="Q46" s="7">
        <v>0</v>
      </c>
      <c r="R46" s="4">
        <v>0</v>
      </c>
      <c r="S46" s="7"/>
      <c r="T46" s="4">
        <v>1</v>
      </c>
      <c r="U46" s="4">
        <v>1</v>
      </c>
      <c r="V46" s="4">
        <v>0</v>
      </c>
      <c r="W46" s="4">
        <v>0</v>
      </c>
      <c r="Z46" s="7">
        <v>1</v>
      </c>
      <c r="AA46" s="7">
        <v>1</v>
      </c>
      <c r="AB46" s="7">
        <v>0</v>
      </c>
      <c r="AC46" s="7">
        <v>0</v>
      </c>
      <c r="AD46" s="4"/>
      <c r="AE46" s="7">
        <v>1</v>
      </c>
      <c r="AF46" s="4">
        <v>1</v>
      </c>
      <c r="AG46" s="7">
        <v>0</v>
      </c>
      <c r="AH46" s="4">
        <v>0</v>
      </c>
      <c r="AI46" s="7"/>
      <c r="AJ46" s="4">
        <v>1</v>
      </c>
      <c r="AK46" s="4">
        <v>1</v>
      </c>
      <c r="AL46" s="4">
        <v>0</v>
      </c>
      <c r="AM46" s="4">
        <v>0</v>
      </c>
    </row>
    <row r="47" spans="1:39" ht="27.6" x14ac:dyDescent="0.3">
      <c r="A47" s="38"/>
      <c r="B47" s="12" t="s">
        <v>56</v>
      </c>
      <c r="C47" s="13">
        <v>0.46899999999999997</v>
      </c>
      <c r="D47" s="13">
        <v>0.14399999999999999</v>
      </c>
      <c r="E47" s="13">
        <v>10.667999999999999</v>
      </c>
      <c r="F47" s="13">
        <v>1</v>
      </c>
      <c r="G47" s="17">
        <v>1E-3</v>
      </c>
      <c r="H47" s="3"/>
      <c r="J47" s="7">
        <v>0</v>
      </c>
      <c r="K47" s="7">
        <v>0</v>
      </c>
      <c r="L47" s="7">
        <v>0</v>
      </c>
      <c r="M47" s="7">
        <v>0</v>
      </c>
      <c r="N47" s="7"/>
      <c r="O47" s="7">
        <v>0</v>
      </c>
      <c r="P47" s="7">
        <v>0</v>
      </c>
      <c r="Q47" s="7">
        <v>0</v>
      </c>
      <c r="R47" s="7">
        <v>0</v>
      </c>
      <c r="S47" s="7"/>
      <c r="T47" s="7">
        <v>0</v>
      </c>
      <c r="U47" s="7">
        <v>0</v>
      </c>
      <c r="V47" s="7">
        <v>0</v>
      </c>
      <c r="W47" s="7">
        <v>0</v>
      </c>
      <c r="Z47" s="7">
        <v>1</v>
      </c>
      <c r="AA47" s="7">
        <v>1</v>
      </c>
      <c r="AB47" s="7">
        <v>1</v>
      </c>
      <c r="AC47" s="7">
        <v>1</v>
      </c>
      <c r="AD47" s="7"/>
      <c r="AE47" s="7">
        <v>1</v>
      </c>
      <c r="AF47" s="7">
        <v>1</v>
      </c>
      <c r="AG47" s="7">
        <v>1</v>
      </c>
      <c r="AH47" s="7">
        <v>1</v>
      </c>
      <c r="AI47" s="7"/>
      <c r="AJ47" s="7">
        <v>1</v>
      </c>
      <c r="AK47" s="7">
        <v>1</v>
      </c>
      <c r="AL47" s="7">
        <v>1</v>
      </c>
      <c r="AM47" s="7">
        <v>1</v>
      </c>
    </row>
    <row r="48" spans="1:39" ht="15" thickBot="1" x14ac:dyDescent="0.35">
      <c r="A48" s="18"/>
      <c r="B48" s="19" t="s">
        <v>45</v>
      </c>
      <c r="C48" s="20">
        <v>-5.2210000000000001</v>
      </c>
      <c r="D48" s="20">
        <v>0.46</v>
      </c>
      <c r="E48" s="20">
        <v>128.90700000000001</v>
      </c>
      <c r="F48" s="20">
        <v>1</v>
      </c>
      <c r="G48" s="21">
        <v>0</v>
      </c>
      <c r="H48" s="3"/>
      <c r="J48" s="7">
        <v>1</v>
      </c>
      <c r="K48" s="7">
        <v>1</v>
      </c>
      <c r="L48" s="7">
        <v>1</v>
      </c>
      <c r="M48" s="7">
        <v>1</v>
      </c>
      <c r="N48" s="7"/>
      <c r="O48" s="7">
        <v>1</v>
      </c>
      <c r="P48" s="7">
        <v>1</v>
      </c>
      <c r="Q48" s="7">
        <v>1</v>
      </c>
      <c r="R48" s="7">
        <v>1</v>
      </c>
      <c r="S48" s="7"/>
      <c r="T48" s="7">
        <v>1</v>
      </c>
      <c r="U48" s="7">
        <v>1</v>
      </c>
      <c r="V48" s="7">
        <v>1</v>
      </c>
      <c r="W48" s="7">
        <v>1</v>
      </c>
      <c r="Z48" s="7">
        <v>1</v>
      </c>
      <c r="AA48" s="7">
        <v>1</v>
      </c>
      <c r="AB48" s="7">
        <v>1</v>
      </c>
      <c r="AC48" s="7">
        <v>1</v>
      </c>
      <c r="AD48" s="7"/>
      <c r="AE48" s="7">
        <v>1</v>
      </c>
      <c r="AF48" s="7">
        <v>1</v>
      </c>
      <c r="AG48" s="7">
        <v>1</v>
      </c>
      <c r="AH48" s="7">
        <v>1</v>
      </c>
      <c r="AI48" s="7"/>
      <c r="AJ48" s="7">
        <v>1</v>
      </c>
      <c r="AK48" s="7">
        <v>1</v>
      </c>
      <c r="AL48" s="7">
        <v>1</v>
      </c>
      <c r="AM48" s="7">
        <v>1</v>
      </c>
    </row>
    <row r="49" spans="1:39" x14ac:dyDescent="0.3">
      <c r="H49" s="3"/>
      <c r="J49">
        <f>J42*$C42+J43*$C43+J44*$C44+J45*$C45+J46*$C46+J47*$C47+J48*$C48</f>
        <v>-1.694</v>
      </c>
      <c r="K49">
        <f t="shared" ref="K49:W49" si="18">K42*$C42+K43*$C43+K44*$C44+K45*$C45+K46*$C46+K47*$C47+K48*$C48</f>
        <v>-2.7200000000000006</v>
      </c>
      <c r="L49">
        <f t="shared" si="18"/>
        <v>-1.5670000000000002</v>
      </c>
      <c r="M49">
        <f t="shared" si="18"/>
        <v>-2.5930000000000004</v>
      </c>
      <c r="O49">
        <f t="shared" si="18"/>
        <v>-1.5039999999999996</v>
      </c>
      <c r="P49">
        <f t="shared" si="18"/>
        <v>-2.5300000000000002</v>
      </c>
      <c r="Q49">
        <f t="shared" si="18"/>
        <v>-1.3769999999999998</v>
      </c>
      <c r="R49">
        <f t="shared" si="18"/>
        <v>-2.403</v>
      </c>
      <c r="T49">
        <f t="shared" si="18"/>
        <v>-1.6749999999999998</v>
      </c>
      <c r="U49">
        <f t="shared" si="18"/>
        <v>-2.7010000000000005</v>
      </c>
      <c r="V49">
        <f t="shared" si="18"/>
        <v>-1.548</v>
      </c>
      <c r="W49">
        <f t="shared" si="18"/>
        <v>-2.5740000000000003</v>
      </c>
      <c r="Z49">
        <f>Z42*$C42+Z43*$C43+Z44*$C44+Z45*$C45+Z46*$C46+Z47*$C47+Z48*$C48</f>
        <v>-1.2250000000000001</v>
      </c>
      <c r="AA49">
        <f>AA42*$C42+AA43*$C43+AA44*$C44+AA45*$C45+AA46*$C46+AA47*$C47+AA48*$C48</f>
        <v>-2.2510000000000008</v>
      </c>
      <c r="AB49">
        <f>AB42*$C42+AB43*$C43+AB44*$C44+AB45*$C45+AB46*$C46+AB47*$C47+AB48*$C48</f>
        <v>-1.0979999999999999</v>
      </c>
      <c r="AC49">
        <f>AC42*$C42+AC43*$C43+AC44*$C44+AC45*$C45+AC46*$C46+AC47*$C47+AC48*$C48</f>
        <v>-2.1240000000000006</v>
      </c>
      <c r="AE49">
        <f>AE42*$C42+AE43*$C43+AE44*$C44+AE45*$C45+AE46*$C46+AE47*$C47+AE48*$C48</f>
        <v>-1.0349999999999993</v>
      </c>
      <c r="AF49">
        <f>AF42*$C42+AF43*$C43+AF44*$C44+AF45*$C45+AF46*$C46+AF47*$C47+AF48*$C48</f>
        <v>-2.0610000000000004</v>
      </c>
      <c r="AG49">
        <f>AG42*$C42+AG43*$C43+AG44*$C44+AG45*$C45+AG46*$C46+AG47*$C47+AG48*$C48</f>
        <v>-0.90799999999999947</v>
      </c>
      <c r="AH49">
        <f>AH42*$C42+AH43*$C43+AH44*$C44+AH45*$C45+AH46*$C46+AH47*$C47+AH48*$C48</f>
        <v>-1.9340000000000002</v>
      </c>
      <c r="AJ49">
        <f>AJ42*$C42+AJ43*$C43+AJ44*$C44+AJ45*$C45+AJ46*$C46+AJ47*$C47+AJ48*$C48</f>
        <v>-1.2059999999999995</v>
      </c>
      <c r="AK49">
        <f>AK42*$C42+AK43*$C43+AK44*$C44+AK45*$C45+AK46*$C46+AK47*$C47+AK48*$C48</f>
        <v>-2.2320000000000007</v>
      </c>
      <c r="AL49">
        <f>AL42*$C42+AL43*$C43+AL44*$C44+AL45*$C45+AL46*$C46+AL47*$C47+AL48*$C48</f>
        <v>-1.0789999999999997</v>
      </c>
      <c r="AM49">
        <f>AM42*$C42+AM43*$C43+AM44*$C44+AM45*$C45+AM46*$C46+AM47*$C47+AM48*$C48</f>
        <v>-2.1050000000000004</v>
      </c>
    </row>
    <row r="50" spans="1:39" x14ac:dyDescent="0.3">
      <c r="J50">
        <f>EXP(-J49)</f>
        <v>5.4412020416630202</v>
      </c>
      <c r="K50">
        <f t="shared" ref="K50:M50" si="19">EXP(-K49)</f>
        <v>15.180322244953906</v>
      </c>
      <c r="L50">
        <f t="shared" si="19"/>
        <v>4.7922498574970209</v>
      </c>
      <c r="M50">
        <f t="shared" si="19"/>
        <v>13.369820962006569</v>
      </c>
      <c r="O50">
        <f>EXP(-O49)</f>
        <v>4.4996517279845039</v>
      </c>
      <c r="P50">
        <f>EXP(-P49)</f>
        <v>12.553506136668235</v>
      </c>
      <c r="Q50">
        <f>EXP(-Q49)</f>
        <v>3.9629947917959365</v>
      </c>
      <c r="R50">
        <f>EXP(-R49)</f>
        <v>11.056295563718759</v>
      </c>
      <c r="T50">
        <f>EXP(-T49)</f>
        <v>5.3387951490731753</v>
      </c>
      <c r="U50">
        <f>EXP(-U49)</f>
        <v>14.894618898944152</v>
      </c>
      <c r="V50">
        <f>EXP(-V49)</f>
        <v>4.7020566588871047</v>
      </c>
      <c r="W50">
        <f>EXP(-W49)</f>
        <v>13.118192404802102</v>
      </c>
      <c r="Z50">
        <f>EXP(-Z49)</f>
        <v>3.4041660827908191</v>
      </c>
      <c r="AA50">
        <f t="shared" ref="AA50:AC50" si="20">EXP(-AA49)</f>
        <v>9.4972283176444954</v>
      </c>
      <c r="AB50">
        <f t="shared" si="20"/>
        <v>2.998163696227035</v>
      </c>
      <c r="AC50">
        <f t="shared" si="20"/>
        <v>8.3645287756927527</v>
      </c>
      <c r="AE50">
        <f>EXP(-AE49)</f>
        <v>2.8151062356240617</v>
      </c>
      <c r="AF50">
        <f>EXP(-AF49)</f>
        <v>7.8538197044216638</v>
      </c>
      <c r="AG50">
        <f>EXP(-AG49)</f>
        <v>2.4793588536523381</v>
      </c>
      <c r="AH50">
        <f>EXP(-AH49)</f>
        <v>6.917123472191208</v>
      </c>
      <c r="AJ50">
        <f>EXP(-AJ49)</f>
        <v>3.3400975060812854</v>
      </c>
      <c r="AK50">
        <f>EXP(-AK49)</f>
        <v>9.3184844237807418</v>
      </c>
      <c r="AL50">
        <f>EXP(-AL49)</f>
        <v>2.9417363433635759</v>
      </c>
      <c r="AM50">
        <f>EXP(-AM49)</f>
        <v>8.2071030095958122</v>
      </c>
    </row>
    <row r="51" spans="1:39" x14ac:dyDescent="0.3">
      <c r="A51" t="s">
        <v>50</v>
      </c>
      <c r="B51">
        <v>0.1</v>
      </c>
      <c r="I51" t="s">
        <v>46</v>
      </c>
      <c r="J51" s="1">
        <f>1/(1+J50)</f>
        <v>0.15525052521746627</v>
      </c>
      <c r="K51" s="1">
        <f t="shared" ref="K51:M51" si="21">1/(1+K50)</f>
        <v>6.1803466263588541E-2</v>
      </c>
      <c r="L51" s="1">
        <f t="shared" si="21"/>
        <v>0.17264448609820943</v>
      </c>
      <c r="M51" s="1">
        <f t="shared" si="21"/>
        <v>6.9590289443687142E-2</v>
      </c>
      <c r="N51" s="1"/>
      <c r="O51" s="1">
        <f t="shared" ref="O51:R51" si="22">1/(1+O50)</f>
        <v>0.1818296956717434</v>
      </c>
      <c r="P51" s="1">
        <f t="shared" si="22"/>
        <v>7.3781646602465265E-2</v>
      </c>
      <c r="Q51" s="1">
        <f t="shared" si="22"/>
        <v>0.20149124509520883</v>
      </c>
      <c r="R51" s="1">
        <f t="shared" si="22"/>
        <v>8.2944217377128607E-2</v>
      </c>
      <c r="S51" s="1"/>
      <c r="T51" s="1">
        <f t="shared" ref="T51:W51" si="23">1/(1+T50)</f>
        <v>0.15775868701896995</v>
      </c>
      <c r="U51" s="1">
        <f t="shared" si="23"/>
        <v>6.2914374126103012E-2</v>
      </c>
      <c r="V51" s="1">
        <f t="shared" si="23"/>
        <v>0.17537531803396256</v>
      </c>
      <c r="W51" s="1">
        <f t="shared" si="23"/>
        <v>7.0830597241319945E-2</v>
      </c>
      <c r="Y51" t="s">
        <v>46</v>
      </c>
      <c r="Z51" s="1">
        <f>1/(1+Z50)</f>
        <v>0.22705774060326145</v>
      </c>
      <c r="AA51" s="1">
        <f t="shared" ref="AA51:AC51" si="24">1/(1+AA50)</f>
        <v>9.5263241852054245E-2</v>
      </c>
      <c r="AB51" s="1">
        <f t="shared" si="24"/>
        <v>0.2501148216976895</v>
      </c>
      <c r="AC51" s="1">
        <f t="shared" si="24"/>
        <v>0.10678593914898016</v>
      </c>
      <c r="AD51" s="1"/>
      <c r="AE51" s="1">
        <f t="shared" ref="AE51:AH51" si="25">1/(1+AE50)</f>
        <v>0.26211589880836528</v>
      </c>
      <c r="AF51" s="1">
        <f t="shared" si="25"/>
        <v>0.11294560239357399</v>
      </c>
      <c r="AG51" s="1">
        <f t="shared" si="25"/>
        <v>0.28740927339250566</v>
      </c>
      <c r="AH51" s="1">
        <f t="shared" si="25"/>
        <v>0.12630850125206292</v>
      </c>
      <c r="AI51" s="1"/>
      <c r="AJ51" s="1">
        <f t="shared" ref="AJ51:AM51" si="26">1/(1+AJ50)</f>
        <v>0.23040956996906489</v>
      </c>
      <c r="AK51" s="1">
        <f t="shared" si="26"/>
        <v>9.6913457338301159E-2</v>
      </c>
      <c r="AL51" s="1">
        <f t="shared" si="26"/>
        <v>0.25369530402093726</v>
      </c>
      <c r="AM51" s="1">
        <f t="shared" si="26"/>
        <v>0.10861179667022099</v>
      </c>
    </row>
    <row r="52" spans="1:39" x14ac:dyDescent="0.3">
      <c r="O52" s="1"/>
      <c r="P52" s="1"/>
      <c r="Q52" s="1"/>
      <c r="R52" s="1"/>
      <c r="S52" s="1"/>
      <c r="T52" s="1"/>
      <c r="U52" s="1"/>
      <c r="V52" s="1"/>
      <c r="W52" s="1"/>
      <c r="X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x14ac:dyDescent="0.3">
      <c r="A53" t="s">
        <v>94</v>
      </c>
      <c r="B53">
        <v>1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39" x14ac:dyDescent="0.3">
      <c r="A54" t="s">
        <v>51</v>
      </c>
      <c r="B54">
        <v>0.5</v>
      </c>
      <c r="C54" s="1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9" x14ac:dyDescent="0.3">
      <c r="A55" t="s">
        <v>52</v>
      </c>
      <c r="B55">
        <v>0.2</v>
      </c>
    </row>
    <row r="56" spans="1:39" x14ac:dyDescent="0.3">
      <c r="B56" s="2"/>
    </row>
    <row r="57" spans="1:39" x14ac:dyDescent="0.3">
      <c r="B57" s="2"/>
      <c r="J57" s="1"/>
      <c r="N57" s="1"/>
      <c r="R57" s="1"/>
      <c r="V57" s="1"/>
    </row>
    <row r="58" spans="1:39" x14ac:dyDescent="0.3">
      <c r="B58" s="2"/>
      <c r="J58" s="1"/>
      <c r="K58" s="1"/>
      <c r="N58" s="1"/>
      <c r="O58" s="1"/>
      <c r="R58" s="1"/>
      <c r="S58" s="1"/>
      <c r="T58" s="1"/>
      <c r="V58" s="1"/>
      <c r="W58" s="1"/>
    </row>
    <row r="59" spans="1:39" x14ac:dyDescent="0.3">
      <c r="J59" s="1"/>
      <c r="K59" s="1"/>
      <c r="N59" s="1"/>
      <c r="O59" s="1"/>
      <c r="R59" s="1"/>
      <c r="S59" s="1"/>
      <c r="T59" s="1"/>
      <c r="V59" s="1"/>
      <c r="W59" s="1"/>
    </row>
    <row r="60" spans="1:39" x14ac:dyDescent="0.3">
      <c r="J60" s="1"/>
      <c r="K60" s="1"/>
      <c r="N60" s="1"/>
      <c r="O60" s="1"/>
      <c r="R60" s="1"/>
      <c r="S60" s="1"/>
      <c r="T60" s="1"/>
      <c r="V60" s="1"/>
      <c r="W60" s="1"/>
    </row>
    <row r="61" spans="1:39" x14ac:dyDescent="0.3">
      <c r="J61" s="1"/>
      <c r="K61" s="1"/>
      <c r="N61" s="1"/>
      <c r="O61" s="1"/>
      <c r="R61" s="1"/>
      <c r="S61" s="1"/>
      <c r="T61" s="1"/>
      <c r="V61" s="1"/>
      <c r="W61" s="1"/>
    </row>
    <row r="62" spans="1:39" x14ac:dyDescent="0.3">
      <c r="J62" s="1"/>
      <c r="K62" s="1"/>
      <c r="N62" s="1"/>
      <c r="O62" s="1"/>
      <c r="R62" s="1"/>
      <c r="S62" s="1"/>
      <c r="T62" s="1"/>
      <c r="V62" s="1"/>
      <c r="W62" s="1"/>
    </row>
    <row r="63" spans="1:39" x14ac:dyDescent="0.3">
      <c r="J63" s="1"/>
      <c r="K63" s="1"/>
      <c r="N63" s="1"/>
      <c r="O63" s="1"/>
      <c r="R63" s="1"/>
      <c r="S63" s="1"/>
      <c r="T63" s="1"/>
      <c r="V63" s="1"/>
      <c r="W63" s="1"/>
    </row>
    <row r="64" spans="1:39" x14ac:dyDescent="0.3">
      <c r="J64" s="1"/>
      <c r="K64" s="1"/>
      <c r="N64" s="1"/>
      <c r="O64" s="1"/>
      <c r="R64" s="1"/>
      <c r="S64" s="1"/>
      <c r="T64" s="1"/>
      <c r="V64" s="1"/>
      <c r="W64" s="1"/>
    </row>
    <row r="66" spans="10:23" x14ac:dyDescent="0.3">
      <c r="O66" s="1"/>
    </row>
    <row r="69" spans="10:23" x14ac:dyDescent="0.3">
      <c r="J69" s="1"/>
      <c r="N69" s="1"/>
      <c r="R69" s="1"/>
      <c r="V69" s="1"/>
    </row>
    <row r="70" spans="10:23" x14ac:dyDescent="0.3">
      <c r="J70" s="1"/>
      <c r="K70" s="1"/>
      <c r="N70" s="1"/>
      <c r="O70" s="1"/>
      <c r="R70" s="1"/>
      <c r="S70" s="1"/>
      <c r="T70" s="1"/>
      <c r="V70" s="1"/>
      <c r="W70" s="1"/>
    </row>
    <row r="71" spans="10:23" x14ac:dyDescent="0.3">
      <c r="J71" s="1"/>
      <c r="K71" s="1"/>
      <c r="N71" s="1"/>
      <c r="O71" s="1"/>
      <c r="R71" s="1"/>
      <c r="S71" s="1"/>
      <c r="T71" s="1"/>
      <c r="V71" s="1"/>
      <c r="W71" s="1"/>
    </row>
    <row r="72" spans="10:23" x14ac:dyDescent="0.3">
      <c r="J72" s="1"/>
      <c r="K72" s="1"/>
      <c r="N72" s="1"/>
      <c r="O72" s="1"/>
      <c r="R72" s="1"/>
      <c r="S72" s="1"/>
      <c r="T72" s="1"/>
      <c r="V72" s="1"/>
      <c r="W72" s="1"/>
    </row>
    <row r="73" spans="10:23" x14ac:dyDescent="0.3">
      <c r="J73" s="1"/>
      <c r="K73" s="1"/>
      <c r="N73" s="1"/>
      <c r="O73" s="1"/>
      <c r="R73" s="1"/>
      <c r="S73" s="1"/>
      <c r="T73" s="1"/>
      <c r="V73" s="1"/>
      <c r="W73" s="1"/>
    </row>
    <row r="74" spans="10:23" x14ac:dyDescent="0.3">
      <c r="J74" s="1"/>
      <c r="K74" s="1"/>
      <c r="N74" s="1"/>
      <c r="O74" s="1"/>
      <c r="R74" s="1"/>
      <c r="S74" s="1"/>
      <c r="T74" s="1"/>
      <c r="V74" s="1"/>
      <c r="W74" s="1"/>
    </row>
    <row r="75" spans="10:23" x14ac:dyDescent="0.3">
      <c r="J75" s="1"/>
      <c r="K75" s="1"/>
      <c r="N75" s="1"/>
      <c r="O75" s="1"/>
      <c r="R75" s="1"/>
      <c r="S75" s="1"/>
      <c r="T75" s="1"/>
      <c r="V75" s="1"/>
      <c r="W75" s="1"/>
    </row>
    <row r="76" spans="10:23" x14ac:dyDescent="0.3">
      <c r="J76" s="1"/>
      <c r="K76" s="1"/>
      <c r="N76" s="1"/>
      <c r="O76" s="1"/>
      <c r="R76" s="1"/>
      <c r="S76" s="1"/>
      <c r="T76" s="1"/>
      <c r="V76" s="1"/>
      <c r="W76" s="1"/>
    </row>
    <row r="81" spans="10:23" x14ac:dyDescent="0.3">
      <c r="J81" s="1"/>
      <c r="N81" s="1"/>
      <c r="R81" s="1"/>
      <c r="V81" s="1"/>
    </row>
    <row r="82" spans="10:23" x14ac:dyDescent="0.3">
      <c r="J82" s="1"/>
      <c r="K82" s="1"/>
      <c r="N82" s="1"/>
      <c r="O82" s="1"/>
      <c r="R82" s="1"/>
      <c r="S82" s="1"/>
      <c r="T82" s="1"/>
      <c r="V82" s="1"/>
      <c r="W82" s="1"/>
    </row>
    <row r="83" spans="10:23" x14ac:dyDescent="0.3">
      <c r="J83" s="1"/>
      <c r="K83" s="1"/>
      <c r="N83" s="1"/>
      <c r="O83" s="1"/>
      <c r="R83" s="1"/>
      <c r="S83" s="1"/>
      <c r="T83" s="1"/>
      <c r="V83" s="1"/>
      <c r="W83" s="1"/>
    </row>
    <row r="84" spans="10:23" x14ac:dyDescent="0.3">
      <c r="J84" s="1"/>
      <c r="K84" s="1"/>
      <c r="N84" s="1"/>
      <c r="O84" s="1"/>
      <c r="R84" s="1"/>
      <c r="S84" s="1"/>
      <c r="T84" s="1"/>
      <c r="V84" s="1"/>
      <c r="W84" s="1"/>
    </row>
    <row r="85" spans="10:23" x14ac:dyDescent="0.3">
      <c r="J85" s="1"/>
      <c r="K85" s="1"/>
      <c r="N85" s="1"/>
      <c r="O85" s="1"/>
      <c r="R85" s="1"/>
      <c r="S85" s="1"/>
      <c r="T85" s="1"/>
      <c r="V85" s="1"/>
      <c r="W85" s="1"/>
    </row>
    <row r="86" spans="10:23" x14ac:dyDescent="0.3">
      <c r="J86" s="1"/>
      <c r="K86" s="1"/>
      <c r="N86" s="1"/>
      <c r="O86" s="1"/>
      <c r="R86" s="1"/>
      <c r="S86" s="1"/>
      <c r="T86" s="1"/>
      <c r="V86" s="1"/>
      <c r="W86" s="1"/>
    </row>
    <row r="87" spans="10:23" x14ac:dyDescent="0.3">
      <c r="J87" s="1"/>
      <c r="K87" s="1"/>
      <c r="N87" s="1"/>
      <c r="O87" s="1"/>
      <c r="R87" s="1"/>
      <c r="S87" s="1"/>
      <c r="T87" s="1"/>
      <c r="V87" s="1"/>
      <c r="W87" s="1"/>
    </row>
    <row r="88" spans="10:23" x14ac:dyDescent="0.3">
      <c r="J88" s="1"/>
      <c r="K88" s="1"/>
      <c r="N88" s="1"/>
      <c r="O88" s="1"/>
      <c r="R88" s="1"/>
      <c r="S88" s="1"/>
      <c r="T88" s="1"/>
      <c r="V88" s="1"/>
      <c r="W88" s="1"/>
    </row>
    <row r="93" spans="10:23" x14ac:dyDescent="0.3">
      <c r="J93" s="1"/>
      <c r="N93" s="1"/>
      <c r="R93" s="1"/>
      <c r="V93" s="1"/>
    </row>
    <row r="94" spans="10:23" x14ac:dyDescent="0.3">
      <c r="J94" s="1"/>
      <c r="K94" s="1"/>
      <c r="N94" s="1"/>
      <c r="O94" s="1"/>
      <c r="R94" s="1"/>
      <c r="S94" s="1"/>
      <c r="T94" s="1"/>
      <c r="V94" s="1"/>
      <c r="W94" s="1"/>
    </row>
    <row r="95" spans="10:23" x14ac:dyDescent="0.3">
      <c r="J95" s="1"/>
      <c r="K95" s="1"/>
      <c r="N95" s="1"/>
      <c r="O95" s="1"/>
      <c r="R95" s="1"/>
      <c r="S95" s="1"/>
      <c r="T95" s="1"/>
      <c r="V95" s="1"/>
      <c r="W95" s="1"/>
    </row>
    <row r="96" spans="10:23" x14ac:dyDescent="0.3">
      <c r="J96" s="1"/>
      <c r="K96" s="1"/>
      <c r="N96" s="1"/>
      <c r="O96" s="1"/>
      <c r="R96" s="1"/>
      <c r="S96" s="1"/>
      <c r="T96" s="1"/>
      <c r="V96" s="1"/>
      <c r="W96" s="1"/>
    </row>
    <row r="97" spans="10:23" x14ac:dyDescent="0.3">
      <c r="J97" s="1"/>
      <c r="K97" s="1"/>
      <c r="N97" s="1"/>
      <c r="O97" s="1"/>
      <c r="R97" s="1"/>
      <c r="S97" s="1"/>
      <c r="T97" s="1"/>
      <c r="V97" s="1"/>
      <c r="W97" s="1"/>
    </row>
    <row r="98" spans="10:23" x14ac:dyDescent="0.3">
      <c r="J98" s="1"/>
      <c r="K98" s="1"/>
      <c r="N98" s="1"/>
      <c r="O98" s="1"/>
      <c r="R98" s="1"/>
      <c r="S98" s="1"/>
      <c r="T98" s="1"/>
      <c r="V98" s="1"/>
      <c r="W98" s="1"/>
    </row>
    <row r="99" spans="10:23" x14ac:dyDescent="0.3">
      <c r="J99" s="1"/>
      <c r="K99" s="1"/>
      <c r="N99" s="1"/>
      <c r="O99" s="1"/>
      <c r="R99" s="1"/>
      <c r="S99" s="1"/>
      <c r="T99" s="1"/>
      <c r="V99" s="1"/>
      <c r="W99" s="1"/>
    </row>
    <row r="100" spans="10:23" x14ac:dyDescent="0.3">
      <c r="J100" s="1"/>
      <c r="K100" s="1"/>
      <c r="N100" s="1"/>
      <c r="O100" s="1"/>
      <c r="R100" s="1"/>
      <c r="S100" s="1"/>
      <c r="T100" s="1"/>
      <c r="V100" s="1"/>
      <c r="W100" s="1"/>
    </row>
    <row r="105" spans="10:23" x14ac:dyDescent="0.3">
      <c r="J105" s="1"/>
      <c r="N105" s="1"/>
      <c r="R105" s="1"/>
      <c r="V105" s="1"/>
    </row>
    <row r="106" spans="10:23" x14ac:dyDescent="0.3">
      <c r="J106" s="1"/>
      <c r="K106" s="1"/>
      <c r="N106" s="1"/>
      <c r="O106" s="1"/>
      <c r="R106" s="1"/>
      <c r="S106" s="1"/>
      <c r="T106" s="1"/>
      <c r="V106" s="1"/>
      <c r="W106" s="1"/>
    </row>
    <row r="107" spans="10:23" x14ac:dyDescent="0.3">
      <c r="J107" s="1"/>
      <c r="K107" s="1"/>
      <c r="N107" s="1"/>
      <c r="O107" s="1"/>
      <c r="R107" s="1"/>
      <c r="S107" s="1"/>
      <c r="T107" s="1"/>
      <c r="V107" s="1"/>
      <c r="W107" s="1"/>
    </row>
    <row r="108" spans="10:23" x14ac:dyDescent="0.3">
      <c r="J108" s="1"/>
      <c r="K108" s="1"/>
      <c r="N108" s="1"/>
      <c r="O108" s="1"/>
      <c r="R108" s="1"/>
      <c r="S108" s="1"/>
      <c r="T108" s="1"/>
      <c r="V108" s="1"/>
      <c r="W108" s="1"/>
    </row>
    <row r="109" spans="10:23" x14ac:dyDescent="0.3">
      <c r="J109" s="1"/>
      <c r="K109" s="1"/>
      <c r="N109" s="1"/>
      <c r="O109" s="1"/>
      <c r="R109" s="1"/>
      <c r="S109" s="1"/>
      <c r="T109" s="1"/>
      <c r="V109" s="1"/>
      <c r="W109" s="1"/>
    </row>
    <row r="110" spans="10:23" x14ac:dyDescent="0.3">
      <c r="J110" s="1"/>
      <c r="K110" s="1"/>
      <c r="N110" s="1"/>
      <c r="O110" s="1"/>
      <c r="R110" s="1"/>
      <c r="S110" s="1"/>
      <c r="T110" s="1"/>
      <c r="V110" s="1"/>
      <c r="W110" s="1"/>
    </row>
    <row r="111" spans="10:23" x14ac:dyDescent="0.3">
      <c r="J111" s="1"/>
      <c r="K111" s="1"/>
      <c r="N111" s="1"/>
      <c r="O111" s="1"/>
      <c r="R111" s="1"/>
      <c r="S111" s="1"/>
      <c r="T111" s="1"/>
      <c r="V111" s="1"/>
      <c r="W111" s="1"/>
    </row>
    <row r="112" spans="10:23" x14ac:dyDescent="0.3">
      <c r="J112" s="1"/>
      <c r="K112" s="1"/>
      <c r="N112" s="1"/>
      <c r="O112" s="1"/>
      <c r="R112" s="1"/>
      <c r="S112" s="1"/>
      <c r="T112" s="1"/>
      <c r="V112" s="1"/>
      <c r="W112" s="1"/>
    </row>
    <row r="117" spans="10:23" x14ac:dyDescent="0.3">
      <c r="J117" s="1"/>
      <c r="N117" s="1"/>
      <c r="R117" s="1"/>
      <c r="V117" s="1"/>
    </row>
    <row r="118" spans="10:23" x14ac:dyDescent="0.3">
      <c r="J118" s="1"/>
      <c r="K118" s="1"/>
      <c r="N118" s="1"/>
      <c r="O118" s="1"/>
      <c r="R118" s="1"/>
      <c r="S118" s="1"/>
      <c r="T118" s="1"/>
      <c r="V118" s="1"/>
      <c r="W118" s="1"/>
    </row>
    <row r="119" spans="10:23" x14ac:dyDescent="0.3">
      <c r="J119" s="1"/>
      <c r="K119" s="1"/>
      <c r="N119" s="1"/>
      <c r="O119" s="1"/>
      <c r="R119" s="1"/>
      <c r="S119" s="1"/>
      <c r="T119" s="1"/>
      <c r="V119" s="1"/>
      <c r="W119" s="1"/>
    </row>
    <row r="120" spans="10:23" x14ac:dyDescent="0.3">
      <c r="J120" s="1"/>
      <c r="K120" s="1"/>
      <c r="N120" s="1"/>
      <c r="O120" s="1"/>
      <c r="R120" s="1"/>
      <c r="S120" s="1"/>
      <c r="T120" s="1"/>
      <c r="V120" s="1"/>
      <c r="W120" s="1"/>
    </row>
    <row r="121" spans="10:23" x14ac:dyDescent="0.3">
      <c r="J121" s="1"/>
      <c r="K121" s="1"/>
      <c r="N121" s="1"/>
      <c r="O121" s="1"/>
      <c r="R121" s="1"/>
      <c r="S121" s="1"/>
      <c r="T121" s="1"/>
      <c r="V121" s="1"/>
      <c r="W121" s="1"/>
    </row>
    <row r="122" spans="10:23" x14ac:dyDescent="0.3">
      <c r="J122" s="1"/>
      <c r="K122" s="1"/>
      <c r="N122" s="1"/>
      <c r="O122" s="1"/>
      <c r="R122" s="1"/>
      <c r="S122" s="1"/>
      <c r="T122" s="1"/>
      <c r="V122" s="1"/>
      <c r="W122" s="1"/>
    </row>
    <row r="123" spans="10:23" x14ac:dyDescent="0.3">
      <c r="J123" s="1"/>
      <c r="K123" s="1"/>
      <c r="N123" s="1"/>
      <c r="O123" s="1"/>
      <c r="R123" s="1"/>
      <c r="S123" s="1"/>
      <c r="T123" s="1"/>
      <c r="V123" s="1"/>
      <c r="W123" s="1"/>
    </row>
    <row r="124" spans="10:23" x14ac:dyDescent="0.3">
      <c r="J124" s="1"/>
      <c r="K124" s="1"/>
      <c r="N124" s="1"/>
      <c r="O124" s="1"/>
      <c r="R124" s="1"/>
      <c r="S124" s="1"/>
      <c r="T124" s="1"/>
      <c r="V124" s="1"/>
      <c r="W124" s="1"/>
    </row>
  </sheetData>
  <mergeCells count="7">
    <mergeCell ref="F40:F41"/>
    <mergeCell ref="G40:G41"/>
    <mergeCell ref="A42:A47"/>
    <mergeCell ref="A40:B41"/>
    <mergeCell ref="C40:C41"/>
    <mergeCell ref="D40:D41"/>
    <mergeCell ref="E40:E4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6"/>
  <sheetViews>
    <sheetView workbookViewId="0">
      <selection activeCell="A5" sqref="A5"/>
    </sheetView>
  </sheetViews>
  <sheetFormatPr defaultRowHeight="14.4" x14ac:dyDescent="0.3"/>
  <cols>
    <col min="1" max="1" width="27.109375" customWidth="1"/>
    <col min="2" max="2" width="14" customWidth="1"/>
  </cols>
  <sheetData>
    <row r="1" spans="1:25" ht="15" x14ac:dyDescent="0.25">
      <c r="A1" t="s">
        <v>132</v>
      </c>
    </row>
    <row r="3" spans="1:25" ht="15" x14ac:dyDescent="0.25">
      <c r="A3" t="s">
        <v>137</v>
      </c>
    </row>
    <row r="5" spans="1:25" ht="15" x14ac:dyDescent="0.25">
      <c r="A5" t="s">
        <v>136</v>
      </c>
    </row>
    <row r="6" spans="1:25" ht="15" x14ac:dyDescent="0.25">
      <c r="A6" t="s">
        <v>58</v>
      </c>
    </row>
    <row r="7" spans="1:25" ht="15" x14ac:dyDescent="0.25">
      <c r="A7" t="s">
        <v>53</v>
      </c>
      <c r="B7" t="s">
        <v>0</v>
      </c>
      <c r="C7" t="s">
        <v>1</v>
      </c>
      <c r="D7" t="s">
        <v>2</v>
      </c>
      <c r="E7" t="s">
        <v>3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14</v>
      </c>
      <c r="O7" t="s">
        <v>15</v>
      </c>
      <c r="P7" t="s">
        <v>16</v>
      </c>
      <c r="Q7" t="s">
        <v>17</v>
      </c>
      <c r="R7" t="s">
        <v>18</v>
      </c>
      <c r="S7" t="s">
        <v>19</v>
      </c>
      <c r="T7" t="s">
        <v>20</v>
      </c>
      <c r="U7" t="s">
        <v>21</v>
      </c>
      <c r="V7" t="s">
        <v>22</v>
      </c>
      <c r="W7" t="s">
        <v>23</v>
      </c>
      <c r="X7" t="s">
        <v>4</v>
      </c>
      <c r="Y7" t="s">
        <v>5</v>
      </c>
    </row>
    <row r="8" spans="1:25" ht="15" x14ac:dyDescent="0.25">
      <c r="A8" t="s">
        <v>135</v>
      </c>
      <c r="B8" s="2">
        <f>K33</f>
        <v>0.46530584250501056</v>
      </c>
      <c r="C8" s="2">
        <f>B8</f>
        <v>0.46530584250501056</v>
      </c>
      <c r="D8" s="2">
        <f t="shared" ref="D8:G8" si="0">C8</f>
        <v>0.46530584250501056</v>
      </c>
      <c r="E8" s="2">
        <f t="shared" si="0"/>
        <v>0.46530584250501056</v>
      </c>
      <c r="F8" s="2">
        <f t="shared" si="0"/>
        <v>0.46530584250501056</v>
      </c>
      <c r="G8" s="2">
        <f t="shared" si="0"/>
        <v>0.46530584250501056</v>
      </c>
      <c r="H8" s="2">
        <f>M33</f>
        <v>0.3872230784500168</v>
      </c>
      <c r="I8" s="2">
        <f>H8</f>
        <v>0.3872230784500168</v>
      </c>
      <c r="J8" s="2">
        <f t="shared" ref="J8:M8" si="1">I8</f>
        <v>0.3872230784500168</v>
      </c>
      <c r="K8" s="2">
        <f t="shared" si="1"/>
        <v>0.3872230784500168</v>
      </c>
      <c r="L8" s="2">
        <f t="shared" si="1"/>
        <v>0.3872230784500168</v>
      </c>
      <c r="M8" s="2">
        <f t="shared" si="1"/>
        <v>0.3872230784500168</v>
      </c>
      <c r="N8" s="2">
        <f>J33</f>
        <v>0.50424989764879125</v>
      </c>
      <c r="O8" s="2">
        <f>N8</f>
        <v>0.50424989764879125</v>
      </c>
      <c r="P8" s="2">
        <f t="shared" ref="P8:R8" si="2">O8</f>
        <v>0.50424989764879125</v>
      </c>
      <c r="Q8" s="2">
        <f t="shared" si="2"/>
        <v>0.50424989764879125</v>
      </c>
      <c r="R8" s="2">
        <f t="shared" si="2"/>
        <v>0.50424989764879125</v>
      </c>
      <c r="S8" s="2">
        <f>R8</f>
        <v>0.50424989764879125</v>
      </c>
      <c r="T8" s="2">
        <f>L33</f>
        <v>0.4248242725493126</v>
      </c>
      <c r="U8" s="2">
        <f>T8</f>
        <v>0.4248242725493126</v>
      </c>
      <c r="V8" s="2">
        <f t="shared" ref="V8:Y8" si="3">U8</f>
        <v>0.4248242725493126</v>
      </c>
      <c r="W8" s="2">
        <f t="shared" si="3"/>
        <v>0.4248242725493126</v>
      </c>
      <c r="X8" s="2">
        <f t="shared" si="3"/>
        <v>0.4248242725493126</v>
      </c>
      <c r="Y8" s="2">
        <f t="shared" si="3"/>
        <v>0.4248242725493126</v>
      </c>
    </row>
    <row r="9" spans="1:25" ht="15" x14ac:dyDescent="0.25">
      <c r="B9" s="1"/>
      <c r="C9" s="1"/>
      <c r="D9" s="1"/>
      <c r="E9" s="1"/>
      <c r="F9" s="2"/>
      <c r="G9" s="2"/>
      <c r="H9" s="1"/>
      <c r="I9" s="1"/>
      <c r="J9" s="1"/>
      <c r="K9" s="1"/>
      <c r="L9" s="2"/>
      <c r="M9" s="2"/>
      <c r="N9" s="1"/>
      <c r="O9" s="1"/>
      <c r="P9" s="1"/>
      <c r="Q9" s="1"/>
      <c r="R9" s="2"/>
      <c r="S9" s="2"/>
      <c r="T9" s="1"/>
      <c r="U9" s="1"/>
      <c r="V9" s="1"/>
      <c r="W9" s="1"/>
      <c r="X9" s="2"/>
      <c r="Y9" s="2"/>
    </row>
    <row r="10" spans="1:25" ht="15" x14ac:dyDescent="0.25">
      <c r="A10" t="s">
        <v>96</v>
      </c>
      <c r="B10" s="1"/>
      <c r="C10" s="1"/>
      <c r="D10" s="1"/>
      <c r="E10" s="1"/>
      <c r="F10" s="2"/>
      <c r="G10" s="2"/>
      <c r="H10" s="1"/>
      <c r="I10" s="1"/>
      <c r="J10" s="1"/>
      <c r="K10" s="1"/>
      <c r="L10" s="2"/>
      <c r="M10" s="2"/>
      <c r="N10" s="1"/>
      <c r="O10" s="1"/>
      <c r="P10" s="1"/>
      <c r="Q10" s="1"/>
      <c r="R10" s="2"/>
      <c r="S10" s="2"/>
      <c r="T10" s="1"/>
      <c r="U10" s="1"/>
      <c r="V10" s="1"/>
      <c r="W10" s="1"/>
      <c r="X10" s="2"/>
      <c r="Y10" s="2"/>
    </row>
    <row r="11" spans="1:25" ht="15" x14ac:dyDescent="0.25">
      <c r="A11" t="str">
        <f t="shared" ref="A11:Y11" si="4">A7</f>
        <v>Age</v>
      </c>
      <c r="B11" t="str">
        <f t="shared" si="4"/>
        <v>f.l.X0</v>
      </c>
      <c r="C11" t="str">
        <f t="shared" si="4"/>
        <v>f.l.X1</v>
      </c>
      <c r="D11" t="str">
        <f t="shared" si="4"/>
        <v>f.l.X2</v>
      </c>
      <c r="E11" t="str">
        <f t="shared" si="4"/>
        <v>f.l.X3</v>
      </c>
      <c r="F11" t="str">
        <f t="shared" si="4"/>
        <v>f.l.X4</v>
      </c>
      <c r="G11" t="str">
        <f t="shared" si="4"/>
        <v>f.l.X5</v>
      </c>
      <c r="H11" t="str">
        <f t="shared" si="4"/>
        <v>f.h.X0</v>
      </c>
      <c r="I11" t="str">
        <f t="shared" si="4"/>
        <v>f.h.X1</v>
      </c>
      <c r="J11" t="str">
        <f t="shared" si="4"/>
        <v>f.h.X2</v>
      </c>
      <c r="K11" t="str">
        <f t="shared" si="4"/>
        <v>f.h.X3</v>
      </c>
      <c r="L11" t="str">
        <f t="shared" si="4"/>
        <v>f.h.X4</v>
      </c>
      <c r="M11" t="str">
        <f t="shared" si="4"/>
        <v>f.h.X5</v>
      </c>
      <c r="N11" t="str">
        <f t="shared" si="4"/>
        <v>m.l.X0</v>
      </c>
      <c r="O11" t="str">
        <f t="shared" si="4"/>
        <v>m.l.X1</v>
      </c>
      <c r="P11" t="str">
        <f t="shared" si="4"/>
        <v>m.l.X2</v>
      </c>
      <c r="Q11" t="str">
        <f t="shared" si="4"/>
        <v>m.l.X3</v>
      </c>
      <c r="R11" t="str">
        <f t="shared" si="4"/>
        <v>m.l.X4</v>
      </c>
      <c r="S11" t="str">
        <f t="shared" si="4"/>
        <v>m.l.X5</v>
      </c>
      <c r="T11" t="str">
        <f t="shared" si="4"/>
        <v>m.h.X0</v>
      </c>
      <c r="U11" t="str">
        <f t="shared" si="4"/>
        <v>m.h.X1</v>
      </c>
      <c r="V11" t="str">
        <f t="shared" si="4"/>
        <v>m.h.X2</v>
      </c>
      <c r="W11" t="str">
        <f t="shared" si="4"/>
        <v>m.h.X3</v>
      </c>
      <c r="X11" t="str">
        <f t="shared" si="4"/>
        <v>m.h.X4</v>
      </c>
      <c r="Y11" t="str">
        <f t="shared" si="4"/>
        <v>m.h.X5</v>
      </c>
    </row>
    <row r="12" spans="1:25" ht="15" x14ac:dyDescent="0.25">
      <c r="A12" t="s">
        <v>135</v>
      </c>
      <c r="B12" s="2">
        <f>P33</f>
        <v>0.34029048249791771</v>
      </c>
      <c r="C12" s="2">
        <f>B12</f>
        <v>0.34029048249791771</v>
      </c>
      <c r="D12" s="2">
        <f t="shared" ref="D12:G12" si="5">C12</f>
        <v>0.34029048249791771</v>
      </c>
      <c r="E12" s="2">
        <f t="shared" si="5"/>
        <v>0.34029048249791771</v>
      </c>
      <c r="F12" s="2">
        <f t="shared" si="5"/>
        <v>0.34029048249791771</v>
      </c>
      <c r="G12" s="2">
        <f t="shared" si="5"/>
        <v>0.34029048249791771</v>
      </c>
      <c r="H12" s="2">
        <f>R33</f>
        <v>0.27249512024599126</v>
      </c>
      <c r="I12" s="2">
        <f>H12</f>
        <v>0.27249512024599126</v>
      </c>
      <c r="J12" s="2">
        <f t="shared" ref="J12:M12" si="6">I12</f>
        <v>0.27249512024599126</v>
      </c>
      <c r="K12" s="2">
        <f t="shared" si="6"/>
        <v>0.27249512024599126</v>
      </c>
      <c r="L12" s="2">
        <f t="shared" si="6"/>
        <v>0.27249512024599126</v>
      </c>
      <c r="M12" s="2">
        <f t="shared" si="6"/>
        <v>0.27249512024599126</v>
      </c>
      <c r="N12" s="2">
        <f>O33</f>
        <v>0.37613168601042085</v>
      </c>
      <c r="O12" s="2">
        <f>N12</f>
        <v>0.37613168601042085</v>
      </c>
      <c r="P12" s="2">
        <f t="shared" ref="P12:S12" si="7">O12</f>
        <v>0.37613168601042085</v>
      </c>
      <c r="Q12" s="2">
        <f t="shared" si="7"/>
        <v>0.37613168601042085</v>
      </c>
      <c r="R12" s="2">
        <f t="shared" si="7"/>
        <v>0.37613168601042085</v>
      </c>
      <c r="S12" s="2">
        <f t="shared" si="7"/>
        <v>0.37613168601042085</v>
      </c>
      <c r="T12" s="2">
        <f>Q33</f>
        <v>0.30449151282646025</v>
      </c>
      <c r="U12" s="2">
        <f>T12</f>
        <v>0.30449151282646025</v>
      </c>
      <c r="V12" s="2">
        <f t="shared" ref="V12:Y12" si="8">U12</f>
        <v>0.30449151282646025</v>
      </c>
      <c r="W12" s="2">
        <f t="shared" si="8"/>
        <v>0.30449151282646025</v>
      </c>
      <c r="X12" s="2">
        <f t="shared" si="8"/>
        <v>0.30449151282646025</v>
      </c>
      <c r="Y12" s="2">
        <f t="shared" si="8"/>
        <v>0.30449151282646025</v>
      </c>
    </row>
    <row r="15" spans="1:25" ht="15" x14ac:dyDescent="0.25">
      <c r="A15" t="s">
        <v>24</v>
      </c>
    </row>
    <row r="19" spans="1:19" ht="15" x14ac:dyDescent="0.25">
      <c r="J19" t="s">
        <v>58</v>
      </c>
      <c r="O19" t="s">
        <v>134</v>
      </c>
    </row>
    <row r="21" spans="1:19" ht="15.75" thickBot="1" x14ac:dyDescent="0.3">
      <c r="A21" t="s">
        <v>28</v>
      </c>
      <c r="J21" t="s">
        <v>29</v>
      </c>
      <c r="L21" t="s">
        <v>30</v>
      </c>
      <c r="O21" t="s">
        <v>29</v>
      </c>
      <c r="Q21" t="s">
        <v>30</v>
      </c>
    </row>
    <row r="22" spans="1:19" ht="15" thickTop="1" x14ac:dyDescent="0.3">
      <c r="A22" s="39"/>
      <c r="B22" s="40"/>
      <c r="C22" s="43" t="s">
        <v>31</v>
      </c>
      <c r="D22" s="35" t="s">
        <v>32</v>
      </c>
      <c r="E22" s="35" t="s">
        <v>33</v>
      </c>
      <c r="F22" s="35" t="s">
        <v>34</v>
      </c>
      <c r="G22" s="35" t="s">
        <v>35</v>
      </c>
      <c r="H22" s="3"/>
      <c r="J22" t="s">
        <v>36</v>
      </c>
      <c r="K22" t="s">
        <v>37</v>
      </c>
      <c r="L22" t="s">
        <v>36</v>
      </c>
      <c r="M22" t="s">
        <v>38</v>
      </c>
      <c r="O22" t="s">
        <v>36</v>
      </c>
      <c r="P22" t="s">
        <v>37</v>
      </c>
      <c r="Q22" t="s">
        <v>36</v>
      </c>
      <c r="R22" t="s">
        <v>38</v>
      </c>
    </row>
    <row r="23" spans="1:19" ht="15" thickBot="1" x14ac:dyDescent="0.35">
      <c r="A23" s="41"/>
      <c r="B23" s="42"/>
      <c r="C23" s="44"/>
      <c r="D23" s="36"/>
      <c r="E23" s="36"/>
      <c r="F23" s="36"/>
      <c r="G23" s="36"/>
      <c r="H23" s="3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ht="15" x14ac:dyDescent="0.25">
      <c r="A24" s="22" t="s">
        <v>133</v>
      </c>
      <c r="B24" s="14" t="s">
        <v>40</v>
      </c>
      <c r="C24" s="15">
        <v>0.30099999999999999</v>
      </c>
      <c r="D24" s="15">
        <v>0.2</v>
      </c>
      <c r="E24" s="15">
        <v>2.262</v>
      </c>
      <c r="F24" s="15">
        <v>1</v>
      </c>
      <c r="G24" s="16">
        <v>0.13300000000000001</v>
      </c>
      <c r="H24" s="3"/>
      <c r="J24" s="7">
        <v>0</v>
      </c>
      <c r="K24" s="7">
        <v>0</v>
      </c>
      <c r="L24" s="7">
        <v>0</v>
      </c>
      <c r="M24" s="7">
        <v>0</v>
      </c>
      <c r="N24" s="4"/>
      <c r="O24" s="7">
        <v>0</v>
      </c>
      <c r="P24" s="4">
        <v>0</v>
      </c>
      <c r="Q24" s="7">
        <v>0</v>
      </c>
      <c r="R24" s="4">
        <v>0</v>
      </c>
      <c r="S24" s="7"/>
    </row>
    <row r="25" spans="1:19" ht="15" x14ac:dyDescent="0.25">
      <c r="A25" s="23"/>
      <c r="B25" s="12" t="s">
        <v>41</v>
      </c>
      <c r="C25" s="13">
        <v>2.3E-2</v>
      </c>
      <c r="D25" s="13">
        <v>0.156</v>
      </c>
      <c r="E25" s="13">
        <v>2.1000000000000001E-2</v>
      </c>
      <c r="F25" s="13">
        <v>1</v>
      </c>
      <c r="G25" s="17">
        <v>0.88400000000000001</v>
      </c>
      <c r="H25" s="3"/>
      <c r="J25" s="7">
        <v>0</v>
      </c>
      <c r="K25" s="7">
        <v>0</v>
      </c>
      <c r="L25" s="7">
        <v>0</v>
      </c>
      <c r="M25" s="7">
        <v>0</v>
      </c>
      <c r="N25" s="4"/>
      <c r="O25" s="7">
        <v>1</v>
      </c>
      <c r="P25" s="4">
        <v>1</v>
      </c>
      <c r="Q25" s="7">
        <v>1</v>
      </c>
      <c r="R25" s="4">
        <v>1</v>
      </c>
      <c r="S25" s="7"/>
    </row>
    <row r="26" spans="1:19" ht="15" x14ac:dyDescent="0.25">
      <c r="A26" s="23"/>
      <c r="B26" s="12" t="s">
        <v>42</v>
      </c>
      <c r="C26" s="13">
        <v>8.9999999999999993E-3</v>
      </c>
      <c r="D26" s="13">
        <v>4.7E-2</v>
      </c>
      <c r="E26" s="13">
        <v>3.4000000000000002E-2</v>
      </c>
      <c r="F26" s="13">
        <v>1</v>
      </c>
      <c r="G26" s="17">
        <v>0.85299999999999998</v>
      </c>
      <c r="H26" s="3"/>
      <c r="J26" s="7">
        <v>18</v>
      </c>
      <c r="K26" s="7">
        <f>J26</f>
        <v>18</v>
      </c>
      <c r="L26" s="7">
        <f t="shared" ref="L26:M26" si="9">K26</f>
        <v>18</v>
      </c>
      <c r="M26" s="7">
        <f t="shared" si="9"/>
        <v>18</v>
      </c>
      <c r="N26" s="7"/>
      <c r="O26" s="7">
        <v>18</v>
      </c>
      <c r="P26" s="7">
        <f t="shared" ref="P26:R26" si="10">O26</f>
        <v>18</v>
      </c>
      <c r="Q26" s="7">
        <f t="shared" si="10"/>
        <v>18</v>
      </c>
      <c r="R26" s="7">
        <f t="shared" si="10"/>
        <v>18</v>
      </c>
      <c r="S26" s="7"/>
    </row>
    <row r="27" spans="1:19" x14ac:dyDescent="0.3">
      <c r="A27" s="23"/>
      <c r="B27" s="12" t="s">
        <v>43</v>
      </c>
      <c r="C27" s="13">
        <v>-0.156</v>
      </c>
      <c r="D27" s="13">
        <v>0.14799999999999999</v>
      </c>
      <c r="E27" s="13">
        <v>1.105</v>
      </c>
      <c r="F27" s="13">
        <v>1</v>
      </c>
      <c r="G27" s="17">
        <v>0.29299999999999998</v>
      </c>
      <c r="H27" s="3"/>
      <c r="J27" s="7">
        <v>1</v>
      </c>
      <c r="K27" s="7">
        <v>2</v>
      </c>
      <c r="L27" s="7">
        <v>1</v>
      </c>
      <c r="M27" s="7">
        <v>2</v>
      </c>
      <c r="N27" s="4"/>
      <c r="O27" s="7">
        <v>1</v>
      </c>
      <c r="P27" s="4">
        <v>2</v>
      </c>
      <c r="Q27" s="7">
        <v>1</v>
      </c>
      <c r="R27" s="4">
        <v>2</v>
      </c>
      <c r="S27" s="7"/>
    </row>
    <row r="28" spans="1:19" x14ac:dyDescent="0.3">
      <c r="A28" s="23"/>
      <c r="B28" s="12" t="s">
        <v>44</v>
      </c>
      <c r="C28" s="13">
        <v>0.32</v>
      </c>
      <c r="D28" s="13">
        <v>0.16600000000000001</v>
      </c>
      <c r="E28" s="13">
        <v>3.7069999999999999</v>
      </c>
      <c r="F28" s="13">
        <v>1</v>
      </c>
      <c r="G28" s="17">
        <v>5.3999999999999999E-2</v>
      </c>
      <c r="H28" s="3"/>
      <c r="J28" s="7">
        <v>1</v>
      </c>
      <c r="K28" s="7">
        <v>1</v>
      </c>
      <c r="L28" s="7">
        <v>0</v>
      </c>
      <c r="M28" s="7">
        <v>0</v>
      </c>
      <c r="N28" s="4"/>
      <c r="O28" s="7">
        <v>1</v>
      </c>
      <c r="P28" s="4">
        <v>1</v>
      </c>
      <c r="Q28" s="7">
        <v>0</v>
      </c>
      <c r="R28" s="4">
        <v>0</v>
      </c>
      <c r="S28" s="7"/>
    </row>
    <row r="29" spans="1:19" ht="27.6" x14ac:dyDescent="0.3">
      <c r="A29" s="23"/>
      <c r="B29" s="12" t="s">
        <v>56</v>
      </c>
      <c r="C29" s="13">
        <v>-0.54600000000000004</v>
      </c>
      <c r="D29" s="13">
        <v>0.191</v>
      </c>
      <c r="E29" s="13">
        <v>8.1539999999999999</v>
      </c>
      <c r="F29" s="13">
        <v>1</v>
      </c>
      <c r="G29" s="17">
        <v>4.0000000000000001E-3</v>
      </c>
      <c r="H29" s="3"/>
      <c r="J29" s="7">
        <v>0</v>
      </c>
      <c r="K29" s="7">
        <v>0</v>
      </c>
      <c r="L29" s="7">
        <v>0</v>
      </c>
      <c r="M29" s="7">
        <v>0</v>
      </c>
      <c r="N29" s="7"/>
      <c r="O29" s="7">
        <v>1</v>
      </c>
      <c r="P29" s="7">
        <v>1</v>
      </c>
      <c r="Q29" s="7">
        <v>1</v>
      </c>
      <c r="R29" s="7">
        <v>1</v>
      </c>
      <c r="S29" s="7"/>
    </row>
    <row r="30" spans="1:19" ht="15" thickBot="1" x14ac:dyDescent="0.35">
      <c r="A30" s="18"/>
      <c r="B30" s="19" t="s">
        <v>45</v>
      </c>
      <c r="C30" s="20">
        <v>-0.309</v>
      </c>
      <c r="D30" s="20">
        <v>0.73299999999999998</v>
      </c>
      <c r="E30" s="20">
        <v>0.17699999999999999</v>
      </c>
      <c r="F30" s="20">
        <v>1</v>
      </c>
      <c r="G30" s="21">
        <v>0.67400000000000004</v>
      </c>
      <c r="H30" s="3"/>
      <c r="J30" s="7">
        <v>1</v>
      </c>
      <c r="K30" s="7">
        <v>1</v>
      </c>
      <c r="L30" s="7">
        <v>1</v>
      </c>
      <c r="M30" s="7">
        <v>1</v>
      </c>
      <c r="N30" s="7"/>
      <c r="O30" s="7">
        <v>1</v>
      </c>
      <c r="P30" s="7">
        <v>1</v>
      </c>
      <c r="Q30" s="7">
        <v>1</v>
      </c>
      <c r="R30" s="7">
        <v>1</v>
      </c>
      <c r="S30" s="7"/>
    </row>
    <row r="31" spans="1:19" x14ac:dyDescent="0.3">
      <c r="H31" s="3"/>
      <c r="J31">
        <f>J24*$C24+J25*$C25+J26*$C26+J27*$C27+J28*$C28+J29*$C29+J30*$C30</f>
        <v>1.699999999999996E-2</v>
      </c>
      <c r="K31">
        <f t="shared" ref="K31:R31" si="11">K24*$C24+K25*$C25+K26*$C26+K27*$C27+K28*$C28+K29*$C29+K30*$C30</f>
        <v>-0.13900000000000001</v>
      </c>
      <c r="L31">
        <f t="shared" si="11"/>
        <v>-0.30300000000000005</v>
      </c>
      <c r="M31">
        <f t="shared" si="11"/>
        <v>-0.45900000000000002</v>
      </c>
      <c r="O31">
        <f t="shared" si="11"/>
        <v>-0.50600000000000001</v>
      </c>
      <c r="P31">
        <f t="shared" si="11"/>
        <v>-0.66200000000000014</v>
      </c>
      <c r="Q31">
        <f t="shared" si="11"/>
        <v>-0.82600000000000007</v>
      </c>
      <c r="R31">
        <f t="shared" si="11"/>
        <v>-0.98199999999999998</v>
      </c>
    </row>
    <row r="32" spans="1:19" x14ac:dyDescent="0.3">
      <c r="J32">
        <f>EXP(-J31)</f>
        <v>0.98314368463490964</v>
      </c>
      <c r="K32">
        <f t="shared" ref="K32:M32" si="12">EXP(-K31)</f>
        <v>1.1491241000036052</v>
      </c>
      <c r="L32">
        <f t="shared" si="12"/>
        <v>1.3539144644422885</v>
      </c>
      <c r="M32">
        <f t="shared" si="12"/>
        <v>1.5824907027825335</v>
      </c>
      <c r="O32">
        <f>EXP(-O31)</f>
        <v>1.6586433347503051</v>
      </c>
      <c r="P32">
        <f>EXP(-P31)</f>
        <v>1.9386657912365182</v>
      </c>
      <c r="Q32">
        <f>EXP(-Q31)</f>
        <v>2.2841637874154244</v>
      </c>
      <c r="R32">
        <f>EXP(-R31)</f>
        <v>2.669790486880145</v>
      </c>
    </row>
    <row r="33" spans="2:32" x14ac:dyDescent="0.3">
      <c r="I33" t="s">
        <v>46</v>
      </c>
      <c r="J33" s="1">
        <f>1/(1+J32)</f>
        <v>0.50424989764879125</v>
      </c>
      <c r="K33" s="1">
        <f t="shared" ref="K33:M33" si="13">1/(1+K32)</f>
        <v>0.46530584250501056</v>
      </c>
      <c r="L33" s="1">
        <f t="shared" si="13"/>
        <v>0.4248242725493126</v>
      </c>
      <c r="M33" s="1">
        <f t="shared" si="13"/>
        <v>0.3872230784500168</v>
      </c>
      <c r="N33" s="1"/>
      <c r="O33" s="1">
        <f t="shared" ref="O33:R33" si="14">1/(1+O32)</f>
        <v>0.37613168601042085</v>
      </c>
      <c r="P33" s="1">
        <f t="shared" si="14"/>
        <v>0.34029048249791771</v>
      </c>
      <c r="Q33" s="1">
        <f t="shared" si="14"/>
        <v>0.30449151282646025</v>
      </c>
      <c r="R33" s="1">
        <f t="shared" si="14"/>
        <v>0.27249512024599126</v>
      </c>
      <c r="S33" s="1"/>
    </row>
    <row r="34" spans="2:32" x14ac:dyDescent="0.3">
      <c r="O34" s="1"/>
      <c r="P34" s="1"/>
      <c r="Q34" s="1"/>
      <c r="R34" s="1"/>
      <c r="S34" s="1"/>
    </row>
    <row r="35" spans="2:32" x14ac:dyDescent="0.3"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32" ht="15.75" customHeight="1" x14ac:dyDescent="0.3">
      <c r="C36" s="1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8" spans="2:32" x14ac:dyDescent="0.3">
      <c r="B38" s="2"/>
    </row>
    <row r="39" spans="2:32" x14ac:dyDescent="0.3">
      <c r="B39" s="2"/>
      <c r="J39" s="1"/>
      <c r="N39" s="1"/>
      <c r="R39" s="1"/>
      <c r="V39" s="1"/>
    </row>
    <row r="40" spans="2:32" x14ac:dyDescent="0.3">
      <c r="B40" s="2"/>
      <c r="J40" s="1"/>
      <c r="K40" s="1"/>
      <c r="N40" s="1"/>
      <c r="O40" s="1"/>
      <c r="R40" s="1"/>
      <c r="S40" s="1"/>
      <c r="T40" s="1"/>
      <c r="V40" s="1"/>
      <c r="W40" s="1"/>
    </row>
    <row r="41" spans="2:32" x14ac:dyDescent="0.3">
      <c r="J41" s="1"/>
      <c r="K41" s="1"/>
      <c r="N41" s="1"/>
      <c r="O41" s="1"/>
      <c r="R41" s="1"/>
      <c r="S41" s="1"/>
      <c r="T41" s="1"/>
      <c r="V41" s="1"/>
      <c r="W41" s="1"/>
      <c r="Z41" s="1"/>
    </row>
    <row r="42" spans="2:32" x14ac:dyDescent="0.3">
      <c r="J42" s="1"/>
      <c r="K42" s="1"/>
      <c r="N42" s="1"/>
      <c r="O42" s="1"/>
      <c r="R42" s="1"/>
      <c r="S42" s="1"/>
      <c r="T42" s="1"/>
      <c r="V42" s="1"/>
      <c r="W42" s="1"/>
      <c r="Z42" s="1"/>
    </row>
    <row r="43" spans="2:32" x14ac:dyDescent="0.3">
      <c r="J43" s="1"/>
      <c r="K43" s="1"/>
      <c r="N43" s="1"/>
      <c r="O43" s="1"/>
      <c r="R43" s="1"/>
      <c r="S43" s="1"/>
      <c r="T43" s="1"/>
      <c r="V43" s="1"/>
      <c r="W43" s="1"/>
    </row>
    <row r="44" spans="2:32" x14ac:dyDescent="0.3">
      <c r="J44" s="1"/>
      <c r="K44" s="1"/>
      <c r="N44" s="1"/>
      <c r="O44" s="1"/>
      <c r="R44" s="1"/>
      <c r="S44" s="1"/>
      <c r="T44" s="1"/>
      <c r="V44" s="1"/>
      <c r="W44" s="1"/>
    </row>
    <row r="45" spans="2:32" x14ac:dyDescent="0.3">
      <c r="J45" s="1"/>
      <c r="K45" s="1"/>
      <c r="N45" s="1"/>
      <c r="O45" s="1"/>
      <c r="R45" s="1"/>
      <c r="S45" s="1"/>
      <c r="T45" s="1"/>
      <c r="V45" s="1"/>
      <c r="W45" s="1"/>
    </row>
    <row r="46" spans="2:32" x14ac:dyDescent="0.3">
      <c r="J46" s="1"/>
      <c r="K46" s="1"/>
      <c r="N46" s="1"/>
      <c r="O46" s="1"/>
      <c r="R46" s="1"/>
      <c r="S46" s="1"/>
      <c r="T46" s="1"/>
      <c r="V46" s="1"/>
      <c r="W46" s="1"/>
    </row>
    <row r="47" spans="2:32" x14ac:dyDescent="0.3">
      <c r="AA47" s="1"/>
    </row>
    <row r="48" spans="2:32" x14ac:dyDescent="0.3">
      <c r="O48" s="1"/>
      <c r="AA48" s="1"/>
      <c r="AB48" s="1"/>
      <c r="AC48" s="1"/>
      <c r="AD48" s="1"/>
      <c r="AE48" s="1"/>
      <c r="AF48" s="1"/>
    </row>
    <row r="51" spans="10:23" x14ac:dyDescent="0.3">
      <c r="J51" s="1"/>
      <c r="N51" s="1"/>
      <c r="R51" s="1"/>
      <c r="V51" s="1"/>
    </row>
    <row r="52" spans="10:23" x14ac:dyDescent="0.3">
      <c r="J52" s="1"/>
      <c r="K52" s="1"/>
      <c r="N52" s="1"/>
      <c r="O52" s="1"/>
      <c r="R52" s="1"/>
      <c r="S52" s="1"/>
      <c r="T52" s="1"/>
      <c r="V52" s="1"/>
      <c r="W52" s="1"/>
    </row>
    <row r="53" spans="10:23" x14ac:dyDescent="0.3">
      <c r="J53" s="1"/>
      <c r="K53" s="1"/>
      <c r="N53" s="1"/>
      <c r="O53" s="1"/>
      <c r="R53" s="1"/>
      <c r="S53" s="1"/>
      <c r="T53" s="1"/>
      <c r="V53" s="1"/>
      <c r="W53" s="1"/>
    </row>
    <row r="54" spans="10:23" x14ac:dyDescent="0.3">
      <c r="J54" s="1"/>
      <c r="K54" s="1"/>
      <c r="N54" s="1"/>
      <c r="O54" s="1"/>
      <c r="R54" s="1"/>
      <c r="S54" s="1"/>
      <c r="T54" s="1"/>
      <c r="V54" s="1"/>
      <c r="W54" s="1"/>
    </row>
    <row r="55" spans="10:23" x14ac:dyDescent="0.3">
      <c r="J55" s="1"/>
      <c r="K55" s="1"/>
      <c r="N55" s="1"/>
      <c r="O55" s="1"/>
      <c r="R55" s="1"/>
      <c r="S55" s="1"/>
      <c r="T55" s="1"/>
      <c r="V55" s="1"/>
      <c r="W55" s="1"/>
    </row>
    <row r="56" spans="10:23" x14ac:dyDescent="0.3">
      <c r="J56" s="1"/>
      <c r="K56" s="1"/>
      <c r="N56" s="1"/>
      <c r="O56" s="1"/>
      <c r="R56" s="1"/>
      <c r="S56" s="1"/>
      <c r="T56" s="1"/>
      <c r="V56" s="1"/>
      <c r="W56" s="1"/>
    </row>
    <row r="57" spans="10:23" x14ac:dyDescent="0.3">
      <c r="J57" s="1"/>
      <c r="K57" s="1"/>
      <c r="N57" s="1"/>
      <c r="O57" s="1"/>
      <c r="R57" s="1"/>
      <c r="S57" s="1"/>
      <c r="T57" s="1"/>
      <c r="V57" s="1"/>
      <c r="W57" s="1"/>
    </row>
    <row r="58" spans="10:23" x14ac:dyDescent="0.3">
      <c r="J58" s="1"/>
      <c r="K58" s="1"/>
      <c r="N58" s="1"/>
      <c r="O58" s="1"/>
      <c r="R58" s="1"/>
      <c r="S58" s="1"/>
      <c r="T58" s="1"/>
      <c r="V58" s="1"/>
      <c r="W58" s="1"/>
    </row>
    <row r="63" spans="10:23" x14ac:dyDescent="0.3">
      <c r="J63" s="1"/>
      <c r="N63" s="1"/>
      <c r="R63" s="1"/>
      <c r="V63" s="1"/>
    </row>
    <row r="64" spans="10:23" x14ac:dyDescent="0.3">
      <c r="J64" s="1"/>
      <c r="K64" s="1"/>
      <c r="N64" s="1"/>
      <c r="O64" s="1"/>
      <c r="R64" s="1"/>
      <c r="S64" s="1"/>
      <c r="T64" s="1"/>
      <c r="V64" s="1"/>
      <c r="W64" s="1"/>
    </row>
    <row r="65" spans="10:23" x14ac:dyDescent="0.3">
      <c r="J65" s="1"/>
      <c r="K65" s="1"/>
      <c r="N65" s="1"/>
      <c r="O65" s="1"/>
      <c r="R65" s="1"/>
      <c r="S65" s="1"/>
      <c r="T65" s="1"/>
      <c r="V65" s="1"/>
      <c r="W65" s="1"/>
    </row>
    <row r="66" spans="10:23" x14ac:dyDescent="0.3">
      <c r="J66" s="1"/>
      <c r="K66" s="1"/>
      <c r="N66" s="1"/>
      <c r="O66" s="1"/>
      <c r="R66" s="1"/>
      <c r="S66" s="1"/>
      <c r="T66" s="1"/>
      <c r="V66" s="1"/>
      <c r="W66" s="1"/>
    </row>
    <row r="67" spans="10:23" x14ac:dyDescent="0.3">
      <c r="J67" s="1"/>
      <c r="K67" s="1"/>
      <c r="N67" s="1"/>
      <c r="O67" s="1"/>
      <c r="R67" s="1"/>
      <c r="S67" s="1"/>
      <c r="T67" s="1"/>
      <c r="V67" s="1"/>
      <c r="W67" s="1"/>
    </row>
    <row r="68" spans="10:23" x14ac:dyDescent="0.3">
      <c r="J68" s="1"/>
      <c r="K68" s="1"/>
      <c r="N68" s="1"/>
      <c r="O68" s="1"/>
      <c r="R68" s="1"/>
      <c r="S68" s="1"/>
      <c r="T68" s="1"/>
      <c r="V68" s="1"/>
      <c r="W68" s="1"/>
    </row>
    <row r="69" spans="10:23" x14ac:dyDescent="0.3">
      <c r="J69" s="1"/>
      <c r="K69" s="1"/>
      <c r="N69" s="1"/>
      <c r="O69" s="1"/>
      <c r="R69" s="1"/>
      <c r="S69" s="1"/>
      <c r="T69" s="1"/>
      <c r="V69" s="1"/>
      <c r="W69" s="1"/>
    </row>
    <row r="70" spans="10:23" x14ac:dyDescent="0.3">
      <c r="J70" s="1"/>
      <c r="K70" s="1"/>
      <c r="N70" s="1"/>
      <c r="O70" s="1"/>
      <c r="R70" s="1"/>
      <c r="S70" s="1"/>
      <c r="T70" s="1"/>
      <c r="V70" s="1"/>
      <c r="W70" s="1"/>
    </row>
    <row r="75" spans="10:23" x14ac:dyDescent="0.3">
      <c r="J75" s="1"/>
      <c r="N75" s="1"/>
      <c r="R75" s="1"/>
      <c r="V75" s="1"/>
    </row>
    <row r="76" spans="10:23" x14ac:dyDescent="0.3">
      <c r="J76" s="1"/>
      <c r="K76" s="1"/>
      <c r="N76" s="1"/>
      <c r="O76" s="1"/>
      <c r="R76" s="1"/>
      <c r="S76" s="1"/>
      <c r="T76" s="1"/>
      <c r="V76" s="1"/>
      <c r="W76" s="1"/>
    </row>
    <row r="77" spans="10:23" x14ac:dyDescent="0.3">
      <c r="J77" s="1"/>
      <c r="K77" s="1"/>
      <c r="N77" s="1"/>
      <c r="O77" s="1"/>
      <c r="R77" s="1"/>
      <c r="S77" s="1"/>
      <c r="T77" s="1"/>
      <c r="V77" s="1"/>
      <c r="W77" s="1"/>
    </row>
    <row r="78" spans="10:23" x14ac:dyDescent="0.3">
      <c r="J78" s="1"/>
      <c r="K78" s="1"/>
      <c r="N78" s="1"/>
      <c r="O78" s="1"/>
      <c r="R78" s="1"/>
      <c r="S78" s="1"/>
      <c r="T78" s="1"/>
      <c r="V78" s="1"/>
      <c r="W78" s="1"/>
    </row>
    <row r="79" spans="10:23" x14ac:dyDescent="0.3">
      <c r="J79" s="1"/>
      <c r="K79" s="1"/>
      <c r="N79" s="1"/>
      <c r="O79" s="1"/>
      <c r="R79" s="1"/>
      <c r="S79" s="1"/>
      <c r="T79" s="1"/>
      <c r="V79" s="1"/>
      <c r="W79" s="1"/>
    </row>
    <row r="80" spans="10:23" x14ac:dyDescent="0.3">
      <c r="J80" s="1"/>
      <c r="K80" s="1"/>
      <c r="N80" s="1"/>
      <c r="O80" s="1"/>
      <c r="R80" s="1"/>
      <c r="S80" s="1"/>
      <c r="T80" s="1"/>
      <c r="V80" s="1"/>
      <c r="W80" s="1"/>
    </row>
    <row r="81" spans="10:23" x14ac:dyDescent="0.3">
      <c r="J81" s="1"/>
      <c r="K81" s="1"/>
      <c r="N81" s="1"/>
      <c r="O81" s="1"/>
      <c r="R81" s="1"/>
      <c r="S81" s="1"/>
      <c r="T81" s="1"/>
      <c r="V81" s="1"/>
      <c r="W81" s="1"/>
    </row>
    <row r="82" spans="10:23" x14ac:dyDescent="0.3">
      <c r="J82" s="1"/>
      <c r="K82" s="1"/>
      <c r="N82" s="1"/>
      <c r="O82" s="1"/>
      <c r="R82" s="1"/>
      <c r="S82" s="1"/>
      <c r="T82" s="1"/>
      <c r="V82" s="1"/>
      <c r="W82" s="1"/>
    </row>
    <row r="87" spans="10:23" x14ac:dyDescent="0.3">
      <c r="J87" s="1"/>
      <c r="N87" s="1"/>
      <c r="R87" s="1"/>
      <c r="V87" s="1"/>
    </row>
    <row r="88" spans="10:23" x14ac:dyDescent="0.3">
      <c r="J88" s="1"/>
      <c r="K88" s="1"/>
      <c r="N88" s="1"/>
      <c r="O88" s="1"/>
      <c r="R88" s="1"/>
      <c r="S88" s="1"/>
      <c r="T88" s="1"/>
      <c r="V88" s="1"/>
      <c r="W88" s="1"/>
    </row>
    <row r="89" spans="10:23" x14ac:dyDescent="0.3">
      <c r="J89" s="1"/>
      <c r="K89" s="1"/>
      <c r="N89" s="1"/>
      <c r="O89" s="1"/>
      <c r="R89" s="1"/>
      <c r="S89" s="1"/>
      <c r="T89" s="1"/>
      <c r="V89" s="1"/>
      <c r="W89" s="1"/>
    </row>
    <row r="90" spans="10:23" x14ac:dyDescent="0.3">
      <c r="J90" s="1"/>
      <c r="K90" s="1"/>
      <c r="N90" s="1"/>
      <c r="O90" s="1"/>
      <c r="R90" s="1"/>
      <c r="S90" s="1"/>
      <c r="T90" s="1"/>
      <c r="V90" s="1"/>
      <c r="W90" s="1"/>
    </row>
    <row r="91" spans="10:23" x14ac:dyDescent="0.3">
      <c r="J91" s="1"/>
      <c r="K91" s="1"/>
      <c r="N91" s="1"/>
      <c r="O91" s="1"/>
      <c r="R91" s="1"/>
      <c r="S91" s="1"/>
      <c r="T91" s="1"/>
      <c r="V91" s="1"/>
      <c r="W91" s="1"/>
    </row>
    <row r="92" spans="10:23" x14ac:dyDescent="0.3">
      <c r="J92" s="1"/>
      <c r="K92" s="1"/>
      <c r="N92" s="1"/>
      <c r="O92" s="1"/>
      <c r="R92" s="1"/>
      <c r="S92" s="1"/>
      <c r="T92" s="1"/>
      <c r="V92" s="1"/>
      <c r="W92" s="1"/>
    </row>
    <row r="93" spans="10:23" x14ac:dyDescent="0.3">
      <c r="J93" s="1"/>
      <c r="K93" s="1"/>
      <c r="N93" s="1"/>
      <c r="O93" s="1"/>
      <c r="R93" s="1"/>
      <c r="S93" s="1"/>
      <c r="T93" s="1"/>
      <c r="V93" s="1"/>
      <c r="W93" s="1"/>
    </row>
    <row r="94" spans="10:23" x14ac:dyDescent="0.3">
      <c r="J94" s="1"/>
      <c r="K94" s="1"/>
      <c r="N94" s="1"/>
      <c r="O94" s="1"/>
      <c r="R94" s="1"/>
      <c r="S94" s="1"/>
      <c r="T94" s="1"/>
      <c r="V94" s="1"/>
      <c r="W94" s="1"/>
    </row>
    <row r="99" spans="10:23" x14ac:dyDescent="0.3">
      <c r="J99" s="1"/>
      <c r="N99" s="1"/>
      <c r="R99" s="1"/>
      <c r="V99" s="1"/>
    </row>
    <row r="100" spans="10:23" x14ac:dyDescent="0.3">
      <c r="J100" s="1"/>
      <c r="K100" s="1"/>
      <c r="N100" s="1"/>
      <c r="O100" s="1"/>
      <c r="R100" s="1"/>
      <c r="S100" s="1"/>
      <c r="T100" s="1"/>
      <c r="V100" s="1"/>
      <c r="W100" s="1"/>
    </row>
    <row r="101" spans="10:23" x14ac:dyDescent="0.3">
      <c r="J101" s="1"/>
      <c r="K101" s="1"/>
      <c r="N101" s="1"/>
      <c r="O101" s="1"/>
      <c r="R101" s="1"/>
      <c r="S101" s="1"/>
      <c r="T101" s="1"/>
      <c r="V101" s="1"/>
      <c r="W101" s="1"/>
    </row>
    <row r="102" spans="10:23" x14ac:dyDescent="0.3">
      <c r="J102" s="1"/>
      <c r="K102" s="1"/>
      <c r="N102" s="1"/>
      <c r="O102" s="1"/>
      <c r="R102" s="1"/>
      <c r="S102" s="1"/>
      <c r="T102" s="1"/>
      <c r="V102" s="1"/>
      <c r="W102" s="1"/>
    </row>
    <row r="103" spans="10:23" x14ac:dyDescent="0.3">
      <c r="J103" s="1"/>
      <c r="K103" s="1"/>
      <c r="N103" s="1"/>
      <c r="O103" s="1"/>
      <c r="R103" s="1"/>
      <c r="S103" s="1"/>
      <c r="T103" s="1"/>
      <c r="V103" s="1"/>
      <c r="W103" s="1"/>
    </row>
    <row r="104" spans="10:23" x14ac:dyDescent="0.3">
      <c r="J104" s="1"/>
      <c r="K104" s="1"/>
      <c r="N104" s="1"/>
      <c r="O104" s="1"/>
      <c r="R104" s="1"/>
      <c r="S104" s="1"/>
      <c r="T104" s="1"/>
      <c r="V104" s="1"/>
      <c r="W104" s="1"/>
    </row>
    <row r="105" spans="10:23" x14ac:dyDescent="0.3">
      <c r="J105" s="1"/>
      <c r="K105" s="1"/>
      <c r="N105" s="1"/>
      <c r="O105" s="1"/>
      <c r="R105" s="1"/>
      <c r="S105" s="1"/>
      <c r="T105" s="1"/>
      <c r="V105" s="1"/>
      <c r="W105" s="1"/>
    </row>
    <row r="106" spans="10:23" x14ac:dyDescent="0.3">
      <c r="J106" s="1"/>
      <c r="K106" s="1"/>
      <c r="N106" s="1"/>
      <c r="O106" s="1"/>
      <c r="R106" s="1"/>
      <c r="S106" s="1"/>
      <c r="T106" s="1"/>
      <c r="V106" s="1"/>
      <c r="W106" s="1"/>
    </row>
  </sheetData>
  <mergeCells count="6">
    <mergeCell ref="G22:G23"/>
    <mergeCell ref="A22:B23"/>
    <mergeCell ref="C22:C23"/>
    <mergeCell ref="D22:D23"/>
    <mergeCell ref="E22:E23"/>
    <mergeCell ref="F22:F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Abuse data</vt:lpstr>
      <vt:lpstr>Depression</vt:lpstr>
      <vt:lpstr>Schooling data</vt:lpstr>
      <vt:lpstr>Sex debute</vt:lpstr>
      <vt:lpstr>Condom use</vt:lpstr>
      <vt:lpstr>FHIVschool</vt:lpstr>
      <vt:lpstr>X1facschool</vt:lpstr>
      <vt:lpstr>X2facschool</vt:lpstr>
      <vt:lpstr>X3facschool</vt:lpstr>
      <vt:lpstr>X4facschool</vt:lpstr>
      <vt:lpstr>X5facschool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Desmond</dc:creator>
  <cp:lastModifiedBy>Administrator</cp:lastModifiedBy>
  <dcterms:created xsi:type="dcterms:W3CDTF">2013-12-19T09:06:52Z</dcterms:created>
  <dcterms:modified xsi:type="dcterms:W3CDTF">2014-04-16T11:00:11Z</dcterms:modified>
</cp:coreProperties>
</file>