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ph\Documents\GitHub\Syphilis-Atomica-Modelling\"/>
    </mc:Choice>
  </mc:AlternateContent>
  <xr:revisionPtr revIDLastSave="0" documentId="13_ncr:1_{A41E3B63-EDE4-4CE5-A796-B7E1001920B8}" xr6:coauthVersionLast="46" xr6:coauthVersionMax="46" xr10:uidLastSave="{00000000-0000-0000-0000-000000000000}"/>
  <bookViews>
    <workbookView xWindow="-4872" yWindow="5748" windowWidth="12288" windowHeight="6180" firstSheet="1" activeTab="1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J2" i="2"/>
  <c r="I2" i="2"/>
  <c r="H2" i="2"/>
  <c r="G2" i="2"/>
  <c r="F2" i="2"/>
  <c r="E32" i="3"/>
  <c r="A29" i="3"/>
  <c r="A26" i="3"/>
  <c r="A23" i="3"/>
  <c r="A20" i="3"/>
  <c r="A17" i="3"/>
  <c r="A14" i="3"/>
  <c r="A11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<sst xmlns="http://schemas.openxmlformats.org/spreadsheetml/2006/main" count="104" uniqueCount="31">
  <si>
    <t>Abbreviation</t>
  </si>
  <si>
    <t>Full Name</t>
  </si>
  <si>
    <t>Population type</t>
  </si>
  <si>
    <t>neg</t>
  </si>
  <si>
    <t>HIV-negative</t>
  </si>
  <si>
    <t>default</t>
  </si>
  <si>
    <t>Susceptible</t>
  </si>
  <si>
    <t>Provenance</t>
  </si>
  <si>
    <t>Units</t>
  </si>
  <si>
    <t>Uncertainty</t>
  </si>
  <si>
    <t>Number</t>
  </si>
  <si>
    <t>Infectious syphilis</t>
  </si>
  <si>
    <t>Birth rate</t>
  </si>
  <si>
    <t>Constant</t>
  </si>
  <si>
    <t>Number (per year)</t>
  </si>
  <si>
    <t>OR</t>
  </si>
  <si>
    <t>Progression to infectious period</t>
  </si>
  <si>
    <t>Framework-supplied default</t>
  </si>
  <si>
    <t>Rate (per year)</t>
  </si>
  <si>
    <t>Progression to latent period</t>
  </si>
  <si>
    <t>Death rate (by other causes)</t>
  </si>
  <si>
    <t>Death rate (due to disease)</t>
  </si>
  <si>
    <t>Rate</t>
  </si>
  <si>
    <t>Infectiousness</t>
  </si>
  <si>
    <t>Probability</t>
  </si>
  <si>
    <t>Treatment to susceptible</t>
  </si>
  <si>
    <t>Condom usage</t>
  </si>
  <si>
    <t>Effectiveness of condoms</t>
  </si>
  <si>
    <t>Proportion of GBM who test frequently</t>
  </si>
  <si>
    <t>Frequency of testing</t>
  </si>
  <si>
    <t>Syphilis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</si>
</sst>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O19" sqref="O19"/>
    </sheetView>
  </sheetViews>
  <sheetFormatPr defaultRowHeight="14.4" x14ac:dyDescent="0.3"/>
  <cols>
    <col min="1" max="2" width="14.88671875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O8"/>
  <sheetViews>
    <sheetView tabSelected="1" topLeftCell="B1" workbookViewId="0">
      <selection activeCell="D2" sqref="D2"/>
    </sheetView>
  </sheetViews>
  <sheetFormatPr defaultRowHeight="14.4" x14ac:dyDescent="0.3"/>
  <cols>
    <col min="1" max="1" width="22.5546875" customWidth="1"/>
    <col min="2" max="2" width="12.6640625" customWidth="1"/>
    <col min="3" max="3" width="8.33203125" customWidth="1"/>
    <col min="4" max="4" width="13.88671875" customWidth="1"/>
    <col min="5" max="15" width="9.44140625" customWidth="1"/>
  </cols>
  <sheetData>
    <row r="1" spans="1:15" x14ac:dyDescent="0.3">
      <c r="A1" s="1" t="s">
        <v>6</v>
      </c>
      <c r="B1" s="1" t="s">
        <v>7</v>
      </c>
      <c r="C1" s="1" t="s">
        <v>8</v>
      </c>
      <c r="D1" s="1" t="s">
        <v>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3">
      <c r="A2" s="1" t="str">
        <f>'Population Definitions'!$A$2</f>
        <v>neg</v>
      </c>
      <c r="C2" t="s">
        <v>10</v>
      </c>
      <c r="D2" s="3"/>
      <c r="E2" s="3">
        <v>45739</v>
      </c>
      <c r="F2" s="3">
        <f>47972-F5</f>
        <v>47809</v>
      </c>
      <c r="G2" s="3">
        <f>50286-G5</f>
        <v>50049</v>
      </c>
      <c r="H2" s="3">
        <f>52653-H5</f>
        <v>52289</v>
      </c>
      <c r="I2" s="3">
        <f>55365-I5</f>
        <v>55044</v>
      </c>
      <c r="J2" s="3">
        <f>57947-J5</f>
        <v>57465</v>
      </c>
      <c r="K2" s="3"/>
      <c r="L2" s="3"/>
      <c r="M2" s="3"/>
      <c r="N2" s="3"/>
      <c r="O2" s="3"/>
    </row>
    <row r="4" spans="1:15" x14ac:dyDescent="0.3">
      <c r="A4" s="1" t="s">
        <v>11</v>
      </c>
      <c r="B4" s="1" t="s">
        <v>7</v>
      </c>
      <c r="C4" s="1" t="s">
        <v>8</v>
      </c>
      <c r="D4" s="1" t="s">
        <v>9</v>
      </c>
      <c r="E4" s="1">
        <v>2010</v>
      </c>
      <c r="F4" s="1">
        <v>2011</v>
      </c>
      <c r="G4" s="1">
        <v>2012</v>
      </c>
      <c r="H4" s="1">
        <v>2013</v>
      </c>
      <c r="I4" s="1">
        <v>2014</v>
      </c>
      <c r="J4" s="1">
        <v>2015</v>
      </c>
      <c r="K4" s="1">
        <v>2016</v>
      </c>
      <c r="L4" s="1">
        <v>2017</v>
      </c>
      <c r="M4" s="1">
        <v>2018</v>
      </c>
      <c r="N4" s="1">
        <v>2019</v>
      </c>
      <c r="O4" s="1">
        <v>2020</v>
      </c>
    </row>
    <row r="5" spans="1:15" x14ac:dyDescent="0.3">
      <c r="A5" s="1" t="str">
        <f>'Population Definitions'!$A$2</f>
        <v>neg</v>
      </c>
      <c r="C5" t="s">
        <v>10</v>
      </c>
      <c r="D5" s="3"/>
      <c r="E5" s="3">
        <v>148</v>
      </c>
      <c r="F5" s="3">
        <v>163</v>
      </c>
      <c r="G5" s="3">
        <v>237</v>
      </c>
      <c r="H5" s="3">
        <v>364</v>
      </c>
      <c r="I5" s="3">
        <v>321</v>
      </c>
      <c r="J5" s="3">
        <v>482</v>
      </c>
      <c r="K5" s="3"/>
      <c r="L5" s="3"/>
      <c r="M5" s="3"/>
      <c r="N5" s="3"/>
      <c r="O5" s="3"/>
    </row>
    <row r="7" spans="1:15" x14ac:dyDescent="0.3">
      <c r="A7" s="1" t="s">
        <v>30</v>
      </c>
      <c r="B7" s="5" t="s">
        <v>7</v>
      </c>
      <c r="C7" s="5" t="s">
        <v>8</v>
      </c>
      <c r="D7" s="1" t="s">
        <v>9</v>
      </c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3">
      <c r="A8" s="6" t="s">
        <v>3</v>
      </c>
      <c r="C8" t="s">
        <v>10</v>
      </c>
      <c r="D8" s="3"/>
      <c r="E8" s="3">
        <v>148</v>
      </c>
      <c r="F8" s="3"/>
      <c r="G8" s="3"/>
      <c r="H8" s="3"/>
      <c r="I8" s="3"/>
      <c r="J8" s="3"/>
      <c r="K8" s="3"/>
      <c r="L8" s="3"/>
      <c r="M8" s="3"/>
      <c r="N8" s="3"/>
      <c r="O8" s="3"/>
    </row>
  </sheetData>
  <dataValidations count="1">
    <dataValidation type="list" allowBlank="1" showInputMessage="1" showErrorMessage="1" sqref="C2 C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Q32"/>
  <sheetViews>
    <sheetView workbookViewId="0">
      <selection activeCell="A8" sqref="A8"/>
    </sheetView>
  </sheetViews>
  <sheetFormatPr defaultRowHeight="14.4" x14ac:dyDescent="0.3"/>
  <cols>
    <col min="1" max="1" width="36.88671875" customWidth="1"/>
    <col min="2" max="2" width="30.33203125" hidden="1" customWidth="1"/>
    <col min="3" max="3" width="20.44140625" customWidth="1"/>
    <col min="4" max="4" width="13.88671875" customWidth="1"/>
    <col min="5" max="5" width="10.5546875" customWidth="1"/>
    <col min="6" max="6" width="3.88671875" customWidth="1"/>
    <col min="7" max="17" width="9.44140625" customWidth="1"/>
  </cols>
  <sheetData>
    <row r="1" spans="1:17" x14ac:dyDescent="0.3">
      <c r="A1" s="1" t="s">
        <v>12</v>
      </c>
      <c r="B1" s="1" t="s">
        <v>7</v>
      </c>
      <c r="C1" s="1" t="s">
        <v>8</v>
      </c>
      <c r="D1" s="1" t="s">
        <v>9</v>
      </c>
      <c r="E1" s="1" t="s">
        <v>13</v>
      </c>
      <c r="F1" s="1"/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</row>
    <row r="2" spans="1:17" x14ac:dyDescent="0.3">
      <c r="A2" s="1" t="str">
        <f>'Population Definitions'!$A$2</f>
        <v>neg</v>
      </c>
      <c r="C2" t="s">
        <v>14</v>
      </c>
      <c r="D2" s="3"/>
      <c r="E2" s="3">
        <v>100</v>
      </c>
      <c r="F2" s="4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 x14ac:dyDescent="0.3">
      <c r="A4" s="1" t="s">
        <v>16</v>
      </c>
      <c r="B4" s="1" t="s">
        <v>7</v>
      </c>
      <c r="C4" s="1" t="s">
        <v>8</v>
      </c>
      <c r="D4" s="1" t="s">
        <v>9</v>
      </c>
      <c r="E4" s="1" t="s">
        <v>13</v>
      </c>
      <c r="F4" s="1"/>
      <c r="G4" s="1">
        <v>2010</v>
      </c>
      <c r="H4" s="1">
        <v>2011</v>
      </c>
      <c r="I4" s="1">
        <v>2012</v>
      </c>
      <c r="J4" s="1">
        <v>2013</v>
      </c>
      <c r="K4" s="1">
        <v>2014</v>
      </c>
      <c r="L4" s="1">
        <v>2015</v>
      </c>
      <c r="M4" s="1">
        <v>2016</v>
      </c>
      <c r="N4" s="1">
        <v>2017</v>
      </c>
      <c r="O4" s="1">
        <v>2018</v>
      </c>
      <c r="P4" s="1">
        <v>2019</v>
      </c>
      <c r="Q4" s="1">
        <v>2020</v>
      </c>
    </row>
    <row r="5" spans="1:17" x14ac:dyDescent="0.3">
      <c r="A5" s="1" t="str">
        <f>'Population Definitions'!$A$2</f>
        <v>neg</v>
      </c>
      <c r="B5" t="s">
        <v>17</v>
      </c>
      <c r="C5" t="s">
        <v>18</v>
      </c>
      <c r="D5" s="3"/>
      <c r="E5" s="3">
        <v>17.392857142857139</v>
      </c>
      <c r="F5" s="4" t="s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7" spans="1:17" x14ac:dyDescent="0.3">
      <c r="A7" s="1" t="s">
        <v>19</v>
      </c>
      <c r="B7" s="1" t="s">
        <v>7</v>
      </c>
      <c r="C7" s="1" t="s">
        <v>8</v>
      </c>
      <c r="D7" s="1" t="s">
        <v>9</v>
      </c>
      <c r="E7" s="1" t="s">
        <v>13</v>
      </c>
      <c r="F7" s="1"/>
      <c r="G7" s="1">
        <v>2010</v>
      </c>
      <c r="H7" s="1">
        <v>2011</v>
      </c>
      <c r="I7" s="1">
        <v>2012</v>
      </c>
      <c r="J7" s="1">
        <v>2013</v>
      </c>
      <c r="K7" s="1">
        <v>2014</v>
      </c>
      <c r="L7" s="1">
        <v>2015</v>
      </c>
      <c r="M7" s="1">
        <v>2016</v>
      </c>
      <c r="N7" s="1">
        <v>2017</v>
      </c>
      <c r="O7" s="1">
        <v>2018</v>
      </c>
      <c r="P7" s="1">
        <v>2019</v>
      </c>
      <c r="Q7" s="1">
        <v>2020</v>
      </c>
    </row>
    <row r="8" spans="1:17" x14ac:dyDescent="0.3">
      <c r="A8" s="1" t="str">
        <f>'Population Definitions'!$A$2</f>
        <v>neg</v>
      </c>
      <c r="B8" t="s">
        <v>17</v>
      </c>
      <c r="C8" t="s">
        <v>18</v>
      </c>
      <c r="D8" s="3"/>
      <c r="E8" s="3">
        <v>0.5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10" spans="1:17" x14ac:dyDescent="0.3">
      <c r="A10" s="1" t="s">
        <v>20</v>
      </c>
      <c r="B10" s="1" t="s">
        <v>7</v>
      </c>
      <c r="C10" s="1" t="s">
        <v>8</v>
      </c>
      <c r="D10" s="1" t="s">
        <v>9</v>
      </c>
      <c r="E10" s="1" t="s">
        <v>13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3">
      <c r="A11" s="1" t="str">
        <f>'Population Definitions'!$A$2</f>
        <v>neg</v>
      </c>
      <c r="C11" t="s">
        <v>18</v>
      </c>
      <c r="D11" s="3"/>
      <c r="E11" s="3">
        <v>0.05</v>
      </c>
      <c r="F11" s="4" t="s">
        <v>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3" spans="1:17" x14ac:dyDescent="0.3">
      <c r="A13" s="1" t="s">
        <v>21</v>
      </c>
      <c r="B13" s="1" t="s">
        <v>7</v>
      </c>
      <c r="C13" s="1" t="s">
        <v>8</v>
      </c>
      <c r="D13" s="1" t="s">
        <v>9</v>
      </c>
      <c r="E13" s="1" t="s">
        <v>13</v>
      </c>
      <c r="F13" s="1"/>
      <c r="G13" s="1">
        <v>2010</v>
      </c>
      <c r="H13" s="1">
        <v>2011</v>
      </c>
      <c r="I13" s="1">
        <v>2012</v>
      </c>
      <c r="J13" s="1">
        <v>2013</v>
      </c>
      <c r="K13" s="1">
        <v>2014</v>
      </c>
      <c r="L13" s="1">
        <v>2015</v>
      </c>
      <c r="M13" s="1">
        <v>2016</v>
      </c>
      <c r="N13" s="1">
        <v>2017</v>
      </c>
      <c r="O13" s="1">
        <v>2018</v>
      </c>
      <c r="P13" s="1">
        <v>2019</v>
      </c>
      <c r="Q13" s="1">
        <v>2020</v>
      </c>
    </row>
    <row r="14" spans="1:17" x14ac:dyDescent="0.3">
      <c r="A14" s="1" t="str">
        <f>'Population Definitions'!$A$2</f>
        <v>neg</v>
      </c>
      <c r="C14" t="s">
        <v>22</v>
      </c>
      <c r="D14" s="3"/>
      <c r="E14" s="3">
        <v>0.01</v>
      </c>
      <c r="F14" s="4" t="s">
        <v>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6" spans="1:17" x14ac:dyDescent="0.3">
      <c r="A16" s="1" t="s">
        <v>23</v>
      </c>
      <c r="B16" s="1" t="s">
        <v>7</v>
      </c>
      <c r="C16" s="1" t="s">
        <v>8</v>
      </c>
      <c r="D16" s="1" t="s">
        <v>9</v>
      </c>
      <c r="E16" s="1" t="s">
        <v>13</v>
      </c>
      <c r="F16" s="1"/>
      <c r="G16" s="1">
        <v>2010</v>
      </c>
      <c r="H16" s="1">
        <v>2011</v>
      </c>
      <c r="I16" s="1">
        <v>2012</v>
      </c>
      <c r="J16" s="1">
        <v>2013</v>
      </c>
      <c r="K16" s="1">
        <v>2014</v>
      </c>
      <c r="L16" s="1">
        <v>2015</v>
      </c>
      <c r="M16" s="1">
        <v>2016</v>
      </c>
      <c r="N16" s="1">
        <v>2017</v>
      </c>
      <c r="O16" s="1">
        <v>2018</v>
      </c>
      <c r="P16" s="1">
        <v>2019</v>
      </c>
      <c r="Q16" s="1">
        <v>2020</v>
      </c>
    </row>
    <row r="17" spans="1:17" x14ac:dyDescent="0.3">
      <c r="A17" s="1" t="str">
        <f>'Population Definitions'!$A$2</f>
        <v>neg</v>
      </c>
      <c r="C17" t="s">
        <v>24</v>
      </c>
      <c r="D17" s="3"/>
      <c r="E17" s="3">
        <v>0.6</v>
      </c>
      <c r="F17" s="4" t="s">
        <v>15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9" spans="1:17" x14ac:dyDescent="0.3">
      <c r="A19" s="1" t="s">
        <v>25</v>
      </c>
      <c r="B19" s="1" t="s">
        <v>7</v>
      </c>
      <c r="C19" s="1" t="s">
        <v>8</v>
      </c>
      <c r="D19" s="1" t="s">
        <v>9</v>
      </c>
      <c r="E19" s="1" t="s">
        <v>13</v>
      </c>
      <c r="F19" s="1"/>
      <c r="G19" s="1">
        <v>2010</v>
      </c>
      <c r="H19" s="1">
        <v>2011</v>
      </c>
      <c r="I19" s="1">
        <v>2012</v>
      </c>
      <c r="J19" s="1">
        <v>2013</v>
      </c>
      <c r="K19" s="1">
        <v>2014</v>
      </c>
      <c r="L19" s="1">
        <v>2015</v>
      </c>
      <c r="M19" s="1">
        <v>2016</v>
      </c>
      <c r="N19" s="1">
        <v>2017</v>
      </c>
      <c r="O19" s="1">
        <v>2018</v>
      </c>
      <c r="P19" s="1">
        <v>2019</v>
      </c>
      <c r="Q19" s="1">
        <v>2020</v>
      </c>
    </row>
    <row r="20" spans="1:17" x14ac:dyDescent="0.3">
      <c r="A20" s="1" t="str">
        <f>'Population Definitions'!$A$2</f>
        <v>neg</v>
      </c>
      <c r="B20" t="s">
        <v>17</v>
      </c>
      <c r="C20" t="s">
        <v>18</v>
      </c>
      <c r="D20" s="3"/>
      <c r="E20" s="3">
        <f>365.25/7</f>
        <v>52.178571428571431</v>
      </c>
      <c r="F20" s="4" t="s">
        <v>15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2" spans="1:17" x14ac:dyDescent="0.3">
      <c r="A22" s="1" t="s">
        <v>26</v>
      </c>
      <c r="B22" s="1" t="s">
        <v>7</v>
      </c>
      <c r="C22" s="1" t="s">
        <v>8</v>
      </c>
      <c r="D22" s="1" t="s">
        <v>9</v>
      </c>
      <c r="E22" s="1" t="s">
        <v>13</v>
      </c>
      <c r="F22" s="1"/>
      <c r="G22" s="1">
        <v>2010</v>
      </c>
      <c r="H22" s="1">
        <v>2011</v>
      </c>
      <c r="I22" s="1">
        <v>2012</v>
      </c>
      <c r="J22" s="1">
        <v>2013</v>
      </c>
      <c r="K22" s="1">
        <v>2014</v>
      </c>
      <c r="L22" s="1">
        <v>2015</v>
      </c>
      <c r="M22" s="1">
        <v>2016</v>
      </c>
      <c r="N22" s="1">
        <v>2017</v>
      </c>
      <c r="O22" s="1">
        <v>2018</v>
      </c>
      <c r="P22" s="1">
        <v>2019</v>
      </c>
      <c r="Q22" s="1">
        <v>2020</v>
      </c>
    </row>
    <row r="23" spans="1:17" x14ac:dyDescent="0.3">
      <c r="A23" s="1" t="str">
        <f>'Population Definitions'!$A$2</f>
        <v>neg</v>
      </c>
      <c r="C23" t="s">
        <v>24</v>
      </c>
      <c r="D23" s="3"/>
      <c r="E23" s="3">
        <v>0.4</v>
      </c>
      <c r="F23" s="4" t="s">
        <v>15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5" spans="1:17" x14ac:dyDescent="0.3">
      <c r="A25" s="1" t="s">
        <v>27</v>
      </c>
      <c r="B25" s="1" t="s">
        <v>7</v>
      </c>
      <c r="C25" s="1" t="s">
        <v>8</v>
      </c>
      <c r="D25" s="1" t="s">
        <v>9</v>
      </c>
      <c r="E25" s="1" t="s">
        <v>13</v>
      </c>
      <c r="F25" s="1"/>
      <c r="G25" s="1">
        <v>2010</v>
      </c>
      <c r="H25" s="1">
        <v>2011</v>
      </c>
      <c r="I25" s="1">
        <v>2012</v>
      </c>
      <c r="J25" s="1">
        <v>2013</v>
      </c>
      <c r="K25" s="1">
        <v>2014</v>
      </c>
      <c r="L25" s="1">
        <v>2015</v>
      </c>
      <c r="M25" s="1">
        <v>2016</v>
      </c>
      <c r="N25" s="1">
        <v>2017</v>
      </c>
      <c r="O25" s="1">
        <v>2018</v>
      </c>
      <c r="P25" s="1">
        <v>2019</v>
      </c>
      <c r="Q25" s="1">
        <v>2020</v>
      </c>
    </row>
    <row r="26" spans="1:17" x14ac:dyDescent="0.3">
      <c r="A26" s="1" t="str">
        <f>'Population Definitions'!$A$2</f>
        <v>neg</v>
      </c>
      <c r="B26" t="s">
        <v>17</v>
      </c>
      <c r="C26" t="s">
        <v>24</v>
      </c>
      <c r="D26" s="3"/>
      <c r="E26" s="3">
        <v>0.7</v>
      </c>
      <c r="F26" s="4" t="s">
        <v>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8" spans="1:17" x14ac:dyDescent="0.3">
      <c r="A28" s="1" t="s">
        <v>28</v>
      </c>
      <c r="B28" s="1" t="s">
        <v>7</v>
      </c>
      <c r="C28" s="1" t="s">
        <v>8</v>
      </c>
      <c r="D28" s="1" t="s">
        <v>9</v>
      </c>
      <c r="E28" s="1" t="s">
        <v>13</v>
      </c>
      <c r="F28" s="1"/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  <c r="P28" s="1">
        <v>2019</v>
      </c>
      <c r="Q28" s="1">
        <v>2020</v>
      </c>
    </row>
    <row r="29" spans="1:17" x14ac:dyDescent="0.3">
      <c r="A29" s="1" t="str">
        <f>'Population Definitions'!$A$2</f>
        <v>neg</v>
      </c>
      <c r="B29" t="s">
        <v>17</v>
      </c>
      <c r="C29" t="s">
        <v>24</v>
      </c>
      <c r="D29" s="3"/>
      <c r="E29" s="3">
        <v>0.69</v>
      </c>
      <c r="F29" s="4" t="s">
        <v>15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1" spans="1:17" x14ac:dyDescent="0.3">
      <c r="A31" s="1" t="s">
        <v>29</v>
      </c>
      <c r="B31" s="5"/>
      <c r="C31" s="1" t="s">
        <v>8</v>
      </c>
      <c r="D31" s="1" t="s">
        <v>9</v>
      </c>
      <c r="E31" s="1" t="s">
        <v>13</v>
      </c>
      <c r="F31" s="1"/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  <c r="O31" s="1">
        <v>2018</v>
      </c>
      <c r="P31" s="1">
        <v>2019</v>
      </c>
      <c r="Q31" s="1">
        <v>2020</v>
      </c>
    </row>
    <row r="32" spans="1:17" x14ac:dyDescent="0.3">
      <c r="A32" s="1" t="s">
        <v>3</v>
      </c>
      <c r="C32" t="s">
        <v>22</v>
      </c>
      <c r="D32" s="3"/>
      <c r="E32" s="3">
        <f>365.25/224</f>
        <v>1.6305803571428572</v>
      </c>
      <c r="F32" s="4" t="s">
        <v>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</sheetData>
  <conditionalFormatting sqref="E11">
    <cfRule type="expression" dxfId="21" priority="13">
      <formula>COUNTIF(G11:Q11,"&lt;&gt;" &amp; "")&gt;0</formula>
    </cfRule>
    <cfRule type="expression" dxfId="20" priority="14">
      <formula>AND(COUNTIF(G11:Q11,"&lt;&gt;" &amp; "")&gt;0,NOT(ISBLANK(E11)))</formula>
    </cfRule>
  </conditionalFormatting>
  <conditionalFormatting sqref="E14">
    <cfRule type="expression" dxfId="19" priority="15">
      <formula>COUNTIF(G14:Q14,"&lt;&gt;" &amp; "")&gt;0</formula>
    </cfRule>
    <cfRule type="expression" dxfId="18" priority="16">
      <formula>AND(COUNTIF(G14:Q14,"&lt;&gt;" &amp; "")&gt;0,NOT(ISBLANK(E14)))</formula>
    </cfRule>
  </conditionalFormatting>
  <conditionalFormatting sqref="E2">
    <cfRule type="expression" dxfId="17" priority="5">
      <formula>COUNTIF(G2:Q2,"&lt;&gt;" &amp; "")&gt;0</formula>
    </cfRule>
    <cfRule type="expression" dxfId="16" priority="6">
      <formula>AND(COUNTIF(G2:Q2,"&lt;&gt;" &amp; "")&gt;0,NOT(ISBLANK(E2)))</formula>
    </cfRule>
  </conditionalFormatting>
  <conditionalFormatting sqref="E17">
    <cfRule type="expression" dxfId="15" priority="17">
      <formula>COUNTIF(G17:Q17,"&lt;&gt;" &amp; "")&gt;0</formula>
    </cfRule>
    <cfRule type="expression" dxfId="14" priority="18">
      <formula>AND(COUNTIF(G17:Q17,"&lt;&gt;" &amp; "")&gt;0,NOT(ISBLANK(E17)))</formula>
    </cfRule>
  </conditionalFormatting>
  <conditionalFormatting sqref="E20">
    <cfRule type="expression" dxfId="13" priority="19">
      <formula>COUNTIF(G20:Q20,"&lt;&gt;" &amp; "")&gt;0</formula>
    </cfRule>
    <cfRule type="expression" dxfId="12" priority="20">
      <formula>AND(COUNTIF(G20:Q20,"&lt;&gt;" &amp; "")&gt;0,NOT(ISBLANK(E20)))</formula>
    </cfRule>
  </conditionalFormatting>
  <conditionalFormatting sqref="E23">
    <cfRule type="expression" dxfId="11" priority="21">
      <formula>COUNTIF(G23:Q23,"&lt;&gt;" &amp; "")&gt;0</formula>
    </cfRule>
    <cfRule type="expression" dxfId="10" priority="22">
      <formula>AND(COUNTIF(G23:Q23,"&lt;&gt;" &amp; "")&gt;0,NOT(ISBLANK(E23)))</formula>
    </cfRule>
  </conditionalFormatting>
  <conditionalFormatting sqref="E26">
    <cfRule type="expression" dxfId="9" priority="23">
      <formula>COUNTIF(G26:Q26,"&lt;&gt;" &amp; "")&gt;0</formula>
    </cfRule>
    <cfRule type="expression" dxfId="8" priority="24">
      <formula>AND(COUNTIF(G26:Q26,"&lt;&gt;" &amp; "")&gt;0,NOT(ISBLANK(E26)))</formula>
    </cfRule>
  </conditionalFormatting>
  <conditionalFormatting sqref="E5">
    <cfRule type="expression" dxfId="7" priority="7">
      <formula>COUNTIF(G5:Q5,"&lt;&gt;" &amp; "")&gt;0</formula>
    </cfRule>
    <cfRule type="expression" dxfId="6" priority="8">
      <formula>AND(COUNTIF(G5:Q5,"&lt;&gt;" &amp; "")&gt;0,NOT(ISBLANK(E5)))</formula>
    </cfRule>
  </conditionalFormatting>
  <conditionalFormatting sqref="E8">
    <cfRule type="expression" dxfId="5" priority="9">
      <formula>COUNTIF(G8:Q8,"&lt;&gt;" &amp; "")&gt;0</formula>
    </cfRule>
    <cfRule type="expression" dxfId="4" priority="10">
      <formula>AND(COUNTIF(G8:Q8,"&lt;&gt;" &amp; "")&gt;0,NOT(ISBLANK(E8)))</formula>
    </cfRule>
  </conditionalFormatting>
  <conditionalFormatting sqref="E29">
    <cfRule type="expression" dxfId="3" priority="3">
      <formula>COUNTIF(G29:Q29,"&lt;&gt;" &amp; "")&gt;0</formula>
    </cfRule>
    <cfRule type="expression" dxfId="2" priority="4">
      <formula>AND(COUNTIF(G29:Q29,"&lt;&gt;" &amp; "")&gt;0,NOT(ISBLANK(E29)))</formula>
    </cfRule>
  </conditionalFormatting>
  <conditionalFormatting sqref="E32">
    <cfRule type="expression" dxfId="1" priority="1">
      <formula>COUNTIF(G32:Q32,"&lt;&gt;" &amp; "")&gt;0</formula>
    </cfRule>
    <cfRule type="expression" dxfId="0" priority="2">
      <formula>AND(COUNTIF(G32:Q32,"&lt;&gt;" &amp; "")&gt;0,NOT(ISBLANK(E32)))</formula>
    </cfRule>
  </conditionalFormatting>
  <dataValidations count="4">
    <dataValidation type="list" allowBlank="1" showInputMessage="1" showErrorMessage="1" sqref="C2" xr:uid="{00000000-0002-0000-0200-000000000000}">
      <formula1>"Number (per year)"</formula1>
    </dataValidation>
    <dataValidation type="list" allowBlank="1" showInputMessage="1" showErrorMessage="1" sqref="C5 C20 C11 C8" xr:uid="{00000000-0002-0000-0200-000001000000}">
      <formula1>"Rate (per year)"</formula1>
    </dataValidation>
    <dataValidation type="list" allowBlank="1" showInputMessage="1" showErrorMessage="1" sqref="C14" xr:uid="{00000000-0002-0000-0200-000005000000}">
      <formula1>"rate"</formula1>
    </dataValidation>
    <dataValidation type="list" allowBlank="1" showInputMessage="1" showErrorMessage="1" sqref="C17 C26 C23 C29" xr:uid="{00000000-0002-0000-02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Luong</dc:creator>
  <cp:lastModifiedBy>iamph</cp:lastModifiedBy>
  <dcterms:created xsi:type="dcterms:W3CDTF">2021-03-16T01:02:57Z</dcterms:created>
  <dcterms:modified xsi:type="dcterms:W3CDTF">2021-03-19T05:09:44Z</dcterms:modified>
  <cp:category>atomica:databook</cp:category>
</cp:coreProperties>
</file>