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ph\Google Drive (phillip.luong@burnet.edu.au)\Coding Projects\2021-03 Syphilis Modelling Atomica\"/>
    </mc:Choice>
  </mc:AlternateContent>
  <xr:revisionPtr revIDLastSave="0" documentId="13_ncr:1_{B8860473-8085-4249-9EA6-CC659C25CC0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33" i="3"/>
  <c r="A30" i="3"/>
  <c r="A27" i="3"/>
  <c r="A24" i="3"/>
  <c r="A21" i="3"/>
  <c r="A18" i="3"/>
  <c r="A15" i="3"/>
  <c r="A12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<sst xmlns="http://schemas.openxmlformats.org/spreadsheetml/2006/main" count="104" uniqueCount="31">
  <si>
    <t>Abbreviation</t>
  </si>
  <si>
    <t>Full Name</t>
  </si>
  <si>
    <t>Population type</t>
  </si>
  <si>
    <t>neg</t>
  </si>
  <si>
    <t>HIV-negative</t>
  </si>
  <si>
    <t>default</t>
  </si>
  <si>
    <t>Susceptible</t>
  </si>
  <si>
    <t>Provenance</t>
  </si>
  <si>
    <t>Units</t>
  </si>
  <si>
    <t>Uncertainty</t>
  </si>
  <si>
    <t>Number</t>
  </si>
  <si>
    <t>Infectious syphilis</t>
  </si>
  <si>
    <t>Birth rate</t>
  </si>
  <si>
    <t>Constant</t>
  </si>
  <si>
    <t>Number (per year)</t>
  </si>
  <si>
    <t>OR</t>
  </si>
  <si>
    <t>Progression to infectious period</t>
  </si>
  <si>
    <t>Framework-supplied default</t>
  </si>
  <si>
    <t>Rate (per year)</t>
  </si>
  <si>
    <t>Progression to latent period</t>
  </si>
  <si>
    <t>Death rate (by other causes)</t>
  </si>
  <si>
    <t>Death rate (due to disease)</t>
  </si>
  <si>
    <t>Rate</t>
  </si>
  <si>
    <t>Infectiousness</t>
  </si>
  <si>
    <t>Probability</t>
  </si>
  <si>
    <t>Treatment to susceptible</t>
  </si>
  <si>
    <t>Condom usage</t>
  </si>
  <si>
    <t>Effectiveness of condoms</t>
  </si>
  <si>
    <t>Proportion of GBM who test frequently</t>
  </si>
  <si>
    <t>Frequency of testing</t>
  </si>
  <si>
    <t>Syphilis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</si>
</sst>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tabSelected="1" workbookViewId="0">
      <selection activeCell="O19" sqref="O19"/>
    </sheetView>
  </sheetViews>
  <sheetFormatPr defaultRowHeight="14.4" x14ac:dyDescent="0.3"/>
  <cols>
    <col min="1" max="2" width="14.88671875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O8"/>
  <sheetViews>
    <sheetView workbookViewId="0">
      <selection activeCell="F8" sqref="F8"/>
    </sheetView>
  </sheetViews>
  <sheetFormatPr defaultRowHeight="14.4" x14ac:dyDescent="0.3"/>
  <cols>
    <col min="1" max="1" width="22.5546875" customWidth="1"/>
    <col min="2" max="2" width="12.6640625" customWidth="1"/>
    <col min="3" max="3" width="8.33203125" customWidth="1"/>
    <col min="4" max="4" width="13.88671875" customWidth="1"/>
    <col min="5" max="15" width="9.44140625" customWidth="1"/>
  </cols>
  <sheetData>
    <row r="1" spans="1:15" x14ac:dyDescent="0.3">
      <c r="A1" s="1" t="s">
        <v>6</v>
      </c>
      <c r="B1" s="1" t="s">
        <v>7</v>
      </c>
      <c r="C1" s="1" t="s">
        <v>8</v>
      </c>
      <c r="D1" s="1" t="s">
        <v>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3">
      <c r="A2" s="1" t="str">
        <f>'Population Definitions'!$A$2</f>
        <v>neg</v>
      </c>
      <c r="C2" t="s">
        <v>10</v>
      </c>
      <c r="D2" s="3"/>
      <c r="E2" s="3">
        <v>45739</v>
      </c>
      <c r="F2" s="3">
        <f>47972-F5</f>
        <v>47809</v>
      </c>
      <c r="G2" s="3">
        <f>50286-G5</f>
        <v>50049</v>
      </c>
      <c r="H2" s="3">
        <f>52653-H5</f>
        <v>52289</v>
      </c>
      <c r="I2" s="3">
        <f>55365-I5</f>
        <v>55044</v>
      </c>
      <c r="J2" s="3">
        <f>57947-J5</f>
        <v>57465</v>
      </c>
      <c r="K2" s="3"/>
      <c r="L2" s="3"/>
      <c r="M2" s="3"/>
      <c r="N2" s="3"/>
      <c r="O2" s="3"/>
    </row>
    <row r="4" spans="1:15" x14ac:dyDescent="0.3">
      <c r="A4" s="1" t="s">
        <v>11</v>
      </c>
      <c r="B4" s="1" t="s">
        <v>7</v>
      </c>
      <c r="C4" s="1" t="s">
        <v>8</v>
      </c>
      <c r="D4" s="1" t="s">
        <v>9</v>
      </c>
      <c r="E4" s="1">
        <v>2010</v>
      </c>
      <c r="F4" s="1">
        <v>2011</v>
      </c>
      <c r="G4" s="1">
        <v>2012</v>
      </c>
      <c r="H4" s="1">
        <v>2013</v>
      </c>
      <c r="I4" s="1">
        <v>2014</v>
      </c>
      <c r="J4" s="1">
        <v>2015</v>
      </c>
      <c r="K4" s="1">
        <v>2016</v>
      </c>
      <c r="L4" s="1">
        <v>2017</v>
      </c>
      <c r="M4" s="1">
        <v>2018</v>
      </c>
      <c r="N4" s="1">
        <v>2019</v>
      </c>
      <c r="O4" s="1">
        <v>2020</v>
      </c>
    </row>
    <row r="5" spans="1:15" x14ac:dyDescent="0.3">
      <c r="A5" s="1" t="str">
        <f>'Population Definitions'!$A$2</f>
        <v>neg</v>
      </c>
      <c r="C5" t="s">
        <v>10</v>
      </c>
      <c r="D5" s="3"/>
      <c r="E5" s="3">
        <v>148</v>
      </c>
      <c r="F5" s="3">
        <v>163</v>
      </c>
      <c r="G5" s="3">
        <v>237</v>
      </c>
      <c r="H5" s="3">
        <v>364</v>
      </c>
      <c r="I5" s="3">
        <v>321</v>
      </c>
      <c r="J5" s="3">
        <v>482</v>
      </c>
      <c r="K5" s="3"/>
      <c r="L5" s="3"/>
      <c r="M5" s="3"/>
      <c r="N5" s="3"/>
      <c r="O5" s="3"/>
    </row>
    <row r="7" spans="1:15" x14ac:dyDescent="0.3">
      <c r="A7" s="1" t="s">
        <v>30</v>
      </c>
      <c r="B7" s="5" t="s">
        <v>7</v>
      </c>
      <c r="C7" s="5" t="s">
        <v>8</v>
      </c>
      <c r="D7" s="1" t="s">
        <v>9</v>
      </c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3">
      <c r="A8" s="6" t="s">
        <v>3</v>
      </c>
      <c r="C8" t="s">
        <v>10</v>
      </c>
      <c r="D8" s="3"/>
      <c r="E8" s="3">
        <v>148</v>
      </c>
      <c r="F8" s="3"/>
      <c r="G8" s="3"/>
      <c r="H8" s="3"/>
      <c r="I8" s="3"/>
      <c r="J8" s="3"/>
      <c r="K8" s="3"/>
      <c r="L8" s="3"/>
      <c r="M8" s="3"/>
      <c r="N8" s="3"/>
      <c r="O8" s="3"/>
    </row>
  </sheetData>
  <dataValidations count="1">
    <dataValidation type="list" allowBlank="1" showInputMessage="1" showErrorMessage="1" sqref="C2 C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Q33"/>
  <sheetViews>
    <sheetView workbookViewId="0">
      <selection activeCell="D35" sqref="D35"/>
    </sheetView>
  </sheetViews>
  <sheetFormatPr defaultRowHeight="14.4" x14ac:dyDescent="0.3"/>
  <cols>
    <col min="1" max="1" width="36.88671875" customWidth="1"/>
    <col min="2" max="2" width="30.33203125" hidden="1" customWidth="1"/>
    <col min="3" max="3" width="20.44140625" customWidth="1"/>
    <col min="4" max="4" width="13.88671875" customWidth="1"/>
    <col min="5" max="5" width="10.5546875" customWidth="1"/>
    <col min="6" max="6" width="3.88671875" customWidth="1"/>
    <col min="7" max="17" width="9.44140625" customWidth="1"/>
  </cols>
  <sheetData>
    <row r="1" spans="1:17" x14ac:dyDescent="0.3">
      <c r="A1" s="1" t="s">
        <v>12</v>
      </c>
      <c r="B1" s="1" t="s">
        <v>7</v>
      </c>
      <c r="C1" s="1" t="s">
        <v>8</v>
      </c>
      <c r="D1" s="1" t="s">
        <v>9</v>
      </c>
      <c r="E1" s="1" t="s">
        <v>13</v>
      </c>
      <c r="F1" s="1"/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</row>
    <row r="2" spans="1:17" x14ac:dyDescent="0.3">
      <c r="A2" s="1" t="str">
        <f>'Population Definitions'!$A$2</f>
        <v>neg</v>
      </c>
      <c r="C2" t="s">
        <v>14</v>
      </c>
      <c r="D2" s="3"/>
      <c r="E2" s="3">
        <v>100</v>
      </c>
      <c r="F2" s="4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 x14ac:dyDescent="0.3">
      <c r="A4" s="1" t="s">
        <v>16</v>
      </c>
      <c r="B4" s="1" t="s">
        <v>7</v>
      </c>
      <c r="C4" s="1" t="s">
        <v>8</v>
      </c>
      <c r="D4" s="1" t="s">
        <v>9</v>
      </c>
      <c r="E4" s="1" t="s">
        <v>13</v>
      </c>
      <c r="F4" s="1"/>
      <c r="G4" s="1">
        <v>2010</v>
      </c>
      <c r="H4" s="1">
        <v>2011</v>
      </c>
      <c r="I4" s="1">
        <v>2012</v>
      </c>
      <c r="J4" s="1">
        <v>2013</v>
      </c>
      <c r="K4" s="1">
        <v>2014</v>
      </c>
      <c r="L4" s="1">
        <v>2015</v>
      </c>
      <c r="M4" s="1">
        <v>2016</v>
      </c>
      <c r="N4" s="1">
        <v>2017</v>
      </c>
      <c r="O4" s="1">
        <v>2018</v>
      </c>
      <c r="P4" s="1">
        <v>2019</v>
      </c>
      <c r="Q4" s="1">
        <v>2020</v>
      </c>
    </row>
    <row r="5" spans="1:17" x14ac:dyDescent="0.3">
      <c r="A5" s="1" t="str">
        <f>'Population Definitions'!$A$2</f>
        <v>neg</v>
      </c>
      <c r="B5" t="s">
        <v>17</v>
      </c>
      <c r="C5" t="s">
        <v>18</v>
      </c>
      <c r="D5" s="3"/>
      <c r="E5" s="3">
        <v>17.392857142857139</v>
      </c>
      <c r="F5" s="4" t="s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7" spans="1:17" x14ac:dyDescent="0.3">
      <c r="A7" s="1" t="s">
        <v>19</v>
      </c>
      <c r="B7" s="1" t="s">
        <v>7</v>
      </c>
      <c r="C7" s="1" t="s">
        <v>8</v>
      </c>
      <c r="D7" s="1" t="s">
        <v>9</v>
      </c>
      <c r="E7" s="1" t="s">
        <v>13</v>
      </c>
      <c r="F7" s="1"/>
      <c r="G7" s="1">
        <v>2010</v>
      </c>
      <c r="H7" s="1">
        <v>2011</v>
      </c>
      <c r="I7" s="1">
        <v>2012</v>
      </c>
      <c r="J7" s="1">
        <v>2013</v>
      </c>
      <c r="K7" s="1">
        <v>2014</v>
      </c>
      <c r="L7" s="1">
        <v>2015</v>
      </c>
      <c r="M7" s="1">
        <v>2016</v>
      </c>
      <c r="N7" s="1">
        <v>2017</v>
      </c>
      <c r="O7" s="1">
        <v>2018</v>
      </c>
      <c r="P7" s="1">
        <v>2019</v>
      </c>
      <c r="Q7" s="1">
        <v>2020</v>
      </c>
    </row>
    <row r="8" spans="1:17" x14ac:dyDescent="0.3">
      <c r="A8" s="1" t="str">
        <f>'Population Definitions'!$A$2</f>
        <v>neg</v>
      </c>
      <c r="B8" t="s">
        <v>17</v>
      </c>
      <c r="C8" t="s">
        <v>18</v>
      </c>
      <c r="D8" s="3"/>
      <c r="E8" s="3">
        <v>0.5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11" spans="1:17" x14ac:dyDescent="0.3">
      <c r="A11" s="1" t="s">
        <v>20</v>
      </c>
      <c r="B11" s="1" t="s">
        <v>7</v>
      </c>
      <c r="C11" s="1" t="s">
        <v>8</v>
      </c>
      <c r="D11" s="1" t="s">
        <v>9</v>
      </c>
      <c r="E11" s="1" t="s">
        <v>13</v>
      </c>
      <c r="F11" s="1"/>
      <c r="G11" s="1">
        <v>2010</v>
      </c>
      <c r="H11" s="1">
        <v>2011</v>
      </c>
      <c r="I11" s="1">
        <v>2012</v>
      </c>
      <c r="J11" s="1">
        <v>2013</v>
      </c>
      <c r="K11" s="1">
        <v>2014</v>
      </c>
      <c r="L11" s="1">
        <v>2015</v>
      </c>
      <c r="M11" s="1">
        <v>2016</v>
      </c>
      <c r="N11" s="1">
        <v>2017</v>
      </c>
      <c r="O11" s="1">
        <v>2018</v>
      </c>
      <c r="P11" s="1">
        <v>2019</v>
      </c>
      <c r="Q11" s="1">
        <v>2020</v>
      </c>
    </row>
    <row r="12" spans="1:17" x14ac:dyDescent="0.3">
      <c r="A12" s="1" t="str">
        <f>'Population Definitions'!$A$2</f>
        <v>neg</v>
      </c>
      <c r="C12" t="s">
        <v>18</v>
      </c>
      <c r="D12" s="3"/>
      <c r="E12" s="3">
        <v>0.05</v>
      </c>
      <c r="F12" s="4" t="s">
        <v>15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4" spans="1:17" x14ac:dyDescent="0.3">
      <c r="A14" s="1" t="s">
        <v>21</v>
      </c>
      <c r="B14" s="1" t="s">
        <v>7</v>
      </c>
      <c r="C14" s="1" t="s">
        <v>8</v>
      </c>
      <c r="D14" s="1" t="s">
        <v>9</v>
      </c>
      <c r="E14" s="1" t="s">
        <v>13</v>
      </c>
      <c r="F14" s="1"/>
      <c r="G14" s="1">
        <v>2010</v>
      </c>
      <c r="H14" s="1">
        <v>2011</v>
      </c>
      <c r="I14" s="1">
        <v>2012</v>
      </c>
      <c r="J14" s="1">
        <v>2013</v>
      </c>
      <c r="K14" s="1">
        <v>2014</v>
      </c>
      <c r="L14" s="1">
        <v>2015</v>
      </c>
      <c r="M14" s="1">
        <v>2016</v>
      </c>
      <c r="N14" s="1">
        <v>2017</v>
      </c>
      <c r="O14" s="1">
        <v>2018</v>
      </c>
      <c r="P14" s="1">
        <v>2019</v>
      </c>
      <c r="Q14" s="1">
        <v>2020</v>
      </c>
    </row>
    <row r="15" spans="1:17" x14ac:dyDescent="0.3">
      <c r="A15" s="1" t="str">
        <f>'Population Definitions'!$A$2</f>
        <v>neg</v>
      </c>
      <c r="C15" t="s">
        <v>22</v>
      </c>
      <c r="D15" s="3"/>
      <c r="E15" s="3">
        <v>0.01</v>
      </c>
      <c r="F15" s="4" t="s">
        <v>15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7" spans="1:17" x14ac:dyDescent="0.3">
      <c r="A17" s="1" t="s">
        <v>23</v>
      </c>
      <c r="B17" s="1" t="s">
        <v>7</v>
      </c>
      <c r="C17" s="1" t="s">
        <v>8</v>
      </c>
      <c r="D17" s="1" t="s">
        <v>9</v>
      </c>
      <c r="E17" s="1" t="s">
        <v>13</v>
      </c>
      <c r="F17" s="1"/>
      <c r="G17" s="1">
        <v>2010</v>
      </c>
      <c r="H17" s="1">
        <v>2011</v>
      </c>
      <c r="I17" s="1">
        <v>2012</v>
      </c>
      <c r="J17" s="1">
        <v>2013</v>
      </c>
      <c r="K17" s="1">
        <v>2014</v>
      </c>
      <c r="L17" s="1">
        <v>2015</v>
      </c>
      <c r="M17" s="1">
        <v>2016</v>
      </c>
      <c r="N17" s="1">
        <v>2017</v>
      </c>
      <c r="O17" s="1">
        <v>2018</v>
      </c>
      <c r="P17" s="1">
        <v>2019</v>
      </c>
      <c r="Q17" s="1">
        <v>2020</v>
      </c>
    </row>
    <row r="18" spans="1:17" x14ac:dyDescent="0.3">
      <c r="A18" s="1" t="str">
        <f>'Population Definitions'!$A$2</f>
        <v>neg</v>
      </c>
      <c r="C18" t="s">
        <v>24</v>
      </c>
      <c r="D18" s="3"/>
      <c r="E18" s="3">
        <v>0.6</v>
      </c>
      <c r="F18" s="4" t="s">
        <v>15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0" spans="1:17" x14ac:dyDescent="0.3">
      <c r="A20" s="1" t="s">
        <v>25</v>
      </c>
      <c r="B20" s="1" t="s">
        <v>7</v>
      </c>
      <c r="C20" s="1" t="s">
        <v>8</v>
      </c>
      <c r="D20" s="1" t="s">
        <v>9</v>
      </c>
      <c r="E20" s="1" t="s">
        <v>13</v>
      </c>
      <c r="F20" s="1"/>
      <c r="G20" s="1">
        <v>2010</v>
      </c>
      <c r="H20" s="1">
        <v>2011</v>
      </c>
      <c r="I20" s="1">
        <v>2012</v>
      </c>
      <c r="J20" s="1">
        <v>2013</v>
      </c>
      <c r="K20" s="1">
        <v>2014</v>
      </c>
      <c r="L20" s="1">
        <v>2015</v>
      </c>
      <c r="M20" s="1">
        <v>2016</v>
      </c>
      <c r="N20" s="1">
        <v>2017</v>
      </c>
      <c r="O20" s="1">
        <v>2018</v>
      </c>
      <c r="P20" s="1">
        <v>2019</v>
      </c>
      <c r="Q20" s="1">
        <v>2020</v>
      </c>
    </row>
    <row r="21" spans="1:17" x14ac:dyDescent="0.3">
      <c r="A21" s="1" t="str">
        <f>'Population Definitions'!$A$2</f>
        <v>neg</v>
      </c>
      <c r="B21" t="s">
        <v>17</v>
      </c>
      <c r="C21" t="s">
        <v>18</v>
      </c>
      <c r="D21" s="3"/>
      <c r="E21" s="3">
        <v>52.178571428571431</v>
      </c>
      <c r="F21" s="4" t="s">
        <v>15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3" spans="1:17" x14ac:dyDescent="0.3">
      <c r="A23" s="1" t="s">
        <v>26</v>
      </c>
      <c r="B23" s="1" t="s">
        <v>7</v>
      </c>
      <c r="C23" s="1" t="s">
        <v>8</v>
      </c>
      <c r="D23" s="1" t="s">
        <v>9</v>
      </c>
      <c r="E23" s="1" t="s">
        <v>13</v>
      </c>
      <c r="F23" s="1"/>
      <c r="G23" s="1">
        <v>2010</v>
      </c>
      <c r="H23" s="1">
        <v>2011</v>
      </c>
      <c r="I23" s="1">
        <v>2012</v>
      </c>
      <c r="J23" s="1">
        <v>2013</v>
      </c>
      <c r="K23" s="1">
        <v>2014</v>
      </c>
      <c r="L23" s="1">
        <v>2015</v>
      </c>
      <c r="M23" s="1">
        <v>2016</v>
      </c>
      <c r="N23" s="1">
        <v>2017</v>
      </c>
      <c r="O23" s="1">
        <v>2018</v>
      </c>
      <c r="P23" s="1">
        <v>2019</v>
      </c>
      <c r="Q23" s="1">
        <v>2020</v>
      </c>
    </row>
    <row r="24" spans="1:17" x14ac:dyDescent="0.3">
      <c r="A24" s="1" t="str">
        <f>'Population Definitions'!$A$2</f>
        <v>neg</v>
      </c>
      <c r="C24" t="s">
        <v>24</v>
      </c>
      <c r="D24" s="3"/>
      <c r="E24" s="3">
        <v>0.4</v>
      </c>
      <c r="F24" s="4" t="s">
        <v>15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6" spans="1:17" x14ac:dyDescent="0.3">
      <c r="A26" s="1" t="s">
        <v>27</v>
      </c>
      <c r="B26" s="1" t="s">
        <v>7</v>
      </c>
      <c r="C26" s="1" t="s">
        <v>8</v>
      </c>
      <c r="D26" s="1" t="s">
        <v>9</v>
      </c>
      <c r="E26" s="1" t="s">
        <v>13</v>
      </c>
      <c r="F26" s="1"/>
      <c r="G26" s="1">
        <v>2010</v>
      </c>
      <c r="H26" s="1">
        <v>2011</v>
      </c>
      <c r="I26" s="1">
        <v>2012</v>
      </c>
      <c r="J26" s="1">
        <v>2013</v>
      </c>
      <c r="K26" s="1">
        <v>2014</v>
      </c>
      <c r="L26" s="1">
        <v>2015</v>
      </c>
      <c r="M26" s="1">
        <v>2016</v>
      </c>
      <c r="N26" s="1">
        <v>2017</v>
      </c>
      <c r="O26" s="1">
        <v>2018</v>
      </c>
      <c r="P26" s="1">
        <v>2019</v>
      </c>
      <c r="Q26" s="1">
        <v>2020</v>
      </c>
    </row>
    <row r="27" spans="1:17" x14ac:dyDescent="0.3">
      <c r="A27" s="1" t="str">
        <f>'Population Definitions'!$A$2</f>
        <v>neg</v>
      </c>
      <c r="B27" t="s">
        <v>17</v>
      </c>
      <c r="C27" t="s">
        <v>24</v>
      </c>
      <c r="D27" s="3"/>
      <c r="E27" s="3">
        <v>0.7</v>
      </c>
      <c r="F27" s="4" t="s">
        <v>15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9" spans="1:17" x14ac:dyDescent="0.3">
      <c r="A29" s="1" t="s">
        <v>28</v>
      </c>
      <c r="B29" s="1" t="s">
        <v>7</v>
      </c>
      <c r="C29" s="1" t="s">
        <v>8</v>
      </c>
      <c r="D29" s="1" t="s">
        <v>9</v>
      </c>
      <c r="E29" s="1" t="s">
        <v>13</v>
      </c>
      <c r="F29" s="1"/>
      <c r="G29" s="1">
        <v>2010</v>
      </c>
      <c r="H29" s="1">
        <v>2011</v>
      </c>
      <c r="I29" s="1">
        <v>2012</v>
      </c>
      <c r="J29" s="1">
        <v>2013</v>
      </c>
      <c r="K29" s="1">
        <v>2014</v>
      </c>
      <c r="L29" s="1">
        <v>2015</v>
      </c>
      <c r="M29" s="1">
        <v>2016</v>
      </c>
      <c r="N29" s="1">
        <v>2017</v>
      </c>
      <c r="O29" s="1">
        <v>2018</v>
      </c>
      <c r="P29" s="1">
        <v>2019</v>
      </c>
      <c r="Q29" s="1">
        <v>2020</v>
      </c>
    </row>
    <row r="30" spans="1:17" x14ac:dyDescent="0.3">
      <c r="A30" s="1" t="str">
        <f>'Population Definitions'!$A$2</f>
        <v>neg</v>
      </c>
      <c r="B30" t="s">
        <v>17</v>
      </c>
      <c r="C30" t="s">
        <v>24</v>
      </c>
      <c r="D30" s="3"/>
      <c r="E30" s="3">
        <v>0.69</v>
      </c>
      <c r="F30" s="4" t="s">
        <v>15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2" spans="1:17" x14ac:dyDescent="0.3">
      <c r="A32" s="1" t="s">
        <v>29</v>
      </c>
      <c r="B32" s="5"/>
      <c r="C32" s="5" t="s">
        <v>8</v>
      </c>
      <c r="D32" s="1" t="s">
        <v>9</v>
      </c>
      <c r="E32" s="1" t="s">
        <v>13</v>
      </c>
      <c r="F32" s="1"/>
      <c r="G32" s="1">
        <v>2010</v>
      </c>
      <c r="H32" s="1">
        <v>2011</v>
      </c>
      <c r="I32" s="1">
        <v>2012</v>
      </c>
      <c r="J32" s="1">
        <v>2013</v>
      </c>
      <c r="K32" s="1">
        <v>2014</v>
      </c>
      <c r="L32" s="1">
        <v>2015</v>
      </c>
      <c r="M32" s="1">
        <v>2016</v>
      </c>
      <c r="N32" s="1">
        <v>2017</v>
      </c>
      <c r="O32" s="1">
        <v>2018</v>
      </c>
      <c r="P32" s="1">
        <v>2019</v>
      </c>
      <c r="Q32" s="1">
        <v>2020</v>
      </c>
    </row>
    <row r="33" spans="1:17" x14ac:dyDescent="0.3">
      <c r="A33" s="1" t="s">
        <v>3</v>
      </c>
      <c r="C33" t="s">
        <v>22</v>
      </c>
      <c r="D33" s="3"/>
      <c r="E33" s="3">
        <f>365.25/224</f>
        <v>1.6305803571428572</v>
      </c>
      <c r="F33" s="4" t="s">
        <v>15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</sheetData>
  <conditionalFormatting sqref="E12">
    <cfRule type="expression" dxfId="21" priority="13">
      <formula>COUNTIF(G12:Q12,"&lt;&gt;" &amp; "")&gt;0</formula>
    </cfRule>
    <cfRule type="expression" dxfId="20" priority="14">
      <formula>AND(COUNTIF(G12:Q12,"&lt;&gt;" &amp; "")&gt;0,NOT(ISBLANK(E12)))</formula>
    </cfRule>
  </conditionalFormatting>
  <conditionalFormatting sqref="E15">
    <cfRule type="expression" dxfId="19" priority="15">
      <formula>COUNTIF(G15:Q15,"&lt;&gt;" &amp; "")&gt;0</formula>
    </cfRule>
    <cfRule type="expression" dxfId="18" priority="16">
      <formula>AND(COUNTIF(G15:Q15,"&lt;&gt;" &amp; "")&gt;0,NOT(ISBLANK(E15)))</formula>
    </cfRule>
  </conditionalFormatting>
  <conditionalFormatting sqref="E2">
    <cfRule type="expression" dxfId="17" priority="5">
      <formula>COUNTIF(G2:Q2,"&lt;&gt;" &amp; "")&gt;0</formula>
    </cfRule>
    <cfRule type="expression" dxfId="16" priority="6">
      <formula>AND(COUNTIF(G2:Q2,"&lt;&gt;" &amp; "")&gt;0,NOT(ISBLANK(E2)))</formula>
    </cfRule>
  </conditionalFormatting>
  <conditionalFormatting sqref="E18">
    <cfRule type="expression" dxfId="15" priority="17">
      <formula>COUNTIF(G18:Q18,"&lt;&gt;" &amp; "")&gt;0</formula>
    </cfRule>
    <cfRule type="expression" dxfId="14" priority="18">
      <formula>AND(COUNTIF(G18:Q18,"&lt;&gt;" &amp; "")&gt;0,NOT(ISBLANK(E18)))</formula>
    </cfRule>
  </conditionalFormatting>
  <conditionalFormatting sqref="E21">
    <cfRule type="expression" dxfId="13" priority="19">
      <formula>COUNTIF(G21:Q21,"&lt;&gt;" &amp; "")&gt;0</formula>
    </cfRule>
    <cfRule type="expression" dxfId="12" priority="20">
      <formula>AND(COUNTIF(G21:Q21,"&lt;&gt;" &amp; "")&gt;0,NOT(ISBLANK(E21)))</formula>
    </cfRule>
  </conditionalFormatting>
  <conditionalFormatting sqref="E24">
    <cfRule type="expression" dxfId="11" priority="21">
      <formula>COUNTIF(G24:Q24,"&lt;&gt;" &amp; "")&gt;0</formula>
    </cfRule>
    <cfRule type="expression" dxfId="10" priority="22">
      <formula>AND(COUNTIF(G24:Q24,"&lt;&gt;" &amp; "")&gt;0,NOT(ISBLANK(E24)))</formula>
    </cfRule>
  </conditionalFormatting>
  <conditionalFormatting sqref="E27">
    <cfRule type="expression" dxfId="9" priority="23">
      <formula>COUNTIF(G27:Q27,"&lt;&gt;" &amp; "")&gt;0</formula>
    </cfRule>
    <cfRule type="expression" dxfId="8" priority="24">
      <formula>AND(COUNTIF(G27:Q27,"&lt;&gt;" &amp; "")&gt;0,NOT(ISBLANK(E27)))</formula>
    </cfRule>
  </conditionalFormatting>
  <conditionalFormatting sqref="E5">
    <cfRule type="expression" dxfId="7" priority="7">
      <formula>COUNTIF(G5:Q5,"&lt;&gt;" &amp; "")&gt;0</formula>
    </cfRule>
    <cfRule type="expression" dxfId="6" priority="8">
      <formula>AND(COUNTIF(G5:Q5,"&lt;&gt;" &amp; "")&gt;0,NOT(ISBLANK(E5)))</formula>
    </cfRule>
  </conditionalFormatting>
  <conditionalFormatting sqref="E8">
    <cfRule type="expression" dxfId="5" priority="9">
      <formula>COUNTIF(G8:Q8,"&lt;&gt;" &amp; "")&gt;0</formula>
    </cfRule>
    <cfRule type="expression" dxfId="4" priority="10">
      <formula>AND(COUNTIF(G8:Q8,"&lt;&gt;" &amp; "")&gt;0,NOT(ISBLANK(E8)))</formula>
    </cfRule>
  </conditionalFormatting>
  <conditionalFormatting sqref="E30">
    <cfRule type="expression" dxfId="3" priority="3">
      <formula>COUNTIF(G30:Q30,"&lt;&gt;" &amp; "")&gt;0</formula>
    </cfRule>
    <cfRule type="expression" dxfId="2" priority="4">
      <formula>AND(COUNTIF(G30:Q30,"&lt;&gt;" &amp; "")&gt;0,NOT(ISBLANK(E30)))</formula>
    </cfRule>
  </conditionalFormatting>
  <conditionalFormatting sqref="E33">
    <cfRule type="expression" dxfId="1" priority="1">
      <formula>COUNTIF(G33:Q33,"&lt;&gt;" &amp; "")&gt;0</formula>
    </cfRule>
    <cfRule type="expression" dxfId="0" priority="2">
      <formula>AND(COUNTIF(G33:Q33,"&lt;&gt;" &amp; "")&gt;0,NOT(ISBLANK(E33)))</formula>
    </cfRule>
  </conditionalFormatting>
  <dataValidations count="4">
    <dataValidation type="list" allowBlank="1" showInputMessage="1" showErrorMessage="1" sqref="C2" xr:uid="{00000000-0002-0000-0200-000000000000}">
      <formula1>"Number (per year)"</formula1>
    </dataValidation>
    <dataValidation type="list" allowBlank="1" showInputMessage="1" showErrorMessage="1" sqref="C5 C21 C12 C8" xr:uid="{00000000-0002-0000-0200-000001000000}">
      <formula1>"Rate (per year)"</formula1>
    </dataValidation>
    <dataValidation type="list" allowBlank="1" showInputMessage="1" showErrorMessage="1" sqref="C15" xr:uid="{00000000-0002-0000-0200-000005000000}">
      <formula1>"rate"</formula1>
    </dataValidation>
    <dataValidation type="list" allowBlank="1" showInputMessage="1" showErrorMessage="1" sqref="C18 C27 C24 C30" xr:uid="{00000000-0002-0000-02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Luong</dc:creator>
  <cp:lastModifiedBy>iamph</cp:lastModifiedBy>
  <dcterms:created xsi:type="dcterms:W3CDTF">2021-03-16T01:02:57Z</dcterms:created>
  <dcterms:modified xsi:type="dcterms:W3CDTF">2021-03-17T05:05:36Z</dcterms:modified>
  <cp:category>atomica:databook</cp:category>
</cp:coreProperties>
</file>