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" yWindow="500" windowWidth="20880" windowHeight="17500" tabRatio="600" firstSheet="0" activeTab="0" autoFilterDateGrouping="1"/>
  </bookViews>
  <sheets>
    <sheet xmlns:r="http://schemas.openxmlformats.org/officeDocument/2006/relationships" name="LCOA Overview" sheetId="1" state="visible" r:id="rId1"/>
    <sheet xmlns:r="http://schemas.openxmlformats.org/officeDocument/2006/relationships" name="InMo_BT_VE" sheetId="2" state="visible" r:id="rId2"/>
    <sheet xmlns:r="http://schemas.openxmlformats.org/officeDocument/2006/relationships" name="InMo_BT_GW" sheetId="3" state="visible" r:id="rId3"/>
    <sheet xmlns:r="http://schemas.openxmlformats.org/officeDocument/2006/relationships" name="InMo_CF_VE" sheetId="4" state="visible" r:id="rId4"/>
    <sheet xmlns:r="http://schemas.openxmlformats.org/officeDocument/2006/relationships" name="InMo_CF_GW" sheetId="5" state="visible" r:id="rId5"/>
    <sheet xmlns:r="http://schemas.openxmlformats.org/officeDocument/2006/relationships" name="JiLi_BC_VE" sheetId="6" state="visible" r:id="rId6"/>
    <sheet xmlns:r="http://schemas.openxmlformats.org/officeDocument/2006/relationships" name="JiLi_BC_GW" sheetId="7" state="visible" r:id="rId7"/>
    <sheet xmlns:r="http://schemas.openxmlformats.org/officeDocument/2006/relationships" name="LiNi_CY_VE" sheetId="8" state="visible" r:id="rId8"/>
    <sheet xmlns:r="http://schemas.openxmlformats.org/officeDocument/2006/relationships" name="LiNi_CY_GW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Aptos Narrow"/>
      <family val="2"/>
      <color theme="1"/>
      <sz val="12"/>
      <scheme val="minor"/>
    </font>
    <font>
      <name val="Aptos Narrow"/>
      <b val="1"/>
      <sz val="12"/>
    </font>
    <font>
      <name val="Aptos Narrow"/>
      <b val="1"/>
      <sz val="12"/>
    </font>
    <font>
      <name val="Aptos Narrow"/>
      <family val="2"/>
      <color theme="1"/>
      <sz val="12"/>
      <scheme val="minor"/>
    </font>
    <font>
      <name val="Aptos Narrow"/>
      <b val="1"/>
      <color theme="1"/>
      <sz val="12"/>
      <u val="single"/>
      <scheme val="minor"/>
    </font>
    <font>
      <name val="Aptos Narrow"/>
      <b val="1"/>
      <color theme="1"/>
      <sz val="12"/>
      <scheme val="minor"/>
    </font>
    <font>
      <name val="Aptos Narrow"/>
      <b val="1"/>
      <color theme="1"/>
      <sz val="16"/>
      <u val="single"/>
      <scheme val="minor"/>
    </font>
    <font>
      <name val="Aptos Narrow"/>
      <b val="1"/>
      <sz val="12"/>
    </font>
    <font>
      <b val="1"/>
    </font>
  </fonts>
  <fills count="2">
    <fill>
      <patternFill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/>
      <right style="thin"/>
      <top style="thin"/>
      <bottom style="thin"/>
    </border>
    <border>
      <left style="thin"/>
      <right style="thin">
        <color auto="1"/>
      </right>
      <top style="thin"/>
      <bottom style="thin">
        <color auto="1"/>
      </bottom>
    </border>
    <border>
      <left style="thin"/>
      <right/>
      <top/>
      <bottom/>
      <diagonal/>
    </border>
    <border>
      <left style="thin"/>
      <right style="thin">
        <color auto="1"/>
      </right>
      <top/>
      <bottom/>
      <diagonal/>
    </border>
    <border>
      <left style="thin"/>
      <right style="thin">
        <color auto="1"/>
      </right>
      <top/>
      <bottom style="thin">
        <color auto="1"/>
      </bottom>
      <diagonal/>
    </border>
  </borders>
  <cellStyleXfs count="2">
    <xf numFmtId="0" fontId="3" fillId="0" borderId="0"/>
    <xf numFmtId="9" fontId="3" fillId="0" borderId="0"/>
  </cellStyleXfs>
  <cellXfs count="2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2" fillId="0" borderId="5" applyAlignment="1" pivotButton="0" quotePrefix="0" xfId="0">
      <alignment horizontal="center" vertical="top"/>
    </xf>
    <xf numFmtId="9" fontId="0" fillId="0" borderId="0" pivotButton="0" quotePrefix="0" xfId="0"/>
    <xf numFmtId="9" fontId="0" fillId="0" borderId="0" pivotButton="0" quotePrefix="0" xfId="1"/>
    <xf numFmtId="0" fontId="4" fillId="0" borderId="0" pivotButton="0" quotePrefix="0" xfId="0"/>
    <xf numFmtId="0" fontId="1" fillId="0" borderId="6" applyAlignment="1" pivotButton="0" quotePrefix="0" xfId="0">
      <alignment horizontal="center" vertical="top"/>
    </xf>
    <xf numFmtId="0" fontId="5" fillId="0" borderId="0" pivotButton="0" quotePrefix="0" xfId="0"/>
    <xf numFmtId="0" fontId="6" fillId="0" borderId="0" pivotButton="0" quotePrefix="0" xfId="0"/>
    <xf numFmtId="0" fontId="7" fillId="0" borderId="11" applyAlignment="1" pivotButton="0" quotePrefix="0" xfId="0">
      <alignment horizontal="center" vertical="top"/>
    </xf>
    <xf numFmtId="0" fontId="1" fillId="0" borderId="9" applyAlignment="1" pivotButton="0" quotePrefix="0" xfId="0">
      <alignment horizontal="center" vertical="top"/>
    </xf>
    <xf numFmtId="0" fontId="0" fillId="0" borderId="10" pivotButton="0" quotePrefix="0" xfId="0"/>
    <xf numFmtId="0" fontId="1" fillId="0" borderId="4" applyAlignment="1" pivotButton="0" quotePrefix="0" xfId="0">
      <alignment horizontal="center" vertical="top"/>
    </xf>
    <xf numFmtId="0" fontId="0" fillId="0" borderId="4" pivotButton="0" quotePrefix="0" xfId="0"/>
    <xf numFmtId="0" fontId="1" fillId="0" borderId="6" applyAlignment="1" pivotButton="0" quotePrefix="0" xfId="0">
      <alignment horizontal="center" vertical="top"/>
    </xf>
    <xf numFmtId="0" fontId="0" fillId="0" borderId="2" pivotButton="0" quotePrefix="0" xfId="0"/>
    <xf numFmtId="0" fontId="0" fillId="0" borderId="3" pivotButton="0" quotePrefix="0" xfId="0"/>
    <xf numFmtId="0" fontId="2" fillId="0" borderId="6" applyAlignment="1" pivotButton="0" quotePrefix="0" xfId="0">
      <alignment horizontal="center" vertical="top"/>
    </xf>
    <xf numFmtId="0" fontId="0" fillId="0" borderId="8" pivotButton="0" quotePrefix="0" xfId="0"/>
    <xf numFmtId="0" fontId="0" fillId="0" borderId="7" pivotButton="0" quotePrefix="0" xfId="0"/>
    <xf numFmtId="0" fontId="7" fillId="0" borderId="12" applyAlignment="1" pivotButton="0" quotePrefix="0" xfId="0">
      <alignment horizontal="center" vertical="top"/>
    </xf>
    <xf numFmtId="0" fontId="7" fillId="0" borderId="11" applyAlignment="1" pivotButton="0" quotePrefix="0" xfId="0">
      <alignment horizontal="center" vertical="top"/>
    </xf>
    <xf numFmtId="0" fontId="1" fillId="0" borderId="12" applyAlignment="1" pivotButton="0" quotePrefix="0" xfId="0">
      <alignment horizontal="center" vertical="top"/>
    </xf>
    <xf numFmtId="0" fontId="2" fillId="0" borderId="12" applyAlignment="1" pivotButton="0" quotePrefix="0" xfId="0">
      <alignment horizontal="center" vertical="top"/>
    </xf>
    <xf numFmtId="0" fontId="8" fillId="0" borderId="15" applyAlignment="1" pivotButton="0" quotePrefix="0" xfId="0">
      <alignment horizontal="center" vertical="top"/>
    </xf>
    <xf numFmtId="0" fontId="8" fillId="0" borderId="16" applyAlignment="1" pivotButton="0" quotePrefix="0" xfId="0">
      <alignment horizontal="center" vertical="top"/>
    </xf>
    <xf numFmtId="0" fontId="0" fillId="0" borderId="19" pivotButton="0" quotePrefix="0" xfId="0"/>
    <xf numFmtId="0" fontId="0" fillId="0" borderId="18" pivotButton="0" quotePrefix="0" xfId="0"/>
  </cellXfs>
  <cellStyles count="2">
    <cellStyle name="Standard" xfId="0" builtinId="0"/>
    <cellStyle name="Proz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9"/>
  <sheetViews>
    <sheetView tabSelected="1" workbookViewId="0">
      <selection activeCell="H15" sqref="H15:H18"/>
    </sheetView>
  </sheetViews>
  <sheetFormatPr baseColWidth="10" defaultRowHeight="16"/>
  <cols>
    <col width="22.33203125" customWidth="1" min="7" max="7"/>
    <col width="18.83203125" customWidth="1" min="8" max="8"/>
    <col width="19" customWidth="1" min="9" max="9"/>
    <col width="16" customWidth="1" min="11" max="11"/>
    <col width="19.5" customWidth="1" min="13" max="13"/>
  </cols>
  <sheetData>
    <row r="1" ht="22" customHeight="1">
      <c r="A1" s="9" t="inlineStr">
        <is>
          <t>LCOA Results from PyPSA Optimization</t>
        </is>
      </c>
    </row>
    <row r="3">
      <c r="A3" t="inlineStr">
        <is>
          <t>Wind turbine</t>
        </is>
      </c>
      <c r="B3" t="inlineStr">
        <is>
          <t>Vestas_V90_2000</t>
        </is>
      </c>
      <c r="I3" s="23" t="inlineStr">
        <is>
          <t>Cost Components</t>
        </is>
      </c>
      <c r="J3" s="16" t="n"/>
      <c r="K3" s="16" t="n"/>
      <c r="L3" s="16" t="n"/>
      <c r="M3" s="16" t="n"/>
      <c r="N3" s="17" t="n"/>
      <c r="O3" s="11" t="inlineStr">
        <is>
          <t>capacity factor</t>
        </is>
      </c>
      <c r="P3" s="12" t="n"/>
    </row>
    <row r="4">
      <c r="A4" s="1" t="inlineStr">
        <is>
          <t>Province</t>
        </is>
      </c>
      <c r="B4" s="1" t="inlineStr">
        <is>
          <t>City</t>
        </is>
      </c>
      <c r="C4" s="1" t="inlineStr">
        <is>
          <t>Latitude</t>
        </is>
      </c>
      <c r="D4" s="1" t="inlineStr">
        <is>
          <t>Longitude</t>
        </is>
      </c>
      <c r="E4" s="1" t="inlineStr">
        <is>
          <t>Total CAPEX</t>
        </is>
      </c>
      <c r="F4" s="1" t="inlineStr">
        <is>
          <t>Total OPEX</t>
        </is>
      </c>
      <c r="G4" s="1" t="inlineStr">
        <is>
          <t>Total Ammonia Output</t>
        </is>
      </c>
      <c r="H4" s="1" t="inlineStr">
        <is>
          <t>Total LCOA (USD/t)</t>
        </is>
      </c>
      <c r="I4" s="1" t="inlineStr">
        <is>
          <t>Electricity generation</t>
        </is>
      </c>
      <c r="J4" s="1" t="inlineStr">
        <is>
          <t>Electrolysis</t>
        </is>
      </c>
      <c r="K4" s="1" t="inlineStr">
        <is>
          <t xml:space="preserve">Electricity storage </t>
        </is>
      </c>
      <c r="L4" s="1" t="inlineStr">
        <is>
          <t>H2 storage</t>
        </is>
      </c>
      <c r="M4" s="1" t="inlineStr">
        <is>
          <t>Ammonia Production</t>
        </is>
      </c>
      <c r="N4" s="1" t="inlineStr">
        <is>
          <t>Other</t>
        </is>
      </c>
      <c r="O4" s="1" t="inlineStr">
        <is>
          <t>PV</t>
        </is>
      </c>
      <c r="P4" s="1" t="inlineStr">
        <is>
          <t>wind</t>
        </is>
      </c>
      <c r="Q4" s="1" t="n"/>
      <c r="R4" s="1" t="n"/>
      <c r="S4" s="1" t="n"/>
      <c r="T4" s="1" t="n"/>
      <c r="U4" s="1" t="n"/>
      <c r="V4" s="1" t="n"/>
      <c r="W4" s="1" t="n"/>
    </row>
    <row r="5">
      <c r="A5" s="2" t="inlineStr">
        <is>
          <t>Unit</t>
        </is>
      </c>
      <c r="B5" s="2" t="n"/>
      <c r="C5" s="2" t="n"/>
      <c r="D5" s="2" t="n"/>
      <c r="E5" s="2" t="inlineStr">
        <is>
          <t>USD</t>
        </is>
      </c>
      <c r="F5" s="2" t="inlineStr">
        <is>
          <t>USD</t>
        </is>
      </c>
      <c r="G5" s="2" t="inlineStr">
        <is>
          <t>MWh</t>
        </is>
      </c>
      <c r="H5" s="2" t="inlineStr">
        <is>
          <t>USD/t</t>
        </is>
      </c>
      <c r="I5" s="13" t="inlineStr">
        <is>
          <t>USD/t</t>
        </is>
      </c>
      <c r="J5" s="14" t="n"/>
      <c r="K5" s="14" t="n"/>
      <c r="L5" s="14" t="n"/>
      <c r="M5" s="14" t="n"/>
      <c r="N5" s="14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</row>
    <row r="6">
      <c r="A6" t="inlineStr">
        <is>
          <t>Inner Mongolia</t>
        </is>
      </c>
      <c r="B6" t="inlineStr">
        <is>
          <t>Baotou</t>
        </is>
      </c>
      <c r="C6" t="n">
        <v>41.6401</v>
      </c>
      <c r="D6" t="n">
        <v>109.8633</v>
      </c>
      <c r="E6">
        <f>SUM(InMo_BT_VE!K$2:K$11)</f>
        <v/>
      </c>
      <c r="F6">
        <f>SUM(InMo_BT_VE!L$2:L$11)</f>
        <v/>
      </c>
      <c r="G6">
        <f>InMo_BT_VE!$E$5</f>
        <v/>
      </c>
      <c r="H6">
        <f>(E6+F6)/(G6/5.2)</f>
        <v/>
      </c>
      <c r="I6">
        <f>SUM(InMo_BT_VE!$K$2:$K$3)/($G6/5.2)</f>
        <v/>
      </c>
      <c r="J6">
        <f>SUM(InMo_BT_VE!$K$4)/($G6/5.2)</f>
        <v/>
      </c>
      <c r="K6">
        <f>SUM(InMo_BT_VE!$K$9)/($G6/5.2)</f>
        <v/>
      </c>
      <c r="L6">
        <f>SUM(InMo_BT_VE!$K$11)/($G6/5.2)</f>
        <v/>
      </c>
      <c r="M6">
        <f>SUM(InMo_BT_VE!$K$5)/($G6/5.2)</f>
        <v/>
      </c>
      <c r="N6">
        <f>H6-I6-J6-K6-L6-M6</f>
        <v/>
      </c>
      <c r="O6" s="4">
        <f>InMo_BT_VE!$I$2</f>
        <v/>
      </c>
      <c r="P6" s="4">
        <f>InMo_BT_VE!$I$3</f>
        <v/>
      </c>
    </row>
    <row r="7">
      <c r="A7" t="inlineStr">
        <is>
          <t>Inner Mongolia</t>
        </is>
      </c>
      <c r="B7" t="inlineStr">
        <is>
          <t>Chifeng</t>
        </is>
      </c>
      <c r="C7" t="n">
        <v>42.7852</v>
      </c>
      <c r="D7" t="n">
        <v>118.7646</v>
      </c>
      <c r="E7">
        <f>SUM(InMo_CF_VE!K$2:K$11)</f>
        <v/>
      </c>
      <c r="F7">
        <f>SUM(InMo_CF_VE!L$2:L$11)</f>
        <v/>
      </c>
      <c r="G7">
        <f>InMo_CF_VE!$E$5</f>
        <v/>
      </c>
      <c r="H7">
        <f>(E7+F7)/(G7/5.2)</f>
        <v/>
      </c>
      <c r="I7">
        <f>SUM(InMo_CF_VE!$K$2:$K$3)/($G7/5.2)</f>
        <v/>
      </c>
      <c r="J7">
        <f>SUM(InMo_CF_VE!$K$4)/($G7/5.2)</f>
        <v/>
      </c>
      <c r="K7">
        <f>SUM(InMo_CF_VE!$K$9)/($G7/5.2)</f>
        <v/>
      </c>
      <c r="L7">
        <f>SUM(InMo_CF_VE!$K$11)/($G7/5.2)</f>
        <v/>
      </c>
      <c r="M7">
        <f>SUM(InMo_CF_VE!$K$5)/($G7/5.2)</f>
        <v/>
      </c>
      <c r="N7">
        <f>H7-I7-J7-K7-L7-M7</f>
        <v/>
      </c>
      <c r="O7" s="4">
        <f>InMo_CF_VE!$I$2</f>
        <v/>
      </c>
      <c r="P7" s="4">
        <f>InMo_CF_VE!$I$3</f>
        <v/>
      </c>
    </row>
    <row r="8">
      <c r="A8" t="inlineStr">
        <is>
          <t>Liaoning</t>
        </is>
      </c>
      <c r="B8" t="inlineStr">
        <is>
          <t>Chaoyang</t>
        </is>
      </c>
      <c r="C8" t="n">
        <v>41.6807</v>
      </c>
      <c r="D8" t="n">
        <v>120.7899</v>
      </c>
      <c r="E8">
        <f>SUM(LiNi_CY_VE!K$2:K$11)</f>
        <v/>
      </c>
      <c r="F8">
        <f>SUM(LiNi_CY_VE!L$2:L$11)</f>
        <v/>
      </c>
      <c r="G8">
        <f>LiNi_CY_VE!$E$5</f>
        <v/>
      </c>
      <c r="H8">
        <f>(E8+F8)/(G8/5.2)</f>
        <v/>
      </c>
      <c r="I8">
        <f>SUM(LiNi_CY_VE!$K$2:$K$3)/($G8/5.2)</f>
        <v/>
      </c>
      <c r="J8">
        <f>SUM(LiNi_CY_VE!$K$4)/($G8/5.2)</f>
        <v/>
      </c>
      <c r="K8">
        <f>SUM(LiNi_CY_VE!$K$9)/($G8/5.2)</f>
        <v/>
      </c>
      <c r="L8">
        <f>SUM(LiNi_CY_VE!$K$11)/($G8/5.2)</f>
        <v/>
      </c>
      <c r="M8">
        <f>SUM(LiNi_CY_VE!$K$5)/($G8/5.2)</f>
        <v/>
      </c>
      <c r="N8">
        <f>H8-I8-J8-K8-L8-M8</f>
        <v/>
      </c>
      <c r="O8" s="4">
        <f>LiNi_CY_VE!$I$2</f>
        <v/>
      </c>
      <c r="P8" s="4">
        <f>LiNi_CY_VE!$I$3</f>
        <v/>
      </c>
    </row>
    <row r="9">
      <c r="A9" t="inlineStr">
        <is>
          <t>Jilin</t>
        </is>
      </c>
      <c r="B9" t="inlineStr">
        <is>
          <t>Baicheng</t>
        </is>
      </c>
      <c r="C9" t="n">
        <v>45.3733</v>
      </c>
      <c r="D9" t="n">
        <v>122.9395</v>
      </c>
      <c r="E9">
        <f>SUM(JiLi_BC_VE!K$2:K$11)</f>
        <v/>
      </c>
      <c r="F9">
        <f>SUM(JiLi_BC_VE!L$2:L$11)</f>
        <v/>
      </c>
      <c r="G9">
        <f>JiLi_BC_VE!$E$5</f>
        <v/>
      </c>
      <c r="H9">
        <f>(E9+F9)/(G9/5.2)</f>
        <v/>
      </c>
      <c r="I9">
        <f>SUM(JiLi_BC_VE!$K$2:$K$3)/($G9/5.2)</f>
        <v/>
      </c>
      <c r="J9">
        <f>SUM(JiLi_BC_VE!$K$4)/($G9/5.2)</f>
        <v/>
      </c>
      <c r="K9">
        <f>SUM(JiLi_BC_VE!$K$9)/($G9/5.2)</f>
        <v/>
      </c>
      <c r="L9">
        <f>SUM(JiLi_BC_VE!$K$11)/($G9/5.2)</f>
        <v/>
      </c>
      <c r="M9">
        <f>SUM(JiLi_BC_VE!$K$5)/($G9/5.2)</f>
        <v/>
      </c>
      <c r="N9">
        <f>H9-I9-J9-K9-L9-M9</f>
        <v/>
      </c>
      <c r="O9" s="4">
        <f>JiLi_BC_VE!$I$2</f>
        <v/>
      </c>
      <c r="P9" s="4">
        <f>JiLi_BC_VE!$I$3</f>
        <v/>
      </c>
    </row>
    <row r="12">
      <c r="A12" t="inlineStr">
        <is>
          <t xml:space="preserve">Wind turbine </t>
        </is>
      </c>
      <c r="B12" t="inlineStr">
        <is>
          <t>Goldwind_140_3000</t>
        </is>
      </c>
      <c r="I12" s="23" t="inlineStr">
        <is>
          <t>Cost Components</t>
        </is>
      </c>
      <c r="J12" s="16" t="n"/>
      <c r="K12" s="16" t="n"/>
      <c r="L12" s="16" t="n"/>
      <c r="M12" s="16" t="n"/>
      <c r="N12" s="17" t="n"/>
      <c r="O12" s="11" t="inlineStr">
        <is>
          <t>capacity factor</t>
        </is>
      </c>
      <c r="P12" s="12" t="n"/>
    </row>
    <row r="13">
      <c r="A13" s="1" t="inlineStr">
        <is>
          <t>Province</t>
        </is>
      </c>
      <c r="B13" s="1" t="inlineStr">
        <is>
          <t>City</t>
        </is>
      </c>
      <c r="C13" s="1" t="inlineStr">
        <is>
          <t>Latitude</t>
        </is>
      </c>
      <c r="D13" s="1" t="inlineStr">
        <is>
          <t>Longitude</t>
        </is>
      </c>
      <c r="E13" s="1" t="inlineStr">
        <is>
          <t>Total CAPEX</t>
        </is>
      </c>
      <c r="F13" s="1" t="inlineStr">
        <is>
          <t>Total OPEX</t>
        </is>
      </c>
      <c r="G13" s="1" t="inlineStr">
        <is>
          <t>Total Ammonia Output</t>
        </is>
      </c>
      <c r="H13" s="1" t="inlineStr">
        <is>
          <t>Total LCOA (USD/t)</t>
        </is>
      </c>
      <c r="I13" s="1" t="inlineStr">
        <is>
          <t>Electricity generation</t>
        </is>
      </c>
      <c r="J13" s="1" t="inlineStr">
        <is>
          <t>Electrolysis</t>
        </is>
      </c>
      <c r="K13" s="1" t="inlineStr">
        <is>
          <t xml:space="preserve">Electricity storage </t>
        </is>
      </c>
      <c r="L13" s="1" t="inlineStr">
        <is>
          <t>H2 storage</t>
        </is>
      </c>
      <c r="M13" s="1" t="inlineStr">
        <is>
          <t>Ammonia Production</t>
        </is>
      </c>
      <c r="N13" s="1" t="inlineStr">
        <is>
          <t>Other</t>
        </is>
      </c>
      <c r="O13" s="1" t="inlineStr">
        <is>
          <t>PV</t>
        </is>
      </c>
      <c r="P13" s="1" t="inlineStr">
        <is>
          <t>wind</t>
        </is>
      </c>
      <c r="Q13" s="1" t="n"/>
      <c r="R13" s="1" t="n"/>
      <c r="S13" s="1" t="n"/>
      <c r="T13" s="1" t="n"/>
      <c r="U13" s="1" t="n"/>
      <c r="V13" s="1" t="n"/>
      <c r="W13" s="1" t="n"/>
    </row>
    <row r="14">
      <c r="A14" s="2" t="inlineStr">
        <is>
          <t>Unit</t>
        </is>
      </c>
      <c r="B14" s="2" t="n"/>
      <c r="C14" s="2" t="n"/>
      <c r="D14" s="2" t="n"/>
      <c r="E14" s="2" t="inlineStr">
        <is>
          <t>USD</t>
        </is>
      </c>
      <c r="F14" s="2" t="inlineStr">
        <is>
          <t>USD</t>
        </is>
      </c>
      <c r="G14" s="2" t="inlineStr">
        <is>
          <t>MWh</t>
        </is>
      </c>
      <c r="H14" s="2" t="inlineStr">
        <is>
          <t>USD/t</t>
        </is>
      </c>
      <c r="I14" s="13" t="inlineStr">
        <is>
          <t>USD/t</t>
        </is>
      </c>
      <c r="J14" s="14" t="n"/>
      <c r="K14" s="14" t="n"/>
      <c r="L14" s="14" t="n"/>
      <c r="M14" s="14" t="n"/>
      <c r="N14" s="14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</row>
    <row r="15">
      <c r="A15" t="inlineStr">
        <is>
          <t>Inner Mongolia</t>
        </is>
      </c>
      <c r="B15" t="inlineStr">
        <is>
          <t>Baotou</t>
        </is>
      </c>
      <c r="C15" t="n">
        <v>41.6401</v>
      </c>
      <c r="D15" t="n">
        <v>109.8633</v>
      </c>
      <c r="E15">
        <f>SUM(InMo_BT_GW!K$2:K$11)</f>
        <v/>
      </c>
      <c r="F15">
        <f>SUM(InMo_BT_GW!L$2:L$11)</f>
        <v/>
      </c>
      <c r="G15">
        <f>InMo_BT_GW!$E$5</f>
        <v/>
      </c>
      <c r="H15">
        <f>(E15+F15)/(G15/5.2)</f>
        <v/>
      </c>
      <c r="I15">
        <f>SUM(InMo_BT_GW!$K$2:$K$3)/($G15/5.2)</f>
        <v/>
      </c>
      <c r="J15">
        <f>SUM(InMo_BT_GW!$K$4)/($G15/5.2)</f>
        <v/>
      </c>
      <c r="K15">
        <f>SUM(InMo_BT_GW!$K$9)/($G15/5.2)</f>
        <v/>
      </c>
      <c r="L15">
        <f>SUM(InMo_BT_GW!$K$11)/($G15/5.2)</f>
        <v/>
      </c>
      <c r="M15">
        <f>SUM(InMo_BT_GW!$K$5)/($G15/5.2)</f>
        <v/>
      </c>
      <c r="N15">
        <f>H15-I15-J15-K15-L15-M15</f>
        <v/>
      </c>
      <c r="O15" s="5">
        <f>InMo_BT_GW!$I$2</f>
        <v/>
      </c>
      <c r="P15" s="5">
        <f>InMo_BT_GW!$I$3</f>
        <v/>
      </c>
    </row>
    <row r="16">
      <c r="A16" t="inlineStr">
        <is>
          <t>Inner Mongolia</t>
        </is>
      </c>
      <c r="B16" t="inlineStr">
        <is>
          <t>Chifeng</t>
        </is>
      </c>
      <c r="C16" t="n">
        <v>42.7852</v>
      </c>
      <c r="D16" t="n">
        <v>118.7646</v>
      </c>
      <c r="E16">
        <f>SUM(InMo_CF_GW!K$2:K$11)</f>
        <v/>
      </c>
      <c r="F16">
        <f>SUM(InMo_CF_GW!L$2:L$11)</f>
        <v/>
      </c>
      <c r="G16">
        <f>InMo_CF_GW!$E$5</f>
        <v/>
      </c>
      <c r="H16">
        <f>(E16+F16)/(G16/5.2)</f>
        <v/>
      </c>
      <c r="I16">
        <f>SUM(InMo_CF_GW!$K$2:$K$3)/($G16/5.2)</f>
        <v/>
      </c>
      <c r="J16">
        <f>SUM(InMo_CF_GW!$K$4)/($G16/5.2)</f>
        <v/>
      </c>
      <c r="K16">
        <f>SUM(InMo_CF_GW!$K$9)/($G16/5.2)</f>
        <v/>
      </c>
      <c r="L16">
        <f>SUM(InMo_CF_GW!$K$11)/($G16/5.2)</f>
        <v/>
      </c>
      <c r="M16">
        <f>SUM(InMo_CF_GW!$K$5)/($G16/5.2)</f>
        <v/>
      </c>
      <c r="N16">
        <f>H16-I16-J16-K16-L16-M16</f>
        <v/>
      </c>
      <c r="O16" s="5">
        <f>InMo_CF_GW!$I$2</f>
        <v/>
      </c>
      <c r="P16" s="5">
        <f>InMo_CF_GW!$I$3</f>
        <v/>
      </c>
    </row>
    <row r="17">
      <c r="A17" t="inlineStr">
        <is>
          <t>Liaoning</t>
        </is>
      </c>
      <c r="B17" t="inlineStr">
        <is>
          <t>Chaoyang</t>
        </is>
      </c>
      <c r="C17" t="n">
        <v>41.6807</v>
      </c>
      <c r="D17" t="n">
        <v>120.7899</v>
      </c>
      <c r="E17">
        <f>SUM(LiNi_CY_GW!K$2:K$11)</f>
        <v/>
      </c>
      <c r="F17">
        <f>SUM(LiNi_CY_GW!L$2:L$11)</f>
        <v/>
      </c>
      <c r="G17">
        <f>LiNi_CY_GW!$E$5</f>
        <v/>
      </c>
      <c r="H17">
        <f>(E17+F17)/(G17/5.2)</f>
        <v/>
      </c>
      <c r="I17">
        <f>SUM(LiNi_CY_GW!$K$2:$K$3)/($G17/5.2)</f>
        <v/>
      </c>
      <c r="J17">
        <f>SUM(LiNi_CY_GW!$K$4)/($G17/5.2)</f>
        <v/>
      </c>
      <c r="K17">
        <f>SUM(LiNi_CY_GW!$K$9)/($G17/5.2)</f>
        <v/>
      </c>
      <c r="L17">
        <f>SUM(LiNi_CY_GW!$K$11)/($G17/5.2)</f>
        <v/>
      </c>
      <c r="M17">
        <f>SUM(LiNi_CY_GW!$K$5)/($G17/5.2)</f>
        <v/>
      </c>
      <c r="N17">
        <f>H17-I17-J17-K17-L17-M17</f>
        <v/>
      </c>
      <c r="O17" s="5">
        <f>LiNi_CY_GW!$I$2</f>
        <v/>
      </c>
      <c r="P17" s="5">
        <f>LiNi_CY_GW!$I$3</f>
        <v/>
      </c>
    </row>
    <row r="18">
      <c r="A18" t="inlineStr">
        <is>
          <t>Jilin</t>
        </is>
      </c>
      <c r="B18" t="inlineStr">
        <is>
          <t>Baicheng</t>
        </is>
      </c>
      <c r="C18" t="n">
        <v>45.3733</v>
      </c>
      <c r="D18" t="n">
        <v>122.9395</v>
      </c>
      <c r="E18">
        <f>SUM(JiLi_BC_GW!K$2:K$11)</f>
        <v/>
      </c>
      <c r="F18">
        <f>SUM(JiLi_BC_GW!L$2:L$11)</f>
        <v/>
      </c>
      <c r="G18">
        <f>JiLi_BC_GW!$E$5</f>
        <v/>
      </c>
      <c r="H18">
        <f>(E18+F18)/(G18/5.2)</f>
        <v/>
      </c>
      <c r="I18">
        <f>SUM(JiLi_BC_GW!$K$2:$K$3)/($G18/5.2)</f>
        <v/>
      </c>
      <c r="J18">
        <f>SUM(JiLi_BC_GW!$K$4)/($G18/5.2)</f>
        <v/>
      </c>
      <c r="K18">
        <f>SUM(JiLi_BC_GW!$K$9)/($G18/5.2)</f>
        <v/>
      </c>
      <c r="L18">
        <f>SUM(JiLi_BC_GW!$K$11)/($G18/5.2)</f>
        <v/>
      </c>
      <c r="M18">
        <f>SUM(JiLi_BC_GW!$K$5)/($G18/5.2)</f>
        <v/>
      </c>
      <c r="N18">
        <f>H18-I18-J18-K18-L18-M18</f>
        <v/>
      </c>
      <c r="O18" s="5">
        <f>JiLi_BC_GW!$I$2</f>
        <v/>
      </c>
      <c r="P18" s="5">
        <f>JiLi_BC_GW!$I$3</f>
        <v/>
      </c>
    </row>
    <row r="21">
      <c r="A21" s="6" t="inlineStr">
        <is>
          <t>LCOA Averages built from different wind turbines</t>
        </is>
      </c>
    </row>
    <row r="23">
      <c r="A23" s="15" t="inlineStr">
        <is>
          <t>Province</t>
        </is>
      </c>
      <c r="B23" s="15" t="inlineStr">
        <is>
          <t>City</t>
        </is>
      </c>
      <c r="C23" s="15" t="inlineStr">
        <is>
          <t>Sheet_Code</t>
        </is>
      </c>
      <c r="D23" s="15" t="inlineStr">
        <is>
          <t>Longitude</t>
        </is>
      </c>
      <c r="E23" s="15" t="inlineStr">
        <is>
          <t>Latitude</t>
        </is>
      </c>
      <c r="F23" s="15" t="inlineStr">
        <is>
          <t>Total LCOM (USD/t)</t>
        </is>
      </c>
    </row>
    <row r="24">
      <c r="A24" s="2" t="inlineStr">
        <is>
          <t>Unit</t>
        </is>
      </c>
      <c r="B24" s="2" t="n"/>
      <c r="C24" s="2" t="n"/>
      <c r="D24" s="2" t="n"/>
      <c r="E24" s="2" t="n"/>
      <c r="F24" s="2" t="inlineStr">
        <is>
          <t>USD/t</t>
        </is>
      </c>
    </row>
    <row r="25">
      <c r="A25" t="inlineStr">
        <is>
          <t>Inner Mongolia</t>
        </is>
      </c>
      <c r="B25" t="inlineStr">
        <is>
          <t>Baotou</t>
        </is>
      </c>
      <c r="C25" t="inlineStr">
        <is>
          <t>InMo_BT_VE</t>
        </is>
      </c>
      <c r="D25" t="n">
        <v>41.6401</v>
      </c>
      <c r="E25" t="n">
        <v>109.8633</v>
      </c>
      <c r="F25" s="8">
        <f>AVERAGE(H6,H15)</f>
        <v/>
      </c>
    </row>
    <row r="26">
      <c r="A26" t="inlineStr">
        <is>
          <t>Inner Mongolia</t>
        </is>
      </c>
      <c r="B26" t="inlineStr">
        <is>
          <t>Chifeng</t>
        </is>
      </c>
      <c r="C26" t="inlineStr">
        <is>
          <t>InMo_CF_VE</t>
        </is>
      </c>
      <c r="D26" t="n">
        <v>42.7852</v>
      </c>
      <c r="E26" t="n">
        <v>118.7646</v>
      </c>
      <c r="F26" s="8">
        <f>AVERAGE(H7,H16)</f>
        <v/>
      </c>
    </row>
    <row r="27">
      <c r="A27" t="inlineStr">
        <is>
          <t>Liaoning</t>
        </is>
      </c>
      <c r="B27" t="inlineStr">
        <is>
          <t>Chaoyang</t>
        </is>
      </c>
      <c r="C27" t="inlineStr">
        <is>
          <t>LiNi_CY_VE</t>
        </is>
      </c>
      <c r="D27" t="n">
        <v>41.6807</v>
      </c>
      <c r="E27" t="n">
        <v>120.7899</v>
      </c>
      <c r="F27" s="8">
        <f>AVERAGE(H8,H17)</f>
        <v/>
      </c>
    </row>
    <row r="28">
      <c r="A28" t="inlineStr">
        <is>
          <t>Jilin</t>
        </is>
      </c>
      <c r="B28" t="inlineStr">
        <is>
          <t>Baicheng</t>
        </is>
      </c>
      <c r="C28" t="inlineStr">
        <is>
          <t>JiLi_BC_VE</t>
        </is>
      </c>
      <c r="D28" t="n">
        <v>45.3733</v>
      </c>
      <c r="E28" t="n">
        <v>122.9395</v>
      </c>
      <c r="F28" s="8">
        <f>AVERAGE(H9,H18)</f>
        <v/>
      </c>
    </row>
    <row r="29">
      <c r="A29" s="8" t="inlineStr">
        <is>
          <t>Average</t>
        </is>
      </c>
      <c r="B29" s="8" t="inlineStr">
        <is>
          <t>China</t>
        </is>
      </c>
      <c r="C29" s="8" t="n"/>
      <c r="D29" s="8" t="n"/>
      <c r="E29" s="8" t="n"/>
      <c r="F29" s="8">
        <f>AVERAGE(F25:F28)</f>
        <v/>
      </c>
    </row>
  </sheetData>
  <mergeCells count="6">
    <mergeCell ref="O3:P3"/>
    <mergeCell ref="I5:N5"/>
    <mergeCell ref="I14:N14"/>
    <mergeCell ref="I3:N3"/>
    <mergeCell ref="I12:N12"/>
    <mergeCell ref="O12:P12"/>
  </mergeCells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K34" sqref="K34"/>
    </sheetView>
  </sheetViews>
  <sheetFormatPr baseColWidth="10" defaultRowHeight="16"/>
  <sheetData>
    <row r="1">
      <c r="C1" s="3" t="inlineStr">
        <is>
          <t>Optimal Capacity</t>
        </is>
      </c>
      <c r="D1" s="3" t="inlineStr">
        <is>
          <t>Installed Capacity</t>
        </is>
      </c>
      <c r="E1" s="3" t="inlineStr">
        <is>
          <t>Supply</t>
        </is>
      </c>
      <c r="F1" s="3" t="inlineStr">
        <is>
          <t>Withdrawal</t>
        </is>
      </c>
      <c r="G1" s="3" t="inlineStr">
        <is>
          <t>Energy Balance</t>
        </is>
      </c>
      <c r="H1" s="3" t="inlineStr">
        <is>
          <t>Transmission</t>
        </is>
      </c>
      <c r="I1" s="3" t="inlineStr">
        <is>
          <t>Capacity Factor</t>
        </is>
      </c>
      <c r="J1" s="3" t="inlineStr">
        <is>
          <t>Curtailment</t>
        </is>
      </c>
      <c r="K1" s="3" t="inlineStr">
        <is>
          <t>Capital Expenditure</t>
        </is>
      </c>
      <c r="L1" s="3" t="inlineStr">
        <is>
          <t>Operational Expenditure</t>
        </is>
      </c>
      <c r="M1" s="3" t="inlineStr">
        <is>
          <t>Revenue</t>
        </is>
      </c>
      <c r="N1" s="3" t="inlineStr">
        <is>
          <t>Market Value</t>
        </is>
      </c>
    </row>
    <row r="2">
      <c r="A2" s="24" t="inlineStr">
        <is>
          <t>Generator</t>
        </is>
      </c>
      <c r="B2" s="3" t="inlineStr">
        <is>
          <t>solar</t>
        </is>
      </c>
      <c r="C2" t="n">
        <v>622.51098</v>
      </c>
      <c r="D2" t="n">
        <v>0</v>
      </c>
      <c r="E2" t="n">
        <v>667611.88203</v>
      </c>
      <c r="F2" t="n">
        <v>0</v>
      </c>
      <c r="G2" t="n">
        <v>667611.88203</v>
      </c>
      <c r="H2" t="n">
        <v>0</v>
      </c>
      <c r="I2" t="n">
        <v>0.1224257923932522</v>
      </c>
      <c r="J2" t="n">
        <v>493395.99704</v>
      </c>
      <c r="K2" t="n">
        <v>26425636.2399</v>
      </c>
      <c r="L2" t="n">
        <v>0</v>
      </c>
      <c r="M2" t="n">
        <v>26425635.873</v>
      </c>
      <c r="N2" t="n">
        <v>39.58233413898709</v>
      </c>
    </row>
    <row r="3">
      <c r="A3" s="19" t="n"/>
      <c r="B3" s="3" t="inlineStr">
        <is>
          <t>wind</t>
        </is>
      </c>
      <c r="C3" t="n">
        <v>504.84643</v>
      </c>
      <c r="D3" t="n">
        <v>0</v>
      </c>
      <c r="E3" t="n">
        <v>1272619.40384</v>
      </c>
      <c r="F3" t="n">
        <v>0</v>
      </c>
      <c r="G3" t="n">
        <v>1272619.40384</v>
      </c>
      <c r="H3" t="n">
        <v>0</v>
      </c>
      <c r="I3" t="n">
        <v>0.2877631322459783</v>
      </c>
      <c r="J3" t="n">
        <v>694115.88757</v>
      </c>
      <c r="K3" t="n">
        <v>27694106.25937</v>
      </c>
      <c r="L3" t="n">
        <v>0</v>
      </c>
      <c r="M3" t="n">
        <v>27694106.34511</v>
      </c>
      <c r="N3" t="n">
        <v>21.76149897653566</v>
      </c>
    </row>
    <row r="4">
      <c r="A4" s="24" t="inlineStr">
        <is>
          <t>Link</t>
        </is>
      </c>
      <c r="B4" s="3" t="inlineStr">
        <is>
          <t>Electrolyser</t>
        </is>
      </c>
      <c r="C4" t="n">
        <v>308.98423</v>
      </c>
      <c r="D4" t="n">
        <v>0</v>
      </c>
      <c r="E4" t="n">
        <v>1068290.76344</v>
      </c>
      <c r="F4" t="n">
        <v>1810662.31091</v>
      </c>
      <c r="G4" t="n">
        <v>-742371.54747</v>
      </c>
      <c r="H4" t="n">
        <v>0</v>
      </c>
      <c r="I4" t="n">
        <v>0.6689552084907374</v>
      </c>
      <c r="J4" t="n">
        <v>0</v>
      </c>
      <c r="K4" t="n">
        <v>16003791.61918</v>
      </c>
      <c r="L4" t="n">
        <v>0</v>
      </c>
      <c r="M4" t="n">
        <v>16003791.36468</v>
      </c>
      <c r="N4" t="n">
        <v>14.9807448893408</v>
      </c>
    </row>
    <row r="5">
      <c r="A5" s="20" t="n"/>
      <c r="B5" s="3" t="inlineStr">
        <is>
          <t>Haber-Bosch</t>
        </is>
      </c>
      <c r="C5" t="n">
        <v>15.597</v>
      </c>
      <c r="D5" t="n">
        <v>0</v>
      </c>
      <c r="E5" t="n">
        <v>876000.01055</v>
      </c>
      <c r="F5" t="n">
        <v>1192682.77436</v>
      </c>
      <c r="G5" t="n">
        <v>-316682.76381</v>
      </c>
      <c r="H5" t="n">
        <v>0</v>
      </c>
      <c r="I5" t="n">
        <v>0.9104314932358787</v>
      </c>
      <c r="J5" t="n">
        <v>0</v>
      </c>
      <c r="K5" t="n">
        <v>6812563.44279</v>
      </c>
      <c r="L5" t="n">
        <v>9505476.11444</v>
      </c>
      <c r="M5" t="n">
        <v>16318041.42185</v>
      </c>
      <c r="N5" t="n">
        <v>18.6279012</v>
      </c>
    </row>
    <row r="6">
      <c r="A6" s="20" t="n"/>
      <c r="B6" s="3" t="inlineStr">
        <is>
          <t>ammonia</t>
        </is>
      </c>
      <c r="C6" t="n">
        <v>34.09718</v>
      </c>
      <c r="D6" t="n">
        <v>0</v>
      </c>
      <c r="E6" t="n">
        <v>93942.41955000001</v>
      </c>
      <c r="F6" t="n">
        <v>93942.41955000001</v>
      </c>
      <c r="G6" t="n">
        <v>0</v>
      </c>
      <c r="H6" t="n">
        <v>-2e-05</v>
      </c>
      <c r="I6" t="n">
        <v>0.3145133996418472</v>
      </c>
      <c r="J6" t="n">
        <v>0</v>
      </c>
      <c r="K6" t="n">
        <v>0</v>
      </c>
      <c r="L6" t="n">
        <v>-2e-05</v>
      </c>
      <c r="M6" t="n">
        <v>-2e-05</v>
      </c>
    </row>
    <row r="7">
      <c r="A7" s="19" t="n"/>
      <c r="B7" s="3" t="inlineStr">
        <is>
          <t>hydrogen</t>
        </is>
      </c>
      <c r="C7" t="n">
        <v>133.94859</v>
      </c>
      <c r="D7" t="n">
        <v>0</v>
      </c>
      <c r="E7" t="n">
        <v>292182.4636</v>
      </c>
      <c r="F7" t="n">
        <v>292182.4636</v>
      </c>
      <c r="G7" t="n">
        <v>0</v>
      </c>
      <c r="H7" t="n">
        <v>0.00048</v>
      </c>
      <c r="I7" t="n">
        <v>0.2490071750661952</v>
      </c>
      <c r="J7" t="n">
        <v>0</v>
      </c>
      <c r="K7" t="n">
        <v>0</v>
      </c>
      <c r="L7" t="n">
        <v>0.00048</v>
      </c>
      <c r="M7" t="n">
        <v>0.00048</v>
      </c>
    </row>
    <row r="8">
      <c r="A8" s="3" t="inlineStr">
        <is>
          <t>Load</t>
        </is>
      </c>
      <c r="B8" s="3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-102141431.905</v>
      </c>
    </row>
    <row r="9">
      <c r="A9" s="3" t="inlineStr">
        <is>
          <t>StorageUnit</t>
        </is>
      </c>
      <c r="B9" s="3" t="inlineStr">
        <is>
          <t>-</t>
        </is>
      </c>
      <c r="C9" t="n">
        <v>348.13548</v>
      </c>
      <c r="D9" t="n">
        <v>0</v>
      </c>
      <c r="E9" t="n">
        <v>70097.15597000001</v>
      </c>
      <c r="F9" t="n">
        <v>75274.13464</v>
      </c>
      <c r="G9" t="n">
        <v>-5176.97867</v>
      </c>
      <c r="H9" t="n">
        <v>0</v>
      </c>
      <c r="I9" t="n">
        <v>0.04766793663202613</v>
      </c>
      <c r="J9" t="n">
        <v>3054843.78347</v>
      </c>
      <c r="K9" t="n">
        <v>6420861.52649</v>
      </c>
      <c r="L9" t="n">
        <v>0</v>
      </c>
      <c r="M9" t="n">
        <v>6420861.55628</v>
      </c>
      <c r="N9" t="n">
        <v>91.59944063704391</v>
      </c>
    </row>
    <row r="10">
      <c r="A10" s="24" t="inlineStr">
        <is>
          <t>Store</t>
        </is>
      </c>
      <c r="B10" s="3" t="inlineStr">
        <is>
          <t>ammonia</t>
        </is>
      </c>
      <c r="C10" t="n">
        <v>7587.2878</v>
      </c>
      <c r="D10" t="n">
        <v>0</v>
      </c>
      <c r="E10" t="n">
        <v>46971.20979</v>
      </c>
      <c r="F10" t="n">
        <v>46971.20976</v>
      </c>
      <c r="G10" t="n">
        <v>2e-05</v>
      </c>
      <c r="H10" t="n">
        <v>0</v>
      </c>
      <c r="I10" t="n">
        <v>0.09948332657158464</v>
      </c>
      <c r="J10" t="n">
        <v>0</v>
      </c>
      <c r="K10" t="n">
        <v>73115.07264</v>
      </c>
      <c r="L10" t="n">
        <v>2e-05</v>
      </c>
      <c r="M10" t="n">
        <v>73115.05476</v>
      </c>
      <c r="N10" t="n">
        <v>1.556593516237381</v>
      </c>
    </row>
    <row r="11">
      <c r="A11" s="19" t="n"/>
      <c r="B11" s="3" t="inlineStr">
        <is>
          <t>hydrogen</t>
        </is>
      </c>
      <c r="C11" t="n">
        <v>1815.2585</v>
      </c>
      <c r="D11" t="n">
        <v>0</v>
      </c>
      <c r="E11" t="n">
        <v>146091.23156</v>
      </c>
      <c r="F11" t="n">
        <v>146091.23204</v>
      </c>
      <c r="G11" t="n">
        <v>-0.00048</v>
      </c>
      <c r="H11" t="n">
        <v>0</v>
      </c>
      <c r="I11" t="n">
        <v>0.1221469394028454</v>
      </c>
      <c r="J11" t="n">
        <v>0</v>
      </c>
      <c r="K11" t="n">
        <v>9205881.785630001</v>
      </c>
      <c r="L11" t="n">
        <v>-0.00048</v>
      </c>
      <c r="M11" t="n">
        <v>9205881.70026</v>
      </c>
      <c r="N11" t="n">
        <v>63.0146128698789</v>
      </c>
    </row>
    <row r="14">
      <c r="A14" s="3" t="inlineStr">
        <is>
          <t>Description</t>
        </is>
      </c>
      <c r="B14" s="3" t="inlineStr">
        <is>
          <t>Value</t>
        </is>
      </c>
    </row>
    <row r="15">
      <c r="A15" t="inlineStr">
        <is>
          <t>Total Ammonia Output</t>
        </is>
      </c>
      <c r="B15" t="n">
        <v>876000.01055</v>
      </c>
    </row>
    <row r="16">
      <c r="A16" t="inlineStr">
        <is>
          <t>Total CAPEX</t>
        </is>
      </c>
      <c r="B16" t="n">
        <v>92635955.94600001</v>
      </c>
    </row>
    <row r="17">
      <c r="A17" t="inlineStr">
        <is>
          <t>Total OPEX</t>
        </is>
      </c>
      <c r="B17" t="n">
        <v>9505476.11444</v>
      </c>
    </row>
    <row r="18">
      <c r="A18" t="inlineStr">
        <is>
          <t>Total LCOA (USD/t)</t>
        </is>
      </c>
      <c r="B18" t="n">
        <v>606.3189957963729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3" t="inlineStr">
        <is>
          <t>Optimal Capacity</t>
        </is>
      </c>
      <c r="D1" s="3" t="inlineStr">
        <is>
          <t>Installed Capacity</t>
        </is>
      </c>
      <c r="E1" s="3" t="inlineStr">
        <is>
          <t>Supply</t>
        </is>
      </c>
      <c r="F1" s="3" t="inlineStr">
        <is>
          <t>Withdrawal</t>
        </is>
      </c>
      <c r="G1" s="3" t="inlineStr">
        <is>
          <t>Energy Balance</t>
        </is>
      </c>
      <c r="H1" s="3" t="inlineStr">
        <is>
          <t>Transmission</t>
        </is>
      </c>
      <c r="I1" s="3" t="inlineStr">
        <is>
          <t>Capacity Factor</t>
        </is>
      </c>
      <c r="J1" s="3" t="inlineStr">
        <is>
          <t>Curtailment</t>
        </is>
      </c>
      <c r="K1" s="3" t="inlineStr">
        <is>
          <t>Capital Expenditure</t>
        </is>
      </c>
      <c r="L1" s="3" t="inlineStr">
        <is>
          <t>Operational Expenditure</t>
        </is>
      </c>
      <c r="M1" s="3" t="inlineStr">
        <is>
          <t>Revenue</t>
        </is>
      </c>
      <c r="N1" s="3" t="inlineStr">
        <is>
          <t>Market Value</t>
        </is>
      </c>
    </row>
    <row r="2">
      <c r="A2" s="24" t="inlineStr">
        <is>
          <t>Generator</t>
        </is>
      </c>
      <c r="B2" s="3" t="inlineStr">
        <is>
          <t>solar</t>
        </is>
      </c>
      <c r="C2" t="n">
        <v>356.67066</v>
      </c>
      <c r="D2" t="n">
        <v>0</v>
      </c>
      <c r="E2" t="n">
        <v>414866.35039</v>
      </c>
      <c r="F2" t="n">
        <v>0</v>
      </c>
      <c r="G2" t="n">
        <v>414866.35039</v>
      </c>
      <c r="H2" t="n">
        <v>0</v>
      </c>
      <c r="I2" t="n">
        <v>0.1327812329727374</v>
      </c>
      <c r="J2" t="n">
        <v>250338.69934</v>
      </c>
      <c r="K2" t="n">
        <v>15140695.37955</v>
      </c>
      <c r="L2" t="n">
        <v>0</v>
      </c>
      <c r="M2" t="n">
        <v>15140695.41499</v>
      </c>
      <c r="N2" t="n">
        <v>36.49535855463683</v>
      </c>
    </row>
    <row r="3">
      <c r="A3" s="19" t="n"/>
      <c r="B3" s="3" t="inlineStr">
        <is>
          <t>wind</t>
        </is>
      </c>
      <c r="C3" t="n">
        <v>555.19643</v>
      </c>
      <c r="D3" t="n">
        <v>0</v>
      </c>
      <c r="E3" t="n">
        <v>1521346.25345</v>
      </c>
      <c r="F3" t="n">
        <v>0</v>
      </c>
      <c r="G3" t="n">
        <v>1521346.25345</v>
      </c>
      <c r="H3" t="n">
        <v>0</v>
      </c>
      <c r="I3" t="n">
        <v>0.3128075949623811</v>
      </c>
      <c r="J3" t="n">
        <v>1216338.45104</v>
      </c>
      <c r="K3" t="n">
        <v>30456130.84209</v>
      </c>
      <c r="L3" t="n">
        <v>0</v>
      </c>
      <c r="M3" t="n">
        <v>30456131.08678</v>
      </c>
      <c r="N3" t="n">
        <v>20.01919788407486</v>
      </c>
    </row>
    <row r="4">
      <c r="A4" s="24" t="inlineStr">
        <is>
          <t>Link</t>
        </is>
      </c>
      <c r="B4" s="3" t="inlineStr">
        <is>
          <t>Electrolyser</t>
        </is>
      </c>
      <c r="C4" t="n">
        <v>290.97055</v>
      </c>
      <c r="D4" t="n">
        <v>0</v>
      </c>
      <c r="E4" t="n">
        <v>1068290.76146</v>
      </c>
      <c r="F4" t="n">
        <v>1810662.30755</v>
      </c>
      <c r="G4" t="n">
        <v>-742371.5461</v>
      </c>
      <c r="H4" t="n">
        <v>0</v>
      </c>
      <c r="I4" t="n">
        <v>0.710369520214331</v>
      </c>
      <c r="J4" t="n">
        <v>0</v>
      </c>
      <c r="K4" t="n">
        <v>15070775.77881</v>
      </c>
      <c r="L4" t="n">
        <v>0</v>
      </c>
      <c r="M4" t="n">
        <v>15070775.69845</v>
      </c>
      <c r="N4" t="n">
        <v>14.10737246927044</v>
      </c>
    </row>
    <row r="5">
      <c r="A5" s="20" t="n"/>
      <c r="B5" s="3" t="inlineStr">
        <is>
          <t>Haber-Bosch</t>
        </is>
      </c>
      <c r="C5" t="n">
        <v>15.59251</v>
      </c>
      <c r="D5" t="n">
        <v>0</v>
      </c>
      <c r="E5" t="n">
        <v>875999.99578</v>
      </c>
      <c r="F5" t="n">
        <v>1192682.75425</v>
      </c>
      <c r="G5" t="n">
        <v>-316682.75847</v>
      </c>
      <c r="H5" t="n">
        <v>0</v>
      </c>
      <c r="I5" t="n">
        <v>0.9106936599687926</v>
      </c>
      <c r="J5" t="n">
        <v>0</v>
      </c>
      <c r="K5" t="n">
        <v>6810599.64967</v>
      </c>
      <c r="L5" t="n">
        <v>9505475.954190001</v>
      </c>
      <c r="M5" t="n">
        <v>16316074.87124</v>
      </c>
      <c r="N5" t="n">
        <v>18.6256562</v>
      </c>
    </row>
    <row r="6">
      <c r="A6" s="20" t="n"/>
      <c r="B6" s="3" t="inlineStr">
        <is>
          <t>ammonia</t>
        </is>
      </c>
      <c r="C6" t="n">
        <v>34.11617</v>
      </c>
      <c r="D6" t="n">
        <v>0</v>
      </c>
      <c r="E6" t="n">
        <v>90007.83919</v>
      </c>
      <c r="F6" t="n">
        <v>90007.83919</v>
      </c>
      <c r="G6" t="n">
        <v>0</v>
      </c>
      <c r="H6" t="n">
        <v>0.0003</v>
      </c>
      <c r="I6" t="n">
        <v>0.3011730214733952</v>
      </c>
      <c r="J6" t="n">
        <v>0</v>
      </c>
      <c r="K6" t="n">
        <v>0</v>
      </c>
      <c r="L6" t="n">
        <v>0.0003</v>
      </c>
      <c r="M6" t="n">
        <v>0.0003</v>
      </c>
    </row>
    <row r="7">
      <c r="A7" s="19" t="n"/>
      <c r="B7" s="3" t="inlineStr">
        <is>
          <t>hydrogen</t>
        </is>
      </c>
      <c r="C7" t="n">
        <v>133.90998</v>
      </c>
      <c r="D7" t="n">
        <v>0</v>
      </c>
      <c r="E7" t="n">
        <v>242917.2071</v>
      </c>
      <c r="F7" t="n">
        <v>242917.2071</v>
      </c>
      <c r="G7" t="n">
        <v>0</v>
      </c>
      <c r="H7" t="n">
        <v>0.00011</v>
      </c>
      <c r="I7" t="n">
        <v>0.2070814288822984</v>
      </c>
      <c r="J7" t="n">
        <v>0</v>
      </c>
      <c r="K7" t="n">
        <v>0</v>
      </c>
      <c r="L7" t="n">
        <v>0.00011</v>
      </c>
      <c r="M7" t="n">
        <v>0.00011</v>
      </c>
    </row>
    <row r="8">
      <c r="A8" s="3" t="inlineStr">
        <is>
          <t>Load</t>
        </is>
      </c>
      <c r="B8" s="3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-87730842.918</v>
      </c>
    </row>
    <row r="9">
      <c r="A9" s="3" t="inlineStr">
        <is>
          <t>StorageUnit</t>
        </is>
      </c>
      <c r="B9" s="3" t="inlineStr">
        <is>
          <t>-</t>
        </is>
      </c>
      <c r="C9" t="n">
        <v>61.69789</v>
      </c>
      <c r="D9" t="n">
        <v>0</v>
      </c>
      <c r="E9" t="n">
        <v>15683.64579</v>
      </c>
      <c r="F9" t="n">
        <v>16841.95098</v>
      </c>
      <c r="G9" t="n">
        <v>-1158.30519</v>
      </c>
      <c r="H9" t="n">
        <v>0</v>
      </c>
      <c r="I9" t="n">
        <v>0.06017985380051084</v>
      </c>
      <c r="J9" t="n">
        <v>541631.8215899999</v>
      </c>
      <c r="K9" t="n">
        <v>1137929.42956</v>
      </c>
      <c r="L9" t="n">
        <v>0</v>
      </c>
      <c r="M9" t="n">
        <v>1137929.42993</v>
      </c>
      <c r="N9" t="n">
        <v>72.55518133123321</v>
      </c>
    </row>
    <row r="10">
      <c r="A10" s="24" t="inlineStr">
        <is>
          <t>Store</t>
        </is>
      </c>
      <c r="B10" s="3" t="inlineStr">
        <is>
          <t>ammonia</t>
        </is>
      </c>
      <c r="C10" t="n">
        <v>7986.0518</v>
      </c>
      <c r="D10" t="n">
        <v>0</v>
      </c>
      <c r="E10" t="n">
        <v>45003.91944</v>
      </c>
      <c r="F10" t="n">
        <v>45003.91975</v>
      </c>
      <c r="G10" t="n">
        <v>-0.0003</v>
      </c>
      <c r="H10" t="n">
        <v>0</v>
      </c>
      <c r="I10" t="n">
        <v>0.103133313009565</v>
      </c>
      <c r="J10" t="n">
        <v>0</v>
      </c>
      <c r="K10" t="n">
        <v>76957.77106</v>
      </c>
      <c r="L10" t="n">
        <v>-0.0003</v>
      </c>
      <c r="M10" t="n">
        <v>76957.75823000001</v>
      </c>
      <c r="N10" t="n">
        <v>1.710024272836808</v>
      </c>
    </row>
    <row r="11">
      <c r="A11" s="19" t="n"/>
      <c r="B11" s="3" t="inlineStr">
        <is>
          <t>hydrogen</t>
        </is>
      </c>
      <c r="C11" t="n">
        <v>1879.6188</v>
      </c>
      <c r="D11" t="n">
        <v>0</v>
      </c>
      <c r="E11" t="n">
        <v>121458.6035</v>
      </c>
      <c r="F11" t="n">
        <v>121458.60361</v>
      </c>
      <c r="G11" t="n">
        <v>-0.00011</v>
      </c>
      <c r="H11" t="n">
        <v>0</v>
      </c>
      <c r="I11" t="n">
        <v>0.1111953604635153</v>
      </c>
      <c r="J11" t="n">
        <v>0</v>
      </c>
      <c r="K11" t="n">
        <v>9532277.89587</v>
      </c>
      <c r="L11" t="n">
        <v>-0.00011</v>
      </c>
      <c r="M11" t="n">
        <v>9532278.063030001</v>
      </c>
      <c r="N11" t="n">
        <v>78.48168860898627</v>
      </c>
    </row>
    <row r="14">
      <c r="A14" s="3" t="inlineStr">
        <is>
          <t>Description</t>
        </is>
      </c>
      <c r="B14" s="3" t="inlineStr">
        <is>
          <t>Value</t>
        </is>
      </c>
    </row>
    <row r="15">
      <c r="A15" t="inlineStr">
        <is>
          <t>Total Ammonia Output</t>
        </is>
      </c>
      <c r="B15" t="n">
        <v>875999.99578</v>
      </c>
    </row>
    <row r="16">
      <c r="A16" t="inlineStr">
        <is>
          <t>Total CAPEX</t>
        </is>
      </c>
      <c r="B16" t="n">
        <v>78225366.74661</v>
      </c>
    </row>
    <row r="17">
      <c r="A17" t="inlineStr">
        <is>
          <t>Total OPEX</t>
        </is>
      </c>
      <c r="B17" t="n">
        <v>9505475.954190001</v>
      </c>
    </row>
    <row r="18">
      <c r="A18" t="inlineStr">
        <is>
          <t>Total LCOA (USD/t)</t>
        </is>
      </c>
      <c r="B18" t="n">
        <v>520.7766943399974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3" t="inlineStr">
        <is>
          <t>Optimal Capacity</t>
        </is>
      </c>
      <c r="D1" s="3" t="inlineStr">
        <is>
          <t>Installed Capacity</t>
        </is>
      </c>
      <c r="E1" s="3" t="inlineStr">
        <is>
          <t>Supply</t>
        </is>
      </c>
      <c r="F1" s="3" t="inlineStr">
        <is>
          <t>Withdrawal</t>
        </is>
      </c>
      <c r="G1" s="3" t="inlineStr">
        <is>
          <t>Energy Balance</t>
        </is>
      </c>
      <c r="H1" s="3" t="inlineStr">
        <is>
          <t>Transmission</t>
        </is>
      </c>
      <c r="I1" s="3" t="inlineStr">
        <is>
          <t>Capacity Factor</t>
        </is>
      </c>
      <c r="J1" s="3" t="inlineStr">
        <is>
          <t>Curtailment</t>
        </is>
      </c>
      <c r="K1" s="3" t="inlineStr">
        <is>
          <t>Capital Expenditure</t>
        </is>
      </c>
      <c r="L1" s="3" t="inlineStr">
        <is>
          <t>Operational Expenditure</t>
        </is>
      </c>
      <c r="M1" s="3" t="inlineStr">
        <is>
          <t>Revenue</t>
        </is>
      </c>
      <c r="N1" s="3" t="inlineStr">
        <is>
          <t>Market Value</t>
        </is>
      </c>
    </row>
    <row r="2">
      <c r="A2" s="24" t="inlineStr">
        <is>
          <t>Generator</t>
        </is>
      </c>
      <c r="B2" s="3" t="inlineStr">
        <is>
          <t>solar</t>
        </is>
      </c>
      <c r="C2" t="n">
        <v>479.16759</v>
      </c>
      <c r="D2" t="n">
        <v>0</v>
      </c>
      <c r="E2" t="n">
        <v>550372.42165</v>
      </c>
      <c r="F2" t="n">
        <v>0</v>
      </c>
      <c r="G2" t="n">
        <v>550372.42165</v>
      </c>
      <c r="H2" t="n">
        <v>0</v>
      </c>
      <c r="I2" t="n">
        <v>0.1311188429918643</v>
      </c>
      <c r="J2" t="n">
        <v>288486.15432</v>
      </c>
      <c r="K2" t="n">
        <v>20340698.94042</v>
      </c>
      <c r="L2" t="n">
        <v>0</v>
      </c>
      <c r="M2" t="n">
        <v>20340699.05704</v>
      </c>
      <c r="N2" t="n">
        <v>36.95806496795213</v>
      </c>
    </row>
    <row r="3">
      <c r="A3" s="19" t="n"/>
      <c r="B3" s="3" t="inlineStr">
        <is>
          <t>wind</t>
        </is>
      </c>
      <c r="C3" t="n">
        <v>500.89934</v>
      </c>
      <c r="D3" t="n">
        <v>0</v>
      </c>
      <c r="E3" t="n">
        <v>1386349.51572</v>
      </c>
      <c r="F3" t="n">
        <v>0</v>
      </c>
      <c r="G3" t="n">
        <v>1386349.51572</v>
      </c>
      <c r="H3" t="n">
        <v>0</v>
      </c>
      <c r="I3" t="n">
        <v>0.315949867292698</v>
      </c>
      <c r="J3" t="n">
        <v>701609.8169100001</v>
      </c>
      <c r="K3" t="n">
        <v>27477582.73186</v>
      </c>
      <c r="L3" t="n">
        <v>0</v>
      </c>
      <c r="M3" t="n">
        <v>27477583.11405</v>
      </c>
      <c r="N3" t="n">
        <v>19.82009752615774</v>
      </c>
    </row>
    <row r="4">
      <c r="A4" s="24" t="inlineStr">
        <is>
          <t>Link</t>
        </is>
      </c>
      <c r="B4" s="3" t="inlineStr">
        <is>
          <t>Electrolyser</t>
        </is>
      </c>
      <c r="C4" t="n">
        <v>307.87947</v>
      </c>
      <c r="D4" t="n">
        <v>0</v>
      </c>
      <c r="E4" t="n">
        <v>1068290.76151</v>
      </c>
      <c r="F4" t="n">
        <v>1810662.30765</v>
      </c>
      <c r="G4" t="n">
        <v>-742371.54614</v>
      </c>
      <c r="H4" t="n">
        <v>0</v>
      </c>
      <c r="I4" t="n">
        <v>0.6713556119867297</v>
      </c>
      <c r="J4" t="n">
        <v>0</v>
      </c>
      <c r="K4" t="n">
        <v>15946570.7415</v>
      </c>
      <c r="L4" t="n">
        <v>0</v>
      </c>
      <c r="M4" t="n">
        <v>15946570.42686</v>
      </c>
      <c r="N4" t="n">
        <v>14.92718181892727</v>
      </c>
    </row>
    <row r="5">
      <c r="A5" s="20" t="n"/>
      <c r="B5" s="3" t="inlineStr">
        <is>
          <t>Haber-Bosch</t>
        </is>
      </c>
      <c r="C5" t="n">
        <v>14.78732</v>
      </c>
      <c r="D5" t="n">
        <v>0</v>
      </c>
      <c r="E5" t="n">
        <v>875999.99284</v>
      </c>
      <c r="F5" t="n">
        <v>1192682.75025</v>
      </c>
      <c r="G5" t="n">
        <v>-316682.75741</v>
      </c>
      <c r="H5" t="n">
        <v>0</v>
      </c>
      <c r="I5" t="n">
        <v>0.960282187712175</v>
      </c>
      <c r="J5" t="n">
        <v>0</v>
      </c>
      <c r="K5" t="n">
        <v>6458907.27665</v>
      </c>
      <c r="L5" t="n">
        <v>9505475.92227</v>
      </c>
      <c r="M5" t="n">
        <v>15964381.92874</v>
      </c>
      <c r="N5" t="n">
        <v>18.2241803</v>
      </c>
    </row>
    <row r="6">
      <c r="A6" s="20" t="n"/>
      <c r="B6" s="3" t="inlineStr">
        <is>
          <t>ammonia</t>
        </is>
      </c>
      <c r="C6" t="n">
        <v>37.51834</v>
      </c>
      <c r="D6" t="n">
        <v>0</v>
      </c>
      <c r="E6" t="n">
        <v>61344.38413</v>
      </c>
      <c r="F6" t="n">
        <v>61344.38413</v>
      </c>
      <c r="G6" t="n">
        <v>0</v>
      </c>
      <c r="H6" t="n">
        <v>0.00049</v>
      </c>
      <c r="I6" t="n">
        <v>0.1866495159434026</v>
      </c>
      <c r="J6" t="n">
        <v>0</v>
      </c>
      <c r="K6" t="n">
        <v>0</v>
      </c>
      <c r="L6" t="n">
        <v>0.00049</v>
      </c>
      <c r="M6" t="n">
        <v>0.00049</v>
      </c>
    </row>
    <row r="7">
      <c r="A7" s="19" t="n"/>
      <c r="B7" s="3" t="inlineStr">
        <is>
          <t>hydrogen</t>
        </is>
      </c>
      <c r="C7" t="n">
        <v>126.99501</v>
      </c>
      <c r="D7" t="n">
        <v>0</v>
      </c>
      <c r="E7" t="n">
        <v>375080.44756</v>
      </c>
      <c r="F7" t="n">
        <v>375080.44756</v>
      </c>
      <c r="G7" t="n">
        <v>0</v>
      </c>
      <c r="H7" t="n">
        <v>-0.00088</v>
      </c>
      <c r="I7" t="n">
        <v>0.3371581292839774</v>
      </c>
      <c r="J7" t="n">
        <v>0</v>
      </c>
      <c r="K7" t="n">
        <v>0</v>
      </c>
      <c r="L7" t="n">
        <v>-0.00088</v>
      </c>
      <c r="M7" t="n">
        <v>-0.00088</v>
      </c>
    </row>
    <row r="8">
      <c r="A8" s="3" t="inlineStr">
        <is>
          <t>Load</t>
        </is>
      </c>
      <c r="B8" s="3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-96737102.543</v>
      </c>
    </row>
    <row r="9">
      <c r="A9" s="3" t="inlineStr">
        <is>
          <t>StorageUnit</t>
        </is>
      </c>
      <c r="B9" s="3" t="inlineStr">
        <is>
          <t>-</t>
        </is>
      </c>
      <c r="C9" t="n">
        <v>65.5825</v>
      </c>
      <c r="D9" t="n">
        <v>0</v>
      </c>
      <c r="E9" t="n">
        <v>22580.01098</v>
      </c>
      <c r="F9" t="n">
        <v>24247.64261</v>
      </c>
      <c r="G9" t="n">
        <v>-1667.63162</v>
      </c>
      <c r="H9" t="n">
        <v>0</v>
      </c>
      <c r="I9" t="n">
        <v>0.08150985400068617</v>
      </c>
      <c r="J9" t="n">
        <v>576170.3754200001</v>
      </c>
      <c r="K9" t="n">
        <v>1209575.60305</v>
      </c>
      <c r="L9" t="n">
        <v>0</v>
      </c>
      <c r="M9" t="n">
        <v>1209575.61585</v>
      </c>
      <c r="N9" t="n">
        <v>53.56835930680509</v>
      </c>
    </row>
    <row r="10">
      <c r="A10" s="24" t="inlineStr">
        <is>
          <t>Store</t>
        </is>
      </c>
      <c r="B10" s="3" t="inlineStr">
        <is>
          <t>ammonia</t>
        </is>
      </c>
      <c r="C10" t="n">
        <v>14943.485</v>
      </c>
      <c r="D10" t="n">
        <v>0</v>
      </c>
      <c r="E10" t="n">
        <v>30672.19182</v>
      </c>
      <c r="F10" t="n">
        <v>30672.19231</v>
      </c>
      <c r="G10" t="n">
        <v>-0.00049</v>
      </c>
      <c r="H10" t="n">
        <v>0</v>
      </c>
      <c r="I10" t="n">
        <v>0.3510740955004806</v>
      </c>
      <c r="J10" t="n">
        <v>0</v>
      </c>
      <c r="K10" t="n">
        <v>144003.23542</v>
      </c>
      <c r="L10" t="n">
        <v>-0.00049</v>
      </c>
      <c r="M10" t="n">
        <v>144003.28866</v>
      </c>
      <c r="N10" t="n">
        <v>4.694915447864991</v>
      </c>
    </row>
    <row r="11">
      <c r="A11" s="19" t="n"/>
      <c r="B11" s="3" t="inlineStr">
        <is>
          <t>hydrogen</t>
        </is>
      </c>
      <c r="C11" t="n">
        <v>3086.7853</v>
      </c>
      <c r="D11" t="n">
        <v>0</v>
      </c>
      <c r="E11" t="n">
        <v>187540.22422</v>
      </c>
      <c r="F11" t="n">
        <v>187540.22334</v>
      </c>
      <c r="G11" t="n">
        <v>0.00088</v>
      </c>
      <c r="H11" t="n">
        <v>0</v>
      </c>
      <c r="I11" t="n">
        <v>0.2279142251973275</v>
      </c>
      <c r="J11" t="n">
        <v>0</v>
      </c>
      <c r="K11" t="n">
        <v>15654288.66986</v>
      </c>
      <c r="L11" t="n">
        <v>0.00088</v>
      </c>
      <c r="M11" t="n">
        <v>15654288.67818</v>
      </c>
      <c r="N11" t="n">
        <v>83.47163816579241</v>
      </c>
    </row>
    <row r="14">
      <c r="A14" s="3" t="inlineStr">
        <is>
          <t>Description</t>
        </is>
      </c>
      <c r="B14" s="3" t="inlineStr">
        <is>
          <t>Value</t>
        </is>
      </c>
    </row>
    <row r="15">
      <c r="A15" t="inlineStr">
        <is>
          <t>Total Ammonia Output</t>
        </is>
      </c>
      <c r="B15" t="n">
        <v>875999.99284</v>
      </c>
    </row>
    <row r="16">
      <c r="A16" t="inlineStr">
        <is>
          <t>Total CAPEX</t>
        </is>
      </c>
      <c r="B16" t="n">
        <v>87231627.19876</v>
      </c>
    </row>
    <row r="17">
      <c r="A17" t="inlineStr">
        <is>
          <t>Total OPEX</t>
        </is>
      </c>
      <c r="B17" t="n">
        <v>9505475.922269998</v>
      </c>
    </row>
    <row r="18">
      <c r="A18" t="inlineStr">
        <is>
          <t>Total LCOA (USD/t)</t>
        </is>
      </c>
      <c r="B18" t="n">
        <v>574.2385163708948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3" t="inlineStr">
        <is>
          <t>Optimal Capacity</t>
        </is>
      </c>
      <c r="D1" s="3" t="inlineStr">
        <is>
          <t>Installed Capacity</t>
        </is>
      </c>
      <c r="E1" s="3" t="inlineStr">
        <is>
          <t>Supply</t>
        </is>
      </c>
      <c r="F1" s="3" t="inlineStr">
        <is>
          <t>Withdrawal</t>
        </is>
      </c>
      <c r="G1" s="3" t="inlineStr">
        <is>
          <t>Energy Balance</t>
        </is>
      </c>
      <c r="H1" s="3" t="inlineStr">
        <is>
          <t>Transmission</t>
        </is>
      </c>
      <c r="I1" s="3" t="inlineStr">
        <is>
          <t>Capacity Factor</t>
        </is>
      </c>
      <c r="J1" s="3" t="inlineStr">
        <is>
          <t>Curtailment</t>
        </is>
      </c>
      <c r="K1" s="3" t="inlineStr">
        <is>
          <t>Capital Expenditure</t>
        </is>
      </c>
      <c r="L1" s="3" t="inlineStr">
        <is>
          <t>Operational Expenditure</t>
        </is>
      </c>
      <c r="M1" s="3" t="inlineStr">
        <is>
          <t>Revenue</t>
        </is>
      </c>
      <c r="N1" s="3" t="inlineStr">
        <is>
          <t>Market Value</t>
        </is>
      </c>
    </row>
    <row r="2">
      <c r="A2" s="24" t="inlineStr">
        <is>
          <t>Generator</t>
        </is>
      </c>
      <c r="B2" s="3" t="inlineStr">
        <is>
          <t>solar</t>
        </is>
      </c>
      <c r="C2" t="n">
        <v>476.02316</v>
      </c>
      <c r="D2" t="n">
        <v>0</v>
      </c>
      <c r="E2" t="n">
        <v>556933.3171700001</v>
      </c>
      <c r="F2" t="n">
        <v>0</v>
      </c>
      <c r="G2" t="n">
        <v>556933.3171700001</v>
      </c>
      <c r="H2" t="n">
        <v>0</v>
      </c>
      <c r="I2" t="n">
        <v>0.1335583335903236</v>
      </c>
      <c r="J2" t="n">
        <v>276420.43671</v>
      </c>
      <c r="K2" t="n">
        <v>20207217.65892</v>
      </c>
      <c r="L2" t="n">
        <v>0</v>
      </c>
      <c r="M2" t="n">
        <v>20207217.34297</v>
      </c>
      <c r="N2" t="n">
        <v>36.28301193232884</v>
      </c>
    </row>
    <row r="3">
      <c r="A3" s="19" t="n"/>
      <c r="B3" s="3" t="inlineStr">
        <is>
          <t>wind</t>
        </is>
      </c>
      <c r="C3" t="n">
        <v>356.33879</v>
      </c>
      <c r="D3" t="n">
        <v>0</v>
      </c>
      <c r="E3" t="n">
        <v>1379683.38044</v>
      </c>
      <c r="F3" t="n">
        <v>0</v>
      </c>
      <c r="G3" t="n">
        <v>1379683.38044</v>
      </c>
      <c r="H3" t="n">
        <v>0</v>
      </c>
      <c r="I3" t="n">
        <v>0.4419897704653484</v>
      </c>
      <c r="J3" t="n">
        <v>357001.06739</v>
      </c>
      <c r="K3" t="n">
        <v>19547497.47283</v>
      </c>
      <c r="L3" t="n">
        <v>0</v>
      </c>
      <c r="M3" t="n">
        <v>19547497.52798</v>
      </c>
      <c r="N3" t="n">
        <v>14.16810418665368</v>
      </c>
    </row>
    <row r="4">
      <c r="A4" s="24" t="inlineStr">
        <is>
          <t>Link</t>
        </is>
      </c>
      <c r="B4" s="3" t="inlineStr">
        <is>
          <t>Electrolyser</t>
        </is>
      </c>
      <c r="C4" t="n">
        <v>308.70492</v>
      </c>
      <c r="D4" t="n">
        <v>0</v>
      </c>
      <c r="E4" t="n">
        <v>1068290.75781</v>
      </c>
      <c r="F4" t="n">
        <v>1810662.30138</v>
      </c>
      <c r="G4" t="n">
        <v>-742371.54356</v>
      </c>
      <c r="H4" t="n">
        <v>0</v>
      </c>
      <c r="I4" t="n">
        <v>0.6695604657029761</v>
      </c>
      <c r="J4" t="n">
        <v>0</v>
      </c>
      <c r="K4" t="n">
        <v>15989324.79983</v>
      </c>
      <c r="L4" t="n">
        <v>0</v>
      </c>
      <c r="M4" t="n">
        <v>15989325.0997</v>
      </c>
      <c r="N4" t="n">
        <v>14.96720338496609</v>
      </c>
    </row>
    <row r="5">
      <c r="A5" s="20" t="n"/>
      <c r="B5" s="3" t="inlineStr">
        <is>
          <t>Haber-Bosch</t>
        </is>
      </c>
      <c r="C5" t="n">
        <v>14.89296</v>
      </c>
      <c r="D5" t="n">
        <v>0</v>
      </c>
      <c r="E5" t="n">
        <v>876000.00681</v>
      </c>
      <c r="F5" t="n">
        <v>1192682.76928</v>
      </c>
      <c r="G5" t="n">
        <v>-316682.76246</v>
      </c>
      <c r="H5" t="n">
        <v>0</v>
      </c>
      <c r="I5" t="n">
        <v>0.9534706331045003</v>
      </c>
      <c r="J5" t="n">
        <v>0</v>
      </c>
      <c r="K5" t="n">
        <v>6505045.93211</v>
      </c>
      <c r="L5" t="n">
        <v>9505476.073930001</v>
      </c>
      <c r="M5" t="n">
        <v>16010520.74655</v>
      </c>
      <c r="N5" t="n">
        <v>18.2768502</v>
      </c>
    </row>
    <row r="6">
      <c r="A6" s="20" t="n"/>
      <c r="B6" s="3" t="inlineStr">
        <is>
          <t>ammonia</t>
        </is>
      </c>
      <c r="C6" t="n">
        <v>37.07201</v>
      </c>
      <c r="D6" t="n">
        <v>0</v>
      </c>
      <c r="E6" t="n">
        <v>70516.64662</v>
      </c>
      <c r="F6" t="n">
        <v>70516.64662</v>
      </c>
      <c r="G6" t="n">
        <v>0</v>
      </c>
      <c r="H6" t="n">
        <v>0.00054</v>
      </c>
      <c r="I6" t="n">
        <v>0.2171409103525813</v>
      </c>
      <c r="J6" t="n">
        <v>0</v>
      </c>
      <c r="K6" t="n">
        <v>0</v>
      </c>
      <c r="L6" t="n">
        <v>0.00054</v>
      </c>
      <c r="M6" t="n">
        <v>0.00054</v>
      </c>
    </row>
    <row r="7">
      <c r="A7" s="19" t="n"/>
      <c r="B7" s="3" t="inlineStr">
        <is>
          <t>hydrogen</t>
        </is>
      </c>
      <c r="C7" t="n">
        <v>127.90218</v>
      </c>
      <c r="D7" t="n">
        <v>0</v>
      </c>
      <c r="E7" t="n">
        <v>359253.62484</v>
      </c>
      <c r="F7" t="n">
        <v>359253.62484</v>
      </c>
      <c r="G7" t="n">
        <v>0</v>
      </c>
      <c r="H7" t="n">
        <v>-0.00059</v>
      </c>
      <c r="I7" t="n">
        <v>0.3206410555316571</v>
      </c>
      <c r="J7" t="n">
        <v>0</v>
      </c>
      <c r="K7" t="n">
        <v>0</v>
      </c>
      <c r="L7" t="n">
        <v>-0.00059</v>
      </c>
      <c r="M7" t="n">
        <v>-0.00059</v>
      </c>
    </row>
    <row r="8">
      <c r="A8" s="3" t="inlineStr">
        <is>
          <t>Load</t>
        </is>
      </c>
      <c r="B8" s="3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-87662601.433</v>
      </c>
    </row>
    <row r="9">
      <c r="A9" s="3" t="inlineStr">
        <is>
          <t>StorageUnit</t>
        </is>
      </c>
      <c r="B9" s="3" t="inlineStr">
        <is>
          <t>-</t>
        </is>
      </c>
      <c r="C9" t="n">
        <v>58.00187</v>
      </c>
      <c r="D9" t="n">
        <v>0</v>
      </c>
      <c r="E9" t="n">
        <v>21155.02773</v>
      </c>
      <c r="F9" t="n">
        <v>22717.41817</v>
      </c>
      <c r="G9" t="n">
        <v>-1562.39044</v>
      </c>
      <c r="H9" t="n">
        <v>0</v>
      </c>
      <c r="I9" t="n">
        <v>0.08634669882195178</v>
      </c>
      <c r="J9" t="n">
        <v>509658.76288</v>
      </c>
      <c r="K9" t="n">
        <v>1069761.60294</v>
      </c>
      <c r="L9" t="n">
        <v>0</v>
      </c>
      <c r="M9" t="n">
        <v>1069761.59191</v>
      </c>
      <c r="N9" t="n">
        <v>50.56766985788584</v>
      </c>
    </row>
    <row r="10">
      <c r="A10" s="24" t="inlineStr">
        <is>
          <t>Store</t>
        </is>
      </c>
      <c r="B10" s="3" t="inlineStr">
        <is>
          <t>ammonia</t>
        </is>
      </c>
      <c r="C10" t="n">
        <v>16434.728</v>
      </c>
      <c r="D10" t="n">
        <v>0</v>
      </c>
      <c r="E10" t="n">
        <v>35258.32304</v>
      </c>
      <c r="F10" t="n">
        <v>35258.32358</v>
      </c>
      <c r="G10" t="n">
        <v>-0.00054</v>
      </c>
      <c r="H10" t="n">
        <v>0</v>
      </c>
      <c r="I10" t="n">
        <v>0.3505522579990372</v>
      </c>
      <c r="J10" t="n">
        <v>0</v>
      </c>
      <c r="K10" t="n">
        <v>158373.63274</v>
      </c>
      <c r="L10" t="n">
        <v>-0.00054</v>
      </c>
      <c r="M10" t="n">
        <v>158373.5312</v>
      </c>
      <c r="N10" t="n">
        <v>4.491808532840404</v>
      </c>
    </row>
    <row r="11">
      <c r="A11" s="19" t="n"/>
      <c r="B11" s="3" t="inlineStr">
        <is>
          <t>hydrogen</t>
        </is>
      </c>
      <c r="C11" t="n">
        <v>2894.652</v>
      </c>
      <c r="D11" t="n">
        <v>0</v>
      </c>
      <c r="E11" t="n">
        <v>179626.81272</v>
      </c>
      <c r="F11" t="n">
        <v>179626.81212</v>
      </c>
      <c r="G11" t="n">
        <v>0.00059</v>
      </c>
      <c r="H11" t="n">
        <v>0</v>
      </c>
      <c r="I11" t="n">
        <v>0.2291794315862494</v>
      </c>
      <c r="J11" t="n">
        <v>0</v>
      </c>
      <c r="K11" t="n">
        <v>14679905.98723</v>
      </c>
      <c r="L11" t="n">
        <v>0.00059</v>
      </c>
      <c r="M11" t="n">
        <v>14679905.87318</v>
      </c>
      <c r="N11" t="n">
        <v>81.7244844513673</v>
      </c>
    </row>
    <row r="14">
      <c r="A14" s="3" t="inlineStr">
        <is>
          <t>Description</t>
        </is>
      </c>
      <c r="B14" s="3" t="inlineStr">
        <is>
          <t>Value</t>
        </is>
      </c>
    </row>
    <row r="15">
      <c r="A15" t="inlineStr">
        <is>
          <t>Total Ammonia Output</t>
        </is>
      </c>
      <c r="B15" t="n">
        <v>876000.00681</v>
      </c>
    </row>
    <row r="16">
      <c r="A16" t="inlineStr">
        <is>
          <t>Total CAPEX</t>
        </is>
      </c>
      <c r="B16" t="n">
        <v>78157127.08660001</v>
      </c>
    </row>
    <row r="17">
      <c r="A17" t="inlineStr">
        <is>
          <t>Total OPEX</t>
        </is>
      </c>
      <c r="B17" t="n">
        <v>9505476.073930001</v>
      </c>
    </row>
    <row r="18">
      <c r="A18" t="inlineStr">
        <is>
          <t>Total LCOA (USD/t)</t>
        </is>
      </c>
      <c r="B18" t="n">
        <v>520.3716128892983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C18" sqref="C18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498.06036</v>
      </c>
      <c r="D2" t="n">
        <v>0</v>
      </c>
      <c r="E2" t="n">
        <v>641301.0951105601</v>
      </c>
      <c r="F2" t="n">
        <v>0</v>
      </c>
      <c r="G2" t="n">
        <v>641301.0951105601</v>
      </c>
      <c r="H2" t="n">
        <v>0</v>
      </c>
      <c r="I2" t="n">
        <v>0.1469859748920766</v>
      </c>
      <c r="J2" t="n">
        <v>181502.4422655519</v>
      </c>
      <c r="K2" t="n">
        <v>23706074.81012189</v>
      </c>
      <c r="L2" t="n">
        <v>0</v>
      </c>
      <c r="M2" t="n">
        <v>23706074.9508638</v>
      </c>
      <c r="N2" t="n">
        <v>36.96559249875737</v>
      </c>
    </row>
    <row r="3">
      <c r="A3" s="27" t="n"/>
      <c r="B3" s="25" t="inlineStr">
        <is>
          <t>wind</t>
        </is>
      </c>
      <c r="C3" t="n">
        <v>473.27868</v>
      </c>
      <c r="D3" t="n">
        <v>0</v>
      </c>
      <c r="E3" t="n">
        <v>1324724.022055071</v>
      </c>
      <c r="F3" t="n">
        <v>0</v>
      </c>
      <c r="G3" t="n">
        <v>1324724.022055071</v>
      </c>
      <c r="H3" t="n">
        <v>0</v>
      </c>
      <c r="I3" t="n">
        <v>0.3195246475732738</v>
      </c>
      <c r="J3" t="n">
        <v>272183.08545635</v>
      </c>
      <c r="K3" t="n">
        <v>31471807.81468588</v>
      </c>
      <c r="L3" t="n">
        <v>0</v>
      </c>
      <c r="M3" t="n">
        <v>31471807.54236151</v>
      </c>
      <c r="N3" t="n">
        <v>23.75725586491491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297.06287</v>
      </c>
      <c r="D4" t="n">
        <v>0</v>
      </c>
      <c r="E4" t="n">
        <v>1068290.751890159</v>
      </c>
      <c r="F4" t="n">
        <v>1810662.291339254</v>
      </c>
      <c r="G4" t="n">
        <v>-742371.539449095</v>
      </c>
      <c r="H4" t="n">
        <v>0</v>
      </c>
      <c r="I4" t="n">
        <v>0.6958008875372803</v>
      </c>
      <c r="J4" t="n">
        <v>0</v>
      </c>
      <c r="K4" t="n">
        <v>26031750.61403696</v>
      </c>
      <c r="L4" t="n">
        <v>0</v>
      </c>
      <c r="M4" t="n">
        <v>26031751.47735161</v>
      </c>
      <c r="N4" t="n">
        <v>24.36766529270492</v>
      </c>
    </row>
    <row r="5">
      <c r="A5" s="28" t="n"/>
      <c r="B5" s="25" t="inlineStr">
        <is>
          <t>Haber-Bosch</t>
        </is>
      </c>
      <c r="C5" t="n">
        <v>131.70442</v>
      </c>
      <c r="D5" t="n">
        <v>0</v>
      </c>
      <c r="E5" t="n">
        <v>876000.0207935935</v>
      </c>
      <c r="F5" t="n">
        <v>1219988.076878838</v>
      </c>
      <c r="G5" t="n">
        <v>-343988.0560852446</v>
      </c>
      <c r="H5" t="n">
        <v>0</v>
      </c>
      <c r="I5" t="n">
        <v>0.9259446485907528</v>
      </c>
      <c r="J5" t="n">
        <v>0</v>
      </c>
      <c r="K5" t="n">
        <v>9902271.079181343</v>
      </c>
      <c r="L5" t="n">
        <v>11592023.31191969</v>
      </c>
      <c r="M5" t="n">
        <v>21494293.60706124</v>
      </c>
      <c r="N5" t="n">
        <v>24.53686426581334</v>
      </c>
    </row>
    <row r="6">
      <c r="A6" s="28" t="n"/>
      <c r="B6" s="25" t="inlineStr">
        <is>
          <t>ammonia</t>
        </is>
      </c>
      <c r="C6" t="n">
        <v>35.201311</v>
      </c>
      <c r="D6" t="n">
        <v>0</v>
      </c>
      <c r="E6" t="n">
        <v>108450.6840391261</v>
      </c>
      <c r="F6" t="n">
        <v>108450.6840391261</v>
      </c>
      <c r="G6" t="n">
        <v>0</v>
      </c>
      <c r="H6" t="n">
        <v>-0.000497146655106917</v>
      </c>
      <c r="I6" t="n">
        <v>0.3516975567461</v>
      </c>
      <c r="J6" t="n">
        <v>0</v>
      </c>
      <c r="K6" t="n">
        <v>0</v>
      </c>
      <c r="L6" t="n">
        <v>-0.0004971458420186536</v>
      </c>
      <c r="M6" t="n">
        <v>-0.0004971693269908428</v>
      </c>
      <c r="N6" t="n">
        <v>-4.584383412373058e-09</v>
      </c>
    </row>
    <row r="7">
      <c r="A7" s="27" t="n"/>
      <c r="B7" s="25" t="inlineStr">
        <is>
          <t>hydrogen</t>
        </is>
      </c>
      <c r="C7" t="n">
        <v>131.70442</v>
      </c>
      <c r="D7" t="n">
        <v>0</v>
      </c>
      <c r="E7" t="n">
        <v>368680.8248146373</v>
      </c>
      <c r="F7" t="n">
        <v>368680.8248146373</v>
      </c>
      <c r="G7" t="n">
        <v>0</v>
      </c>
      <c r="H7" t="n">
        <v>-0.001196602773461564</v>
      </c>
      <c r="I7" t="n">
        <v>0.3195553508970281</v>
      </c>
      <c r="J7" t="n">
        <v>0</v>
      </c>
      <c r="K7" t="n">
        <v>0</v>
      </c>
      <c r="L7" t="n">
        <v>-0.001196602857589824</v>
      </c>
      <c r="M7" t="n">
        <v>-0.001196608878672123</v>
      </c>
      <c r="N7" t="n">
        <v>-3.245536016387065e-09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-115586113.5558973</v>
      </c>
    </row>
    <row r="9">
      <c r="A9" s="25" t="inlineStr">
        <is>
          <t>StorageUnit</t>
        </is>
      </c>
      <c r="B9" s="25" t="inlineStr">
        <is>
          <t>-</t>
        </is>
      </c>
      <c r="C9" t="n">
        <v>91.33242300000001</v>
      </c>
      <c r="D9" t="n">
        <v>0</v>
      </c>
      <c r="E9" t="n">
        <v>49631.82455070817</v>
      </c>
      <c r="F9" t="n">
        <v>53297.34978118995</v>
      </c>
      <c r="G9" t="n">
        <v>-3665.525230481805</v>
      </c>
      <c r="H9" t="n">
        <v>0</v>
      </c>
      <c r="I9" t="n">
        <v>0.1286498853276944</v>
      </c>
      <c r="J9" t="n">
        <v>0</v>
      </c>
      <c r="K9" t="n">
        <v>1878799.835008928</v>
      </c>
      <c r="L9" t="n">
        <v>0</v>
      </c>
      <c r="M9" t="n">
        <v>1878799.844273967</v>
      </c>
      <c r="N9" t="n">
        <v>37.8547406081036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25460.487</v>
      </c>
      <c r="D10" t="n">
        <v>0</v>
      </c>
      <c r="E10" t="n">
        <v>54225.34226813618</v>
      </c>
      <c r="F10" t="n">
        <v>54225.34177098911</v>
      </c>
      <c r="G10" t="n">
        <v>0.000497146655106917</v>
      </c>
      <c r="H10" t="n">
        <v>0</v>
      </c>
      <c r="I10" t="n">
        <v>0.4277554526197086</v>
      </c>
      <c r="J10" t="n">
        <v>0</v>
      </c>
      <c r="K10" t="n">
        <v>2900667.462340149</v>
      </c>
      <c r="L10" t="n">
        <v>0.000497146655106917</v>
      </c>
      <c r="M10" t="n">
        <v>2900667.570487224</v>
      </c>
      <c r="N10" t="n">
        <v>53.49284023222694</v>
      </c>
    </row>
    <row r="11">
      <c r="A11" s="27" t="n"/>
      <c r="B11" s="25" t="inlineStr">
        <is>
          <t>hydrogen</t>
        </is>
      </c>
      <c r="C11" t="n">
        <v>5064.4683</v>
      </c>
      <c r="D11" t="n">
        <v>0</v>
      </c>
      <c r="E11" t="n">
        <v>184340.4130056199</v>
      </c>
      <c r="F11" t="n">
        <v>184340.4118090167</v>
      </c>
      <c r="G11" t="n">
        <v>0.001196602763911869</v>
      </c>
      <c r="H11" t="n">
        <v>0</v>
      </c>
      <c r="I11" t="n">
        <v>0.2912016108879386</v>
      </c>
      <c r="J11" t="n">
        <v>0</v>
      </c>
      <c r="K11" t="n">
        <v>8102719.615922358</v>
      </c>
      <c r="L11" t="n">
        <v>0.001196602763911869</v>
      </c>
      <c r="M11" t="n">
        <v>8102719.555755445</v>
      </c>
      <c r="N11" t="n">
        <v>43.95519909955109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876000.0207935935</v>
      </c>
    </row>
    <row r="16">
      <c r="A16" t="inlineStr">
        <is>
          <t>Total CAPEX</t>
        </is>
      </c>
      <c r="B16" t="n">
        <v>103994091.2312975</v>
      </c>
    </row>
    <row r="17">
      <c r="A17" t="inlineStr">
        <is>
          <t>Total OPEX</t>
        </is>
      </c>
      <c r="B17" t="n">
        <v>11592023.31191969</v>
      </c>
    </row>
    <row r="18">
      <c r="A18" t="inlineStr">
        <is>
          <t>Total LCOA (USD/t)</t>
        </is>
      </c>
      <c r="B18" t="n">
        <v>686.1276042895788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25" t="inlineStr">
        <is>
          <t>Optimal Capacity</t>
        </is>
      </c>
      <c r="D1" s="25" t="inlineStr">
        <is>
          <t>Installed Capacity</t>
        </is>
      </c>
      <c r="E1" s="25" t="inlineStr">
        <is>
          <t>Supply</t>
        </is>
      </c>
      <c r="F1" s="25" t="inlineStr">
        <is>
          <t>Withdrawal</t>
        </is>
      </c>
      <c r="G1" s="25" t="inlineStr">
        <is>
          <t>Dispatch</t>
        </is>
      </c>
      <c r="H1" s="25" t="inlineStr">
        <is>
          <t>Transmission</t>
        </is>
      </c>
      <c r="I1" s="25" t="inlineStr">
        <is>
          <t>Capacity Factor</t>
        </is>
      </c>
      <c r="J1" s="25" t="inlineStr">
        <is>
          <t>Curtailment</t>
        </is>
      </c>
      <c r="K1" s="25" t="inlineStr">
        <is>
          <t>Capital Expenditure</t>
        </is>
      </c>
      <c r="L1" s="25" t="inlineStr">
        <is>
          <t>Operational Expenditure</t>
        </is>
      </c>
      <c r="M1" s="25" t="inlineStr">
        <is>
          <t>Revenue</t>
        </is>
      </c>
      <c r="N1" s="25" t="inlineStr">
        <is>
          <t>Market Value</t>
        </is>
      </c>
    </row>
    <row r="2">
      <c r="A2" s="26" t="inlineStr">
        <is>
          <t>Generator</t>
        </is>
      </c>
      <c r="B2" s="25" t="inlineStr">
        <is>
          <t>solar</t>
        </is>
      </c>
      <c r="C2" t="n">
        <v>410.8875</v>
      </c>
      <c r="D2" t="n">
        <v>0</v>
      </c>
      <c r="E2" t="n">
        <v>525176.06484117</v>
      </c>
      <c r="F2" t="n">
        <v>0</v>
      </c>
      <c r="G2" t="n">
        <v>525176.06484117</v>
      </c>
      <c r="H2" t="n">
        <v>0</v>
      </c>
      <c r="I2" t="n">
        <v>0.1459075916777123</v>
      </c>
      <c r="J2" t="n">
        <v>153616.54119765</v>
      </c>
      <c r="K2" t="n">
        <v>19556926.42061287</v>
      </c>
      <c r="L2" t="n">
        <v>0</v>
      </c>
      <c r="M2" t="n">
        <v>19556926.66883652</v>
      </c>
      <c r="N2" t="n">
        <v>37.23880042924495</v>
      </c>
    </row>
    <row r="3">
      <c r="A3" s="25" t="n"/>
      <c r="B3" s="25" t="inlineStr">
        <is>
          <t>wind</t>
        </is>
      </c>
      <c r="C3" t="n">
        <v>421.29851</v>
      </c>
      <c r="D3" t="n">
        <v>0</v>
      </c>
      <c r="E3" t="n">
        <v>1438971.211364883</v>
      </c>
      <c r="F3" t="n">
        <v>0</v>
      </c>
      <c r="G3" t="n">
        <v>1438971.211364883</v>
      </c>
      <c r="H3" t="n">
        <v>0</v>
      </c>
      <c r="I3" t="n">
        <v>0.3899043460154237</v>
      </c>
      <c r="J3" t="n">
        <v>314701.5324458299</v>
      </c>
      <c r="K3" t="n">
        <v>28015260.98605058</v>
      </c>
      <c r="L3" t="n">
        <v>0</v>
      </c>
      <c r="M3" t="n">
        <v>28015260.72524665</v>
      </c>
      <c r="N3" t="n">
        <v>19.46895150089471</v>
      </c>
    </row>
    <row r="4">
      <c r="A4" s="26" t="inlineStr">
        <is>
          <t>Link</t>
        </is>
      </c>
      <c r="B4" s="25" t="inlineStr">
        <is>
          <t>Electrolyser</t>
        </is>
      </c>
      <c r="C4" t="n">
        <v>283.19525</v>
      </c>
      <c r="D4" t="n">
        <v>0</v>
      </c>
      <c r="E4" t="n">
        <v>1068290.76921521</v>
      </c>
      <c r="F4" t="n">
        <v>1810662.320703757</v>
      </c>
      <c r="G4" t="n">
        <v>-742371.5514885474</v>
      </c>
      <c r="H4" t="n">
        <v>0</v>
      </c>
      <c r="I4" t="n">
        <v>0.7298731597810463</v>
      </c>
      <c r="J4" t="n">
        <v>0</v>
      </c>
      <c r="K4" t="n">
        <v>24816524.94328844</v>
      </c>
      <c r="L4" t="n">
        <v>0</v>
      </c>
      <c r="M4" t="n">
        <v>24816524.51455568</v>
      </c>
      <c r="N4" t="n">
        <v>23.23012163887395</v>
      </c>
    </row>
    <row r="5">
      <c r="A5" s="25" t="n"/>
      <c r="B5" s="25" t="inlineStr">
        <is>
          <t>Haber-Bosch</t>
        </is>
      </c>
      <c r="C5" t="n">
        <v>129.96116</v>
      </c>
      <c r="D5" t="n">
        <v>0</v>
      </c>
      <c r="E5" t="n">
        <v>876000.0150289923</v>
      </c>
      <c r="F5" t="n">
        <v>1219988.068850572</v>
      </c>
      <c r="G5" t="n">
        <v>-343988.0538215791</v>
      </c>
      <c r="H5" t="n">
        <v>0</v>
      </c>
      <c r="I5" t="n">
        <v>0.9383649860638241</v>
      </c>
      <c r="J5" t="n">
        <v>0</v>
      </c>
      <c r="K5" t="n">
        <v>9771203.093144931</v>
      </c>
      <c r="L5" t="n">
        <v>11592023.2356371</v>
      </c>
      <c r="M5" t="n">
        <v>21363227.68915277</v>
      </c>
      <c r="N5" t="n">
        <v>24.38724580209611</v>
      </c>
    </row>
    <row r="6">
      <c r="A6" s="25" t="n"/>
      <c r="B6" s="25" t="inlineStr">
        <is>
          <t>ammonia</t>
        </is>
      </c>
      <c r="C6" t="n">
        <v>36.058995</v>
      </c>
      <c r="D6" t="n">
        <v>0</v>
      </c>
      <c r="E6" t="n">
        <v>93063.33528219021</v>
      </c>
      <c r="F6" t="n">
        <v>93063.33528219021</v>
      </c>
      <c r="G6" t="n">
        <v>0</v>
      </c>
      <c r="H6" t="n">
        <v>0.0002107705322487163</v>
      </c>
      <c r="I6" t="n">
        <v>0.2946190932722586</v>
      </c>
      <c r="J6" t="n">
        <v>0</v>
      </c>
      <c r="K6" t="n">
        <v>0</v>
      </c>
      <c r="L6" t="n">
        <v>0.0002107701329805423</v>
      </c>
      <c r="M6" t="n">
        <v>0.0002107461914420128</v>
      </c>
      <c r="N6" t="n">
        <v>2.264599272492895e-09</v>
      </c>
    </row>
    <row r="7">
      <c r="A7" s="25" t="n"/>
      <c r="B7" s="25" t="inlineStr">
        <is>
          <t>hydrogen</t>
        </is>
      </c>
      <c r="C7" t="n">
        <v>129.96116</v>
      </c>
      <c r="D7" t="n">
        <v>0</v>
      </c>
      <c r="E7" t="n">
        <v>334995.3389755026</v>
      </c>
      <c r="F7" t="n">
        <v>334995.3389755026</v>
      </c>
      <c r="G7" t="n">
        <v>0</v>
      </c>
      <c r="H7" t="n">
        <v>-0.001727376533835923</v>
      </c>
      <c r="I7" t="n">
        <v>0.2942531218711645</v>
      </c>
      <c r="J7" t="n">
        <v>0</v>
      </c>
      <c r="K7" t="n">
        <v>0</v>
      </c>
      <c r="L7" t="n">
        <v>-0.001727376561575511</v>
      </c>
      <c r="M7" t="n">
        <v>-0.001727338880300522</v>
      </c>
      <c r="N7" t="n">
        <v>-5.156474055697923e-09</v>
      </c>
    </row>
    <row r="8">
      <c r="A8" s="25" t="inlineStr">
        <is>
          <t>Load</t>
        </is>
      </c>
      <c r="B8" s="25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I8" t="inlineStr"/>
      <c r="J8" t="n">
        <v>0</v>
      </c>
      <c r="K8" t="n">
        <v>0</v>
      </c>
      <c r="L8" t="n">
        <v>0</v>
      </c>
      <c r="M8" t="n">
        <v>-105550043.8160016</v>
      </c>
      <c r="N8" t="inlineStr"/>
    </row>
    <row r="9">
      <c r="A9" s="25" t="inlineStr">
        <is>
          <t>StorageUnit</t>
        </is>
      </c>
      <c r="B9" s="25" t="inlineStr">
        <is>
          <t>-</t>
        </is>
      </c>
      <c r="C9" t="n">
        <v>42.18035</v>
      </c>
      <c r="D9" t="n">
        <v>0</v>
      </c>
      <c r="E9" t="n">
        <v>24205.54216396003</v>
      </c>
      <c r="F9" t="n">
        <v>25993.22632590398</v>
      </c>
      <c r="G9" t="n">
        <v>-1787.684161944</v>
      </c>
      <c r="H9" t="n">
        <v>0</v>
      </c>
      <c r="I9" t="n">
        <v>0.1358559856415861</v>
      </c>
      <c r="J9" t="n">
        <v>0</v>
      </c>
      <c r="K9" t="n">
        <v>867692.239158254</v>
      </c>
      <c r="L9" t="n">
        <v>0</v>
      </c>
      <c r="M9" t="n">
        <v>867692.236645882</v>
      </c>
      <c r="N9" t="n">
        <v>35.84684163521035</v>
      </c>
    </row>
    <row r="10">
      <c r="A10" s="26" t="inlineStr">
        <is>
          <t>Store</t>
        </is>
      </c>
      <c r="B10" s="25" t="inlineStr">
        <is>
          <t>ammonia</t>
        </is>
      </c>
      <c r="C10" t="n">
        <v>23291.932</v>
      </c>
      <c r="D10" t="n">
        <v>0</v>
      </c>
      <c r="E10" t="n">
        <v>46531.66753570992</v>
      </c>
      <c r="F10" t="n">
        <v>46531.66774648054</v>
      </c>
      <c r="G10" t="n">
        <v>-0.0002107705322487163</v>
      </c>
      <c r="H10" t="n">
        <v>0</v>
      </c>
      <c r="I10" t="n">
        <v>0.4492792071293138</v>
      </c>
      <c r="J10" t="n">
        <v>0</v>
      </c>
      <c r="K10" t="n">
        <v>2653607.893966809</v>
      </c>
      <c r="L10" t="n">
        <v>-0.0002107705322487163</v>
      </c>
      <c r="M10" t="n">
        <v>2653607.908870326</v>
      </c>
      <c r="N10" t="n">
        <v>57.02799941209544</v>
      </c>
    </row>
    <row r="11">
      <c r="A11" s="25" t="n"/>
      <c r="B11" s="25" t="inlineStr">
        <is>
          <t>hydrogen</t>
        </is>
      </c>
      <c r="C11" t="n">
        <v>5173.2775</v>
      </c>
      <c r="D11" t="n">
        <v>0</v>
      </c>
      <c r="E11" t="n">
        <v>167497.6703514399</v>
      </c>
      <c r="F11" t="n">
        <v>167497.6686240634</v>
      </c>
      <c r="G11" t="n">
        <v>0.001727376532926428</v>
      </c>
      <c r="H11" t="n">
        <v>0</v>
      </c>
      <c r="I11" t="n">
        <v>0.2823127818756838</v>
      </c>
      <c r="J11" t="n">
        <v>0</v>
      </c>
      <c r="K11" t="n">
        <v>8276805.104666125</v>
      </c>
      <c r="L11" t="n">
        <v>0.001727376532926428</v>
      </c>
      <c r="M11" t="n">
        <v>8276805.180257404</v>
      </c>
      <c r="N11" t="n">
        <v>49.41444954363288</v>
      </c>
    </row>
    <row r="14">
      <c r="A14" s="25" t="inlineStr">
        <is>
          <t>Description</t>
        </is>
      </c>
      <c r="B14" s="25" t="inlineStr">
        <is>
          <t>Value</t>
        </is>
      </c>
    </row>
    <row r="15">
      <c r="A15" t="inlineStr">
        <is>
          <t>Total Ammonia Output</t>
        </is>
      </c>
      <c r="B15" t="n">
        <v>876000.0150289923</v>
      </c>
    </row>
    <row r="16">
      <c r="A16" t="inlineStr">
        <is>
          <t>Total CAPEX</t>
        </is>
      </c>
      <c r="B16" t="n">
        <v>93958020.68088801</v>
      </c>
    </row>
    <row r="17">
      <c r="A17" t="inlineStr">
        <is>
          <t>Total OPEX</t>
        </is>
      </c>
      <c r="B17" t="n">
        <v>11592023.2356371</v>
      </c>
    </row>
    <row r="18">
      <c r="A18" t="inlineStr">
        <is>
          <t>Total LCOA (USD/t)</t>
        </is>
      </c>
      <c r="B18" t="n">
        <v>626.5527613578471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3" t="inlineStr">
        <is>
          <t>Optimal Capacity</t>
        </is>
      </c>
      <c r="D1" s="3" t="inlineStr">
        <is>
          <t>Installed Capacity</t>
        </is>
      </c>
      <c r="E1" s="3" t="inlineStr">
        <is>
          <t>Supply</t>
        </is>
      </c>
      <c r="F1" s="3" t="inlineStr">
        <is>
          <t>Withdrawal</t>
        </is>
      </c>
      <c r="G1" s="3" t="inlineStr">
        <is>
          <t>Energy Balance</t>
        </is>
      </c>
      <c r="H1" s="3" t="inlineStr">
        <is>
          <t>Transmission</t>
        </is>
      </c>
      <c r="I1" s="3" t="inlineStr">
        <is>
          <t>Capacity Factor</t>
        </is>
      </c>
      <c r="J1" s="3" t="inlineStr">
        <is>
          <t>Curtailment</t>
        </is>
      </c>
      <c r="K1" s="3" t="inlineStr">
        <is>
          <t>Capital Expenditure</t>
        </is>
      </c>
      <c r="L1" s="3" t="inlineStr">
        <is>
          <t>Operational Expenditure</t>
        </is>
      </c>
      <c r="M1" s="3" t="inlineStr">
        <is>
          <t>Revenue</t>
        </is>
      </c>
      <c r="N1" s="3" t="inlineStr">
        <is>
          <t>Market Value</t>
        </is>
      </c>
    </row>
    <row r="2">
      <c r="A2" s="24" t="inlineStr">
        <is>
          <t>Generator</t>
        </is>
      </c>
      <c r="B2" s="3" t="inlineStr">
        <is>
          <t>solar</t>
        </is>
      </c>
      <c r="C2" t="n">
        <v>400.52243</v>
      </c>
      <c r="D2" t="n">
        <v>0</v>
      </c>
      <c r="E2" t="n">
        <v>407214.13289</v>
      </c>
      <c r="F2" t="n">
        <v>0</v>
      </c>
      <c r="G2" t="n">
        <v>407214.13289</v>
      </c>
      <c r="H2" t="n">
        <v>0</v>
      </c>
      <c r="I2" t="n">
        <v>0.1160624886850906</v>
      </c>
      <c r="J2" t="n">
        <v>258056.79061</v>
      </c>
      <c r="K2" t="n">
        <v>17002206.19579</v>
      </c>
      <c r="L2" t="n">
        <v>0</v>
      </c>
      <c r="M2" t="n">
        <v>17002206.34174</v>
      </c>
      <c r="N2" t="n">
        <v>41.75249706199529</v>
      </c>
    </row>
    <row r="3">
      <c r="A3" s="19" t="n"/>
      <c r="B3" s="3" t="inlineStr">
        <is>
          <t>wind</t>
        </is>
      </c>
      <c r="C3" t="n">
        <v>999.53217</v>
      </c>
      <c r="D3" t="n">
        <v>0</v>
      </c>
      <c r="E3" t="n">
        <v>1529125.44776</v>
      </c>
      <c r="F3" t="n">
        <v>0</v>
      </c>
      <c r="G3" t="n">
        <v>1529125.44776</v>
      </c>
      <c r="H3" t="n">
        <v>0</v>
      </c>
      <c r="I3" t="n">
        <v>0.1746394015512277</v>
      </c>
      <c r="J3" t="n">
        <v>2217098.13867</v>
      </c>
      <c r="K3" t="n">
        <v>54830832.66655</v>
      </c>
      <c r="L3" t="n">
        <v>0</v>
      </c>
      <c r="M3" t="n">
        <v>54830833.05919</v>
      </c>
      <c r="N3" t="n">
        <v>35.85764202896807</v>
      </c>
    </row>
    <row r="4">
      <c r="A4" s="24" t="inlineStr">
        <is>
          <t>Link</t>
        </is>
      </c>
      <c r="B4" s="3" t="inlineStr">
        <is>
          <t>Electrolyser</t>
        </is>
      </c>
      <c r="C4" t="n">
        <v>309.66186</v>
      </c>
      <c r="D4" t="n">
        <v>0</v>
      </c>
      <c r="E4" t="n">
        <v>1068290.75286</v>
      </c>
      <c r="F4" t="n">
        <v>1810662.29298</v>
      </c>
      <c r="G4" t="n">
        <v>-742371.54012</v>
      </c>
      <c r="H4" t="n">
        <v>0</v>
      </c>
      <c r="I4" t="n">
        <v>0.6674913403930338</v>
      </c>
      <c r="J4" t="n">
        <v>0</v>
      </c>
      <c r="K4" t="n">
        <v>16038889.36289</v>
      </c>
      <c r="L4" t="n">
        <v>0</v>
      </c>
      <c r="M4" t="n">
        <v>16038888.21619</v>
      </c>
      <c r="N4" t="n">
        <v>15.0135981664767</v>
      </c>
    </row>
    <row r="5">
      <c r="A5" s="20" t="n"/>
      <c r="B5" s="3" t="inlineStr">
        <is>
          <t>Haber-Bosch</t>
        </is>
      </c>
      <c r="C5" t="n">
        <v>14.46797</v>
      </c>
      <c r="D5" t="n">
        <v>0</v>
      </c>
      <c r="E5" t="n">
        <v>875999.99341</v>
      </c>
      <c r="F5" t="n">
        <v>1192682.75103</v>
      </c>
      <c r="G5" t="n">
        <v>-316682.75762</v>
      </c>
      <c r="H5" t="n">
        <v>0</v>
      </c>
      <c r="I5" t="n">
        <v>0.9814783967619507</v>
      </c>
      <c r="J5" t="n">
        <v>0</v>
      </c>
      <c r="K5" t="n">
        <v>6319415.50454</v>
      </c>
      <c r="L5" t="n">
        <v>9505475.928479999</v>
      </c>
      <c r="M5" t="n">
        <v>15824891.9032</v>
      </c>
      <c r="N5" t="n">
        <v>18.0649451</v>
      </c>
    </row>
    <row r="6">
      <c r="A6" s="20" t="n"/>
      <c r="B6" s="3" t="inlineStr">
        <is>
          <t>ammonia</t>
        </is>
      </c>
      <c r="C6" t="n">
        <v>38.86775</v>
      </c>
      <c r="D6" t="n">
        <v>0</v>
      </c>
      <c r="E6" t="n">
        <v>30946.00507</v>
      </c>
      <c r="F6" t="n">
        <v>30946.00507</v>
      </c>
      <c r="G6" t="n">
        <v>0</v>
      </c>
      <c r="H6" t="n">
        <v>-0.00035</v>
      </c>
      <c r="I6" t="n">
        <v>0.09088897607914015</v>
      </c>
      <c r="J6" t="n">
        <v>0</v>
      </c>
      <c r="K6" t="n">
        <v>0</v>
      </c>
      <c r="L6" t="n">
        <v>-0.00035</v>
      </c>
      <c r="M6" t="n">
        <v>-0.00035</v>
      </c>
    </row>
    <row r="7">
      <c r="A7" s="19" t="n"/>
      <c r="B7" s="3" t="inlineStr">
        <is>
          <t>hydrogen</t>
        </is>
      </c>
      <c r="C7" t="n">
        <v>124.25232</v>
      </c>
      <c r="D7" t="n">
        <v>0</v>
      </c>
      <c r="E7" t="n">
        <v>330420.41102</v>
      </c>
      <c r="F7" t="n">
        <v>330420.41102</v>
      </c>
      <c r="G7" t="n">
        <v>0</v>
      </c>
      <c r="H7" t="n">
        <v>-0.00072</v>
      </c>
      <c r="I7" t="n">
        <v>0.3035696234887204</v>
      </c>
      <c r="J7" t="n">
        <v>0</v>
      </c>
      <c r="K7" t="n">
        <v>0</v>
      </c>
      <c r="L7" t="n">
        <v>-0.00072</v>
      </c>
      <c r="M7" t="n">
        <v>-0.00072</v>
      </c>
    </row>
    <row r="8">
      <c r="A8" s="3" t="inlineStr">
        <is>
          <t>Load</t>
        </is>
      </c>
      <c r="B8" s="3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-115798398.6337</v>
      </c>
    </row>
    <row r="9">
      <c r="A9" s="3" t="inlineStr">
        <is>
          <t>StorageUnit</t>
        </is>
      </c>
      <c r="B9" s="3" t="inlineStr">
        <is>
          <t>-</t>
        </is>
      </c>
      <c r="C9" t="n">
        <v>68.11892</v>
      </c>
      <c r="D9" t="n">
        <v>0</v>
      </c>
      <c r="E9" t="n">
        <v>17402.76722</v>
      </c>
      <c r="F9" t="n">
        <v>18688.03691</v>
      </c>
      <c r="G9" t="n">
        <v>-1285.2697</v>
      </c>
      <c r="H9" t="n">
        <v>0</v>
      </c>
      <c r="I9" t="n">
        <v>0.06048172813074547</v>
      </c>
      <c r="J9" t="n">
        <v>598007.0089</v>
      </c>
      <c r="K9" t="n">
        <v>1256356.1538</v>
      </c>
      <c r="L9" t="n">
        <v>0</v>
      </c>
      <c r="M9" t="n">
        <v>1256356.16246</v>
      </c>
      <c r="N9" t="n">
        <v>72.19279479719322</v>
      </c>
    </row>
    <row r="10">
      <c r="A10" s="24" t="inlineStr">
        <is>
          <t>Store</t>
        </is>
      </c>
      <c r="B10" s="3" t="inlineStr">
        <is>
          <t>ammonia</t>
        </is>
      </c>
      <c r="C10" t="n">
        <v>7431.342</v>
      </c>
      <c r="D10" t="n">
        <v>0</v>
      </c>
      <c r="E10" t="n">
        <v>15473.00271</v>
      </c>
      <c r="F10" t="n">
        <v>15473.00236</v>
      </c>
      <c r="G10" t="n">
        <v>0.00035</v>
      </c>
      <c r="H10" t="n">
        <v>0</v>
      </c>
      <c r="I10" t="n">
        <v>0.3551887559474453</v>
      </c>
      <c r="J10" t="n">
        <v>0</v>
      </c>
      <c r="K10" t="n">
        <v>71612.29736</v>
      </c>
      <c r="L10" t="n">
        <v>0.00035</v>
      </c>
      <c r="M10" t="n">
        <v>71612.33189</v>
      </c>
      <c r="N10" t="n">
        <v>4.628221386838172</v>
      </c>
    </row>
    <row r="11">
      <c r="A11" s="19" t="n"/>
      <c r="B11" s="3" t="inlineStr">
        <is>
          <t>hydrogen</t>
        </is>
      </c>
      <c r="C11" t="n">
        <v>2124.3904</v>
      </c>
      <c r="D11" t="n">
        <v>0</v>
      </c>
      <c r="E11" t="n">
        <v>165210.20587</v>
      </c>
      <c r="F11" t="n">
        <v>165210.20515</v>
      </c>
      <c r="G11" t="n">
        <v>0.00072</v>
      </c>
      <c r="H11" t="n">
        <v>0</v>
      </c>
      <c r="I11" t="n">
        <v>0.1394292357939482</v>
      </c>
      <c r="J11" t="n">
        <v>0</v>
      </c>
      <c r="K11" t="n">
        <v>10773609.86819</v>
      </c>
      <c r="L11" t="n">
        <v>0.00072</v>
      </c>
      <c r="M11" t="n">
        <v>10773610.03898</v>
      </c>
      <c r="N11" t="n">
        <v>65.21153724811913</v>
      </c>
    </row>
    <row r="14">
      <c r="A14" s="3" t="inlineStr">
        <is>
          <t>Description</t>
        </is>
      </c>
      <c r="B14" s="3" t="inlineStr">
        <is>
          <t>Value</t>
        </is>
      </c>
    </row>
    <row r="15">
      <c r="A15" t="inlineStr">
        <is>
          <t>Total Ammonia Output</t>
        </is>
      </c>
      <c r="B15" t="n">
        <v>875999.99341</v>
      </c>
    </row>
    <row r="16">
      <c r="A16" t="inlineStr">
        <is>
          <t>Total CAPEX</t>
        </is>
      </c>
      <c r="B16" t="n">
        <v>106292922.04912</v>
      </c>
    </row>
    <row r="17">
      <c r="A17" t="inlineStr">
        <is>
          <t>Total OPEX</t>
        </is>
      </c>
      <c r="B17" t="n">
        <v>9505475.928479999</v>
      </c>
    </row>
    <row r="18">
      <c r="A18" t="inlineStr">
        <is>
          <t>Total LCOA (USD/t)</t>
        </is>
      </c>
      <c r="B18" t="n">
        <v>687.3877557230655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10" defaultRowHeight="16"/>
  <sheetData>
    <row r="1">
      <c r="C1" s="3" t="inlineStr">
        <is>
          <t>Optimal Capacity</t>
        </is>
      </c>
      <c r="D1" s="3" t="inlineStr">
        <is>
          <t>Installed Capacity</t>
        </is>
      </c>
      <c r="E1" s="3" t="inlineStr">
        <is>
          <t>Supply</t>
        </is>
      </c>
      <c r="F1" s="3" t="inlineStr">
        <is>
          <t>Withdrawal</t>
        </is>
      </c>
      <c r="G1" s="3" t="inlineStr">
        <is>
          <t>Energy Balance</t>
        </is>
      </c>
      <c r="H1" s="3" t="inlineStr">
        <is>
          <t>Transmission</t>
        </is>
      </c>
      <c r="I1" s="3" t="inlineStr">
        <is>
          <t>Capacity Factor</t>
        </is>
      </c>
      <c r="J1" s="3" t="inlineStr">
        <is>
          <t>Curtailment</t>
        </is>
      </c>
      <c r="K1" s="3" t="inlineStr">
        <is>
          <t>Capital Expenditure</t>
        </is>
      </c>
      <c r="L1" s="3" t="inlineStr">
        <is>
          <t>Operational Expenditure</t>
        </is>
      </c>
      <c r="M1" s="3" t="inlineStr">
        <is>
          <t>Revenue</t>
        </is>
      </c>
      <c r="N1" s="3" t="inlineStr">
        <is>
          <t>Market Value</t>
        </is>
      </c>
    </row>
    <row r="2">
      <c r="A2" s="24" t="inlineStr">
        <is>
          <t>Generator</t>
        </is>
      </c>
      <c r="B2" s="3" t="inlineStr">
        <is>
          <t>solar</t>
        </is>
      </c>
      <c r="C2" t="n">
        <v>360.01739</v>
      </c>
      <c r="D2" t="n">
        <v>0</v>
      </c>
      <c r="E2" t="n">
        <v>372614.17103</v>
      </c>
      <c r="F2" t="n">
        <v>0</v>
      </c>
      <c r="G2" t="n">
        <v>372614.17103</v>
      </c>
      <c r="H2" t="n">
        <v>0</v>
      </c>
      <c r="I2" t="n">
        <v>0.1181494593913922</v>
      </c>
      <c r="J2" t="n">
        <v>225377.56069</v>
      </c>
      <c r="K2" t="n">
        <v>15282764.31072</v>
      </c>
      <c r="L2" t="n">
        <v>0</v>
      </c>
      <c r="M2" t="n">
        <v>15282764.19317</v>
      </c>
      <c r="N2" t="n">
        <v>41.014987824391</v>
      </c>
    </row>
    <row r="3">
      <c r="A3" s="19" t="n"/>
      <c r="B3" s="3" t="inlineStr">
        <is>
          <t>wind</t>
        </is>
      </c>
      <c r="C3" t="n">
        <v>696.83473</v>
      </c>
      <c r="D3" t="n">
        <v>0</v>
      </c>
      <c r="E3" t="n">
        <v>1563190.58011</v>
      </c>
      <c r="F3" t="n">
        <v>0</v>
      </c>
      <c r="G3" t="n">
        <v>1563190.58011</v>
      </c>
      <c r="H3" t="n">
        <v>0</v>
      </c>
      <c r="I3" t="n">
        <v>0.2560813953690281</v>
      </c>
      <c r="J3" t="n">
        <v>1599117.20158</v>
      </c>
      <c r="K3" t="n">
        <v>38225911.70514</v>
      </c>
      <c r="L3" t="n">
        <v>0</v>
      </c>
      <c r="M3" t="n">
        <v>38225911.6181</v>
      </c>
      <c r="N3" t="n">
        <v>24.45377601039999</v>
      </c>
    </row>
    <row r="4">
      <c r="A4" s="24" t="inlineStr">
        <is>
          <t>Link</t>
        </is>
      </c>
      <c r="B4" s="3" t="inlineStr">
        <is>
          <t>Electrolyser</t>
        </is>
      </c>
      <c r="C4" t="n">
        <v>307.58628</v>
      </c>
      <c r="D4" t="n">
        <v>0</v>
      </c>
      <c r="E4" t="n">
        <v>1068290.76842</v>
      </c>
      <c r="F4" t="n">
        <v>1810662.31936</v>
      </c>
      <c r="G4" t="n">
        <v>-742371.55094</v>
      </c>
      <c r="H4" t="n">
        <v>0</v>
      </c>
      <c r="I4" t="n">
        <v>0.6719955454450049</v>
      </c>
      <c r="J4" t="n">
        <v>0</v>
      </c>
      <c r="K4" t="n">
        <v>15931385.00964</v>
      </c>
      <c r="L4" t="n">
        <v>0</v>
      </c>
      <c r="M4" t="n">
        <v>15931385.01186</v>
      </c>
      <c r="N4" t="n">
        <v>14.91296717534092</v>
      </c>
    </row>
    <row r="5">
      <c r="A5" s="20" t="n"/>
      <c r="B5" s="3" t="inlineStr">
        <is>
          <t>Haber-Bosch</t>
        </is>
      </c>
      <c r="C5" t="n">
        <v>14.49032</v>
      </c>
      <c r="D5" t="n">
        <v>0</v>
      </c>
      <c r="E5" t="n">
        <v>875999.97412</v>
      </c>
      <c r="F5" t="n">
        <v>1192682.72477</v>
      </c>
      <c r="G5" t="n">
        <v>-316682.75065</v>
      </c>
      <c r="H5" t="n">
        <v>0</v>
      </c>
      <c r="I5" t="n">
        <v>0.9799645556481844</v>
      </c>
      <c r="J5" t="n">
        <v>0</v>
      </c>
      <c r="K5" t="n">
        <v>6329181.61895</v>
      </c>
      <c r="L5" t="n">
        <v>9505475.71923</v>
      </c>
      <c r="M5" t="n">
        <v>15834656.41937</v>
      </c>
      <c r="N5" t="n">
        <v>18.0760918</v>
      </c>
    </row>
    <row r="6">
      <c r="A6" s="20" t="n"/>
      <c r="B6" s="3" t="inlineStr">
        <is>
          <t>ammonia</t>
        </is>
      </c>
      <c r="C6" t="n">
        <v>38.77327</v>
      </c>
      <c r="D6" t="n">
        <v>0</v>
      </c>
      <c r="E6" t="n">
        <v>33109.60023</v>
      </c>
      <c r="F6" t="n">
        <v>33109.60023</v>
      </c>
      <c r="G6" t="n">
        <v>0</v>
      </c>
      <c r="H6" t="n">
        <v>0.00017</v>
      </c>
      <c r="I6" t="n">
        <v>0.09748030021713414</v>
      </c>
      <c r="J6" t="n">
        <v>0</v>
      </c>
      <c r="K6" t="n">
        <v>0</v>
      </c>
      <c r="L6" t="n">
        <v>0.00017</v>
      </c>
      <c r="M6" t="n">
        <v>0.00017</v>
      </c>
    </row>
    <row r="7">
      <c r="A7" s="19" t="n"/>
      <c r="B7" s="3" t="inlineStr">
        <is>
          <t>hydrogen</t>
        </is>
      </c>
      <c r="C7" t="n">
        <v>124.44434</v>
      </c>
      <c r="D7" t="n">
        <v>0</v>
      </c>
      <c r="E7" t="n">
        <v>316366.22357</v>
      </c>
      <c r="F7" t="n">
        <v>316366.22357</v>
      </c>
      <c r="G7" t="n">
        <v>0</v>
      </c>
      <c r="H7" t="n">
        <v>0.00056</v>
      </c>
      <c r="I7" t="n">
        <v>0.2902090203539993</v>
      </c>
      <c r="J7" t="n">
        <v>0</v>
      </c>
      <c r="K7" t="n">
        <v>0</v>
      </c>
      <c r="L7" t="n">
        <v>0.00056</v>
      </c>
      <c r="M7" t="n">
        <v>0.00056</v>
      </c>
    </row>
    <row r="8">
      <c r="A8" s="3" t="inlineStr">
        <is>
          <t>Load</t>
        </is>
      </c>
      <c r="B8" s="3" t="inlineStr">
        <is>
          <t>-</t>
        </is>
      </c>
      <c r="C8" t="n">
        <v>0</v>
      </c>
      <c r="D8" t="n">
        <v>0</v>
      </c>
      <c r="E8" t="n">
        <v>0</v>
      </c>
      <c r="F8" t="n">
        <v>876000</v>
      </c>
      <c r="G8" t="n">
        <v>-876000</v>
      </c>
      <c r="H8" t="n">
        <v>0</v>
      </c>
      <c r="J8" t="n">
        <v>0</v>
      </c>
      <c r="K8" t="n">
        <v>0</v>
      </c>
      <c r="L8" t="n">
        <v>0</v>
      </c>
      <c r="M8" t="n">
        <v>-96503016.2263</v>
      </c>
    </row>
    <row r="9">
      <c r="A9" s="3" t="inlineStr">
        <is>
          <t>StorageUnit</t>
        </is>
      </c>
      <c r="B9" s="3" t="inlineStr">
        <is>
          <t>-</t>
        </is>
      </c>
      <c r="C9" t="n">
        <v>35.48812</v>
      </c>
      <c r="D9" t="n">
        <v>0</v>
      </c>
      <c r="E9" t="n">
        <v>10161.22664</v>
      </c>
      <c r="F9" t="n">
        <v>10911.67727</v>
      </c>
      <c r="G9" t="n">
        <v>-750.45063</v>
      </c>
      <c r="H9" t="n">
        <v>0</v>
      </c>
      <c r="I9" t="n">
        <v>0.06778550117616824</v>
      </c>
      <c r="J9" t="n">
        <v>311626.38183</v>
      </c>
      <c r="K9" t="n">
        <v>654527.6693900001</v>
      </c>
      <c r="L9" t="n">
        <v>0</v>
      </c>
      <c r="M9" t="n">
        <v>654527.6666699999</v>
      </c>
      <c r="N9" t="n">
        <v>64.41409186523673</v>
      </c>
    </row>
    <row r="10">
      <c r="A10" s="24" t="inlineStr">
        <is>
          <t>Store</t>
        </is>
      </c>
      <c r="B10" s="3" t="inlineStr">
        <is>
          <t>ammonia</t>
        </is>
      </c>
      <c r="C10" t="n">
        <v>7598.3423</v>
      </c>
      <c r="D10" t="n">
        <v>0</v>
      </c>
      <c r="E10" t="n">
        <v>16554.80003</v>
      </c>
      <c r="F10" t="n">
        <v>16554.8002</v>
      </c>
      <c r="G10" t="n">
        <v>-0.00017</v>
      </c>
      <c r="H10" t="n">
        <v>0</v>
      </c>
      <c r="I10" t="n">
        <v>0.3408220185079053</v>
      </c>
      <c r="J10" t="n">
        <v>0</v>
      </c>
      <c r="K10" t="n">
        <v>73221.59957999999</v>
      </c>
      <c r="L10" t="n">
        <v>-0.00017</v>
      </c>
      <c r="M10" t="n">
        <v>73221.58136</v>
      </c>
      <c r="N10" t="n">
        <v>4.422976791440455</v>
      </c>
    </row>
    <row r="11">
      <c r="A11" s="19" t="n"/>
      <c r="B11" s="3" t="inlineStr">
        <is>
          <t>hydrogen</t>
        </is>
      </c>
      <c r="C11" t="n">
        <v>2070.5468</v>
      </c>
      <c r="D11" t="n">
        <v>0</v>
      </c>
      <c r="E11" t="n">
        <v>158183.11151</v>
      </c>
      <c r="F11" t="n">
        <v>158183.11206</v>
      </c>
      <c r="G11" t="n">
        <v>-0.00056</v>
      </c>
      <c r="H11" t="n">
        <v>0</v>
      </c>
      <c r="I11" t="n">
        <v>0.1405904324403583</v>
      </c>
      <c r="J11" t="n">
        <v>0</v>
      </c>
      <c r="K11" t="n">
        <v>10500548.03347</v>
      </c>
      <c r="L11" t="n">
        <v>-0.00056</v>
      </c>
      <c r="M11" t="n">
        <v>10500548.23495</v>
      </c>
      <c r="N11" t="n">
        <v>66.38224376337054</v>
      </c>
    </row>
    <row r="14">
      <c r="A14" s="3" t="inlineStr">
        <is>
          <t>Description</t>
        </is>
      </c>
      <c r="B14" s="3" t="inlineStr">
        <is>
          <t>Value</t>
        </is>
      </c>
    </row>
    <row r="15">
      <c r="A15" t="inlineStr">
        <is>
          <t>Total Ammonia Output</t>
        </is>
      </c>
      <c r="B15" t="n">
        <v>875999.97412</v>
      </c>
    </row>
    <row r="16">
      <c r="A16" t="inlineStr">
        <is>
          <t>Total CAPEX</t>
        </is>
      </c>
      <c r="B16" t="n">
        <v>86997539.94689001</v>
      </c>
    </row>
    <row r="17">
      <c r="A17" t="inlineStr">
        <is>
          <t>Total OPEX</t>
        </is>
      </c>
      <c r="B17" t="n">
        <v>9505475.71923</v>
      </c>
    </row>
    <row r="18">
      <c r="A18" t="inlineStr">
        <is>
          <t>Total LCOA (USD/t)</t>
        </is>
      </c>
      <c r="B18" t="n">
        <v>572.8489683666157</v>
      </c>
    </row>
  </sheetData>
  <mergeCells count="3">
    <mergeCell ref="A10:A11"/>
    <mergeCell ref="A4:A7"/>
    <mergeCell ref="A2:A3"/>
  </mergeCell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Philip Horster</dc:creator>
  <dcterms:created xmlns:dcterms="http://purl.org/dc/terms/" xmlns:xsi="http://www.w3.org/2001/XMLSchema-instance" xsi:type="dcterms:W3CDTF">2025-02-18T03:00:34Z</dcterms:created>
  <dcterms:modified xmlns:dcterms="http://purl.org/dc/terms/" xmlns:xsi="http://www.w3.org/2001/XMLSchema-instance" xsi:type="dcterms:W3CDTF">2025-03-06T07:45:47Z</dcterms:modified>
  <cp:lastModifiedBy>Philip Horster</cp:lastModifiedBy>
</cp:coreProperties>
</file>