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philip/Desktop/AGORA/China PyPSA LCOX/ code/data/"/>
    </mc:Choice>
  </mc:AlternateContent>
  <xr:revisionPtr revIDLastSave="0" documentId="13_ncr:1_{E9D678C2-4216-1740-8B5D-1FCC5AD3C135}" xr6:coauthVersionLast="47" xr6:coauthVersionMax="47" xr10:uidLastSave="{00000000-0000-0000-0000-000000000000}"/>
  <bookViews>
    <workbookView xWindow="20" yWindow="6660" windowWidth="20880" windowHeight="17500" xr2:uid="{00000000-000D-0000-FFFF-FFFF00000000}"/>
  </bookViews>
  <sheets>
    <sheet name="LCOA Overview" sheetId="1" r:id="rId1"/>
    <sheet name="InMo_BT_VE" sheetId="2" r:id="rId2"/>
    <sheet name="InMo_BT_GW" sheetId="3" r:id="rId3"/>
    <sheet name="InMo_CF_VE" sheetId="4" r:id="rId4"/>
    <sheet name="InMo_CF_GW" sheetId="5" r:id="rId5"/>
    <sheet name="JiLi_BC_VE" sheetId="6" r:id="rId6"/>
    <sheet name="JiLi_BC_GW" sheetId="7" r:id="rId7"/>
    <sheet name="LiNi_CY_VE" sheetId="8" r:id="rId8"/>
    <sheet name="LiNi_CY_GW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P16" i="1"/>
  <c r="O16" i="1"/>
  <c r="P15" i="1"/>
  <c r="O15" i="1"/>
  <c r="P14" i="1"/>
  <c r="O14" i="1"/>
  <c r="P8" i="1"/>
  <c r="O8" i="1"/>
  <c r="P7" i="1"/>
  <c r="O7" i="1"/>
  <c r="P6" i="1"/>
  <c r="O6" i="1"/>
  <c r="P5" i="1"/>
  <c r="O5" i="1"/>
  <c r="G16" i="1" l="1"/>
  <c r="J16" i="1" s="1"/>
  <c r="F16" i="1"/>
  <c r="E16" i="1"/>
  <c r="G15" i="1"/>
  <c r="K15" i="1" s="1"/>
  <c r="F15" i="1"/>
  <c r="E15" i="1"/>
  <c r="G14" i="1"/>
  <c r="J14" i="1" s="1"/>
  <c r="F14" i="1"/>
  <c r="E14" i="1"/>
  <c r="G17" i="1"/>
  <c r="K17" i="1" s="1"/>
  <c r="F17" i="1"/>
  <c r="E17" i="1"/>
  <c r="H17" i="1" s="1"/>
  <c r="G7" i="1"/>
  <c r="M7" i="1" s="1"/>
  <c r="F7" i="1"/>
  <c r="E7" i="1"/>
  <c r="L6" i="1"/>
  <c r="G6" i="1"/>
  <c r="K6" i="1" s="1"/>
  <c r="F6" i="1"/>
  <c r="E6" i="1"/>
  <c r="J5" i="1"/>
  <c r="G5" i="1"/>
  <c r="M5" i="1" s="1"/>
  <c r="F5" i="1"/>
  <c r="E5" i="1"/>
  <c r="I8" i="1"/>
  <c r="G8" i="1"/>
  <c r="K8" i="1" s="1"/>
  <c r="F8" i="1"/>
  <c r="E8" i="1"/>
  <c r="H8" i="1" s="1"/>
  <c r="H6" i="1" l="1"/>
  <c r="I6" i="1"/>
  <c r="H15" i="1"/>
  <c r="M17" i="1"/>
  <c r="L8" i="1"/>
  <c r="M6" i="1"/>
  <c r="J7" i="1"/>
  <c r="H14" i="1"/>
  <c r="M15" i="1"/>
  <c r="M8" i="1"/>
  <c r="H7" i="1"/>
  <c r="I17" i="1"/>
  <c r="H16" i="1"/>
  <c r="H5" i="1"/>
  <c r="L17" i="1"/>
  <c r="I15" i="1"/>
  <c r="L15" i="1"/>
  <c r="K16" i="1"/>
  <c r="K14" i="1"/>
  <c r="J8" i="1"/>
  <c r="L5" i="1"/>
  <c r="J6" i="1"/>
  <c r="N6" i="1" s="1"/>
  <c r="L7" i="1"/>
  <c r="J17" i="1"/>
  <c r="N17" i="1" s="1"/>
  <c r="L14" i="1"/>
  <c r="J15" i="1"/>
  <c r="L16" i="1"/>
  <c r="K5" i="1"/>
  <c r="K7" i="1"/>
  <c r="I5" i="1"/>
  <c r="I7" i="1"/>
  <c r="I14" i="1"/>
  <c r="M14" i="1"/>
  <c r="I16" i="1"/>
  <c r="M16" i="1"/>
  <c r="N8" i="1" l="1"/>
  <c r="N7" i="1"/>
  <c r="N14" i="1"/>
  <c r="N16" i="1"/>
  <c r="N15" i="1"/>
  <c r="N5" i="1"/>
</calcChain>
</file>

<file path=xl/sharedStrings.xml><?xml version="1.0" encoding="utf-8"?>
<sst xmlns="http://schemas.openxmlformats.org/spreadsheetml/2006/main" count="332" uniqueCount="58">
  <si>
    <t>Wind turbine</t>
  </si>
  <si>
    <t>Vestas_V90_2000</t>
  </si>
  <si>
    <t>Province</t>
  </si>
  <si>
    <t>City</t>
  </si>
  <si>
    <t>Longitude</t>
  </si>
  <si>
    <t>Latitude</t>
  </si>
  <si>
    <t>Total CAPEX</t>
  </si>
  <si>
    <t>Total OPEX</t>
  </si>
  <si>
    <t>Total Ammonia Output</t>
  </si>
  <si>
    <t>Total LCOA (USD/t)</t>
  </si>
  <si>
    <t>Cost Components</t>
  </si>
  <si>
    <t>Unit</t>
  </si>
  <si>
    <t>USD</t>
  </si>
  <si>
    <t>MWh</t>
  </si>
  <si>
    <t>USD/t</t>
  </si>
  <si>
    <t>Electricity generation</t>
  </si>
  <si>
    <t>Electrolysis</t>
  </si>
  <si>
    <t xml:space="preserve">Electricity storage </t>
  </si>
  <si>
    <t>H2 storage</t>
  </si>
  <si>
    <t>Ammonia Production</t>
  </si>
  <si>
    <t>Other</t>
  </si>
  <si>
    <t>Jilin</t>
  </si>
  <si>
    <t>Baicheng</t>
  </si>
  <si>
    <t>Inner Mongolia</t>
  </si>
  <si>
    <t>Baotou</t>
  </si>
  <si>
    <t>Chifeng</t>
  </si>
  <si>
    <t>Liaoning</t>
  </si>
  <si>
    <t>Chaoyang</t>
  </si>
  <si>
    <t xml:space="preserve">Wind turbine </t>
  </si>
  <si>
    <t>Goldwind_140_3000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</si>
  <si>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</si>
  <si>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</si>
  <si>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</si>
  <si>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</si>
  <si>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</si>
  <si>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</si>
  <si>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</si>
  <si>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</si>
  <si>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</si>
  <si>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</si>
  <si>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</si>
  <si>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</si>
  <si>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</si>
  <si>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</si>
  <si>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wind</t>
  </si>
  <si>
    <t>Link</t>
  </si>
  <si>
    <t>Electrolyser</t>
  </si>
  <si>
    <t>Haber-Bosch</t>
  </si>
  <si>
    <t>ammonia</t>
  </si>
  <si>
    <t>hydrogen</t>
  </si>
  <si>
    <t>Load</t>
  </si>
  <si>
    <t>-</t>
  </si>
  <si>
    <t>StorageUnit</t>
  </si>
  <si>
    <t>Store</t>
  </si>
  <si>
    <t>Description</t>
  </si>
  <si>
    <t>Value</t>
  </si>
  <si>
    <t>capacity factor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</si>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</sst>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name val="Aptos Narrow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6" xfId="0" applyFont="1" applyBorder="1" applyAlignment="1">
      <alignment horizontal="center" vertical="top"/>
    </xf>
    <xf numFmtId="0" fontId="0" fillId="0" borderId="8" xfId="0" applyBorder="1"/>
    <xf numFmtId="0" fontId="0" fillId="0" borderId="7" xfId="0" applyBorder="1"/>
    <xf numFmtId="0" fontId="2" fillId="0" borderId="9" xfId="0" applyFont="1" applyBorder="1" applyAlignment="1">
      <alignment horizontal="center" vertical="top"/>
    </xf>
    <xf numFmtId="0" fontId="0" fillId="0" borderId="11" xfId="0" applyBorder="1"/>
    <xf numFmtId="0" fontId="0" fillId="0" borderId="10" xfId="0" applyBorder="1"/>
    <xf numFmtId="9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7"/>
  <sheetViews>
    <sheetView tabSelected="1" topLeftCell="F1" workbookViewId="0">
      <selection activeCell="O12" sqref="O12:P12"/>
    </sheetView>
  </sheetViews>
  <sheetFormatPr baseColWidth="10" defaultRowHeight="16"/>
  <cols>
    <col min="7" max="7" width="22.33203125" customWidth="1"/>
    <col min="8" max="8" width="18.83203125" customWidth="1"/>
    <col min="9" max="9" width="19" customWidth="1"/>
    <col min="11" max="11" width="16" customWidth="1"/>
    <col min="13" max="13" width="19.5" customWidth="1"/>
  </cols>
  <sheetData>
    <row r="2" spans="1:23">
      <c r="A2" t="s">
        <v>0</v>
      </c>
      <c r="B2" t="s">
        <v>1</v>
      </c>
      <c r="I2" s="6" t="s">
        <v>10</v>
      </c>
      <c r="J2" s="7"/>
      <c r="K2" s="7"/>
      <c r="L2" s="7"/>
      <c r="M2" s="7"/>
      <c r="N2" s="8"/>
      <c r="O2" s="4" t="s">
        <v>56</v>
      </c>
      <c r="P2" s="5"/>
    </row>
    <row r="3" spans="1:23">
      <c r="A3" s="1" t="s">
        <v>2</v>
      </c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57</v>
      </c>
      <c r="P3" s="1" t="s">
        <v>44</v>
      </c>
      <c r="Q3" s="1"/>
      <c r="R3" s="1"/>
      <c r="S3" s="1"/>
      <c r="T3" s="1"/>
      <c r="U3" s="1"/>
      <c r="V3" s="1"/>
      <c r="W3" s="1"/>
    </row>
    <row r="4" spans="1:23">
      <c r="A4" s="2" t="s">
        <v>11</v>
      </c>
      <c r="B4" s="2"/>
      <c r="C4" s="2"/>
      <c r="D4" s="2"/>
      <c r="E4" s="2" t="s">
        <v>12</v>
      </c>
      <c r="F4" s="2" t="s">
        <v>12</v>
      </c>
      <c r="G4" s="2" t="s">
        <v>13</v>
      </c>
      <c r="H4" s="2" t="s">
        <v>14</v>
      </c>
      <c r="I4" s="9" t="s">
        <v>14</v>
      </c>
      <c r="J4" s="9"/>
      <c r="K4" s="9"/>
      <c r="L4" s="9"/>
      <c r="M4" s="9"/>
      <c r="N4" s="9"/>
      <c r="O4" s="2"/>
      <c r="P4" s="2"/>
      <c r="Q4" s="2"/>
      <c r="R4" s="2"/>
      <c r="S4" s="2"/>
      <c r="T4" s="2"/>
      <c r="U4" s="2"/>
      <c r="V4" s="2"/>
      <c r="W4" s="2"/>
    </row>
    <row r="5" spans="1:23">
      <c r="A5" t="s">
        <v>23</v>
      </c>
      <c r="B5" t="s">
        <v>24</v>
      </c>
      <c r="C5">
        <v>41.640099999999997</v>
      </c>
      <c r="D5">
        <v>109.8633</v>
      </c>
      <c r="E5">
        <f>SUM(InMo_BT_VE!K$2:K$11)</f>
        <v>92635955.94600001</v>
      </c>
      <c r="F5">
        <f>SUM(InMo_BT_VE!L$2:L$11)</f>
        <v>9505476.1144399997</v>
      </c>
      <c r="G5">
        <f>InMo_BT_VE!$E$5</f>
        <v>876000.01055000001</v>
      </c>
      <c r="H5">
        <f>(E5+F5)/(G5/5.2)</f>
        <v>606.31899579637286</v>
      </c>
      <c r="I5">
        <f>SUM(InMo_BT_VE!$K$2:$K$3)/($G5/5.2)</f>
        <v>321.25874156041584</v>
      </c>
      <c r="J5">
        <f>SUM(InMo_BT_VE!$K$4)/($G5/5.2)</f>
        <v>94.999675134120338</v>
      </c>
      <c r="K5">
        <f>SUM(InMo_BT_VE!$K$9)/($G5/5.2)</f>
        <v>38.114702666253294</v>
      </c>
      <c r="L5">
        <f>SUM(InMo_BT_VE!$K$11)/($G5/5.2)</f>
        <v>54.646786197205948</v>
      </c>
      <c r="M5">
        <f>SUM(InMo_BT_VE!$K$5)/($G5/5.2)</f>
        <v>40.439873830898776</v>
      </c>
      <c r="N5">
        <f>H5-I5-J5-K5-L5-M5</f>
        <v>56.859216407478655</v>
      </c>
      <c r="O5" s="19">
        <f>InMo_BT_VE!$I$2</f>
        <v>0.1224257923932522</v>
      </c>
      <c r="P5" s="19">
        <f>InMo_BT_VE!$I$3</f>
        <v>0.28776313224597833</v>
      </c>
    </row>
    <row r="6" spans="1:23">
      <c r="A6" t="s">
        <v>23</v>
      </c>
      <c r="B6" t="s">
        <v>25</v>
      </c>
      <c r="C6">
        <v>42.785200000000003</v>
      </c>
      <c r="D6">
        <v>118.7646</v>
      </c>
      <c r="E6">
        <f>SUM(InMo_CF_VE!K$2:K$11)</f>
        <v>87231627.198760003</v>
      </c>
      <c r="F6">
        <f>SUM(InMo_CF_VE!L$2:L$11)</f>
        <v>9505475.92227</v>
      </c>
      <c r="G6">
        <f>InMo_CF_VE!$E$5</f>
        <v>875999.99283999996</v>
      </c>
      <c r="H6">
        <f>(E6+F6)/(G6/5.2)</f>
        <v>574.23851637089479</v>
      </c>
      <c r="I6">
        <f>SUM(InMo_CF_VE!$K$2:$K$3)/($G6/5.2)</f>
        <v>283.8528158998198</v>
      </c>
      <c r="J6">
        <f>SUM(InMo_CF_VE!$K$4)/($G6/5.2)</f>
        <v>94.660009741513321</v>
      </c>
      <c r="K6">
        <f>SUM(InMo_CF_VE!$K$9)/($G6/5.2)</f>
        <v>7.1801292092120157</v>
      </c>
      <c r="L6">
        <f>SUM(InMo_CF_VE!$K$11)/($G6/5.2)</f>
        <v>92.925001996135862</v>
      </c>
      <c r="M6">
        <f>SUM(InMo_CF_VE!$K$5)/($G6/5.2)</f>
        <v>38.340545791208115</v>
      </c>
      <c r="N6">
        <f>H6-I6-J6-K6-L6-M6</f>
        <v>57.280013733005674</v>
      </c>
      <c r="O6" s="19">
        <f>InMo_CF_VE!$I$2</f>
        <v>0.1311188429918643</v>
      </c>
      <c r="P6" s="19">
        <f>InMo_CF_VE!$I$3</f>
        <v>0.31594986729269797</v>
      </c>
    </row>
    <row r="7" spans="1:23">
      <c r="A7" t="s">
        <v>26</v>
      </c>
      <c r="B7" t="s">
        <v>27</v>
      </c>
      <c r="C7">
        <v>41.680700000000002</v>
      </c>
      <c r="D7">
        <v>120.7899</v>
      </c>
      <c r="E7">
        <f>SUM(LiNi_CY_VE!K$2:K$11)</f>
        <v>106292922.04912001</v>
      </c>
      <c r="F7">
        <f>SUM(LiNi_CY_VE!L$2:L$11)</f>
        <v>9505475.9284799993</v>
      </c>
      <c r="G7">
        <f>LiNi_CY_VE!$E$5</f>
        <v>875999.99341</v>
      </c>
      <c r="H7">
        <f>(E7+F7)/(G7/5.2)</f>
        <v>687.38775572306542</v>
      </c>
      <c r="I7">
        <f>SUM(LiNi_CY_VE!$K$2:$K$3)/($G7/5.2)</f>
        <v>426.40616997053047</v>
      </c>
      <c r="J7">
        <f>SUM(LiNi_CY_VE!$K$4)/($G7/5.2)</f>
        <v>95.20801976535256</v>
      </c>
      <c r="K7">
        <f>SUM(LiNi_CY_VE!$K$9)/($G7/5.2)</f>
        <v>7.4578219736381808</v>
      </c>
      <c r="L7">
        <f>SUM(LiNi_CY_VE!$K$11)/($G7/5.2)</f>
        <v>63.952935771732704</v>
      </c>
      <c r="M7">
        <f>SUM(LiNi_CY_VE!$K$5)/($G7/5.2)</f>
        <v>37.512512409606686</v>
      </c>
      <c r="N7">
        <f>H7-I7-J7-K7-L7-M7</f>
        <v>56.850295832204822</v>
      </c>
      <c r="O7" s="19">
        <f>LiNi_CY_VE!$I$2</f>
        <v>0.1160624886850906</v>
      </c>
      <c r="P7" s="19">
        <f>LiNi_CY_VE!$I$3</f>
        <v>0.1746394015512277</v>
      </c>
    </row>
    <row r="8" spans="1:23">
      <c r="A8" t="s">
        <v>21</v>
      </c>
      <c r="B8" t="s">
        <v>22</v>
      </c>
      <c r="C8">
        <v>45.3733</v>
      </c>
      <c r="D8">
        <v>122.9395</v>
      </c>
      <c r="E8">
        <f>SUM(JiLi_BC_VE!K$2:K$11)</f>
        <v>95964990.04851</v>
      </c>
      <c r="F8">
        <f>SUM(JiLi_BC_VE!L$2:L$11)</f>
        <v>9505475.7084199991</v>
      </c>
      <c r="G8">
        <f>JiLi_BC_VE!$E$5</f>
        <v>875999.97313000006</v>
      </c>
      <c r="H8">
        <f>(E8+F8)/(G8/5.2)</f>
        <v>626.08040954202795</v>
      </c>
      <c r="I8">
        <f>SUM(JiLi_BC_VE!$K$2:$K$3)/($G8/5.2)</f>
        <v>340.91717024231093</v>
      </c>
      <c r="J8">
        <f>SUM(JiLi_BC_VE!$K$4)/($G8/5.2)</f>
        <v>97.775908267802109</v>
      </c>
      <c r="K8">
        <f>SUM(JiLi_BC_VE!$K$9)/($G8/5.2)</f>
        <v>8.9211973783065908</v>
      </c>
      <c r="L8">
        <f>SUM(JiLi_BC_VE!$K$11)/($G8/5.2)</f>
        <v>83.609685646392975</v>
      </c>
      <c r="M8">
        <f>SUM(JiLi_BC_VE!$K$5)/($G8/5.2)</f>
        <v>37.85158125061642</v>
      </c>
      <c r="N8">
        <f>H8-I8-J8-K8-L8-M8</f>
        <v>57.004866756598929</v>
      </c>
      <c r="O8" s="19">
        <f>JiLi_BC_VE!$I$2</f>
        <v>0.12810313543838581</v>
      </c>
      <c r="P8" s="19">
        <f>JiLi_BC_VE!$I$3</f>
        <v>0.2402984801553904</v>
      </c>
    </row>
    <row r="11" spans="1:23">
      <c r="A11" t="s">
        <v>28</v>
      </c>
      <c r="B11" t="s">
        <v>29</v>
      </c>
      <c r="I11" s="10" t="s">
        <v>10</v>
      </c>
      <c r="J11" s="11"/>
      <c r="K11" s="11"/>
      <c r="L11" s="11"/>
      <c r="M11" s="11"/>
      <c r="N11" s="12"/>
      <c r="O11" s="4" t="s">
        <v>56</v>
      </c>
      <c r="P11" s="5"/>
    </row>
    <row r="12" spans="1:23">
      <c r="A12" s="1" t="s">
        <v>2</v>
      </c>
      <c r="B12" s="1" t="s">
        <v>3</v>
      </c>
      <c r="C12" s="1" t="s">
        <v>5</v>
      </c>
      <c r="D12" s="1" t="s">
        <v>4</v>
      </c>
      <c r="E12" s="1" t="s">
        <v>6</v>
      </c>
      <c r="F12" s="1" t="s">
        <v>7</v>
      </c>
      <c r="G12" s="1" t="s">
        <v>8</v>
      </c>
      <c r="H12" s="1" t="s">
        <v>9</v>
      </c>
      <c r="I12" s="1" t="s">
        <v>15</v>
      </c>
      <c r="J12" s="1" t="s">
        <v>16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57</v>
      </c>
      <c r="P12" s="1" t="s">
        <v>44</v>
      </c>
      <c r="Q12" s="1"/>
      <c r="R12" s="1"/>
      <c r="S12" s="1"/>
      <c r="T12" s="1"/>
      <c r="U12" s="1"/>
      <c r="V12" s="1"/>
      <c r="W12" s="1"/>
    </row>
    <row r="13" spans="1:23">
      <c r="A13" s="2" t="s">
        <v>11</v>
      </c>
      <c r="B13" s="2"/>
      <c r="C13" s="2"/>
      <c r="D13" s="2"/>
      <c r="E13" s="2" t="s">
        <v>12</v>
      </c>
      <c r="F13" s="2" t="s">
        <v>12</v>
      </c>
      <c r="G13" s="2" t="s">
        <v>13</v>
      </c>
      <c r="H13" s="2" t="s">
        <v>14</v>
      </c>
      <c r="I13" s="9" t="s">
        <v>14</v>
      </c>
      <c r="J13" s="9"/>
      <c r="K13" s="9"/>
      <c r="L13" s="9"/>
      <c r="M13" s="9"/>
      <c r="N13" s="9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t="s">
        <v>23</v>
      </c>
      <c r="B14" t="s">
        <v>24</v>
      </c>
      <c r="C14">
        <v>41.640099999999997</v>
      </c>
      <c r="D14">
        <v>109.8633</v>
      </c>
      <c r="E14">
        <f>SUM(InMo_BT_GW!K$2:K$11)</f>
        <v>78225366.746610016</v>
      </c>
      <c r="F14">
        <f>SUM(InMo_BT_GW!L$2:L$11)</f>
        <v>9505475.9541900009</v>
      </c>
      <c r="G14">
        <f>InMo_BT_GW!$E$5</f>
        <v>875999.99578</v>
      </c>
      <c r="H14">
        <f>(E14+F14)/(G14/5.2)</f>
        <v>520.77669433999745</v>
      </c>
      <c r="I14">
        <f>SUM(InMo_BT_GW!$K$2:$K$3)/($G14/5.2)</f>
        <v>270.66609303052388</v>
      </c>
      <c r="J14">
        <f>SUM(InMo_BT_GW!$K$4)/($G14/5.2)</f>
        <v>89.461226515226471</v>
      </c>
      <c r="K14">
        <f>SUM(InMo_BT_GW!$K$9)/($G14/5.2)</f>
        <v>6.7548322628052428</v>
      </c>
      <c r="L14">
        <f>SUM(InMo_BT_GW!$K$11)/($G14/5.2)</f>
        <v>56.584298284600166</v>
      </c>
      <c r="M14">
        <f>SUM(InMo_BT_GW!$K$5)/($G14/5.2)</f>
        <v>40.428217293254662</v>
      </c>
      <c r="N14">
        <f>H14-I14-J14-K14-L14-M14</f>
        <v>56.882026953587001</v>
      </c>
      <c r="O14" s="20">
        <f>InMo_BT_GW!$I$2</f>
        <v>0.13278123297273739</v>
      </c>
      <c r="P14" s="20">
        <f>InMo_BT_GW!$I$3</f>
        <v>0.31280759496238109</v>
      </c>
    </row>
    <row r="15" spans="1:23">
      <c r="A15" t="s">
        <v>23</v>
      </c>
      <c r="B15" t="s">
        <v>25</v>
      </c>
      <c r="C15">
        <v>42.785200000000003</v>
      </c>
      <c r="D15">
        <v>118.7646</v>
      </c>
      <c r="E15">
        <f>SUM(InMo_CF_GW!K$2:K$11)</f>
        <v>78157127.086600006</v>
      </c>
      <c r="F15">
        <f>SUM(InMo_CF_GW!L$2:L$11)</f>
        <v>9505476.0739300009</v>
      </c>
      <c r="G15">
        <f>InMo_CF_GW!$E$5</f>
        <v>876000.00681000005</v>
      </c>
      <c r="H15">
        <f>(E15+F15)/(G15/5.2)</f>
        <v>520.37161288929826</v>
      </c>
      <c r="I15">
        <f>SUM(InMo_CF_GW!$K$2:$K$3)/($G15/5.2)</f>
        <v>235.98689164158591</v>
      </c>
      <c r="J15">
        <f>SUM(InMo_CF_GW!$K$4)/($G15/5.2)</f>
        <v>94.913799443781997</v>
      </c>
      <c r="K15">
        <f>SUM(InMo_CF_GW!$K$9)/($G15/5.2)</f>
        <v>6.3501829817845357</v>
      </c>
      <c r="L15">
        <f>SUM(InMo_CF_GW!$K$11)/($G15/5.2)</f>
        <v>87.14099376731258</v>
      </c>
      <c r="M15">
        <f>SUM(InMo_CF_GW!$K$5)/($G15/5.2)</f>
        <v>38.614427607314781</v>
      </c>
      <c r="N15">
        <f>H15-I15-J15-K15-L15-M15</f>
        <v>57.365317447518464</v>
      </c>
      <c r="O15" s="20">
        <f>InMo_CF_GW!$I$2</f>
        <v>0.1335583335903236</v>
      </c>
      <c r="P15" s="20">
        <f>InMo_CF_GW!$I$3</f>
        <v>0.44198977046534837</v>
      </c>
    </row>
    <row r="16" spans="1:23">
      <c r="A16" t="s">
        <v>26</v>
      </c>
      <c r="B16" t="s">
        <v>27</v>
      </c>
      <c r="C16">
        <v>41.680700000000002</v>
      </c>
      <c r="D16">
        <v>120.7899</v>
      </c>
      <c r="E16">
        <f>SUM(LiNi_CY_GW!K$2:K$11)</f>
        <v>86997539.946889997</v>
      </c>
      <c r="F16">
        <f>SUM(LiNi_CY_GW!L$2:L$11)</f>
        <v>9505475.7192299999</v>
      </c>
      <c r="G16">
        <f>LiNi_CY_GW!$E$5</f>
        <v>875999.97412000003</v>
      </c>
      <c r="H16">
        <f>(E16+F16)/(G16/5.2)</f>
        <v>572.84896836661562</v>
      </c>
      <c r="I16">
        <f>SUM(LiNi_CY_GW!$K$2:$K$3)/($G16/5.2)</f>
        <v>317.63141952371365</v>
      </c>
      <c r="J16">
        <f>SUM(LiNi_CY_GW!$K$4)/($G16/5.2)</f>
        <v>94.569868147940852</v>
      </c>
      <c r="K16">
        <f>SUM(LiNi_CY_GW!$K$9)/($G16/5.2)</f>
        <v>3.8853241796577511</v>
      </c>
      <c r="L16">
        <f>SUM(LiNi_CY_GW!$K$11)/($G16/5.2)</f>
        <v>62.332022131503116</v>
      </c>
      <c r="M16">
        <f>SUM(LiNi_CY_GW!$K$5)/($G16/5.2)</f>
        <v>37.570485606009321</v>
      </c>
      <c r="N16">
        <f>H16-I16-J16-K16-L16-M16</f>
        <v>56.859848777790951</v>
      </c>
      <c r="O16" s="20">
        <f>LiNi_CY_GW!$I$2</f>
        <v>0.11814945939139219</v>
      </c>
      <c r="P16" s="20">
        <f>LiNi_CY_GW!$I$3</f>
        <v>0.25608139536902808</v>
      </c>
    </row>
    <row r="17" spans="1:16">
      <c r="A17" t="s">
        <v>21</v>
      </c>
      <c r="B17" t="s">
        <v>22</v>
      </c>
      <c r="C17">
        <v>45.3733</v>
      </c>
      <c r="D17">
        <v>122.9395</v>
      </c>
      <c r="E17">
        <f>SUM(JiLi_BC_GW!K$2:K$11)</f>
        <v>84624959.807479993</v>
      </c>
      <c r="F17">
        <f>SUM(JiLi_BC_GW!L$2:L$11)</f>
        <v>9505476.0814399999</v>
      </c>
      <c r="G17">
        <f>JiLi_BC_GW!$E$5</f>
        <v>876000.00751000002</v>
      </c>
      <c r="H17">
        <f>(E17+F17)/(G17/5.2)</f>
        <v>558.7651397557737</v>
      </c>
      <c r="I17">
        <f>SUM(JiLi_BC_GW!$K$2:$K$3)/($G17/5.2)</f>
        <v>278.38001427347729</v>
      </c>
      <c r="J17">
        <f>SUM(JiLi_BC_GW!$K$4)/($G17/5.2)</f>
        <v>97.478278930760425</v>
      </c>
      <c r="K17">
        <f>SUM(JiLi_BC_GW!$K$9)/($G17/5.2)</f>
        <v>6.5052364197370718</v>
      </c>
      <c r="L17">
        <f>SUM(JiLi_BC_GW!$K$11)/($G17/5.2)</f>
        <v>81.556709826677064</v>
      </c>
      <c r="M17">
        <f>SUM(JiLi_BC_GW!$K$5)/($G17/5.2)</f>
        <v>37.847322390952748</v>
      </c>
      <c r="N17">
        <f>H17-I17-J17-K17-L17-M17</f>
        <v>56.997577914169106</v>
      </c>
      <c r="O17" s="20">
        <f>JiLi_BC_GW!$I$2</f>
        <v>0.1301040678385966</v>
      </c>
      <c r="P17" s="20">
        <f>JiLi_BC_GW!$I$3</f>
        <v>0.33077386562411848</v>
      </c>
    </row>
  </sheetData>
  <mergeCells count="6">
    <mergeCell ref="O2:P2"/>
    <mergeCell ref="O11:P11"/>
    <mergeCell ref="I2:N2"/>
    <mergeCell ref="I4:N4"/>
    <mergeCell ref="I13:N13"/>
    <mergeCell ref="I11:N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K34" sqref="K34"/>
    </sheetView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3" t="s">
        <v>42</v>
      </c>
      <c r="B2" s="3" t="s">
        <v>43</v>
      </c>
      <c r="C2">
        <v>622.51098000000002</v>
      </c>
      <c r="D2">
        <v>0</v>
      </c>
      <c r="E2">
        <v>667611.88202999998</v>
      </c>
      <c r="F2">
        <v>0</v>
      </c>
      <c r="G2">
        <v>667611.88202999998</v>
      </c>
      <c r="H2">
        <v>0</v>
      </c>
      <c r="I2">
        <v>0.1224257923932522</v>
      </c>
      <c r="J2">
        <v>493395.99703999999</v>
      </c>
      <c r="K2">
        <v>26425636.2399</v>
      </c>
      <c r="L2">
        <v>0</v>
      </c>
      <c r="M2">
        <v>26425635.873</v>
      </c>
      <c r="N2">
        <v>39.582334138987093</v>
      </c>
    </row>
    <row r="3" spans="1:14">
      <c r="A3" s="14"/>
      <c r="B3" s="3" t="s">
        <v>44</v>
      </c>
      <c r="C3">
        <v>504.84643</v>
      </c>
      <c r="D3">
        <v>0</v>
      </c>
      <c r="E3">
        <v>1272619.40384</v>
      </c>
      <c r="F3">
        <v>0</v>
      </c>
      <c r="G3">
        <v>1272619.40384</v>
      </c>
      <c r="H3">
        <v>0</v>
      </c>
      <c r="I3">
        <v>0.28776313224597833</v>
      </c>
      <c r="J3">
        <v>694115.88757000002</v>
      </c>
      <c r="K3">
        <v>27694106.259369999</v>
      </c>
      <c r="L3">
        <v>0</v>
      </c>
      <c r="M3">
        <v>27694106.345109999</v>
      </c>
      <c r="N3">
        <v>21.761498976535659</v>
      </c>
    </row>
    <row r="4" spans="1:14">
      <c r="A4" s="13" t="s">
        <v>45</v>
      </c>
      <c r="B4" s="3" t="s">
        <v>46</v>
      </c>
      <c r="C4">
        <v>308.98423000000003</v>
      </c>
      <c r="D4">
        <v>0</v>
      </c>
      <c r="E4">
        <v>1068290.7634399999</v>
      </c>
      <c r="F4">
        <v>1810662.31091</v>
      </c>
      <c r="G4">
        <v>-742371.54746999999</v>
      </c>
      <c r="H4">
        <v>0</v>
      </c>
      <c r="I4">
        <v>0.66895520849073742</v>
      </c>
      <c r="J4">
        <v>0</v>
      </c>
      <c r="K4">
        <v>16003791.619179999</v>
      </c>
      <c r="L4">
        <v>0</v>
      </c>
      <c r="M4">
        <v>16003791.36468</v>
      </c>
      <c r="N4">
        <v>14.9807448893408</v>
      </c>
    </row>
    <row r="5" spans="1:14">
      <c r="A5" s="15"/>
      <c r="B5" s="3" t="s">
        <v>47</v>
      </c>
      <c r="C5">
        <v>15.597</v>
      </c>
      <c r="D5">
        <v>0</v>
      </c>
      <c r="E5">
        <v>876000.01055000001</v>
      </c>
      <c r="F5">
        <v>1192682.7743599999</v>
      </c>
      <c r="G5">
        <v>-316682.76380999997</v>
      </c>
      <c r="H5">
        <v>0</v>
      </c>
      <c r="I5">
        <v>0.91043149323587869</v>
      </c>
      <c r="J5">
        <v>0</v>
      </c>
      <c r="K5">
        <v>6812563.4427899998</v>
      </c>
      <c r="L5">
        <v>9505476.1144399997</v>
      </c>
      <c r="M5">
        <v>16318041.42185</v>
      </c>
      <c r="N5">
        <v>18.6279012</v>
      </c>
    </row>
    <row r="6" spans="1:14">
      <c r="A6" s="15"/>
      <c r="B6" s="3" t="s">
        <v>48</v>
      </c>
      <c r="C6">
        <v>34.097180000000002</v>
      </c>
      <c r="D6">
        <v>0</v>
      </c>
      <c r="E6">
        <v>93942.419550000006</v>
      </c>
      <c r="F6">
        <v>93942.419550000006</v>
      </c>
      <c r="G6">
        <v>0</v>
      </c>
      <c r="H6">
        <v>-2.0000000000000002E-5</v>
      </c>
      <c r="I6">
        <v>0.31451339964184721</v>
      </c>
      <c r="J6">
        <v>0</v>
      </c>
      <c r="K6">
        <v>0</v>
      </c>
      <c r="L6">
        <v>-2.0000000000000002E-5</v>
      </c>
      <c r="M6">
        <v>-2.0000000000000002E-5</v>
      </c>
    </row>
    <row r="7" spans="1:14">
      <c r="A7" s="14"/>
      <c r="B7" s="3" t="s">
        <v>49</v>
      </c>
      <c r="C7">
        <v>133.94859</v>
      </c>
      <c r="D7">
        <v>0</v>
      </c>
      <c r="E7">
        <v>292182.46360000002</v>
      </c>
      <c r="F7">
        <v>292182.46360000002</v>
      </c>
      <c r="G7">
        <v>0</v>
      </c>
      <c r="H7">
        <v>4.8000000000000001E-4</v>
      </c>
      <c r="I7">
        <v>0.24900717506619521</v>
      </c>
      <c r="J7">
        <v>0</v>
      </c>
      <c r="K7">
        <v>0</v>
      </c>
      <c r="L7">
        <v>4.8000000000000001E-4</v>
      </c>
      <c r="M7">
        <v>4.8000000000000001E-4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-102141431.905</v>
      </c>
    </row>
    <row r="9" spans="1:14">
      <c r="A9" s="3" t="s">
        <v>52</v>
      </c>
      <c r="B9" s="3" t="s">
        <v>51</v>
      </c>
      <c r="C9">
        <v>348.13547999999997</v>
      </c>
      <c r="D9">
        <v>0</v>
      </c>
      <c r="E9">
        <v>70097.155970000007</v>
      </c>
      <c r="F9">
        <v>75274.134640000004</v>
      </c>
      <c r="G9">
        <v>-5176.9786700000004</v>
      </c>
      <c r="H9">
        <v>0</v>
      </c>
      <c r="I9">
        <v>4.7667936632026127E-2</v>
      </c>
      <c r="J9">
        <v>3054843.7834700001</v>
      </c>
      <c r="K9">
        <v>6420861.5264900001</v>
      </c>
      <c r="L9">
        <v>0</v>
      </c>
      <c r="M9">
        <v>6420861.5562800001</v>
      </c>
      <c r="N9">
        <v>91.599440637043912</v>
      </c>
    </row>
    <row r="10" spans="1:14">
      <c r="A10" s="13" t="s">
        <v>53</v>
      </c>
      <c r="B10" s="3" t="s">
        <v>48</v>
      </c>
      <c r="C10">
        <v>7587.2878000000001</v>
      </c>
      <c r="D10">
        <v>0</v>
      </c>
      <c r="E10">
        <v>46971.209790000001</v>
      </c>
      <c r="F10">
        <v>46971.209759999998</v>
      </c>
      <c r="G10">
        <v>2.0000000000000002E-5</v>
      </c>
      <c r="H10">
        <v>0</v>
      </c>
      <c r="I10">
        <v>9.9483326571584638E-2</v>
      </c>
      <c r="J10">
        <v>0</v>
      </c>
      <c r="K10">
        <v>73115.072639999999</v>
      </c>
      <c r="L10">
        <v>2.0000000000000002E-5</v>
      </c>
      <c r="M10">
        <v>73115.054759999999</v>
      </c>
      <c r="N10">
        <v>1.556593516237381</v>
      </c>
    </row>
    <row r="11" spans="1:14">
      <c r="A11" s="14"/>
      <c r="B11" s="3" t="s">
        <v>49</v>
      </c>
      <c r="C11">
        <v>1815.2584999999999</v>
      </c>
      <c r="D11">
        <v>0</v>
      </c>
      <c r="E11">
        <v>146091.23155999999</v>
      </c>
      <c r="F11">
        <v>146091.23204</v>
      </c>
      <c r="G11">
        <v>-4.8000000000000001E-4</v>
      </c>
      <c r="H11">
        <v>0</v>
      </c>
      <c r="I11">
        <v>0.12214693940284541</v>
      </c>
      <c r="J11">
        <v>0</v>
      </c>
      <c r="K11">
        <v>9205881.7856300008</v>
      </c>
      <c r="L11">
        <v>-4.8000000000000001E-4</v>
      </c>
      <c r="M11">
        <v>9205881.7002600003</v>
      </c>
      <c r="N11">
        <v>63.014612869878903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876000.01055000001</v>
      </c>
    </row>
    <row r="16" spans="1:14">
      <c r="A16" t="s">
        <v>6</v>
      </c>
      <c r="B16">
        <v>92635955.94600001</v>
      </c>
    </row>
    <row r="17" spans="1:2">
      <c r="A17" t="s">
        <v>7</v>
      </c>
      <c r="B17">
        <v>9505476.1144399997</v>
      </c>
    </row>
    <row r="18" spans="1:2">
      <c r="A18" t="s">
        <v>9</v>
      </c>
      <c r="B18">
        <v>606.31899579637286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3" t="s">
        <v>42</v>
      </c>
      <c r="B2" s="3" t="s">
        <v>43</v>
      </c>
      <c r="C2">
        <v>356.67066</v>
      </c>
      <c r="D2">
        <v>0</v>
      </c>
      <c r="E2">
        <v>414866.35038999998</v>
      </c>
      <c r="F2">
        <v>0</v>
      </c>
      <c r="G2">
        <v>414866.35038999998</v>
      </c>
      <c r="H2">
        <v>0</v>
      </c>
      <c r="I2">
        <v>0.13278123297273739</v>
      </c>
      <c r="J2">
        <v>250338.69933999999</v>
      </c>
      <c r="K2">
        <v>15140695.379550001</v>
      </c>
      <c r="L2">
        <v>0</v>
      </c>
      <c r="M2">
        <v>15140695.41499</v>
      </c>
      <c r="N2">
        <v>36.49535855463683</v>
      </c>
    </row>
    <row r="3" spans="1:14">
      <c r="A3" s="14"/>
      <c r="B3" s="3" t="s">
        <v>44</v>
      </c>
      <c r="C3">
        <v>555.19642999999996</v>
      </c>
      <c r="D3">
        <v>0</v>
      </c>
      <c r="E3">
        <v>1521346.25345</v>
      </c>
      <c r="F3">
        <v>0</v>
      </c>
      <c r="G3">
        <v>1521346.25345</v>
      </c>
      <c r="H3">
        <v>0</v>
      </c>
      <c r="I3">
        <v>0.31280759496238109</v>
      </c>
      <c r="J3">
        <v>1216338.45104</v>
      </c>
      <c r="K3">
        <v>30456130.842089999</v>
      </c>
      <c r="L3">
        <v>0</v>
      </c>
      <c r="M3">
        <v>30456131.08678</v>
      </c>
      <c r="N3">
        <v>20.01919788407486</v>
      </c>
    </row>
    <row r="4" spans="1:14">
      <c r="A4" s="13" t="s">
        <v>45</v>
      </c>
      <c r="B4" s="3" t="s">
        <v>46</v>
      </c>
      <c r="C4">
        <v>290.97055</v>
      </c>
      <c r="D4">
        <v>0</v>
      </c>
      <c r="E4">
        <v>1068290.76146</v>
      </c>
      <c r="F4">
        <v>1810662.30755</v>
      </c>
      <c r="G4">
        <v>-742371.54610000004</v>
      </c>
      <c r="H4">
        <v>0</v>
      </c>
      <c r="I4">
        <v>0.71036952021433097</v>
      </c>
      <c r="J4">
        <v>0</v>
      </c>
      <c r="K4">
        <v>15070775.77881</v>
      </c>
      <c r="L4">
        <v>0</v>
      </c>
      <c r="M4">
        <v>15070775.698449999</v>
      </c>
      <c r="N4">
        <v>14.107372469270439</v>
      </c>
    </row>
    <row r="5" spans="1:14">
      <c r="A5" s="15"/>
      <c r="B5" s="3" t="s">
        <v>47</v>
      </c>
      <c r="C5">
        <v>15.592510000000001</v>
      </c>
      <c r="D5">
        <v>0</v>
      </c>
      <c r="E5">
        <v>875999.99578</v>
      </c>
      <c r="F5">
        <v>1192682.75425</v>
      </c>
      <c r="G5">
        <v>-316682.75847</v>
      </c>
      <c r="H5">
        <v>0</v>
      </c>
      <c r="I5">
        <v>0.91069365996879259</v>
      </c>
      <c r="J5">
        <v>0</v>
      </c>
      <c r="K5">
        <v>6810599.6496700002</v>
      </c>
      <c r="L5">
        <v>9505475.9541900009</v>
      </c>
      <c r="M5">
        <v>16316074.871239999</v>
      </c>
      <c r="N5">
        <v>18.625656200000002</v>
      </c>
    </row>
    <row r="6" spans="1:14">
      <c r="A6" s="15"/>
      <c r="B6" s="3" t="s">
        <v>48</v>
      </c>
      <c r="C6">
        <v>34.116169999999997</v>
      </c>
      <c r="D6">
        <v>0</v>
      </c>
      <c r="E6">
        <v>90007.839189999999</v>
      </c>
      <c r="F6">
        <v>90007.839189999999</v>
      </c>
      <c r="G6">
        <v>0</v>
      </c>
      <c r="H6">
        <v>2.9999999999999997E-4</v>
      </c>
      <c r="I6">
        <v>0.3011730214733952</v>
      </c>
      <c r="J6">
        <v>0</v>
      </c>
      <c r="K6">
        <v>0</v>
      </c>
      <c r="L6">
        <v>2.9999999999999997E-4</v>
      </c>
      <c r="M6">
        <v>2.9999999999999997E-4</v>
      </c>
    </row>
    <row r="7" spans="1:14">
      <c r="A7" s="14"/>
      <c r="B7" s="3" t="s">
        <v>49</v>
      </c>
      <c r="C7">
        <v>133.90997999999999</v>
      </c>
      <c r="D7">
        <v>0</v>
      </c>
      <c r="E7">
        <v>242917.2071</v>
      </c>
      <c r="F7">
        <v>242917.2071</v>
      </c>
      <c r="G7">
        <v>0</v>
      </c>
      <c r="H7">
        <v>1.1E-4</v>
      </c>
      <c r="I7">
        <v>0.20708142888229841</v>
      </c>
      <c r="J7">
        <v>0</v>
      </c>
      <c r="K7">
        <v>0</v>
      </c>
      <c r="L7">
        <v>1.1E-4</v>
      </c>
      <c r="M7">
        <v>1.1E-4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-87730842.917999998</v>
      </c>
    </row>
    <row r="9" spans="1:14">
      <c r="A9" s="3" t="s">
        <v>52</v>
      </c>
      <c r="B9" s="3" t="s">
        <v>51</v>
      </c>
      <c r="C9">
        <v>61.697890000000001</v>
      </c>
      <c r="D9">
        <v>0</v>
      </c>
      <c r="E9">
        <v>15683.64579</v>
      </c>
      <c r="F9">
        <v>16841.950980000001</v>
      </c>
      <c r="G9">
        <v>-1158.30519</v>
      </c>
      <c r="H9">
        <v>0</v>
      </c>
      <c r="I9">
        <v>6.0179853800510837E-2</v>
      </c>
      <c r="J9">
        <v>541631.82158999995</v>
      </c>
      <c r="K9">
        <v>1137929.4295600001</v>
      </c>
      <c r="L9">
        <v>0</v>
      </c>
      <c r="M9">
        <v>1137929.4299300001</v>
      </c>
      <c r="N9">
        <v>72.555181331233214</v>
      </c>
    </row>
    <row r="10" spans="1:14">
      <c r="A10" s="13" t="s">
        <v>53</v>
      </c>
      <c r="B10" s="3" t="s">
        <v>48</v>
      </c>
      <c r="C10">
        <v>7986.0518000000002</v>
      </c>
      <c r="D10">
        <v>0</v>
      </c>
      <c r="E10">
        <v>45003.919439999998</v>
      </c>
      <c r="F10">
        <v>45003.919750000001</v>
      </c>
      <c r="G10">
        <v>-2.9999999999999997E-4</v>
      </c>
      <c r="H10">
        <v>0</v>
      </c>
      <c r="I10">
        <v>0.10313331300956501</v>
      </c>
      <c r="J10">
        <v>0</v>
      </c>
      <c r="K10">
        <v>76957.771059999999</v>
      </c>
      <c r="L10">
        <v>-2.9999999999999997E-4</v>
      </c>
      <c r="M10">
        <v>76957.758230000007</v>
      </c>
      <c r="N10">
        <v>1.710024272836808</v>
      </c>
    </row>
    <row r="11" spans="1:14">
      <c r="A11" s="14"/>
      <c r="B11" s="3" t="s">
        <v>49</v>
      </c>
      <c r="C11">
        <v>1879.6188</v>
      </c>
      <c r="D11">
        <v>0</v>
      </c>
      <c r="E11">
        <v>121458.6035</v>
      </c>
      <c r="F11">
        <v>121458.60361000001</v>
      </c>
      <c r="G11">
        <v>-1.1E-4</v>
      </c>
      <c r="H11">
        <v>0</v>
      </c>
      <c r="I11">
        <v>0.1111953604635153</v>
      </c>
      <c r="J11">
        <v>0</v>
      </c>
      <c r="K11">
        <v>9532277.8958700001</v>
      </c>
      <c r="L11">
        <v>-1.1E-4</v>
      </c>
      <c r="M11">
        <v>9532278.0630300008</v>
      </c>
      <c r="N11">
        <v>78.481688608986275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875999.99578</v>
      </c>
    </row>
    <row r="16" spans="1:14">
      <c r="A16" t="s">
        <v>6</v>
      </c>
      <c r="B16">
        <v>78225366.746610001</v>
      </c>
    </row>
    <row r="17" spans="1:2">
      <c r="A17" t="s">
        <v>7</v>
      </c>
      <c r="B17">
        <v>9505475.9541900009</v>
      </c>
    </row>
    <row r="18" spans="1:2">
      <c r="A18" t="s">
        <v>9</v>
      </c>
      <c r="B18">
        <v>520.77669433999745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3" t="s">
        <v>42</v>
      </c>
      <c r="B2" s="3" t="s">
        <v>43</v>
      </c>
      <c r="C2">
        <v>479.16759000000002</v>
      </c>
      <c r="D2">
        <v>0</v>
      </c>
      <c r="E2">
        <v>550372.42165000003</v>
      </c>
      <c r="F2">
        <v>0</v>
      </c>
      <c r="G2">
        <v>550372.42165000003</v>
      </c>
      <c r="H2">
        <v>0</v>
      </c>
      <c r="I2">
        <v>0.1311188429918643</v>
      </c>
      <c r="J2">
        <v>288486.15431999997</v>
      </c>
      <c r="K2">
        <v>20340698.940420002</v>
      </c>
      <c r="L2">
        <v>0</v>
      </c>
      <c r="M2">
        <v>20340699.057039998</v>
      </c>
      <c r="N2">
        <v>36.958064967952133</v>
      </c>
    </row>
    <row r="3" spans="1:14">
      <c r="A3" s="14"/>
      <c r="B3" s="3" t="s">
        <v>44</v>
      </c>
      <c r="C3">
        <v>500.89934</v>
      </c>
      <c r="D3">
        <v>0</v>
      </c>
      <c r="E3">
        <v>1386349.51572</v>
      </c>
      <c r="F3">
        <v>0</v>
      </c>
      <c r="G3">
        <v>1386349.51572</v>
      </c>
      <c r="H3">
        <v>0</v>
      </c>
      <c r="I3">
        <v>0.31594986729269797</v>
      </c>
      <c r="J3">
        <v>701609.81691000005</v>
      </c>
      <c r="K3">
        <v>27477582.731860001</v>
      </c>
      <c r="L3">
        <v>0</v>
      </c>
      <c r="M3">
        <v>27477583.114050001</v>
      </c>
      <c r="N3">
        <v>19.820097526157738</v>
      </c>
    </row>
    <row r="4" spans="1:14">
      <c r="A4" s="13" t="s">
        <v>45</v>
      </c>
      <c r="B4" s="3" t="s">
        <v>46</v>
      </c>
      <c r="C4">
        <v>307.87947000000003</v>
      </c>
      <c r="D4">
        <v>0</v>
      </c>
      <c r="E4">
        <v>1068290.7615100001</v>
      </c>
      <c r="F4">
        <v>1810662.3076500001</v>
      </c>
      <c r="G4">
        <v>-742371.54613999999</v>
      </c>
      <c r="H4">
        <v>0</v>
      </c>
      <c r="I4">
        <v>0.67135561198672966</v>
      </c>
      <c r="J4">
        <v>0</v>
      </c>
      <c r="K4">
        <v>15946570.7415</v>
      </c>
      <c r="L4">
        <v>0</v>
      </c>
      <c r="M4">
        <v>15946570.426859999</v>
      </c>
      <c r="N4">
        <v>14.92718181892727</v>
      </c>
    </row>
    <row r="5" spans="1:14">
      <c r="A5" s="15"/>
      <c r="B5" s="3" t="s">
        <v>47</v>
      </c>
      <c r="C5">
        <v>14.787319999999999</v>
      </c>
      <c r="D5">
        <v>0</v>
      </c>
      <c r="E5">
        <v>875999.99283999996</v>
      </c>
      <c r="F5">
        <v>1192682.75025</v>
      </c>
      <c r="G5">
        <v>-316682.75741000002</v>
      </c>
      <c r="H5">
        <v>0</v>
      </c>
      <c r="I5">
        <v>0.96028218771217499</v>
      </c>
      <c r="J5">
        <v>0</v>
      </c>
      <c r="K5">
        <v>6458907.2766500004</v>
      </c>
      <c r="L5">
        <v>9505475.92227</v>
      </c>
      <c r="M5">
        <v>15964381.92874</v>
      </c>
      <c r="N5">
        <v>18.2241803</v>
      </c>
    </row>
    <row r="6" spans="1:14">
      <c r="A6" s="15"/>
      <c r="B6" s="3" t="s">
        <v>48</v>
      </c>
      <c r="C6">
        <v>37.518340000000002</v>
      </c>
      <c r="D6">
        <v>0</v>
      </c>
      <c r="E6">
        <v>61344.384129999999</v>
      </c>
      <c r="F6">
        <v>61344.384129999999</v>
      </c>
      <c r="G6">
        <v>0</v>
      </c>
      <c r="H6">
        <v>4.8999999999999998E-4</v>
      </c>
      <c r="I6">
        <v>0.18664951594340259</v>
      </c>
      <c r="J6">
        <v>0</v>
      </c>
      <c r="K6">
        <v>0</v>
      </c>
      <c r="L6">
        <v>4.8999999999999998E-4</v>
      </c>
      <c r="M6">
        <v>4.8999999999999998E-4</v>
      </c>
    </row>
    <row r="7" spans="1:14">
      <c r="A7" s="14"/>
      <c r="B7" s="3" t="s">
        <v>49</v>
      </c>
      <c r="C7">
        <v>126.99500999999999</v>
      </c>
      <c r="D7">
        <v>0</v>
      </c>
      <c r="E7">
        <v>375080.44756</v>
      </c>
      <c r="F7">
        <v>375080.44756</v>
      </c>
      <c r="G7">
        <v>0</v>
      </c>
      <c r="H7">
        <v>-8.8000000000000003E-4</v>
      </c>
      <c r="I7">
        <v>0.33715812928397743</v>
      </c>
      <c r="J7">
        <v>0</v>
      </c>
      <c r="K7">
        <v>0</v>
      </c>
      <c r="L7">
        <v>-8.8000000000000003E-4</v>
      </c>
      <c r="M7">
        <v>-8.8000000000000003E-4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-96737102.542999998</v>
      </c>
    </row>
    <row r="9" spans="1:14">
      <c r="A9" s="3" t="s">
        <v>52</v>
      </c>
      <c r="B9" s="3" t="s">
        <v>51</v>
      </c>
      <c r="C9">
        <v>65.582499999999996</v>
      </c>
      <c r="D9">
        <v>0</v>
      </c>
      <c r="E9">
        <v>22580.010979999999</v>
      </c>
      <c r="F9">
        <v>24247.642609999999</v>
      </c>
      <c r="G9">
        <v>-1667.6316200000001</v>
      </c>
      <c r="H9">
        <v>0</v>
      </c>
      <c r="I9">
        <v>8.1509854000686166E-2</v>
      </c>
      <c r="J9">
        <v>576170.37542000005</v>
      </c>
      <c r="K9">
        <v>1209575.60305</v>
      </c>
      <c r="L9">
        <v>0</v>
      </c>
      <c r="M9">
        <v>1209575.6158499999</v>
      </c>
      <c r="N9">
        <v>53.568359306805093</v>
      </c>
    </row>
    <row r="10" spans="1:14">
      <c r="A10" s="13" t="s">
        <v>53</v>
      </c>
      <c r="B10" s="3" t="s">
        <v>48</v>
      </c>
      <c r="C10">
        <v>14943.485000000001</v>
      </c>
      <c r="D10">
        <v>0</v>
      </c>
      <c r="E10">
        <v>30672.19182</v>
      </c>
      <c r="F10">
        <v>30672.192309999999</v>
      </c>
      <c r="G10">
        <v>-4.8999999999999998E-4</v>
      </c>
      <c r="H10">
        <v>0</v>
      </c>
      <c r="I10">
        <v>0.35107409550048058</v>
      </c>
      <c r="J10">
        <v>0</v>
      </c>
      <c r="K10">
        <v>144003.23542000001</v>
      </c>
      <c r="L10">
        <v>-4.8999999999999998E-4</v>
      </c>
      <c r="M10">
        <v>144003.28865999999</v>
      </c>
      <c r="N10">
        <v>4.6949154478649913</v>
      </c>
    </row>
    <row r="11" spans="1:14">
      <c r="A11" s="14"/>
      <c r="B11" s="3" t="s">
        <v>49</v>
      </c>
      <c r="C11">
        <v>3086.7853</v>
      </c>
      <c r="D11">
        <v>0</v>
      </c>
      <c r="E11">
        <v>187540.22422</v>
      </c>
      <c r="F11">
        <v>187540.22334</v>
      </c>
      <c r="G11">
        <v>8.8000000000000003E-4</v>
      </c>
      <c r="H11">
        <v>0</v>
      </c>
      <c r="I11">
        <v>0.22791422519732751</v>
      </c>
      <c r="J11">
        <v>0</v>
      </c>
      <c r="K11">
        <v>15654288.66986</v>
      </c>
      <c r="L11">
        <v>8.8000000000000003E-4</v>
      </c>
      <c r="M11">
        <v>15654288.67818</v>
      </c>
      <c r="N11">
        <v>83.471638165792413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875999.99283999996</v>
      </c>
    </row>
    <row r="16" spans="1:14">
      <c r="A16" t="s">
        <v>6</v>
      </c>
      <c r="B16">
        <v>87231627.198760003</v>
      </c>
    </row>
    <row r="17" spans="1:2">
      <c r="A17" t="s">
        <v>7</v>
      </c>
      <c r="B17">
        <v>9505475.9222699981</v>
      </c>
    </row>
    <row r="18" spans="1:2">
      <c r="A18" t="s">
        <v>9</v>
      </c>
      <c r="B18">
        <v>574.23851637089479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3" t="s">
        <v>42</v>
      </c>
      <c r="B2" s="3" t="s">
        <v>43</v>
      </c>
      <c r="C2">
        <v>476.02316000000002</v>
      </c>
      <c r="D2">
        <v>0</v>
      </c>
      <c r="E2">
        <v>556933.31717000005</v>
      </c>
      <c r="F2">
        <v>0</v>
      </c>
      <c r="G2">
        <v>556933.31717000005</v>
      </c>
      <c r="H2">
        <v>0</v>
      </c>
      <c r="I2">
        <v>0.1335583335903236</v>
      </c>
      <c r="J2">
        <v>276420.43670999998</v>
      </c>
      <c r="K2">
        <v>20207217.658920001</v>
      </c>
      <c r="L2">
        <v>0</v>
      </c>
      <c r="M2">
        <v>20207217.342969999</v>
      </c>
      <c r="N2">
        <v>36.28301193232884</v>
      </c>
    </row>
    <row r="3" spans="1:14">
      <c r="A3" s="14"/>
      <c r="B3" s="3" t="s">
        <v>44</v>
      </c>
      <c r="C3">
        <v>356.33879000000002</v>
      </c>
      <c r="D3">
        <v>0</v>
      </c>
      <c r="E3">
        <v>1379683.38044</v>
      </c>
      <c r="F3">
        <v>0</v>
      </c>
      <c r="G3">
        <v>1379683.38044</v>
      </c>
      <c r="H3">
        <v>0</v>
      </c>
      <c r="I3">
        <v>0.44198977046534837</v>
      </c>
      <c r="J3">
        <v>357001.06738999998</v>
      </c>
      <c r="K3">
        <v>19547497.472830001</v>
      </c>
      <c r="L3">
        <v>0</v>
      </c>
      <c r="M3">
        <v>19547497.52798</v>
      </c>
      <c r="N3">
        <v>14.168104186653681</v>
      </c>
    </row>
    <row r="4" spans="1:14">
      <c r="A4" s="13" t="s">
        <v>45</v>
      </c>
      <c r="B4" s="3" t="s">
        <v>46</v>
      </c>
      <c r="C4">
        <v>308.70492000000002</v>
      </c>
      <c r="D4">
        <v>0</v>
      </c>
      <c r="E4">
        <v>1068290.7578100001</v>
      </c>
      <c r="F4">
        <v>1810662.3013800001</v>
      </c>
      <c r="G4">
        <v>-742371.54356000002</v>
      </c>
      <c r="H4">
        <v>0</v>
      </c>
      <c r="I4">
        <v>0.66956046570297612</v>
      </c>
      <c r="J4">
        <v>0</v>
      </c>
      <c r="K4">
        <v>15989324.799830001</v>
      </c>
      <c r="L4">
        <v>0</v>
      </c>
      <c r="M4">
        <v>15989325.0997</v>
      </c>
      <c r="N4">
        <v>14.967203384966091</v>
      </c>
    </row>
    <row r="5" spans="1:14">
      <c r="A5" s="15"/>
      <c r="B5" s="3" t="s">
        <v>47</v>
      </c>
      <c r="C5">
        <v>14.89296</v>
      </c>
      <c r="D5">
        <v>0</v>
      </c>
      <c r="E5">
        <v>876000.00681000005</v>
      </c>
      <c r="F5">
        <v>1192682.7692799999</v>
      </c>
      <c r="G5">
        <v>-316682.76246</v>
      </c>
      <c r="H5">
        <v>0</v>
      </c>
      <c r="I5">
        <v>0.95347063310450031</v>
      </c>
      <c r="J5">
        <v>0</v>
      </c>
      <c r="K5">
        <v>6505045.9321100004</v>
      </c>
      <c r="L5">
        <v>9505476.0739300009</v>
      </c>
      <c r="M5">
        <v>16010520.746549999</v>
      </c>
      <c r="N5">
        <v>18.276850199999998</v>
      </c>
    </row>
    <row r="6" spans="1:14">
      <c r="A6" s="15"/>
      <c r="B6" s="3" t="s">
        <v>48</v>
      </c>
      <c r="C6">
        <v>37.072009999999999</v>
      </c>
      <c r="D6">
        <v>0</v>
      </c>
      <c r="E6">
        <v>70516.64662</v>
      </c>
      <c r="F6">
        <v>70516.64662</v>
      </c>
      <c r="G6">
        <v>0</v>
      </c>
      <c r="H6">
        <v>5.4000000000000001E-4</v>
      </c>
      <c r="I6">
        <v>0.21714091035258129</v>
      </c>
      <c r="J6">
        <v>0</v>
      </c>
      <c r="K6">
        <v>0</v>
      </c>
      <c r="L6">
        <v>5.4000000000000001E-4</v>
      </c>
      <c r="M6">
        <v>5.4000000000000001E-4</v>
      </c>
    </row>
    <row r="7" spans="1:14">
      <c r="A7" s="14"/>
      <c r="B7" s="3" t="s">
        <v>49</v>
      </c>
      <c r="C7">
        <v>127.90218</v>
      </c>
      <c r="D7">
        <v>0</v>
      </c>
      <c r="E7">
        <v>359253.62484</v>
      </c>
      <c r="F7">
        <v>359253.62484</v>
      </c>
      <c r="G7">
        <v>0</v>
      </c>
      <c r="H7">
        <v>-5.9000000000000003E-4</v>
      </c>
      <c r="I7">
        <v>0.32064105553165712</v>
      </c>
      <c r="J7">
        <v>0</v>
      </c>
      <c r="K7">
        <v>0</v>
      </c>
      <c r="L7">
        <v>-5.9000000000000003E-4</v>
      </c>
      <c r="M7">
        <v>-5.9000000000000003E-4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-87662601.432999998</v>
      </c>
    </row>
    <row r="9" spans="1:14">
      <c r="A9" s="3" t="s">
        <v>52</v>
      </c>
      <c r="B9" s="3" t="s">
        <v>51</v>
      </c>
      <c r="C9">
        <v>58.001869999999997</v>
      </c>
      <c r="D9">
        <v>0</v>
      </c>
      <c r="E9">
        <v>21155.027730000002</v>
      </c>
      <c r="F9">
        <v>22717.418170000001</v>
      </c>
      <c r="G9">
        <v>-1562.3904399999999</v>
      </c>
      <c r="H9">
        <v>0</v>
      </c>
      <c r="I9">
        <v>8.6346698821951784E-2</v>
      </c>
      <c r="J9">
        <v>509658.76287999999</v>
      </c>
      <c r="K9">
        <v>1069761.6029399999</v>
      </c>
      <c r="L9">
        <v>0</v>
      </c>
      <c r="M9">
        <v>1069761.59191</v>
      </c>
      <c r="N9">
        <v>50.567669857885839</v>
      </c>
    </row>
    <row r="10" spans="1:14">
      <c r="A10" s="13" t="s">
        <v>53</v>
      </c>
      <c r="B10" s="3" t="s">
        <v>48</v>
      </c>
      <c r="C10">
        <v>16434.727999999999</v>
      </c>
      <c r="D10">
        <v>0</v>
      </c>
      <c r="E10">
        <v>35258.323040000003</v>
      </c>
      <c r="F10">
        <v>35258.323579999997</v>
      </c>
      <c r="G10">
        <v>-5.4000000000000001E-4</v>
      </c>
      <c r="H10">
        <v>0</v>
      </c>
      <c r="I10">
        <v>0.35055225799903722</v>
      </c>
      <c r="J10">
        <v>0</v>
      </c>
      <c r="K10">
        <v>158373.63274</v>
      </c>
      <c r="L10">
        <v>-5.4000000000000001E-4</v>
      </c>
      <c r="M10">
        <v>158373.5312</v>
      </c>
      <c r="N10">
        <v>4.4918085328404036</v>
      </c>
    </row>
    <row r="11" spans="1:14">
      <c r="A11" s="14"/>
      <c r="B11" s="3" t="s">
        <v>49</v>
      </c>
      <c r="C11">
        <v>2894.652</v>
      </c>
      <c r="D11">
        <v>0</v>
      </c>
      <c r="E11">
        <v>179626.81271999999</v>
      </c>
      <c r="F11">
        <v>179626.81211999999</v>
      </c>
      <c r="G11">
        <v>5.9000000000000003E-4</v>
      </c>
      <c r="H11">
        <v>0</v>
      </c>
      <c r="I11">
        <v>0.2291794315862494</v>
      </c>
      <c r="J11">
        <v>0</v>
      </c>
      <c r="K11">
        <v>14679905.987229999</v>
      </c>
      <c r="L11">
        <v>5.9000000000000003E-4</v>
      </c>
      <c r="M11">
        <v>14679905.87318</v>
      </c>
      <c r="N11">
        <v>81.724484451367303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876000.00681000005</v>
      </c>
    </row>
    <row r="16" spans="1:14">
      <c r="A16" t="s">
        <v>6</v>
      </c>
      <c r="B16">
        <v>78157127.086600006</v>
      </c>
    </row>
    <row r="17" spans="1:2">
      <c r="A17" t="s">
        <v>7</v>
      </c>
      <c r="B17">
        <v>9505476.0739300009</v>
      </c>
    </row>
    <row r="18" spans="1:2">
      <c r="A18" t="s">
        <v>9</v>
      </c>
      <c r="B18">
        <v>520.37161288929826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>
      <selection activeCell="C18" sqref="C18"/>
    </sheetView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6" t="s">
        <v>42</v>
      </c>
      <c r="B2" s="3" t="s">
        <v>43</v>
      </c>
      <c r="C2">
        <v>525.82663000000002</v>
      </c>
      <c r="D2">
        <v>0</v>
      </c>
      <c r="E2">
        <v>590073.92157999997</v>
      </c>
      <c r="F2">
        <v>0</v>
      </c>
      <c r="G2">
        <v>590073.92157999997</v>
      </c>
      <c r="H2">
        <v>0</v>
      </c>
      <c r="I2">
        <v>0.12810313543838581</v>
      </c>
      <c r="J2">
        <v>278599.92916</v>
      </c>
      <c r="K2">
        <v>22321378.57172</v>
      </c>
      <c r="L2">
        <v>0</v>
      </c>
      <c r="M2">
        <v>22321378.85407</v>
      </c>
      <c r="N2">
        <v>37.828104169771869</v>
      </c>
    </row>
    <row r="3" spans="1:14">
      <c r="A3" s="17"/>
      <c r="B3" s="3" t="s">
        <v>44</v>
      </c>
      <c r="C3">
        <v>640.03450999999995</v>
      </c>
      <c r="D3">
        <v>0</v>
      </c>
      <c r="E3">
        <v>1347282.00309</v>
      </c>
      <c r="F3">
        <v>0</v>
      </c>
      <c r="G3">
        <v>1347282.00309</v>
      </c>
      <c r="H3">
        <v>0</v>
      </c>
      <c r="I3">
        <v>0.2402984801553904</v>
      </c>
      <c r="J3">
        <v>812282.11990000005</v>
      </c>
      <c r="K3">
        <v>35110050.653630003</v>
      </c>
      <c r="L3">
        <v>0</v>
      </c>
      <c r="M3">
        <v>35110050.325539999</v>
      </c>
      <c r="N3">
        <v>26.059911123144111</v>
      </c>
    </row>
    <row r="4" spans="1:14">
      <c r="A4" s="16" t="s">
        <v>45</v>
      </c>
      <c r="B4" s="3" t="s">
        <v>46</v>
      </c>
      <c r="C4">
        <v>318.01384999999999</v>
      </c>
      <c r="D4">
        <v>0</v>
      </c>
      <c r="E4">
        <v>1068290.75963</v>
      </c>
      <c r="F4">
        <v>1810662.3044499999</v>
      </c>
      <c r="G4">
        <v>-742371.54481999995</v>
      </c>
      <c r="H4">
        <v>0</v>
      </c>
      <c r="I4">
        <v>0.64996103157142371</v>
      </c>
      <c r="J4">
        <v>0</v>
      </c>
      <c r="K4">
        <v>16471479.426030001</v>
      </c>
      <c r="L4">
        <v>0</v>
      </c>
      <c r="M4">
        <v>16471479.67293</v>
      </c>
      <c r="N4">
        <v>15.418536133365039</v>
      </c>
    </row>
    <row r="5" spans="1:14">
      <c r="A5" s="18"/>
      <c r="B5" s="3" t="s">
        <v>47</v>
      </c>
      <c r="C5">
        <v>14.598739999999999</v>
      </c>
      <c r="D5">
        <v>0</v>
      </c>
      <c r="E5">
        <v>875999.97313000006</v>
      </c>
      <c r="F5">
        <v>1192682.7234100001</v>
      </c>
      <c r="G5">
        <v>-316682.75029</v>
      </c>
      <c r="H5">
        <v>0</v>
      </c>
      <c r="I5">
        <v>0.97268668391929713</v>
      </c>
      <c r="J5">
        <v>0</v>
      </c>
      <c r="K5">
        <v>6376535.4150900003</v>
      </c>
      <c r="L5">
        <v>9505475.7084199991</v>
      </c>
      <c r="M5">
        <v>15882009.852159999</v>
      </c>
      <c r="N5">
        <v>18.130148200000001</v>
      </c>
    </row>
    <row r="6" spans="1:14">
      <c r="A6" s="18"/>
      <c r="B6" s="3" t="s">
        <v>48</v>
      </c>
      <c r="C6">
        <v>38.315179999999998</v>
      </c>
      <c r="D6">
        <v>0</v>
      </c>
      <c r="E6">
        <v>45007.102899999998</v>
      </c>
      <c r="F6">
        <v>45007.102899999998</v>
      </c>
      <c r="G6">
        <v>0</v>
      </c>
      <c r="H6">
        <v>2.9999999999999997E-4</v>
      </c>
      <c r="I6">
        <v>0.13409306702983001</v>
      </c>
      <c r="J6">
        <v>0</v>
      </c>
      <c r="K6">
        <v>0</v>
      </c>
      <c r="L6">
        <v>2.9999999999999997E-4</v>
      </c>
      <c r="M6">
        <v>2.9999999999999997E-4</v>
      </c>
    </row>
    <row r="7" spans="1:14">
      <c r="A7" s="17"/>
      <c r="B7" s="3" t="s">
        <v>49</v>
      </c>
      <c r="C7">
        <v>125.37541</v>
      </c>
      <c r="D7">
        <v>0</v>
      </c>
      <c r="E7">
        <v>374961.42407000001</v>
      </c>
      <c r="F7">
        <v>374961.42407000001</v>
      </c>
      <c r="G7">
        <v>0</v>
      </c>
      <c r="H7">
        <v>1E-4</v>
      </c>
      <c r="I7">
        <v>0.34140522451731159</v>
      </c>
      <c r="J7">
        <v>0</v>
      </c>
      <c r="K7">
        <v>0</v>
      </c>
      <c r="L7">
        <v>1E-4</v>
      </c>
      <c r="M7">
        <v>1E-4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-105470466.5011</v>
      </c>
    </row>
    <row r="9" spans="1:14">
      <c r="A9" s="3" t="s">
        <v>52</v>
      </c>
      <c r="B9" s="3" t="s">
        <v>51</v>
      </c>
      <c r="C9">
        <v>81.485230000000001</v>
      </c>
      <c r="D9">
        <v>0</v>
      </c>
      <c r="E9">
        <v>31164.311979999999</v>
      </c>
      <c r="F9">
        <v>33465.93144</v>
      </c>
      <c r="G9">
        <v>-2301.6194700000001</v>
      </c>
      <c r="H9">
        <v>0</v>
      </c>
      <c r="I9">
        <v>9.0542543722340843E-2</v>
      </c>
      <c r="J9">
        <v>716112.20799000002</v>
      </c>
      <c r="K9">
        <v>1502878.5891700001</v>
      </c>
      <c r="L9">
        <v>0</v>
      </c>
      <c r="M9">
        <v>1502878.5948900001</v>
      </c>
      <c r="N9">
        <v>48.224344145020332</v>
      </c>
    </row>
    <row r="10" spans="1:14">
      <c r="A10" s="16" t="s">
        <v>53</v>
      </c>
      <c r="B10" s="3" t="s">
        <v>48</v>
      </c>
      <c r="C10">
        <v>10133.484</v>
      </c>
      <c r="D10">
        <v>0</v>
      </c>
      <c r="E10">
        <v>22503.551299999999</v>
      </c>
      <c r="F10">
        <v>22503.551599999999</v>
      </c>
      <c r="G10">
        <v>-2.9999999999999997E-4</v>
      </c>
      <c r="H10">
        <v>0</v>
      </c>
      <c r="I10">
        <v>0.37213002457989769</v>
      </c>
      <c r="J10">
        <v>0</v>
      </c>
      <c r="K10">
        <v>97651.550629999998</v>
      </c>
      <c r="L10">
        <v>-2.9999999999999997E-4</v>
      </c>
      <c r="M10">
        <v>97651.544680000006</v>
      </c>
      <c r="N10">
        <v>4.3393826151270964</v>
      </c>
    </row>
    <row r="11" spans="1:14">
      <c r="A11" s="17"/>
      <c r="B11" s="3" t="s">
        <v>49</v>
      </c>
      <c r="C11">
        <v>2777.3488000000002</v>
      </c>
      <c r="D11">
        <v>0</v>
      </c>
      <c r="E11">
        <v>187480.71197999999</v>
      </c>
      <c r="F11">
        <v>187480.71208</v>
      </c>
      <c r="G11">
        <v>-1E-4</v>
      </c>
      <c r="H11">
        <v>0</v>
      </c>
      <c r="I11">
        <v>0.19746760291685361</v>
      </c>
      <c r="J11">
        <v>0</v>
      </c>
      <c r="K11">
        <v>14085015.84224</v>
      </c>
      <c r="L11">
        <v>-1E-4</v>
      </c>
      <c r="M11">
        <v>14085016.16831</v>
      </c>
      <c r="N11">
        <v>75.127806817242018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875999.97313000006</v>
      </c>
    </row>
    <row r="16" spans="1:14">
      <c r="A16" t="s">
        <v>6</v>
      </c>
      <c r="B16">
        <v>95964990.048510015</v>
      </c>
    </row>
    <row r="17" spans="1:2">
      <c r="A17" t="s">
        <v>7</v>
      </c>
      <c r="B17">
        <v>9505475.7084199991</v>
      </c>
    </row>
    <row r="18" spans="1:2">
      <c r="A18" t="s">
        <v>9</v>
      </c>
      <c r="B18">
        <v>626.08040954202818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3" t="s">
        <v>42</v>
      </c>
      <c r="B2" s="3" t="s">
        <v>43</v>
      </c>
      <c r="C2">
        <v>490.15046999999998</v>
      </c>
      <c r="D2">
        <v>0</v>
      </c>
      <c r="E2">
        <v>558630.16682000004</v>
      </c>
      <c r="F2">
        <v>0</v>
      </c>
      <c r="G2">
        <v>558630.16682000004</v>
      </c>
      <c r="H2">
        <v>0</v>
      </c>
      <c r="I2">
        <v>0.1301040678385966</v>
      </c>
      <c r="J2">
        <v>251106.10814</v>
      </c>
      <c r="K2">
        <v>20806922.992800001</v>
      </c>
      <c r="L2">
        <v>0</v>
      </c>
      <c r="M2">
        <v>20806922.943270002</v>
      </c>
      <c r="N2">
        <v>37.246327106688867</v>
      </c>
    </row>
    <row r="3" spans="1:14">
      <c r="A3" s="13"/>
      <c r="B3" s="3" t="s">
        <v>44</v>
      </c>
      <c r="C3">
        <v>475.59368000000001</v>
      </c>
      <c r="D3">
        <v>0</v>
      </c>
      <c r="E3">
        <v>1378070.3221700001</v>
      </c>
      <c r="F3">
        <v>0</v>
      </c>
      <c r="G3">
        <v>1378070.3221700001</v>
      </c>
      <c r="H3">
        <v>0</v>
      </c>
      <c r="I3">
        <v>0.33077386562411848</v>
      </c>
      <c r="J3">
        <v>601608.34837000002</v>
      </c>
      <c r="K3">
        <v>26089402.890700001</v>
      </c>
      <c r="L3">
        <v>0</v>
      </c>
      <c r="M3">
        <v>26089402.78334</v>
      </c>
      <c r="N3">
        <v>18.931837517789269</v>
      </c>
    </row>
    <row r="4" spans="1:14">
      <c r="A4" s="13" t="s">
        <v>45</v>
      </c>
      <c r="B4" s="3" t="s">
        <v>46</v>
      </c>
      <c r="C4">
        <v>317.04583000000002</v>
      </c>
      <c r="D4">
        <v>0</v>
      </c>
      <c r="E4">
        <v>1068290.75425</v>
      </c>
      <c r="F4">
        <v>1810662.2953300001</v>
      </c>
      <c r="G4">
        <v>-742371.54108999996</v>
      </c>
      <c r="H4">
        <v>0</v>
      </c>
      <c r="I4">
        <v>0.65194552472114198</v>
      </c>
      <c r="J4">
        <v>0</v>
      </c>
      <c r="K4">
        <v>16421340.97604</v>
      </c>
      <c r="L4">
        <v>0</v>
      </c>
      <c r="M4">
        <v>16421341.686659999</v>
      </c>
      <c r="N4">
        <v>15.37160318488573</v>
      </c>
    </row>
    <row r="5" spans="1:14">
      <c r="A5" s="13"/>
      <c r="B5" s="3" t="s">
        <v>47</v>
      </c>
      <c r="C5">
        <v>14.597099999999999</v>
      </c>
      <c r="D5">
        <v>0</v>
      </c>
      <c r="E5">
        <v>876000.00751000002</v>
      </c>
      <c r="F5">
        <v>1192682.7702200001</v>
      </c>
      <c r="G5">
        <v>-316682.76270999998</v>
      </c>
      <c r="H5">
        <v>0</v>
      </c>
      <c r="I5">
        <v>0.97279596632207765</v>
      </c>
      <c r="J5">
        <v>0</v>
      </c>
      <c r="K5">
        <v>6375818.21129</v>
      </c>
      <c r="L5">
        <v>9505476.0814399999</v>
      </c>
      <c r="M5">
        <v>15881292.88682</v>
      </c>
      <c r="N5">
        <v>18.129329800000001</v>
      </c>
    </row>
    <row r="6" spans="1:14">
      <c r="A6" s="13"/>
      <c r="B6" s="3" t="s">
        <v>48</v>
      </c>
      <c r="C6">
        <v>38.322130000000001</v>
      </c>
      <c r="D6">
        <v>0</v>
      </c>
      <c r="E6">
        <v>44559.689230000004</v>
      </c>
      <c r="F6">
        <v>44559.689230000004</v>
      </c>
      <c r="G6">
        <v>0</v>
      </c>
      <c r="H6">
        <v>5.0000000000000002E-5</v>
      </c>
      <c r="I6">
        <v>0.132735836969396</v>
      </c>
      <c r="J6">
        <v>0</v>
      </c>
      <c r="K6">
        <v>0</v>
      </c>
      <c r="L6">
        <v>5.0000000000000002E-5</v>
      </c>
      <c r="M6">
        <v>5.0000000000000002E-5</v>
      </c>
    </row>
    <row r="7" spans="1:14">
      <c r="A7" s="13"/>
      <c r="B7" s="3" t="s">
        <v>49</v>
      </c>
      <c r="C7">
        <v>125.36131</v>
      </c>
      <c r="D7">
        <v>0</v>
      </c>
      <c r="E7">
        <v>360936.93037999998</v>
      </c>
      <c r="F7">
        <v>360936.93037999998</v>
      </c>
      <c r="G7">
        <v>0</v>
      </c>
      <c r="H7">
        <v>4.8999999999999998E-4</v>
      </c>
      <c r="I7">
        <v>0.32867277790890981</v>
      </c>
      <c r="J7">
        <v>0</v>
      </c>
      <c r="K7">
        <v>0</v>
      </c>
      <c r="L7">
        <v>4.8999999999999998E-4</v>
      </c>
      <c r="M7">
        <v>5.5000000000000003E-4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-94130434.848499998</v>
      </c>
    </row>
    <row r="9" spans="1:14">
      <c r="A9" s="3" t="s">
        <v>52</v>
      </c>
      <c r="B9" s="3" t="s">
        <v>51</v>
      </c>
      <c r="C9">
        <v>59.418109999999999</v>
      </c>
      <c r="D9">
        <v>0</v>
      </c>
      <c r="E9">
        <v>22289.61894</v>
      </c>
      <c r="F9">
        <v>23935.80386</v>
      </c>
      <c r="G9">
        <v>-1646.1849199999999</v>
      </c>
      <c r="H9">
        <v>0</v>
      </c>
      <c r="I9">
        <v>8.8809118970630332E-2</v>
      </c>
      <c r="J9">
        <v>522148.82851999998</v>
      </c>
      <c r="K9">
        <v>1095882.14472</v>
      </c>
      <c r="L9">
        <v>0</v>
      </c>
      <c r="M9">
        <v>1095882.1395099999</v>
      </c>
      <c r="N9">
        <v>49.165526944601638</v>
      </c>
    </row>
    <row r="10" spans="1:14">
      <c r="A10" s="13" t="s">
        <v>53</v>
      </c>
      <c r="B10" s="3" t="s">
        <v>48</v>
      </c>
      <c r="C10">
        <v>10006.064</v>
      </c>
      <c r="D10">
        <v>0</v>
      </c>
      <c r="E10">
        <v>22279.844590000001</v>
      </c>
      <c r="F10">
        <v>22279.844639999999</v>
      </c>
      <c r="G10">
        <v>-5.0000000000000002E-5</v>
      </c>
      <c r="H10">
        <v>0</v>
      </c>
      <c r="I10">
        <v>0.36038013948341718</v>
      </c>
      <c r="J10">
        <v>0</v>
      </c>
      <c r="K10">
        <v>96423.664879999997</v>
      </c>
      <c r="L10">
        <v>-5.0000000000000002E-5</v>
      </c>
      <c r="M10">
        <v>96423.655830000003</v>
      </c>
      <c r="N10">
        <v>4.3278458417211878</v>
      </c>
    </row>
    <row r="11" spans="1:14">
      <c r="A11" s="13"/>
      <c r="B11" s="3" t="s">
        <v>49</v>
      </c>
      <c r="C11">
        <v>2709.1531</v>
      </c>
      <c r="D11">
        <v>0</v>
      </c>
      <c r="E11">
        <v>180468.46494000001</v>
      </c>
      <c r="F11">
        <v>180468.46543000001</v>
      </c>
      <c r="G11">
        <v>-4.8999999999999998E-4</v>
      </c>
      <c r="H11">
        <v>0</v>
      </c>
      <c r="I11">
        <v>0.19587132967863649</v>
      </c>
      <c r="J11">
        <v>0</v>
      </c>
      <c r="K11">
        <v>13739168.92705</v>
      </c>
      <c r="L11">
        <v>-4.8999999999999998E-4</v>
      </c>
      <c r="M11">
        <v>13739168.91295</v>
      </c>
      <c r="N11">
        <v>76.130590998096253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876000.00751000002</v>
      </c>
    </row>
    <row r="16" spans="1:14">
      <c r="A16" t="s">
        <v>6</v>
      </c>
      <c r="B16">
        <v>84624959.807479993</v>
      </c>
    </row>
    <row r="17" spans="1:2">
      <c r="A17" t="s">
        <v>7</v>
      </c>
      <c r="B17">
        <v>9505476.081439998</v>
      </c>
    </row>
    <row r="18" spans="1:2">
      <c r="A18" t="s">
        <v>9</v>
      </c>
      <c r="B18">
        <v>558.76513975577382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3" t="s">
        <v>42</v>
      </c>
      <c r="B2" s="3" t="s">
        <v>43</v>
      </c>
      <c r="C2">
        <v>400.52242999999999</v>
      </c>
      <c r="D2">
        <v>0</v>
      </c>
      <c r="E2">
        <v>407214.13289000001</v>
      </c>
      <c r="F2">
        <v>0</v>
      </c>
      <c r="G2">
        <v>407214.13289000001</v>
      </c>
      <c r="H2">
        <v>0</v>
      </c>
      <c r="I2">
        <v>0.1160624886850906</v>
      </c>
      <c r="J2">
        <v>258056.79061</v>
      </c>
      <c r="K2">
        <v>17002206.19579</v>
      </c>
      <c r="L2">
        <v>0</v>
      </c>
      <c r="M2">
        <v>17002206.341740001</v>
      </c>
      <c r="N2">
        <v>41.752497061995292</v>
      </c>
    </row>
    <row r="3" spans="1:14">
      <c r="A3" s="14"/>
      <c r="B3" s="3" t="s">
        <v>44</v>
      </c>
      <c r="C3">
        <v>999.53216999999995</v>
      </c>
      <c r="D3">
        <v>0</v>
      </c>
      <c r="E3">
        <v>1529125.4477599999</v>
      </c>
      <c r="F3">
        <v>0</v>
      </c>
      <c r="G3">
        <v>1529125.4477599999</v>
      </c>
      <c r="H3">
        <v>0</v>
      </c>
      <c r="I3">
        <v>0.1746394015512277</v>
      </c>
      <c r="J3">
        <v>2217098.1386699998</v>
      </c>
      <c r="K3">
        <v>54830832.666550003</v>
      </c>
      <c r="L3">
        <v>0</v>
      </c>
      <c r="M3">
        <v>54830833.059189998</v>
      </c>
      <c r="N3">
        <v>35.857642028968073</v>
      </c>
    </row>
    <row r="4" spans="1:14">
      <c r="A4" s="13" t="s">
        <v>45</v>
      </c>
      <c r="B4" s="3" t="s">
        <v>46</v>
      </c>
      <c r="C4">
        <v>309.66185999999999</v>
      </c>
      <c r="D4">
        <v>0</v>
      </c>
      <c r="E4">
        <v>1068290.7528599999</v>
      </c>
      <c r="F4">
        <v>1810662.2929799999</v>
      </c>
      <c r="G4">
        <v>-742371.54012000002</v>
      </c>
      <c r="H4">
        <v>0</v>
      </c>
      <c r="I4">
        <v>0.66749134039303382</v>
      </c>
      <c r="J4">
        <v>0</v>
      </c>
      <c r="K4">
        <v>16038889.36289</v>
      </c>
      <c r="L4">
        <v>0</v>
      </c>
      <c r="M4">
        <v>16038888.216189999</v>
      </c>
      <c r="N4">
        <v>15.013598166476701</v>
      </c>
    </row>
    <row r="5" spans="1:14">
      <c r="A5" s="15"/>
      <c r="B5" s="3" t="s">
        <v>47</v>
      </c>
      <c r="C5">
        <v>14.467969999999999</v>
      </c>
      <c r="D5">
        <v>0</v>
      </c>
      <c r="E5">
        <v>875999.99341</v>
      </c>
      <c r="F5">
        <v>1192682.7510299999</v>
      </c>
      <c r="G5">
        <v>-316682.75761999999</v>
      </c>
      <c r="H5">
        <v>0</v>
      </c>
      <c r="I5">
        <v>0.9814783967619507</v>
      </c>
      <c r="J5">
        <v>0</v>
      </c>
      <c r="K5">
        <v>6319415.5045400001</v>
      </c>
      <c r="L5">
        <v>9505475.9284799993</v>
      </c>
      <c r="M5">
        <v>15824891.903200001</v>
      </c>
      <c r="N5">
        <v>18.064945099999999</v>
      </c>
    </row>
    <row r="6" spans="1:14">
      <c r="A6" s="15"/>
      <c r="B6" s="3" t="s">
        <v>48</v>
      </c>
      <c r="C6">
        <v>38.867750000000001</v>
      </c>
      <c r="D6">
        <v>0</v>
      </c>
      <c r="E6">
        <v>30946.005069999999</v>
      </c>
      <c r="F6">
        <v>30946.005069999999</v>
      </c>
      <c r="G6">
        <v>0</v>
      </c>
      <c r="H6">
        <v>-3.5E-4</v>
      </c>
      <c r="I6">
        <v>9.0888976079140149E-2</v>
      </c>
      <c r="J6">
        <v>0</v>
      </c>
      <c r="K6">
        <v>0</v>
      </c>
      <c r="L6">
        <v>-3.5E-4</v>
      </c>
      <c r="M6">
        <v>-3.5E-4</v>
      </c>
    </row>
    <row r="7" spans="1:14">
      <c r="A7" s="14"/>
      <c r="B7" s="3" t="s">
        <v>49</v>
      </c>
      <c r="C7">
        <v>124.25232</v>
      </c>
      <c r="D7">
        <v>0</v>
      </c>
      <c r="E7">
        <v>330420.41102</v>
      </c>
      <c r="F7">
        <v>330420.41102</v>
      </c>
      <c r="G7">
        <v>0</v>
      </c>
      <c r="H7">
        <v>-7.2000000000000005E-4</v>
      </c>
      <c r="I7">
        <v>0.30356962348872041</v>
      </c>
      <c r="J7">
        <v>0</v>
      </c>
      <c r="K7">
        <v>0</v>
      </c>
      <c r="L7">
        <v>-7.2000000000000005E-4</v>
      </c>
      <c r="M7">
        <v>-7.2000000000000005E-4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-115798398.6337</v>
      </c>
    </row>
    <row r="9" spans="1:14">
      <c r="A9" s="3" t="s">
        <v>52</v>
      </c>
      <c r="B9" s="3" t="s">
        <v>51</v>
      </c>
      <c r="C9">
        <v>68.118920000000003</v>
      </c>
      <c r="D9">
        <v>0</v>
      </c>
      <c r="E9">
        <v>17402.767220000002</v>
      </c>
      <c r="F9">
        <v>18688.036909999999</v>
      </c>
      <c r="G9">
        <v>-1285.2697000000001</v>
      </c>
      <c r="H9">
        <v>0</v>
      </c>
      <c r="I9">
        <v>6.0481728130745468E-2</v>
      </c>
      <c r="J9">
        <v>598007.00890000002</v>
      </c>
      <c r="K9">
        <v>1256356.1538</v>
      </c>
      <c r="L9">
        <v>0</v>
      </c>
      <c r="M9">
        <v>1256356.16246</v>
      </c>
      <c r="N9">
        <v>72.192794797193216</v>
      </c>
    </row>
    <row r="10" spans="1:14">
      <c r="A10" s="13" t="s">
        <v>53</v>
      </c>
      <c r="B10" s="3" t="s">
        <v>48</v>
      </c>
      <c r="C10">
        <v>7431.3419999999996</v>
      </c>
      <c r="D10">
        <v>0</v>
      </c>
      <c r="E10">
        <v>15473.002710000001</v>
      </c>
      <c r="F10">
        <v>15473.00236</v>
      </c>
      <c r="G10">
        <v>3.5E-4</v>
      </c>
      <c r="H10">
        <v>0</v>
      </c>
      <c r="I10">
        <v>0.35518875594744531</v>
      </c>
      <c r="J10">
        <v>0</v>
      </c>
      <c r="K10">
        <v>71612.297359999997</v>
      </c>
      <c r="L10">
        <v>3.5E-4</v>
      </c>
      <c r="M10">
        <v>71612.331890000001</v>
      </c>
      <c r="N10">
        <v>4.6282213868381721</v>
      </c>
    </row>
    <row r="11" spans="1:14">
      <c r="A11" s="14"/>
      <c r="B11" s="3" t="s">
        <v>49</v>
      </c>
      <c r="C11">
        <v>2124.3904000000002</v>
      </c>
      <c r="D11">
        <v>0</v>
      </c>
      <c r="E11">
        <v>165210.20587000001</v>
      </c>
      <c r="F11">
        <v>165210.20514999999</v>
      </c>
      <c r="G11">
        <v>7.2000000000000005E-4</v>
      </c>
      <c r="H11">
        <v>0</v>
      </c>
      <c r="I11">
        <v>0.1394292357939482</v>
      </c>
      <c r="J11">
        <v>0</v>
      </c>
      <c r="K11">
        <v>10773609.86819</v>
      </c>
      <c r="L11">
        <v>7.2000000000000005E-4</v>
      </c>
      <c r="M11">
        <v>10773610.03898</v>
      </c>
      <c r="N11">
        <v>65.211537248119129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875999.99341</v>
      </c>
    </row>
    <row r="16" spans="1:14">
      <c r="A16" t="s">
        <v>6</v>
      </c>
      <c r="B16">
        <v>106292922.04911999</v>
      </c>
    </row>
    <row r="17" spans="1:2">
      <c r="A17" t="s">
        <v>7</v>
      </c>
      <c r="B17">
        <v>9505475.9284799993</v>
      </c>
    </row>
    <row r="18" spans="1:2">
      <c r="A18" t="s">
        <v>9</v>
      </c>
      <c r="B18">
        <v>687.38775572306554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3" t="s">
        <v>42</v>
      </c>
      <c r="B2" s="3" t="s">
        <v>43</v>
      </c>
      <c r="C2">
        <v>360.01738999999998</v>
      </c>
      <c r="D2">
        <v>0</v>
      </c>
      <c r="E2">
        <v>372614.17103000003</v>
      </c>
      <c r="F2">
        <v>0</v>
      </c>
      <c r="G2">
        <v>372614.17103000003</v>
      </c>
      <c r="H2">
        <v>0</v>
      </c>
      <c r="I2">
        <v>0.11814945939139219</v>
      </c>
      <c r="J2">
        <v>225377.56069000001</v>
      </c>
      <c r="K2">
        <v>15282764.31072</v>
      </c>
      <c r="L2">
        <v>0</v>
      </c>
      <c r="M2">
        <v>15282764.19317</v>
      </c>
      <c r="N2">
        <v>41.014987824391</v>
      </c>
    </row>
    <row r="3" spans="1:14">
      <c r="A3" s="14"/>
      <c r="B3" s="3" t="s">
        <v>44</v>
      </c>
      <c r="C3">
        <v>696.83473000000004</v>
      </c>
      <c r="D3">
        <v>0</v>
      </c>
      <c r="E3">
        <v>1563190.58011</v>
      </c>
      <c r="F3">
        <v>0</v>
      </c>
      <c r="G3">
        <v>1563190.58011</v>
      </c>
      <c r="H3">
        <v>0</v>
      </c>
      <c r="I3">
        <v>0.25608139536902808</v>
      </c>
      <c r="J3">
        <v>1599117.2015800001</v>
      </c>
      <c r="K3">
        <v>38225911.705140002</v>
      </c>
      <c r="L3">
        <v>0</v>
      </c>
      <c r="M3">
        <v>38225911.618100002</v>
      </c>
      <c r="N3">
        <v>24.453776010399991</v>
      </c>
    </row>
    <row r="4" spans="1:14">
      <c r="A4" s="13" t="s">
        <v>45</v>
      </c>
      <c r="B4" s="3" t="s">
        <v>46</v>
      </c>
      <c r="C4">
        <v>307.58627999999999</v>
      </c>
      <c r="D4">
        <v>0</v>
      </c>
      <c r="E4">
        <v>1068290.7684200001</v>
      </c>
      <c r="F4">
        <v>1810662.3193600001</v>
      </c>
      <c r="G4">
        <v>-742371.55093999999</v>
      </c>
      <c r="H4">
        <v>0</v>
      </c>
      <c r="I4">
        <v>0.67199554544500495</v>
      </c>
      <c r="J4">
        <v>0</v>
      </c>
      <c r="K4">
        <v>15931385.009640001</v>
      </c>
      <c r="L4">
        <v>0</v>
      </c>
      <c r="M4">
        <v>15931385.01186</v>
      </c>
      <c r="N4">
        <v>14.912967175340921</v>
      </c>
    </row>
    <row r="5" spans="1:14">
      <c r="A5" s="15"/>
      <c r="B5" s="3" t="s">
        <v>47</v>
      </c>
      <c r="C5">
        <v>14.490320000000001</v>
      </c>
      <c r="D5">
        <v>0</v>
      </c>
      <c r="E5">
        <v>875999.97412000003</v>
      </c>
      <c r="F5">
        <v>1192682.72477</v>
      </c>
      <c r="G5">
        <v>-316682.75065</v>
      </c>
      <c r="H5">
        <v>0</v>
      </c>
      <c r="I5">
        <v>0.97996455564818441</v>
      </c>
      <c r="J5">
        <v>0</v>
      </c>
      <c r="K5">
        <v>6329181.61895</v>
      </c>
      <c r="L5">
        <v>9505475.7192299999</v>
      </c>
      <c r="M5">
        <v>15834656.419369999</v>
      </c>
      <c r="N5">
        <v>18.0760918</v>
      </c>
    </row>
    <row r="6" spans="1:14">
      <c r="A6" s="15"/>
      <c r="B6" s="3" t="s">
        <v>48</v>
      </c>
      <c r="C6">
        <v>38.773269999999997</v>
      </c>
      <c r="D6">
        <v>0</v>
      </c>
      <c r="E6">
        <v>33109.600229999996</v>
      </c>
      <c r="F6">
        <v>33109.600229999996</v>
      </c>
      <c r="G6">
        <v>0</v>
      </c>
      <c r="H6">
        <v>1.7000000000000001E-4</v>
      </c>
      <c r="I6">
        <v>9.7480300217134136E-2</v>
      </c>
      <c r="J6">
        <v>0</v>
      </c>
      <c r="K6">
        <v>0</v>
      </c>
      <c r="L6">
        <v>1.7000000000000001E-4</v>
      </c>
      <c r="M6">
        <v>1.7000000000000001E-4</v>
      </c>
    </row>
    <row r="7" spans="1:14">
      <c r="A7" s="14"/>
      <c r="B7" s="3" t="s">
        <v>49</v>
      </c>
      <c r="C7">
        <v>124.44434</v>
      </c>
      <c r="D7">
        <v>0</v>
      </c>
      <c r="E7">
        <v>316366.22356999997</v>
      </c>
      <c r="F7">
        <v>316366.22356999997</v>
      </c>
      <c r="G7">
        <v>0</v>
      </c>
      <c r="H7">
        <v>5.5999999999999995E-4</v>
      </c>
      <c r="I7">
        <v>0.29020902035399931</v>
      </c>
      <c r="J7">
        <v>0</v>
      </c>
      <c r="K7">
        <v>0</v>
      </c>
      <c r="L7">
        <v>5.5999999999999995E-4</v>
      </c>
      <c r="M7">
        <v>5.5999999999999995E-4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-96503016.226300001</v>
      </c>
    </row>
    <row r="9" spans="1:14">
      <c r="A9" s="3" t="s">
        <v>52</v>
      </c>
      <c r="B9" s="3" t="s">
        <v>51</v>
      </c>
      <c r="C9">
        <v>35.488120000000002</v>
      </c>
      <c r="D9">
        <v>0</v>
      </c>
      <c r="E9">
        <v>10161.226640000001</v>
      </c>
      <c r="F9">
        <v>10911.67727</v>
      </c>
      <c r="G9">
        <v>-750.45063000000005</v>
      </c>
      <c r="H9">
        <v>0</v>
      </c>
      <c r="I9">
        <v>6.7785501176168245E-2</v>
      </c>
      <c r="J9">
        <v>311626.38183000003</v>
      </c>
      <c r="K9">
        <v>654527.66939000005</v>
      </c>
      <c r="L9">
        <v>0</v>
      </c>
      <c r="M9">
        <v>654527.66666999995</v>
      </c>
      <c r="N9">
        <v>64.414091865236728</v>
      </c>
    </row>
    <row r="10" spans="1:14">
      <c r="A10" s="13" t="s">
        <v>53</v>
      </c>
      <c r="B10" s="3" t="s">
        <v>48</v>
      </c>
      <c r="C10">
        <v>7598.3423000000003</v>
      </c>
      <c r="D10">
        <v>0</v>
      </c>
      <c r="E10">
        <v>16554.800029999999</v>
      </c>
      <c r="F10">
        <v>16554.800200000001</v>
      </c>
      <c r="G10">
        <v>-1.7000000000000001E-4</v>
      </c>
      <c r="H10">
        <v>0</v>
      </c>
      <c r="I10">
        <v>0.34082201850790528</v>
      </c>
      <c r="J10">
        <v>0</v>
      </c>
      <c r="K10">
        <v>73221.599579999995</v>
      </c>
      <c r="L10">
        <v>-1.7000000000000001E-4</v>
      </c>
      <c r="M10">
        <v>73221.581359999996</v>
      </c>
      <c r="N10">
        <v>4.4229767914404547</v>
      </c>
    </row>
    <row r="11" spans="1:14">
      <c r="A11" s="14"/>
      <c r="B11" s="3" t="s">
        <v>49</v>
      </c>
      <c r="C11">
        <v>2070.5468000000001</v>
      </c>
      <c r="D11">
        <v>0</v>
      </c>
      <c r="E11">
        <v>158183.11150999999</v>
      </c>
      <c r="F11">
        <v>158183.11206000001</v>
      </c>
      <c r="G11">
        <v>-5.5999999999999995E-4</v>
      </c>
      <c r="H11">
        <v>0</v>
      </c>
      <c r="I11">
        <v>0.14059043244035829</v>
      </c>
      <c r="J11">
        <v>0</v>
      </c>
      <c r="K11">
        <v>10500548.033469999</v>
      </c>
      <c r="L11">
        <v>-5.5999999999999995E-4</v>
      </c>
      <c r="M11">
        <v>10500548.23495</v>
      </c>
      <c r="N11">
        <v>66.382243763370539</v>
      </c>
    </row>
    <row r="14" spans="1:14">
      <c r="A14" s="3" t="s">
        <v>54</v>
      </c>
      <c r="B14" s="3" t="s">
        <v>55</v>
      </c>
    </row>
    <row r="15" spans="1:14">
      <c r="A15" t="s">
        <v>8</v>
      </c>
      <c r="B15">
        <v>875999.97412000003</v>
      </c>
    </row>
    <row r="16" spans="1:14">
      <c r="A16" t="s">
        <v>6</v>
      </c>
      <c r="B16">
        <v>86997539.946890011</v>
      </c>
    </row>
    <row r="17" spans="1:2">
      <c r="A17" t="s">
        <v>7</v>
      </c>
      <c r="B17">
        <v>9505475.7192299999</v>
      </c>
    </row>
    <row r="18" spans="1:2">
      <c r="A18" t="s">
        <v>9</v>
      </c>
      <c r="B18">
        <v>572.84896836661574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LCOA Overview</vt:lpstr>
      <vt:lpstr>InMo_BT_VE</vt:lpstr>
      <vt:lpstr>InMo_BT_GW</vt:lpstr>
      <vt:lpstr>InMo_CF_VE</vt:lpstr>
      <vt:lpstr>InMo_CF_GW</vt:lpstr>
      <vt:lpstr>JiLi_BC_VE</vt:lpstr>
      <vt:lpstr>JiLi_BC_GW</vt:lpstr>
      <vt:lpstr>LiNi_CY_VE</vt:lpstr>
      <vt:lpstr>LiNi_CY_GW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2025-02-18T06:55:19Z</dcterms:modified>
</cp:coreProperties>
</file>