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philip/Desktop/AGORA/China PyPSA LCOX/ code/data/"/>
    </mc:Choice>
  </mc:AlternateContent>
  <xr:revisionPtr revIDLastSave="0" documentId="13_ncr:1_{A4DA598C-5DFF-694E-B53D-8E0D2434ADD2}" xr6:coauthVersionLast="47" xr6:coauthVersionMax="47" xr10:uidLastSave="{00000000-0000-0000-0000-000000000000}"/>
  <bookViews>
    <workbookView xWindow="140" yWindow="7380" windowWidth="28240" windowHeight="16840" xr2:uid="{00000000-000D-0000-FFFF-FFFF00000000}"/>
  </bookViews>
  <sheets>
    <sheet name="LCOM_Overview" sheetId="1" r:id="rId1"/>
    <sheet name="InMo_BT_VE" sheetId="2" r:id="rId2"/>
    <sheet name="InMo_BT_GW" sheetId="3" r:id="rId3"/>
    <sheet name="InMo_CF_VE" sheetId="4" r:id="rId4"/>
    <sheet name="InMo_CF_GW" sheetId="5" r:id="rId5"/>
    <sheet name="JiLi_BC_VE" sheetId="6" r:id="rId6"/>
    <sheet name="JiLi_BC_GW" sheetId="7" r:id="rId7"/>
    <sheet name="LiNi_CY_VE" sheetId="8" r:id="rId8"/>
    <sheet name="LiNi_CY_GW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" l="1"/>
  <c r="O18" i="1"/>
  <c r="P17" i="1"/>
  <c r="O17" i="1"/>
  <c r="P16" i="1"/>
  <c r="O16" i="1"/>
  <c r="P15" i="1"/>
  <c r="O15" i="1"/>
  <c r="P9" i="1"/>
  <c r="O9" i="1"/>
  <c r="P8" i="1"/>
  <c r="O8" i="1"/>
  <c r="P7" i="1"/>
  <c r="O7" i="1"/>
  <c r="P6" i="1"/>
  <c r="O6" i="1"/>
  <c r="G17" i="1"/>
  <c r="J17" i="1" s="1"/>
  <c r="F17" i="1"/>
  <c r="E17" i="1"/>
  <c r="M16" i="1"/>
  <c r="G16" i="1"/>
  <c r="L16" i="1" s="1"/>
  <c r="F16" i="1"/>
  <c r="E16" i="1"/>
  <c r="G15" i="1"/>
  <c r="J15" i="1" s="1"/>
  <c r="F15" i="1"/>
  <c r="E15" i="1"/>
  <c r="G18" i="1"/>
  <c r="L18" i="1" s="1"/>
  <c r="F18" i="1"/>
  <c r="E18" i="1"/>
  <c r="G8" i="1"/>
  <c r="J8" i="1" s="1"/>
  <c r="F8" i="1"/>
  <c r="E8" i="1"/>
  <c r="G7" i="1"/>
  <c r="L7" i="1" s="1"/>
  <c r="F7" i="1"/>
  <c r="E7" i="1"/>
  <c r="G6" i="1"/>
  <c r="J6" i="1" s="1"/>
  <c r="F6" i="1"/>
  <c r="E6" i="1"/>
  <c r="G9" i="1"/>
  <c r="L9" i="1" s="1"/>
  <c r="F9" i="1"/>
  <c r="E9" i="1"/>
  <c r="I9" i="1" l="1"/>
  <c r="H9" i="1"/>
  <c r="J9" i="1"/>
  <c r="I7" i="1"/>
  <c r="M9" i="1"/>
  <c r="H7" i="1"/>
  <c r="J7" i="1"/>
  <c r="M7" i="1"/>
  <c r="H18" i="1"/>
  <c r="J18" i="1"/>
  <c r="I16" i="1"/>
  <c r="I18" i="1"/>
  <c r="M18" i="1"/>
  <c r="H16" i="1"/>
  <c r="J16" i="1"/>
  <c r="K17" i="1"/>
  <c r="K6" i="1"/>
  <c r="K15" i="1"/>
  <c r="H6" i="1"/>
  <c r="L6" i="1"/>
  <c r="H8" i="1"/>
  <c r="L8" i="1"/>
  <c r="H15" i="1"/>
  <c r="L15" i="1"/>
  <c r="H17" i="1"/>
  <c r="L17" i="1"/>
  <c r="K8" i="1"/>
  <c r="K9" i="1"/>
  <c r="I6" i="1"/>
  <c r="M6" i="1"/>
  <c r="K7" i="1"/>
  <c r="I8" i="1"/>
  <c r="M8" i="1"/>
  <c r="K18" i="1"/>
  <c r="I15" i="1"/>
  <c r="M15" i="1"/>
  <c r="K16" i="1"/>
  <c r="I17" i="1"/>
  <c r="M17" i="1"/>
  <c r="N9" i="1" l="1"/>
  <c r="N7" i="1"/>
  <c r="N18" i="1"/>
  <c r="N16" i="1"/>
  <c r="N15" i="1"/>
  <c r="N6" i="1"/>
  <c r="N17" i="1"/>
  <c r="N8" i="1"/>
</calcChain>
</file>

<file path=xl/sharedStrings.xml><?xml version="1.0" encoding="utf-8"?>
<sst xmlns="http://schemas.openxmlformats.org/spreadsheetml/2006/main" count="332" uniqueCount="58">
  <si>
    <t>Wind turbine</t>
  </si>
  <si>
    <t>Vestas_V90_2000</t>
  </si>
  <si>
    <t>Province</t>
  </si>
  <si>
    <t>City</t>
  </si>
  <si>
    <t>Longitude</t>
  </si>
  <si>
    <t>Latitude</t>
  </si>
  <si>
    <t>Total CAPEX</t>
  </si>
  <si>
    <t>Total OPEX</t>
  </si>
  <si>
    <t>Total Methanol Output</t>
  </si>
  <si>
    <t>Total LCOM (USD/t)</t>
  </si>
  <si>
    <t>Cost Components</t>
  </si>
  <si>
    <t>Unit</t>
  </si>
  <si>
    <t>USD</t>
  </si>
  <si>
    <t>MWh</t>
  </si>
  <si>
    <t>USD/t</t>
  </si>
  <si>
    <t>Electricity generation</t>
  </si>
  <si>
    <t>Electrolysis</t>
  </si>
  <si>
    <t xml:space="preserve">Electricity storage </t>
  </si>
  <si>
    <t>H2 storage</t>
  </si>
  <si>
    <t>Methanol Production</t>
  </si>
  <si>
    <t>Other</t>
  </si>
  <si>
    <t>Jilin</t>
  </si>
  <si>
    <t>Baicheng</t>
  </si>
  <si>
    <t>Inner Mongolia</t>
  </si>
  <si>
    <t>Baotou</t>
  </si>
  <si>
    <t>Chifeng</t>
  </si>
  <si>
    <t>Liaoning</t>
  </si>
  <si>
    <t>Chaoyang</t>
  </si>
  <si>
    <t xml:space="preserve">Wind turbine </t>
  </si>
  <si>
    <t>Goldwind_140_3000</t>
  </si>
  <si>
    <t>Optimal Capacity</t>
  </si>
  <si>
    <t>Installed Capacity</t>
  </si>
  <si>
    <t>Supply</t>
  </si>
  <si>
    <t>Withdrawal</t>
  </si>
  <si>
    <t>Energy Balance</t>
  </si>
  <si>
    <t>Transmission</t>
  </si>
  <si>
    <t>Capacity Factor</t>
  </si>
  <si>
    <t>Curtailment</t>
  </si>
  <si>
    <t>Capital Expenditure</t>
  </si>
  <si>
    <t>Operational Expenditure</t>
  </si>
  <si>
    <t>Revenue</t>
  </si>
  <si>
    <t>Market Value</t>
  </si>
  <si>
    <t>Generator</t>
  </si>
  <si>
    <t>solar</t>
  </si>
  <si>
    <t>wind</t>
  </si>
  <si>
    <t>Link</t>
  </si>
  <si>
    <t>Electrolyser</t>
  </si>
  <si>
    <t>hydrogen</t>
  </si>
  <si>
    <t>methanol</t>
  </si>
  <si>
    <t>methanol_synthesis</t>
  </si>
  <si>
    <t>Load</t>
  </si>
  <si>
    <t>-</t>
  </si>
  <si>
    <t>StorageUnit</t>
  </si>
  <si>
    <t>Store</t>
  </si>
  <si>
    <t>Description</t>
  </si>
  <si>
    <t>Value</t>
  </si>
  <si>
    <t>capacity factor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</si>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</sst>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b/>
      <sz val="12"/>
      <name val="Aptos Narrow"/>
    </font>
    <font>
      <b/>
      <sz val="12"/>
      <name val="Aptos Narrow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9" fontId="0" fillId="0" borderId="0" xfId="1" applyFont="1"/>
    <xf numFmtId="0" fontId="1" fillId="0" borderId="10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0" fillId="0" borderId="8" xfId="0" applyBorder="1"/>
    <xf numFmtId="0" fontId="0" fillId="0" borderId="7" xfId="0" applyBorder="1"/>
    <xf numFmtId="0" fontId="2" fillId="0" borderId="9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2" xfId="0" applyBorder="1"/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W18"/>
  <sheetViews>
    <sheetView tabSelected="1" workbookViewId="0">
      <selection activeCell="O14" sqref="O14"/>
    </sheetView>
  </sheetViews>
  <sheetFormatPr baseColWidth="10" defaultRowHeight="16"/>
  <cols>
    <col min="7" max="7" width="19.6640625" customWidth="1"/>
    <col min="13" max="13" width="17.6640625" customWidth="1"/>
  </cols>
  <sheetData>
    <row r="3" spans="1:23">
      <c r="A3" t="s">
        <v>0</v>
      </c>
      <c r="B3" t="s">
        <v>1</v>
      </c>
      <c r="I3" s="5" t="s">
        <v>10</v>
      </c>
      <c r="J3" s="6"/>
      <c r="K3" s="6"/>
      <c r="L3" s="6"/>
      <c r="M3" s="6"/>
      <c r="N3" s="7"/>
      <c r="O3" s="15" t="s">
        <v>56</v>
      </c>
      <c r="P3" s="16"/>
    </row>
    <row r="4" spans="1:2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5" t="s">
        <v>14</v>
      </c>
      <c r="J4" s="6"/>
      <c r="K4" s="6"/>
      <c r="L4" s="6"/>
      <c r="M4" s="6"/>
      <c r="N4" s="7"/>
      <c r="O4" s="17" t="s">
        <v>57</v>
      </c>
      <c r="P4" s="17" t="s">
        <v>44</v>
      </c>
      <c r="Q4" s="1"/>
      <c r="R4" s="1"/>
      <c r="S4" s="1"/>
      <c r="T4" s="1"/>
      <c r="U4" s="1"/>
      <c r="V4" s="1"/>
      <c r="W4" s="1"/>
    </row>
    <row r="5" spans="1:23">
      <c r="A5" s="2" t="s">
        <v>11</v>
      </c>
      <c r="B5" s="2"/>
      <c r="C5" s="2"/>
      <c r="D5" s="2"/>
      <c r="E5" s="2" t="s">
        <v>12</v>
      </c>
      <c r="F5" s="2" t="s">
        <v>12</v>
      </c>
      <c r="G5" s="2" t="s">
        <v>13</v>
      </c>
      <c r="H5" s="2" t="s">
        <v>14</v>
      </c>
      <c r="I5" s="1" t="s">
        <v>15</v>
      </c>
      <c r="J5" s="1" t="s">
        <v>16</v>
      </c>
      <c r="K5" s="1" t="s">
        <v>17</v>
      </c>
      <c r="L5" s="1" t="s">
        <v>18</v>
      </c>
      <c r="M5" s="1" t="s">
        <v>19</v>
      </c>
      <c r="N5" s="1" t="s">
        <v>20</v>
      </c>
      <c r="O5" s="2"/>
      <c r="P5" s="2"/>
      <c r="Q5" s="2"/>
      <c r="R5" s="2"/>
      <c r="S5" s="2"/>
      <c r="T5" s="2"/>
      <c r="U5" s="2"/>
      <c r="V5" s="2"/>
      <c r="W5" s="2"/>
    </row>
    <row r="6" spans="1:23">
      <c r="A6" t="s">
        <v>23</v>
      </c>
      <c r="B6" t="s">
        <v>24</v>
      </c>
      <c r="C6">
        <v>41.640099999999997</v>
      </c>
      <c r="D6">
        <v>109.8633</v>
      </c>
      <c r="E6">
        <f>SUM(InMo_BT_VE!K$2:K$11)</f>
        <v>84580794.667790011</v>
      </c>
      <c r="F6">
        <f>SUM(InMo_BT_VE!L$2:L$11)</f>
        <v>6534960.0007600002</v>
      </c>
      <c r="G6">
        <f>InMo_BT_VE!$E$7</f>
        <v>876000.00009999995</v>
      </c>
      <c r="H6">
        <f>(E6+F6)/(G6/6.2)</f>
        <v>644.88319506908886</v>
      </c>
      <c r="I6">
        <f>SUM(InMo_BT_VE!$K$2:$K$3)/($G6/6.2)</f>
        <v>321.91407274406237</v>
      </c>
      <c r="J6">
        <f>SUM(InMo_BT_VE!$K$4)/($G6/6.2)</f>
        <v>106.64116213316656</v>
      </c>
      <c r="K6">
        <f>SUM(InMo_BT_VE!$K$9)/($G6/6.2)</f>
        <v>9.2268488381225087</v>
      </c>
      <c r="L6">
        <f>SUM(InMo_BT_VE!$K$11)/($G6/6.2)</f>
        <v>1.02724615332794</v>
      </c>
      <c r="M6">
        <f>SUM(InMo_BT_VE!$K$7)/($G6/6.2)</f>
        <v>100.70039892211869</v>
      </c>
      <c r="N6">
        <f>H6-I6-J6-K6-L6-M6</f>
        <v>105.37346627829075</v>
      </c>
      <c r="O6" s="4">
        <f>InMo_BT_VE!$I$2</f>
        <v>0.14972487655380351</v>
      </c>
      <c r="P6" s="4">
        <f>InMo_BT_VE!$I$3</f>
        <v>0.29633858073421132</v>
      </c>
    </row>
    <row r="7" spans="1:23">
      <c r="A7" t="s">
        <v>23</v>
      </c>
      <c r="B7" t="s">
        <v>25</v>
      </c>
      <c r="C7">
        <v>42.785200000000003</v>
      </c>
      <c r="D7">
        <v>118.7646</v>
      </c>
      <c r="E7">
        <f>SUM(InMo_CF_VE!K$2:K$11)</f>
        <v>77849584.846719995</v>
      </c>
      <c r="F7">
        <f>SUM(InMo_CF_VE!L$2:L$11)</f>
        <v>6534960.0006000008</v>
      </c>
      <c r="G7">
        <f>InMo_CF_VE!$E$7</f>
        <v>876000.00008000003</v>
      </c>
      <c r="H7">
        <f>(E7+F7)/(G7/6.2)</f>
        <v>597.24221233516505</v>
      </c>
      <c r="I7">
        <f>SUM(InMo_CF_VE!$K$2:$K$3)/($G7/6.2)</f>
        <v>231.05795000082119</v>
      </c>
      <c r="J7">
        <f>SUM(InMo_CF_VE!$K$4)/($G7/6.2)</f>
        <v>113.2135130094919</v>
      </c>
      <c r="K7">
        <f>SUM(InMo_CF_VE!$K$9)/($G7/6.2)</f>
        <v>2.5481528414065613</v>
      </c>
      <c r="L7">
        <f>SUM(InMo_CF_VE!$K$11)/($G7/6.2)</f>
        <v>4.062771013208879</v>
      </c>
      <c r="M7">
        <f>SUM(InMo_CF_VE!$K$7)/($G7/6.2)</f>
        <v>111.4491487850777</v>
      </c>
      <c r="N7">
        <f>H7-I7-J7-K7-L7-M7</f>
        <v>134.91067668515882</v>
      </c>
      <c r="O7" s="4">
        <f>InMo_CF_VE!$I$2</f>
        <v>0.1616318073490936</v>
      </c>
      <c r="P7" s="4">
        <f>InMo_CF_VE!$I$3</f>
        <v>0.41958716683274278</v>
      </c>
    </row>
    <row r="8" spans="1:23">
      <c r="A8" t="s">
        <v>26</v>
      </c>
      <c r="B8" t="s">
        <v>27</v>
      </c>
      <c r="C8">
        <v>41.680700000000002</v>
      </c>
      <c r="D8">
        <v>120.7899</v>
      </c>
      <c r="E8">
        <f>SUM(LiNi_CY_VE!K$2:K$11)</f>
        <v>78506626.294570014</v>
      </c>
      <c r="F8">
        <f>SUM(LiNi_CY_VE!L$2:L$11)</f>
        <v>6534959.9955100007</v>
      </c>
      <c r="G8">
        <f>LiNi_CY_VE!$E$7</f>
        <v>875999.99939999997</v>
      </c>
      <c r="H8">
        <f>(E8+F8)/(G8/6.2)</f>
        <v>601.89250611830096</v>
      </c>
      <c r="I8">
        <f>SUM(LiNi_CY_VE!$K$2:$K$3)/($G8/6.2)</f>
        <v>241.62923442047665</v>
      </c>
      <c r="J8">
        <f>SUM(LiNi_CY_VE!$K$4)/($G8/6.2)</f>
        <v>117.88244822961127</v>
      </c>
      <c r="K8">
        <f>SUM(LiNi_CY_VE!$K$9)/($G8/6.2)</f>
        <v>2.3327913211297662</v>
      </c>
      <c r="L8">
        <f>SUM(LiNi_CY_VE!$K$11)/($G8/6.2)</f>
        <v>4.4745874862177546</v>
      </c>
      <c r="M8">
        <f>SUM(LiNi_CY_VE!$K$7)/($G8/6.2)</f>
        <v>107.99188621911318</v>
      </c>
      <c r="N8">
        <f>H8-I8-J8-K8-L8-M8</f>
        <v>127.58155844175229</v>
      </c>
      <c r="O8" s="4">
        <f>LiNi_CY_VE!$I$2</f>
        <v>0.1581638207506757</v>
      </c>
      <c r="P8" s="4">
        <f>LiNi_CY_VE!$I$3</f>
        <v>0.37874607143079608</v>
      </c>
    </row>
    <row r="9" spans="1:23">
      <c r="A9" t="s">
        <v>21</v>
      </c>
      <c r="B9" t="s">
        <v>22</v>
      </c>
      <c r="C9">
        <v>45.3733</v>
      </c>
      <c r="D9">
        <v>122.9395</v>
      </c>
      <c r="E9">
        <f>SUM(JiLi_BC_VE!K$2:K$11)</f>
        <v>89211953.69562</v>
      </c>
      <c r="F9">
        <f>SUM(JiLi_BC_VE!L$2:L$11)</f>
        <v>6534959.994359999</v>
      </c>
      <c r="G9">
        <f>JiLi_BC_VE!$E$7</f>
        <v>875999.99924000003</v>
      </c>
      <c r="H9">
        <f>(E9+F9)/(G9/6.2)</f>
        <v>677.66080524303459</v>
      </c>
      <c r="I9">
        <f>SUM(JiLi_BC_VE!$K$2:$K$3)/($G9/6.2)</f>
        <v>319.15517437370085</v>
      </c>
      <c r="J9">
        <f>SUM(JiLi_BC_VE!$K$4)/($G9/6.2)</f>
        <v>117.64999645955024</v>
      </c>
      <c r="K9">
        <f>SUM(JiLi_BC_VE!$K$9)/($G9/6.2)</f>
        <v>4.1659283931827691</v>
      </c>
      <c r="L9">
        <f>SUM(JiLi_BC_VE!$K$11)/($G9/6.2)</f>
        <v>1.6058483637288186</v>
      </c>
      <c r="M9">
        <f>SUM(JiLi_BC_VE!$K$7)/($G9/6.2)</f>
        <v>96.501907866880671</v>
      </c>
      <c r="N9">
        <f>H9-I9-J9-K9-L9-M9</f>
        <v>138.58194978599124</v>
      </c>
      <c r="O9" s="4">
        <f>JiLi_BC_VE!$I$2</f>
        <v>0.15090339970698219</v>
      </c>
      <c r="P9" s="4">
        <f>JiLi_BC_VE!$I$3</f>
        <v>0.30815630006495293</v>
      </c>
    </row>
    <row r="12" spans="1:23">
      <c r="A12" t="s">
        <v>28</v>
      </c>
      <c r="B12" t="s">
        <v>29</v>
      </c>
      <c r="I12" s="5" t="s">
        <v>10</v>
      </c>
      <c r="J12" s="6"/>
      <c r="K12" s="6"/>
      <c r="L12" s="6"/>
      <c r="M12" s="6"/>
      <c r="N12" s="7"/>
      <c r="O12" s="15" t="s">
        <v>56</v>
      </c>
      <c r="P12" s="16"/>
    </row>
    <row r="13" spans="1:23">
      <c r="A13" s="1" t="s">
        <v>2</v>
      </c>
      <c r="B13" s="1" t="s">
        <v>3</v>
      </c>
      <c r="C13" s="1" t="s">
        <v>4</v>
      </c>
      <c r="D13" s="1" t="s">
        <v>5</v>
      </c>
      <c r="E13" s="1" t="s">
        <v>6</v>
      </c>
      <c r="F13" s="1" t="s">
        <v>7</v>
      </c>
      <c r="G13" s="1" t="s">
        <v>8</v>
      </c>
      <c r="H13" s="1" t="s">
        <v>9</v>
      </c>
      <c r="I13" s="5" t="s">
        <v>14</v>
      </c>
      <c r="J13" s="6"/>
      <c r="K13" s="6"/>
      <c r="L13" s="6"/>
      <c r="M13" s="6"/>
      <c r="N13" s="7"/>
      <c r="O13" s="17" t="s">
        <v>57</v>
      </c>
      <c r="P13" s="17" t="s">
        <v>44</v>
      </c>
      <c r="Q13" s="1"/>
      <c r="R13" s="1"/>
      <c r="S13" s="1"/>
      <c r="T13" s="1"/>
      <c r="U13" s="1"/>
      <c r="V13" s="1"/>
      <c r="W13" s="1"/>
    </row>
    <row r="14" spans="1:23">
      <c r="A14" s="2" t="s">
        <v>11</v>
      </c>
      <c r="B14" s="2"/>
      <c r="C14" s="2"/>
      <c r="D14" s="2"/>
      <c r="E14" s="2" t="s">
        <v>12</v>
      </c>
      <c r="F14" s="2" t="s">
        <v>12</v>
      </c>
      <c r="G14" s="2" t="s">
        <v>13</v>
      </c>
      <c r="H14" s="2" t="s">
        <v>14</v>
      </c>
      <c r="I14" s="1" t="s">
        <v>15</v>
      </c>
      <c r="J14" s="1" t="s">
        <v>16</v>
      </c>
      <c r="K14" s="1" t="s">
        <v>17</v>
      </c>
      <c r="L14" s="1" t="s">
        <v>18</v>
      </c>
      <c r="M14" s="1" t="s">
        <v>19</v>
      </c>
      <c r="N14" s="1" t="s">
        <v>20</v>
      </c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t="s">
        <v>23</v>
      </c>
      <c r="B15" t="s">
        <v>24</v>
      </c>
      <c r="C15">
        <v>41.640099999999997</v>
      </c>
      <c r="D15">
        <v>109.8633</v>
      </c>
      <c r="E15">
        <f>SUM(InMo_BT_GW!K$2:K$11)</f>
        <v>72530509.774609998</v>
      </c>
      <c r="F15">
        <f>SUM(InMo_BT_GW!L$2:L$11)</f>
        <v>6534960.0009899996</v>
      </c>
      <c r="G15">
        <f>InMo_BT_GW!$E$7</f>
        <v>876000.00012999994</v>
      </c>
      <c r="H15">
        <f>(E15+F15)/(G15/6.2)</f>
        <v>559.59579056617872</v>
      </c>
      <c r="I15">
        <f>SUM(InMo_BT_GW!$K$2:$K$3)/($G15/6.2)</f>
        <v>250.21845912316169</v>
      </c>
      <c r="J15">
        <f>SUM(InMo_BT_GW!$K$4)/($G15/6.2)</f>
        <v>103.06171196925112</v>
      </c>
      <c r="K15">
        <f>SUM(InMo_BT_GW!$K$9)/($G15/6.2)</f>
        <v>1.8150390713105538</v>
      </c>
      <c r="L15">
        <f>SUM(InMo_BT_GW!$K$11)/($G15/6.2)</f>
        <v>1.1127386056955983</v>
      </c>
      <c r="M15">
        <f>SUM(InMo_BT_GW!$K$7)/($G15/6.2)</f>
        <v>101.29883980763601</v>
      </c>
      <c r="N15">
        <f>H15-I15-J15-K15-L15-M15</f>
        <v>102.08900198912376</v>
      </c>
      <c r="O15" s="4">
        <f>InMo_BT_GW!$I$2</f>
        <v>0.151098242881402</v>
      </c>
      <c r="P15" s="4">
        <f>InMo_BT_GW!$I$3</f>
        <v>0.37197404136091139</v>
      </c>
    </row>
    <row r="16" spans="1:23">
      <c r="A16" t="s">
        <v>23</v>
      </c>
      <c r="B16" t="s">
        <v>25</v>
      </c>
      <c r="C16">
        <v>42.785200000000003</v>
      </c>
      <c r="D16">
        <v>118.7646</v>
      </c>
      <c r="E16">
        <f>SUM(InMo_CF_GW!K$2:K$11)</f>
        <v>70267353.345640004</v>
      </c>
      <c r="F16">
        <f>SUM(InMo_CF_GW!L$2:L$11)</f>
        <v>6534960.01468</v>
      </c>
      <c r="G16">
        <f>InMo_CF_GW!$E$7</f>
        <v>876000.00196999998</v>
      </c>
      <c r="H16">
        <f>(E16+F16)/(G16/6.2)</f>
        <v>543.57801571134166</v>
      </c>
      <c r="I16">
        <f>SUM(InMo_CF_GW!$K$2:$K$3)/($G16/6.2)</f>
        <v>177.19070899869669</v>
      </c>
      <c r="J16">
        <f>SUM(InMo_CF_GW!$K$4)/($G16/6.2)</f>
        <v>113.29795437938473</v>
      </c>
      <c r="K16">
        <f>SUM(InMo_CF_GW!$K$9)/($G16/6.2)</f>
        <v>1.2501975368619986</v>
      </c>
      <c r="L16">
        <f>SUM(InMo_CF_GW!$K$11)/($G16/6.2)</f>
        <v>4.2164404216022966</v>
      </c>
      <c r="M16">
        <f>SUM(InMo_CF_GW!$K$7)/($G16/6.2)</f>
        <v>110.83220046189562</v>
      </c>
      <c r="N16">
        <f>H16-I16-J16-K16-L16-M16</f>
        <v>136.79051391290034</v>
      </c>
      <c r="O16" s="4">
        <f>InMo_CF_GW!$I$2</f>
        <v>0.1633424</v>
      </c>
      <c r="P16" s="4">
        <f>InMo_CF_GW!$I$3</f>
        <v>0.49733383897548089</v>
      </c>
    </row>
    <row r="17" spans="1:16">
      <c r="A17" t="s">
        <v>26</v>
      </c>
      <c r="B17" t="s">
        <v>27</v>
      </c>
      <c r="C17">
        <v>41.680700000000002</v>
      </c>
      <c r="D17">
        <v>120.7899</v>
      </c>
      <c r="E17">
        <f>SUM(LiNi_CY_GW!K$2:K$11)</f>
        <v>69976158.348560005</v>
      </c>
      <c r="F17">
        <f>SUM(LiNi_CY_GW!L$2:L$11)</f>
        <v>6534960.0004300009</v>
      </c>
      <c r="G17">
        <f>LiNi_CY_GW!$E$7</f>
        <v>876000.00005999999</v>
      </c>
      <c r="H17">
        <f>(E17+F17)/(G17/6.2)</f>
        <v>541.51704763840985</v>
      </c>
      <c r="I17">
        <f>SUM(LiNi_CY_GW!$K$2:$K$3)/($G17/6.2)</f>
        <v>190.80702621055889</v>
      </c>
      <c r="J17">
        <f>SUM(LiNi_CY_GW!$K$4)/($G17/6.2)</f>
        <v>112.50091147671226</v>
      </c>
      <c r="K17">
        <f>SUM(LiNi_CY_GW!$K$9)/($G17/6.2)</f>
        <v>2.1392740683055291</v>
      </c>
      <c r="L17">
        <f>SUM(LiNi_CY_GW!$K$11)/($G17/6.2)</f>
        <v>4.0649172473425859</v>
      </c>
      <c r="M17">
        <f>SUM(LiNi_CY_GW!$K$7)/($G17/6.2)</f>
        <v>103.62985068796827</v>
      </c>
      <c r="N17">
        <f>H17-I17-J17-K17-L17-M17</f>
        <v>128.37506794752233</v>
      </c>
      <c r="O17" s="4">
        <f>LiNi_CY_GW!$I$2</f>
        <v>0.15601578449504019</v>
      </c>
      <c r="P17" s="4">
        <f>LiNi_CY_GW!$I$3</f>
        <v>0.47148676370998183</v>
      </c>
    </row>
    <row r="18" spans="1:16">
      <c r="A18" t="s">
        <v>21</v>
      </c>
      <c r="B18" t="s">
        <v>22</v>
      </c>
      <c r="C18">
        <v>45.3733</v>
      </c>
      <c r="D18">
        <v>122.9395</v>
      </c>
      <c r="E18">
        <f>SUM(JiLi_BC_GW!K$2:K$11)</f>
        <v>80568076.225680009</v>
      </c>
      <c r="F18">
        <f>SUM(JiLi_BC_GW!L$2:L$11)</f>
        <v>6534960.0112100001</v>
      </c>
      <c r="G18">
        <f>JiLi_BC_GW!$E$7</f>
        <v>876000.00150000001</v>
      </c>
      <c r="H18">
        <f>(E18+F18)/(G18/6.2)</f>
        <v>616.4826755068425</v>
      </c>
      <c r="I18">
        <f>SUM(JiLi_BC_GW!$K$2:$K$3)/($G18/6.2)</f>
        <v>266.20595792848525</v>
      </c>
      <c r="J18">
        <f>SUM(JiLi_BC_GW!$K$4)/($G18/6.2)</f>
        <v>114.1265401708952</v>
      </c>
      <c r="K18">
        <f>SUM(JiLi_BC_GW!$K$9)/($G18/6.2)</f>
        <v>1.941084383708189</v>
      </c>
      <c r="L18">
        <f>SUM(JiLi_BC_GW!$K$11)/($G18/6.2)</f>
        <v>1.4081964900727229</v>
      </c>
      <c r="M18">
        <f>SUM(JiLi_BC_GW!$K$7)/($G18/6.2)</f>
        <v>94.499909687488739</v>
      </c>
      <c r="N18">
        <f>H18-I18-J18-K18-L18-M18</f>
        <v>138.30098684619242</v>
      </c>
      <c r="O18" s="4">
        <f>JiLi_BC_GW!$I$2</f>
        <v>0.14859562513790159</v>
      </c>
      <c r="P18" s="4">
        <f>JiLi_BC_GW!$I$3</f>
        <v>0.38298386697535441</v>
      </c>
    </row>
  </sheetData>
  <mergeCells count="6">
    <mergeCell ref="I4:N4"/>
    <mergeCell ref="I13:N13"/>
    <mergeCell ref="I3:N3"/>
    <mergeCell ref="I12:N12"/>
    <mergeCell ref="O3:P3"/>
    <mergeCell ref="O12:P1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workbookViewId="0">
      <selection activeCell="K34" sqref="K34"/>
    </sheetView>
  </sheetViews>
  <sheetFormatPr baseColWidth="10" defaultRowHeight="16"/>
  <sheetData>
    <row r="1" spans="1:14"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</row>
    <row r="2" spans="1:14">
      <c r="A2" s="8" t="s">
        <v>42</v>
      </c>
      <c r="B2" s="3" t="s">
        <v>43</v>
      </c>
      <c r="C2">
        <v>373.09978999999998</v>
      </c>
      <c r="D2">
        <v>0</v>
      </c>
      <c r="E2">
        <v>489353.88604000001</v>
      </c>
      <c r="F2">
        <v>0</v>
      </c>
      <c r="G2">
        <v>489353.88604000001</v>
      </c>
      <c r="H2">
        <v>0</v>
      </c>
      <c r="I2">
        <v>0.14972487655380351</v>
      </c>
      <c r="J2">
        <v>206492.15093999999</v>
      </c>
      <c r="K2">
        <v>15838113.13934</v>
      </c>
      <c r="L2">
        <v>0</v>
      </c>
      <c r="M2">
        <v>15838113.31718</v>
      </c>
      <c r="N2">
        <v>32.365354679146883</v>
      </c>
    </row>
    <row r="3" spans="1:14">
      <c r="A3" s="9"/>
      <c r="B3" s="3" t="s">
        <v>44</v>
      </c>
      <c r="C3">
        <v>540.41421000000003</v>
      </c>
      <c r="D3">
        <v>0</v>
      </c>
      <c r="E3">
        <v>1402875.3038600001</v>
      </c>
      <c r="F3">
        <v>0</v>
      </c>
      <c r="G3">
        <v>1402875.3038600001</v>
      </c>
      <c r="H3">
        <v>0</v>
      </c>
      <c r="I3">
        <v>0.29633858073421132</v>
      </c>
      <c r="J3">
        <v>702421.73984000005</v>
      </c>
      <c r="K3">
        <v>29645230.047109999</v>
      </c>
      <c r="L3">
        <v>0</v>
      </c>
      <c r="M3">
        <v>29645230.019960001</v>
      </c>
      <c r="N3">
        <v>21.131764485788491</v>
      </c>
    </row>
    <row r="4" spans="1:14">
      <c r="A4" s="8" t="s">
        <v>45</v>
      </c>
      <c r="B4" s="3" t="s">
        <v>46</v>
      </c>
      <c r="C4">
        <v>306.64431000000002</v>
      </c>
      <c r="D4">
        <v>0</v>
      </c>
      <c r="E4">
        <v>1095000.0049999999</v>
      </c>
      <c r="F4">
        <v>1855932.21187</v>
      </c>
      <c r="G4">
        <v>-760932.20686999999</v>
      </c>
      <c r="H4">
        <v>0</v>
      </c>
      <c r="I4">
        <v>0.69091257555048058</v>
      </c>
      <c r="J4">
        <v>0</v>
      </c>
      <c r="K4">
        <v>15067364.199890001</v>
      </c>
      <c r="L4">
        <v>0</v>
      </c>
      <c r="M4">
        <v>15067363.79496</v>
      </c>
      <c r="N4">
        <v>13.7601496</v>
      </c>
    </row>
    <row r="5" spans="1:14">
      <c r="A5" s="10"/>
      <c r="B5" s="3" t="s">
        <v>47</v>
      </c>
      <c r="C5">
        <v>152.14269999999999</v>
      </c>
      <c r="D5">
        <v>0</v>
      </c>
      <c r="E5">
        <v>316922.42543</v>
      </c>
      <c r="F5">
        <v>316922.42543</v>
      </c>
      <c r="G5">
        <v>0</v>
      </c>
      <c r="H5">
        <v>-1.9000000000000001E-4</v>
      </c>
      <c r="I5">
        <v>0.2377922831657385</v>
      </c>
      <c r="J5">
        <v>0</v>
      </c>
      <c r="K5">
        <v>0</v>
      </c>
      <c r="L5">
        <v>-1.9000000000000001E-4</v>
      </c>
      <c r="M5">
        <v>-1.9000000000000001E-4</v>
      </c>
    </row>
    <row r="6" spans="1:14">
      <c r="A6" s="10"/>
      <c r="B6" s="3" t="s">
        <v>48</v>
      </c>
      <c r="C6">
        <v>77.75318</v>
      </c>
      <c r="D6">
        <v>0</v>
      </c>
      <c r="E6">
        <v>88806.578880000001</v>
      </c>
      <c r="F6">
        <v>88806.578880000001</v>
      </c>
      <c r="G6">
        <v>0</v>
      </c>
      <c r="H6">
        <v>-3.8000000000000002E-4</v>
      </c>
      <c r="I6">
        <v>0.1303836061753359</v>
      </c>
      <c r="J6">
        <v>0</v>
      </c>
      <c r="K6">
        <v>0</v>
      </c>
      <c r="L6">
        <v>-3.8000000000000002E-4</v>
      </c>
      <c r="M6">
        <v>-3.8000000000000002E-4</v>
      </c>
    </row>
    <row r="7" spans="1:14">
      <c r="A7" s="9"/>
      <c r="B7" s="3" t="s">
        <v>49</v>
      </c>
      <c r="C7">
        <v>4.9242400000000002</v>
      </c>
      <c r="D7">
        <v>0</v>
      </c>
      <c r="E7">
        <v>876000.00009999995</v>
      </c>
      <c r="F7">
        <v>1130040.0001300001</v>
      </c>
      <c r="G7">
        <v>-254040.00003</v>
      </c>
      <c r="H7">
        <v>0</v>
      </c>
      <c r="I7">
        <v>0.81230809221321465</v>
      </c>
      <c r="J7">
        <v>0</v>
      </c>
      <c r="K7">
        <v>14227991.849330001</v>
      </c>
      <c r="L7">
        <v>6534960.0007600002</v>
      </c>
      <c r="M7">
        <v>20762951.85647</v>
      </c>
      <c r="N7">
        <v>23.701999799999999</v>
      </c>
    </row>
    <row r="8" spans="1:14">
      <c r="A8" s="3" t="s">
        <v>50</v>
      </c>
      <c r="B8" s="3" t="s">
        <v>51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-91115754.346839994</v>
      </c>
    </row>
    <row r="9" spans="1:14">
      <c r="A9" s="3" t="s">
        <v>52</v>
      </c>
      <c r="B9" s="3" t="s">
        <v>51</v>
      </c>
      <c r="C9">
        <v>70.683949999999996</v>
      </c>
      <c r="D9">
        <v>0</v>
      </c>
      <c r="E9">
        <v>17019.788100000002</v>
      </c>
      <c r="F9">
        <v>18276.77318</v>
      </c>
      <c r="G9">
        <v>-1256.9850799999999</v>
      </c>
      <c r="H9">
        <v>0</v>
      </c>
      <c r="I9">
        <v>5.7004312860274499E-2</v>
      </c>
      <c r="J9">
        <v>620448.37832000002</v>
      </c>
      <c r="K9">
        <v>1303664.4488900001</v>
      </c>
      <c r="L9">
        <v>0</v>
      </c>
      <c r="M9">
        <v>1303664.4788500001</v>
      </c>
      <c r="N9">
        <v>76.596916979772502</v>
      </c>
    </row>
    <row r="10" spans="1:14">
      <c r="A10" s="8" t="s">
        <v>53</v>
      </c>
      <c r="B10" s="3" t="s">
        <v>47</v>
      </c>
      <c r="C10">
        <v>1647.1406999999999</v>
      </c>
      <c r="D10">
        <v>0</v>
      </c>
      <c r="E10">
        <v>158461.21281</v>
      </c>
      <c r="F10">
        <v>158461.21262000001</v>
      </c>
      <c r="G10">
        <v>1.9000000000000001E-4</v>
      </c>
      <c r="H10">
        <v>0</v>
      </c>
      <c r="I10">
        <v>0.2053340434123205</v>
      </c>
      <c r="J10">
        <v>0</v>
      </c>
      <c r="K10">
        <v>8353291.0428400002</v>
      </c>
      <c r="L10">
        <v>1.9000000000000001E-4</v>
      </c>
      <c r="M10">
        <v>8353291.2391499998</v>
      </c>
      <c r="N10">
        <v>52.715051760223517</v>
      </c>
    </row>
    <row r="11" spans="1:14">
      <c r="A11" s="9"/>
      <c r="B11" s="3" t="s">
        <v>48</v>
      </c>
      <c r="C11">
        <v>15061.442999999999</v>
      </c>
      <c r="D11">
        <v>0</v>
      </c>
      <c r="E11">
        <v>44403.289629999999</v>
      </c>
      <c r="F11">
        <v>44403.289250000002</v>
      </c>
      <c r="G11">
        <v>3.8000000000000002E-4</v>
      </c>
      <c r="H11">
        <v>0</v>
      </c>
      <c r="I11">
        <v>0.1116411282770183</v>
      </c>
      <c r="J11">
        <v>0</v>
      </c>
      <c r="K11">
        <v>145139.94039</v>
      </c>
      <c r="L11">
        <v>3.8000000000000002E-4</v>
      </c>
      <c r="M11">
        <v>145139.94677000001</v>
      </c>
      <c r="N11">
        <v>3.2686752668740762</v>
      </c>
    </row>
    <row r="14" spans="1:14">
      <c r="A14" s="3" t="s">
        <v>54</v>
      </c>
      <c r="B14" s="3" t="s">
        <v>55</v>
      </c>
    </row>
    <row r="15" spans="1:14">
      <c r="A15" t="s">
        <v>6</v>
      </c>
      <c r="B15">
        <v>84580794.667790011</v>
      </c>
    </row>
    <row r="16" spans="1:14">
      <c r="A16" t="s">
        <v>7</v>
      </c>
      <c r="B16">
        <v>6534960.0007600002</v>
      </c>
    </row>
    <row r="17" spans="1:2">
      <c r="A17" t="s">
        <v>8</v>
      </c>
      <c r="B17">
        <v>876000.00009999995</v>
      </c>
    </row>
    <row r="18" spans="1:2">
      <c r="A18" t="s">
        <v>9</v>
      </c>
      <c r="B18">
        <v>644.88319506908886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workbookViewId="0"/>
  </sheetViews>
  <sheetFormatPr baseColWidth="10" defaultRowHeight="16"/>
  <sheetData>
    <row r="1" spans="1:14"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</row>
    <row r="2" spans="1:14">
      <c r="A2" s="8" t="s">
        <v>42</v>
      </c>
      <c r="B2" s="3" t="s">
        <v>43</v>
      </c>
      <c r="C2">
        <v>174.25516999999999</v>
      </c>
      <c r="D2">
        <v>0</v>
      </c>
      <c r="E2">
        <v>230647.75000999999</v>
      </c>
      <c r="F2">
        <v>0</v>
      </c>
      <c r="G2">
        <v>230647.75000999999</v>
      </c>
      <c r="H2">
        <v>0</v>
      </c>
      <c r="I2">
        <v>0.151098242881402</v>
      </c>
      <c r="J2">
        <v>94345.117769999997</v>
      </c>
      <c r="K2">
        <v>7397144.6019200003</v>
      </c>
      <c r="L2">
        <v>0</v>
      </c>
      <c r="M2">
        <v>7397144.8240200002</v>
      </c>
      <c r="N2">
        <v>32.071179449783799</v>
      </c>
    </row>
    <row r="3" spans="1:14">
      <c r="A3" s="9"/>
      <c r="B3" s="3" t="s">
        <v>44</v>
      </c>
      <c r="C3">
        <v>509.62610000000001</v>
      </c>
      <c r="D3">
        <v>0</v>
      </c>
      <c r="E3">
        <v>1660612.91713</v>
      </c>
      <c r="F3">
        <v>0</v>
      </c>
      <c r="G3">
        <v>1660612.91713</v>
      </c>
      <c r="H3">
        <v>0</v>
      </c>
      <c r="I3">
        <v>0.37197404136091139</v>
      </c>
      <c r="J3">
        <v>852363.57854000002</v>
      </c>
      <c r="K3">
        <v>27956302.208470002</v>
      </c>
      <c r="L3">
        <v>0</v>
      </c>
      <c r="M3">
        <v>27956302.766770002</v>
      </c>
      <c r="N3">
        <v>16.834930722367869</v>
      </c>
    </row>
    <row r="4" spans="1:14">
      <c r="A4" s="8" t="s">
        <v>45</v>
      </c>
      <c r="B4" s="3" t="s">
        <v>46</v>
      </c>
      <c r="C4">
        <v>296.35167999999999</v>
      </c>
      <c r="D4">
        <v>0</v>
      </c>
      <c r="E4">
        <v>1095000.0020000001</v>
      </c>
      <c r="F4">
        <v>1855932.20677</v>
      </c>
      <c r="G4">
        <v>-760932.20478000003</v>
      </c>
      <c r="H4">
        <v>0</v>
      </c>
      <c r="I4">
        <v>0.71490875300588819</v>
      </c>
      <c r="J4">
        <v>0</v>
      </c>
      <c r="K4">
        <v>14561622.53201</v>
      </c>
      <c r="L4">
        <v>0</v>
      </c>
      <c r="M4">
        <v>14561622.188479999</v>
      </c>
      <c r="N4">
        <v>13.298285119999999</v>
      </c>
    </row>
    <row r="5" spans="1:14">
      <c r="A5" s="10"/>
      <c r="B5" s="3" t="s">
        <v>47</v>
      </c>
      <c r="C5">
        <v>146.51741999999999</v>
      </c>
      <c r="D5">
        <v>0</v>
      </c>
      <c r="E5">
        <v>277898.46784</v>
      </c>
      <c r="F5">
        <v>277898.46784</v>
      </c>
      <c r="G5">
        <v>0</v>
      </c>
      <c r="H5">
        <v>2.7E-4</v>
      </c>
      <c r="I5">
        <v>0.2165173943139321</v>
      </c>
      <c r="J5">
        <v>0</v>
      </c>
      <c r="K5">
        <v>0</v>
      </c>
      <c r="L5">
        <v>2.7E-4</v>
      </c>
      <c r="M5">
        <v>2.7E-4</v>
      </c>
    </row>
    <row r="6" spans="1:14">
      <c r="A6" s="10"/>
      <c r="B6" s="3" t="s">
        <v>48</v>
      </c>
      <c r="C6">
        <v>68.424819999999997</v>
      </c>
      <c r="D6">
        <v>0</v>
      </c>
      <c r="E6">
        <v>93686.623240000001</v>
      </c>
      <c r="F6">
        <v>93686.623240000001</v>
      </c>
      <c r="G6">
        <v>0</v>
      </c>
      <c r="H6">
        <v>1.2E-4</v>
      </c>
      <c r="I6">
        <v>0.15630030155724189</v>
      </c>
      <c r="J6">
        <v>0</v>
      </c>
      <c r="K6">
        <v>0</v>
      </c>
      <c r="L6">
        <v>1.2E-4</v>
      </c>
      <c r="M6">
        <v>1.2E-4</v>
      </c>
    </row>
    <row r="7" spans="1:14">
      <c r="A7" s="9"/>
      <c r="B7" s="3" t="s">
        <v>49</v>
      </c>
      <c r="C7">
        <v>4.9535</v>
      </c>
      <c r="D7">
        <v>0</v>
      </c>
      <c r="E7">
        <v>876000.00012999994</v>
      </c>
      <c r="F7">
        <v>1130040.0001699999</v>
      </c>
      <c r="G7">
        <v>-254040.00004000001</v>
      </c>
      <c r="H7">
        <v>0</v>
      </c>
      <c r="I7">
        <v>0.80750984152619365</v>
      </c>
      <c r="J7">
        <v>0</v>
      </c>
      <c r="K7">
        <v>14312545.755589999</v>
      </c>
      <c r="L7">
        <v>6534960.0009899996</v>
      </c>
      <c r="M7">
        <v>20847505.657099999</v>
      </c>
      <c r="N7">
        <v>23.7985224</v>
      </c>
    </row>
    <row r="8" spans="1:14">
      <c r="A8" s="3" t="s">
        <v>50</v>
      </c>
      <c r="B8" s="3" t="s">
        <v>51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-79065470.042999998</v>
      </c>
    </row>
    <row r="9" spans="1:14">
      <c r="A9" s="3" t="s">
        <v>52</v>
      </c>
      <c r="B9" s="3" t="s">
        <v>51</v>
      </c>
      <c r="C9">
        <v>13.904439999999999</v>
      </c>
      <c r="D9">
        <v>0</v>
      </c>
      <c r="E9">
        <v>3905.8361599999998</v>
      </c>
      <c r="F9">
        <v>4194.2990399999999</v>
      </c>
      <c r="G9">
        <v>-288.46289000000002</v>
      </c>
      <c r="H9">
        <v>0</v>
      </c>
      <c r="I9">
        <v>6.6501779287767071E-2</v>
      </c>
      <c r="J9">
        <v>122091.32225</v>
      </c>
      <c r="K9">
        <v>256447.45592000001</v>
      </c>
      <c r="L9">
        <v>0</v>
      </c>
      <c r="M9">
        <v>256447.46484</v>
      </c>
      <c r="N9">
        <v>65.657747774014851</v>
      </c>
    </row>
    <row r="10" spans="1:14">
      <c r="A10" s="8" t="s">
        <v>53</v>
      </c>
      <c r="B10" s="3" t="s">
        <v>47</v>
      </c>
      <c r="C10">
        <v>1555.6346000000001</v>
      </c>
      <c r="D10">
        <v>0</v>
      </c>
      <c r="E10">
        <v>138949.23378000001</v>
      </c>
      <c r="F10">
        <v>138949.23405</v>
      </c>
      <c r="G10">
        <v>-2.7E-4</v>
      </c>
      <c r="H10">
        <v>0</v>
      </c>
      <c r="I10">
        <v>0.1904934809241193</v>
      </c>
      <c r="J10">
        <v>0</v>
      </c>
      <c r="K10">
        <v>7889228.0241299998</v>
      </c>
      <c r="L10">
        <v>-2.7E-4</v>
      </c>
      <c r="M10">
        <v>7889227.8938800003</v>
      </c>
      <c r="N10">
        <v>56.777788495364327</v>
      </c>
    </row>
    <row r="11" spans="1:14">
      <c r="A11" s="9"/>
      <c r="B11" s="3" t="s">
        <v>48</v>
      </c>
      <c r="C11">
        <v>16314.93</v>
      </c>
      <c r="D11">
        <v>0</v>
      </c>
      <c r="E11">
        <v>46843.311560000002</v>
      </c>
      <c r="F11">
        <v>46843.311679999999</v>
      </c>
      <c r="G11">
        <v>-1.2E-4</v>
      </c>
      <c r="H11">
        <v>0</v>
      </c>
      <c r="I11">
        <v>0.11884785040450679</v>
      </c>
      <c r="J11">
        <v>0</v>
      </c>
      <c r="K11">
        <v>157219.19657</v>
      </c>
      <c r="L11">
        <v>-1.2E-4</v>
      </c>
      <c r="M11">
        <v>157219.30428000001</v>
      </c>
      <c r="N11">
        <v>3.3562808911229931</v>
      </c>
    </row>
    <row r="14" spans="1:14">
      <c r="A14" s="3" t="s">
        <v>54</v>
      </c>
      <c r="B14" s="3" t="s">
        <v>55</v>
      </c>
    </row>
    <row r="15" spans="1:14">
      <c r="A15" t="s">
        <v>6</v>
      </c>
      <c r="B15">
        <v>72530509.774609998</v>
      </c>
    </row>
    <row r="16" spans="1:14">
      <c r="A16" t="s">
        <v>7</v>
      </c>
      <c r="B16">
        <v>6534960.0009899996</v>
      </c>
    </row>
    <row r="17" spans="1:2">
      <c r="A17" t="s">
        <v>8</v>
      </c>
      <c r="B17">
        <v>876000.00012999994</v>
      </c>
    </row>
    <row r="18" spans="1:2">
      <c r="A18" t="s">
        <v>9</v>
      </c>
      <c r="B18">
        <v>559.59579056617883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"/>
  <sheetViews>
    <sheetView workbookViewId="0"/>
  </sheetViews>
  <sheetFormatPr baseColWidth="10" defaultRowHeight="16"/>
  <sheetData>
    <row r="1" spans="1:14"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</row>
    <row r="2" spans="1:14">
      <c r="A2" s="8" t="s">
        <v>42</v>
      </c>
      <c r="B2" s="3" t="s">
        <v>43</v>
      </c>
      <c r="C2">
        <v>207.16269</v>
      </c>
      <c r="D2">
        <v>0</v>
      </c>
      <c r="E2">
        <v>293320.56673999998</v>
      </c>
      <c r="F2">
        <v>0</v>
      </c>
      <c r="G2">
        <v>293320.56673999998</v>
      </c>
      <c r="H2">
        <v>0</v>
      </c>
      <c r="I2">
        <v>0.1616318073490936</v>
      </c>
      <c r="J2">
        <v>69350.455220000003</v>
      </c>
      <c r="K2">
        <v>8794071.21208</v>
      </c>
      <c r="L2">
        <v>0</v>
      </c>
      <c r="M2">
        <v>8794071.1928800009</v>
      </c>
      <c r="N2">
        <v>29.981095792388501</v>
      </c>
    </row>
    <row r="3" spans="1:14">
      <c r="A3" s="9"/>
      <c r="B3" s="3" t="s">
        <v>44</v>
      </c>
      <c r="C3">
        <v>434.81051000000002</v>
      </c>
      <c r="D3">
        <v>0</v>
      </c>
      <c r="E3">
        <v>1598182.3574099999</v>
      </c>
      <c r="F3">
        <v>0</v>
      </c>
      <c r="G3">
        <v>1598182.3574099999</v>
      </c>
      <c r="H3">
        <v>0</v>
      </c>
      <c r="I3">
        <v>0.41958716683274278</v>
      </c>
      <c r="J3">
        <v>214290.90476999999</v>
      </c>
      <c r="K3">
        <v>23852181.08134</v>
      </c>
      <c r="L3">
        <v>0</v>
      </c>
      <c r="M3">
        <v>23852180.823759999</v>
      </c>
      <c r="N3">
        <v>14.924567576427901</v>
      </c>
    </row>
    <row r="4" spans="1:14">
      <c r="A4" s="8" t="s">
        <v>45</v>
      </c>
      <c r="B4" s="3" t="s">
        <v>46</v>
      </c>
      <c r="C4">
        <v>325.54295999999999</v>
      </c>
      <c r="D4">
        <v>0</v>
      </c>
      <c r="E4">
        <v>1095000.0075000001</v>
      </c>
      <c r="F4">
        <v>1855932.2161099999</v>
      </c>
      <c r="G4">
        <v>-760932.20860000001</v>
      </c>
      <c r="H4">
        <v>0</v>
      </c>
      <c r="I4">
        <v>0.65080323039392407</v>
      </c>
      <c r="J4">
        <v>0</v>
      </c>
      <c r="K4">
        <v>15995973.77506</v>
      </c>
      <c r="L4">
        <v>0</v>
      </c>
      <c r="M4">
        <v>15995973.753830001</v>
      </c>
      <c r="N4">
        <v>14.608195200000001</v>
      </c>
    </row>
    <row r="5" spans="1:14">
      <c r="A5" s="10"/>
      <c r="B5" s="3" t="s">
        <v>47</v>
      </c>
      <c r="C5">
        <v>170.30788000000001</v>
      </c>
      <c r="D5">
        <v>0</v>
      </c>
      <c r="E5">
        <v>352072.91389999999</v>
      </c>
      <c r="F5">
        <v>352072.91389999999</v>
      </c>
      <c r="G5">
        <v>0</v>
      </c>
      <c r="H5">
        <v>-2.9999999999999997E-4</v>
      </c>
      <c r="I5">
        <v>0.23599007867398741</v>
      </c>
      <c r="J5">
        <v>0</v>
      </c>
      <c r="K5">
        <v>0</v>
      </c>
      <c r="L5">
        <v>-2.9999999999999997E-4</v>
      </c>
      <c r="M5">
        <v>-2.9999999999999997E-4</v>
      </c>
    </row>
    <row r="6" spans="1:14">
      <c r="A6" s="10"/>
      <c r="B6" s="3" t="s">
        <v>48</v>
      </c>
      <c r="C6">
        <v>94.096869999999996</v>
      </c>
      <c r="D6">
        <v>0</v>
      </c>
      <c r="E6">
        <v>208814.89649000001</v>
      </c>
      <c r="F6">
        <v>208814.89649000001</v>
      </c>
      <c r="G6">
        <v>0</v>
      </c>
      <c r="H6">
        <v>-6.2E-4</v>
      </c>
      <c r="I6">
        <v>0.25332744861757889</v>
      </c>
      <c r="J6">
        <v>0</v>
      </c>
      <c r="K6">
        <v>0</v>
      </c>
      <c r="L6">
        <v>-6.2E-4</v>
      </c>
      <c r="M6">
        <v>-6.2E-4</v>
      </c>
    </row>
    <row r="7" spans="1:14">
      <c r="A7" s="9"/>
      <c r="B7" s="3" t="s">
        <v>49</v>
      </c>
      <c r="C7">
        <v>5.4498499999999996</v>
      </c>
      <c r="D7">
        <v>0</v>
      </c>
      <c r="E7">
        <v>876000.00008000003</v>
      </c>
      <c r="F7">
        <v>1130040.0001000001</v>
      </c>
      <c r="G7">
        <v>-254040.00002000001</v>
      </c>
      <c r="H7">
        <v>0</v>
      </c>
      <c r="I7">
        <v>0.73396515500426618</v>
      </c>
      <c r="J7">
        <v>0</v>
      </c>
      <c r="K7">
        <v>15746686.18462</v>
      </c>
      <c r="L7">
        <v>6534960.0005999999</v>
      </c>
      <c r="M7">
        <v>22281645.81851</v>
      </c>
      <c r="N7">
        <v>25.435668700000001</v>
      </c>
    </row>
    <row r="8" spans="1:14">
      <c r="A8" s="3" t="s">
        <v>50</v>
      </c>
      <c r="B8" s="3" t="s">
        <v>51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-84384543.881400004</v>
      </c>
    </row>
    <row r="9" spans="1:14">
      <c r="A9" s="3" t="s">
        <v>52</v>
      </c>
      <c r="B9" s="3" t="s">
        <v>51</v>
      </c>
      <c r="C9">
        <v>19.520589999999999</v>
      </c>
      <c r="D9">
        <v>0</v>
      </c>
      <c r="E9">
        <v>7186.02927</v>
      </c>
      <c r="F9">
        <v>7716.7486500000005</v>
      </c>
      <c r="G9">
        <v>-530.71938</v>
      </c>
      <c r="H9">
        <v>0</v>
      </c>
      <c r="I9">
        <v>8.7150542068656744E-2</v>
      </c>
      <c r="J9">
        <v>171531.06150000001</v>
      </c>
      <c r="K9">
        <v>360029.33698000002</v>
      </c>
      <c r="L9">
        <v>0</v>
      </c>
      <c r="M9">
        <v>360029.3407</v>
      </c>
      <c r="N9">
        <v>50.10147259606007</v>
      </c>
    </row>
    <row r="10" spans="1:14">
      <c r="A10" s="8" t="s">
        <v>53</v>
      </c>
      <c r="B10" s="3" t="s">
        <v>47</v>
      </c>
      <c r="C10">
        <v>2470.0556999999999</v>
      </c>
      <c r="D10">
        <v>0</v>
      </c>
      <c r="E10">
        <v>176036.4571</v>
      </c>
      <c r="F10">
        <v>176036.45680000001</v>
      </c>
      <c r="G10">
        <v>2.9999999999999997E-4</v>
      </c>
      <c r="H10">
        <v>0</v>
      </c>
      <c r="I10">
        <v>0.36990376775714012</v>
      </c>
      <c r="J10">
        <v>0</v>
      </c>
      <c r="K10">
        <v>12526613.02956</v>
      </c>
      <c r="L10">
        <v>2.9999999999999997E-4</v>
      </c>
      <c r="M10">
        <v>12526613.07666</v>
      </c>
      <c r="N10">
        <v>71.159183478481978</v>
      </c>
    </row>
    <row r="11" spans="1:14">
      <c r="A11" s="9"/>
      <c r="B11" s="3" t="s">
        <v>48</v>
      </c>
      <c r="C11">
        <v>59568.19</v>
      </c>
      <c r="D11">
        <v>0</v>
      </c>
      <c r="E11">
        <v>104407.44855</v>
      </c>
      <c r="F11">
        <v>104407.44792999999</v>
      </c>
      <c r="G11">
        <v>6.2E-4</v>
      </c>
      <c r="H11">
        <v>0</v>
      </c>
      <c r="I11">
        <v>0.34906625331405899</v>
      </c>
      <c r="J11">
        <v>0</v>
      </c>
      <c r="K11">
        <v>574030.22707999998</v>
      </c>
      <c r="L11">
        <v>6.2E-4</v>
      </c>
      <c r="M11">
        <v>574030.17469999997</v>
      </c>
      <c r="N11">
        <v>5.4979804776711481</v>
      </c>
    </row>
    <row r="14" spans="1:14">
      <c r="A14" s="3" t="s">
        <v>54</v>
      </c>
      <c r="B14" s="3" t="s">
        <v>55</v>
      </c>
    </row>
    <row r="15" spans="1:14">
      <c r="A15" t="s">
        <v>6</v>
      </c>
      <c r="B15">
        <v>77849584.846719995</v>
      </c>
    </row>
    <row r="16" spans="1:14">
      <c r="A16" t="s">
        <v>7</v>
      </c>
      <c r="B16">
        <v>6534960.0005999999</v>
      </c>
    </row>
    <row r="17" spans="1:2">
      <c r="A17" t="s">
        <v>8</v>
      </c>
      <c r="B17">
        <v>876000.00008000003</v>
      </c>
    </row>
    <row r="18" spans="1:2">
      <c r="A18" t="s">
        <v>9</v>
      </c>
      <c r="B18">
        <v>597.24221233516505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"/>
  <sheetViews>
    <sheetView workbookViewId="0"/>
  </sheetViews>
  <sheetFormatPr baseColWidth="10" defaultRowHeight="16"/>
  <sheetData>
    <row r="1" spans="1:14"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</row>
    <row r="2" spans="1:14">
      <c r="A2" s="8" t="s">
        <v>42</v>
      </c>
      <c r="B2" s="3" t="s">
        <v>43</v>
      </c>
      <c r="C2">
        <v>50</v>
      </c>
      <c r="D2">
        <v>0</v>
      </c>
      <c r="E2">
        <v>71543.95435</v>
      </c>
      <c r="F2">
        <v>0</v>
      </c>
      <c r="G2">
        <v>71543.95435</v>
      </c>
      <c r="H2">
        <v>0</v>
      </c>
      <c r="I2">
        <v>0.1633424</v>
      </c>
      <c r="J2">
        <v>15988.94565</v>
      </c>
      <c r="K2">
        <v>2122503.62555</v>
      </c>
      <c r="L2">
        <v>0</v>
      </c>
      <c r="M2">
        <v>2059939.3756899999</v>
      </c>
      <c r="N2">
        <v>28.792634368051399</v>
      </c>
    </row>
    <row r="3" spans="1:14">
      <c r="A3" s="9"/>
      <c r="B3" s="3" t="s">
        <v>44</v>
      </c>
      <c r="C3">
        <v>417.68669999999997</v>
      </c>
      <c r="D3">
        <v>0</v>
      </c>
      <c r="E3">
        <v>1819712.43729</v>
      </c>
      <c r="F3">
        <v>0</v>
      </c>
      <c r="G3">
        <v>1819712.43729</v>
      </c>
      <c r="H3">
        <v>0</v>
      </c>
      <c r="I3">
        <v>0.49733383897548089</v>
      </c>
      <c r="J3">
        <v>215962.64704000001</v>
      </c>
      <c r="K3">
        <v>22912828.863469999</v>
      </c>
      <c r="L3">
        <v>0</v>
      </c>
      <c r="M3">
        <v>22912829.05601</v>
      </c>
      <c r="N3">
        <v>12.59145602317011</v>
      </c>
    </row>
    <row r="4" spans="1:14">
      <c r="A4" s="8" t="s">
        <v>45</v>
      </c>
      <c r="B4" s="3" t="s">
        <v>46</v>
      </c>
      <c r="C4">
        <v>325.78577000000001</v>
      </c>
      <c r="D4">
        <v>0</v>
      </c>
      <c r="E4">
        <v>1094999.99208</v>
      </c>
      <c r="F4">
        <v>1855932.1899699999</v>
      </c>
      <c r="G4">
        <v>-760932.19788999995</v>
      </c>
      <c r="H4">
        <v>0</v>
      </c>
      <c r="I4">
        <v>0.65031818301947319</v>
      </c>
      <c r="J4">
        <v>0</v>
      </c>
      <c r="K4">
        <v>16007904.55799</v>
      </c>
      <c r="L4">
        <v>0</v>
      </c>
      <c r="M4">
        <v>16007904.53112</v>
      </c>
      <c r="N4">
        <v>14.61909088</v>
      </c>
    </row>
    <row r="5" spans="1:14">
      <c r="A5" s="10"/>
      <c r="B5" s="3" t="s">
        <v>47</v>
      </c>
      <c r="C5">
        <v>169.36510999999999</v>
      </c>
      <c r="D5">
        <v>0</v>
      </c>
      <c r="E5">
        <v>375126.25644000003</v>
      </c>
      <c r="F5">
        <v>375126.25644000003</v>
      </c>
      <c r="G5">
        <v>0</v>
      </c>
      <c r="H5">
        <v>-1.4999999999999999E-4</v>
      </c>
      <c r="I5">
        <v>0.25284209953277859</v>
      </c>
      <c r="J5">
        <v>0</v>
      </c>
      <c r="K5">
        <v>0</v>
      </c>
      <c r="L5">
        <v>-1.4999999999999999E-4</v>
      </c>
      <c r="M5">
        <v>-1.4999999999999999E-4</v>
      </c>
    </row>
    <row r="6" spans="1:14">
      <c r="A6" s="10"/>
      <c r="B6" s="3" t="s">
        <v>48</v>
      </c>
      <c r="C6">
        <v>89.557829999999996</v>
      </c>
      <c r="D6">
        <v>0</v>
      </c>
      <c r="E6">
        <v>205689.65367999999</v>
      </c>
      <c r="F6">
        <v>205689.65367999999</v>
      </c>
      <c r="G6">
        <v>0</v>
      </c>
      <c r="H6">
        <v>3.6000000000000002E-4</v>
      </c>
      <c r="I6">
        <v>0.262183105597802</v>
      </c>
      <c r="J6">
        <v>0</v>
      </c>
      <c r="K6">
        <v>0</v>
      </c>
      <c r="L6">
        <v>3.6000000000000002E-4</v>
      </c>
      <c r="M6">
        <v>3.6000000000000002E-4</v>
      </c>
    </row>
    <row r="7" spans="1:14">
      <c r="A7" s="9"/>
      <c r="B7" s="3" t="s">
        <v>49</v>
      </c>
      <c r="C7">
        <v>5.4196799999999996</v>
      </c>
      <c r="D7">
        <v>0</v>
      </c>
      <c r="E7">
        <v>876000.00196999998</v>
      </c>
      <c r="F7">
        <v>1130040.00254</v>
      </c>
      <c r="G7">
        <v>-254040.00057</v>
      </c>
      <c r="H7">
        <v>0</v>
      </c>
      <c r="I7">
        <v>0.73805095503793583</v>
      </c>
      <c r="J7">
        <v>0</v>
      </c>
      <c r="K7">
        <v>15659517.390799999</v>
      </c>
      <c r="L7">
        <v>6534960.01468</v>
      </c>
      <c r="M7">
        <v>22194477.633340001</v>
      </c>
      <c r="N7">
        <v>25.336161700000002</v>
      </c>
    </row>
    <row r="8" spans="1:14">
      <c r="A8" s="3" t="s">
        <v>50</v>
      </c>
      <c r="B8" s="3" t="s">
        <v>51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-76739749.526800007</v>
      </c>
    </row>
    <row r="9" spans="1:14">
      <c r="A9" s="3" t="s">
        <v>52</v>
      </c>
      <c r="B9" s="3" t="s">
        <v>51</v>
      </c>
      <c r="C9">
        <v>9.5773600000000005</v>
      </c>
      <c r="D9">
        <v>0</v>
      </c>
      <c r="E9">
        <v>3847.9340699999998</v>
      </c>
      <c r="F9">
        <v>4132.1206700000002</v>
      </c>
      <c r="G9">
        <v>-284.1866</v>
      </c>
      <c r="H9">
        <v>0</v>
      </c>
      <c r="I9">
        <v>9.5117025986284312E-2</v>
      </c>
      <c r="J9">
        <v>84181.903999999995</v>
      </c>
      <c r="K9">
        <v>176640.81367</v>
      </c>
      <c r="L9">
        <v>0</v>
      </c>
      <c r="M9">
        <v>176640.81367999999</v>
      </c>
      <c r="N9">
        <v>45.90556845603971</v>
      </c>
    </row>
    <row r="10" spans="1:14">
      <c r="A10" s="8" t="s">
        <v>53</v>
      </c>
      <c r="B10" s="3" t="s">
        <v>47</v>
      </c>
      <c r="C10">
        <v>2522.4285</v>
      </c>
      <c r="D10">
        <v>0</v>
      </c>
      <c r="E10">
        <v>187563.12830000001</v>
      </c>
      <c r="F10">
        <v>187563.12815</v>
      </c>
      <c r="G10">
        <v>1.4999999999999999E-4</v>
      </c>
      <c r="H10">
        <v>0</v>
      </c>
      <c r="I10">
        <v>0.35976889731463152</v>
      </c>
      <c r="J10">
        <v>0</v>
      </c>
      <c r="K10">
        <v>12792215.86551</v>
      </c>
      <c r="L10">
        <v>1.4999999999999999E-4</v>
      </c>
      <c r="M10">
        <v>12792215.78186</v>
      </c>
      <c r="N10">
        <v>68.202175764969184</v>
      </c>
    </row>
    <row r="11" spans="1:14">
      <c r="A11" s="9"/>
      <c r="B11" s="3" t="s">
        <v>48</v>
      </c>
      <c r="C11">
        <v>61821.285000000003</v>
      </c>
      <c r="D11">
        <v>0</v>
      </c>
      <c r="E11">
        <v>102844.82666000001</v>
      </c>
      <c r="F11">
        <v>102844.82702</v>
      </c>
      <c r="G11">
        <v>-3.6000000000000002E-4</v>
      </c>
      <c r="H11">
        <v>0</v>
      </c>
      <c r="I11">
        <v>0.3564811938153663</v>
      </c>
      <c r="J11">
        <v>0</v>
      </c>
      <c r="K11">
        <v>595742.22864999995</v>
      </c>
      <c r="L11">
        <v>-3.6000000000000002E-4</v>
      </c>
      <c r="M11">
        <v>595742.20603999996</v>
      </c>
      <c r="N11">
        <v>5.792630158735566</v>
      </c>
    </row>
    <row r="14" spans="1:14">
      <c r="A14" s="3" t="s">
        <v>54</v>
      </c>
      <c r="B14" s="3" t="s">
        <v>55</v>
      </c>
    </row>
    <row r="15" spans="1:14">
      <c r="A15" t="s">
        <v>6</v>
      </c>
      <c r="B15">
        <v>70267353.345640004</v>
      </c>
    </row>
    <row r="16" spans="1:14">
      <c r="A16" t="s">
        <v>7</v>
      </c>
      <c r="B16">
        <v>6534960.01468</v>
      </c>
    </row>
    <row r="17" spans="1:2">
      <c r="A17" t="s">
        <v>8</v>
      </c>
      <c r="B17">
        <v>876000.00196999998</v>
      </c>
    </row>
    <row r="18" spans="1:2">
      <c r="A18" t="s">
        <v>9</v>
      </c>
      <c r="B18">
        <v>543.57801571134166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8"/>
  <sheetViews>
    <sheetView workbookViewId="0"/>
  </sheetViews>
  <sheetFormatPr baseColWidth="10" defaultRowHeight="16"/>
  <sheetData>
    <row r="1" spans="1:14"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</row>
    <row r="2" spans="1:14">
      <c r="A2" s="11" t="s">
        <v>42</v>
      </c>
      <c r="B2" s="3" t="s">
        <v>43</v>
      </c>
      <c r="C2">
        <v>426.63618000000002</v>
      </c>
      <c r="D2">
        <v>0</v>
      </c>
      <c r="E2">
        <v>563976.22357000003</v>
      </c>
      <c r="F2">
        <v>0</v>
      </c>
      <c r="G2">
        <v>563976.22357000003</v>
      </c>
      <c r="H2">
        <v>0</v>
      </c>
      <c r="I2">
        <v>0.15090339970698219</v>
      </c>
      <c r="J2">
        <v>140833.44727</v>
      </c>
      <c r="K2">
        <v>18110736.77682</v>
      </c>
      <c r="L2">
        <v>0</v>
      </c>
      <c r="M2">
        <v>18110736.669380002</v>
      </c>
      <c r="N2">
        <v>32.112587671644597</v>
      </c>
    </row>
    <row r="3" spans="1:14">
      <c r="A3" s="8"/>
      <c r="B3" s="3" t="s">
        <v>44</v>
      </c>
      <c r="C3">
        <v>491.87977000000001</v>
      </c>
      <c r="D3">
        <v>0</v>
      </c>
      <c r="E3">
        <v>1327804.4117699999</v>
      </c>
      <c r="F3">
        <v>0</v>
      </c>
      <c r="G3">
        <v>1327804.4117699999</v>
      </c>
      <c r="H3">
        <v>0</v>
      </c>
      <c r="I3">
        <v>0.30815630006495293</v>
      </c>
      <c r="J3">
        <v>331865.32331000001</v>
      </c>
      <c r="K3">
        <v>26982800.724599998</v>
      </c>
      <c r="L3">
        <v>0</v>
      </c>
      <c r="M3">
        <v>26982800.414340001</v>
      </c>
      <c r="N3">
        <v>20.32136623347321</v>
      </c>
    </row>
    <row r="4" spans="1:14">
      <c r="A4" s="11" t="s">
        <v>45</v>
      </c>
      <c r="B4" s="3" t="s">
        <v>46</v>
      </c>
      <c r="C4">
        <v>338.29996999999997</v>
      </c>
      <c r="D4">
        <v>0</v>
      </c>
      <c r="E4">
        <v>1095000.0045100001</v>
      </c>
      <c r="F4">
        <v>1855932.21104</v>
      </c>
      <c r="G4">
        <v>-760932.20652999997</v>
      </c>
      <c r="H4">
        <v>0</v>
      </c>
      <c r="I4">
        <v>0.62626198281956691</v>
      </c>
      <c r="J4">
        <v>0</v>
      </c>
      <c r="K4">
        <v>16622805.936960001</v>
      </c>
      <c r="L4">
        <v>0</v>
      </c>
      <c r="M4">
        <v>16622806.41664</v>
      </c>
      <c r="N4">
        <v>15.180645119999999</v>
      </c>
    </row>
    <row r="5" spans="1:14">
      <c r="A5" s="8"/>
      <c r="B5" s="3" t="s">
        <v>47</v>
      </c>
      <c r="C5">
        <v>147.46668</v>
      </c>
      <c r="D5">
        <v>0</v>
      </c>
      <c r="E5">
        <v>391774.35152999999</v>
      </c>
      <c r="F5">
        <v>391774.35152999999</v>
      </c>
      <c r="G5">
        <v>0</v>
      </c>
      <c r="H5">
        <v>-2.0000000000000001E-4</v>
      </c>
      <c r="I5">
        <v>0.30327596715407168</v>
      </c>
      <c r="J5">
        <v>0</v>
      </c>
      <c r="K5">
        <v>0</v>
      </c>
      <c r="L5">
        <v>-2.0000000000000001E-4</v>
      </c>
      <c r="M5">
        <v>-1.8000000000000001E-4</v>
      </c>
    </row>
    <row r="6" spans="1:14">
      <c r="A6" s="8"/>
      <c r="B6" s="3" t="s">
        <v>48</v>
      </c>
      <c r="C6">
        <v>76.362160000000003</v>
      </c>
      <c r="D6">
        <v>0</v>
      </c>
      <c r="E6">
        <v>122605.74507999999</v>
      </c>
      <c r="F6">
        <v>122605.74507999999</v>
      </c>
      <c r="G6">
        <v>0</v>
      </c>
      <c r="H6">
        <v>4.0000000000000002E-4</v>
      </c>
      <c r="I6">
        <v>0.1832856744754208</v>
      </c>
      <c r="J6">
        <v>0</v>
      </c>
      <c r="K6">
        <v>0</v>
      </c>
      <c r="L6">
        <v>4.0000000000000002E-4</v>
      </c>
      <c r="M6">
        <v>4.0000000000000002E-4</v>
      </c>
    </row>
    <row r="7" spans="1:14">
      <c r="A7" s="8"/>
      <c r="B7" s="3" t="s">
        <v>49</v>
      </c>
      <c r="C7">
        <v>4.7189300000000003</v>
      </c>
      <c r="D7">
        <v>0</v>
      </c>
      <c r="E7">
        <v>875999.99924000003</v>
      </c>
      <c r="F7">
        <v>1130039.99902</v>
      </c>
      <c r="G7">
        <v>-254039.99978000001</v>
      </c>
      <c r="H7">
        <v>0</v>
      </c>
      <c r="I7">
        <v>0.84764978501482324</v>
      </c>
      <c r="J7">
        <v>0</v>
      </c>
      <c r="K7">
        <v>13634785.680330001</v>
      </c>
      <c r="L7">
        <v>6534959.9943599999</v>
      </c>
      <c r="M7">
        <v>20169745.459589999</v>
      </c>
      <c r="N7">
        <v>23.024823600000001</v>
      </c>
    </row>
    <row r="8" spans="1:14">
      <c r="A8" s="3" t="s">
        <v>50</v>
      </c>
      <c r="B8" s="3" t="s">
        <v>51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-95746913.044070005</v>
      </c>
    </row>
    <row r="9" spans="1:14">
      <c r="A9" s="3" t="s">
        <v>52</v>
      </c>
      <c r="B9" s="3" t="s">
        <v>51</v>
      </c>
      <c r="C9">
        <v>31.91385</v>
      </c>
      <c r="D9">
        <v>0</v>
      </c>
      <c r="E9">
        <v>10946.296850000001</v>
      </c>
      <c r="F9">
        <v>11754.72832</v>
      </c>
      <c r="G9">
        <v>-808.43146999999999</v>
      </c>
      <c r="H9">
        <v>0</v>
      </c>
      <c r="I9">
        <v>8.1201108609584863E-2</v>
      </c>
      <c r="J9">
        <v>280373.75747000001</v>
      </c>
      <c r="K9">
        <v>588605.36601</v>
      </c>
      <c r="L9">
        <v>0</v>
      </c>
      <c r="M9">
        <v>588605.36138000002</v>
      </c>
      <c r="N9">
        <v>53.771979385073386</v>
      </c>
    </row>
    <row r="10" spans="1:14">
      <c r="A10" s="11" t="s">
        <v>53</v>
      </c>
      <c r="B10" s="3" t="s">
        <v>47</v>
      </c>
      <c r="C10">
        <v>2572.3384000000001</v>
      </c>
      <c r="D10">
        <v>0</v>
      </c>
      <c r="E10">
        <v>195887.17587000001</v>
      </c>
      <c r="F10">
        <v>195887.17567</v>
      </c>
      <c r="G10">
        <v>2.0000000000000001E-4</v>
      </c>
      <c r="H10">
        <v>0</v>
      </c>
      <c r="I10">
        <v>0.28970152993867371</v>
      </c>
      <c r="J10">
        <v>0</v>
      </c>
      <c r="K10">
        <v>13045328.377769999</v>
      </c>
      <c r="L10">
        <v>2.0000000000000001E-4</v>
      </c>
      <c r="M10">
        <v>13045327.999329999</v>
      </c>
      <c r="N10">
        <v>66.596129964157228</v>
      </c>
    </row>
    <row r="11" spans="1:14">
      <c r="A11" s="8"/>
      <c r="B11" s="3" t="s">
        <v>48</v>
      </c>
      <c r="C11">
        <v>23544.885999999999</v>
      </c>
      <c r="D11">
        <v>0</v>
      </c>
      <c r="E11">
        <v>61302.872340000002</v>
      </c>
      <c r="F11">
        <v>61302.872739999999</v>
      </c>
      <c r="G11">
        <v>-4.0000000000000002E-4</v>
      </c>
      <c r="H11">
        <v>0</v>
      </c>
      <c r="I11">
        <v>0.27026817288476152</v>
      </c>
      <c r="J11">
        <v>0</v>
      </c>
      <c r="K11">
        <v>226890.83313000001</v>
      </c>
      <c r="L11">
        <v>-4.0000000000000002E-4</v>
      </c>
      <c r="M11">
        <v>226890.78383</v>
      </c>
      <c r="N11">
        <v>3.7011463209698721</v>
      </c>
    </row>
    <row r="14" spans="1:14">
      <c r="A14" s="3" t="s">
        <v>54</v>
      </c>
      <c r="B14" s="3" t="s">
        <v>55</v>
      </c>
    </row>
    <row r="15" spans="1:14">
      <c r="A15" t="s">
        <v>6</v>
      </c>
      <c r="B15">
        <v>89211953.69562</v>
      </c>
    </row>
    <row r="16" spans="1:14">
      <c r="A16" t="s">
        <v>7</v>
      </c>
      <c r="B16">
        <v>6534959.9943599999</v>
      </c>
    </row>
    <row r="17" spans="1:2">
      <c r="A17" t="s">
        <v>8</v>
      </c>
      <c r="B17">
        <v>875999.99924000003</v>
      </c>
    </row>
    <row r="18" spans="1:2">
      <c r="A18" t="s">
        <v>9</v>
      </c>
      <c r="B18">
        <v>677.66080524303447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8"/>
  <sheetViews>
    <sheetView workbookViewId="0"/>
  </sheetViews>
  <sheetFormatPr baseColWidth="10" defaultRowHeight="16"/>
  <sheetData>
    <row r="1" spans="1:14"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</row>
    <row r="2" spans="1:14">
      <c r="A2" s="12" t="s">
        <v>42</v>
      </c>
      <c r="B2" s="1" t="s">
        <v>43</v>
      </c>
      <c r="C2">
        <v>315.94092999999998</v>
      </c>
      <c r="D2">
        <v>0</v>
      </c>
      <c r="E2">
        <v>411259.59934999997</v>
      </c>
      <c r="F2">
        <v>0</v>
      </c>
      <c r="G2">
        <v>411259.59934999997</v>
      </c>
      <c r="H2">
        <v>0</v>
      </c>
      <c r="I2">
        <v>0.14859562513790159</v>
      </c>
      <c r="J2">
        <v>110679.77800000001</v>
      </c>
      <c r="K2">
        <v>13411715.387700001</v>
      </c>
      <c r="L2">
        <v>0</v>
      </c>
      <c r="M2">
        <v>13411715.26609</v>
      </c>
      <c r="N2">
        <v>32.611314269745058</v>
      </c>
    </row>
    <row r="3" spans="1:14">
      <c r="A3" s="13"/>
      <c r="B3" s="1" t="s">
        <v>44</v>
      </c>
      <c r="C3">
        <v>441.16215999999997</v>
      </c>
      <c r="D3">
        <v>0</v>
      </c>
      <c r="E3">
        <v>1480072.0113299999</v>
      </c>
      <c r="F3">
        <v>0</v>
      </c>
      <c r="G3">
        <v>1480072.0113299999</v>
      </c>
      <c r="H3">
        <v>0</v>
      </c>
      <c r="I3">
        <v>0.38298386697535441</v>
      </c>
      <c r="J3">
        <v>356284.01165</v>
      </c>
      <c r="K3">
        <v>24200610.345309999</v>
      </c>
      <c r="L3">
        <v>0</v>
      </c>
      <c r="M3">
        <v>24200610.352120001</v>
      </c>
      <c r="N3">
        <v>16.350968367935721</v>
      </c>
    </row>
    <row r="4" spans="1:14">
      <c r="A4" s="12" t="s">
        <v>45</v>
      </c>
      <c r="B4" s="1" t="s">
        <v>46</v>
      </c>
      <c r="C4">
        <v>328.16834999999998</v>
      </c>
      <c r="D4">
        <v>0</v>
      </c>
      <c r="E4">
        <v>1095000.00245</v>
      </c>
      <c r="F4">
        <v>1855932.2075400001</v>
      </c>
      <c r="G4">
        <v>-760932.20508999994</v>
      </c>
      <c r="H4">
        <v>0</v>
      </c>
      <c r="I4">
        <v>0.64559671887919723</v>
      </c>
      <c r="J4">
        <v>0</v>
      </c>
      <c r="K4">
        <v>16124975.703369999</v>
      </c>
      <c r="L4">
        <v>0</v>
      </c>
      <c r="M4">
        <v>16124975.40037</v>
      </c>
      <c r="N4">
        <v>14.726004959999999</v>
      </c>
    </row>
    <row r="5" spans="1:14">
      <c r="A5" s="14"/>
      <c r="B5" s="1" t="s">
        <v>47</v>
      </c>
      <c r="C5">
        <v>144.40737999999999</v>
      </c>
      <c r="D5">
        <v>0</v>
      </c>
      <c r="E5">
        <v>353850.19296999997</v>
      </c>
      <c r="F5">
        <v>353850.19296999997</v>
      </c>
      <c r="G5">
        <v>0</v>
      </c>
      <c r="H5">
        <v>-1E-4</v>
      </c>
      <c r="I5">
        <v>0.27972157655654439</v>
      </c>
      <c r="J5">
        <v>0</v>
      </c>
      <c r="K5">
        <v>0</v>
      </c>
      <c r="L5">
        <v>-1E-4</v>
      </c>
      <c r="M5">
        <v>-1E-4</v>
      </c>
    </row>
    <row r="6" spans="1:14">
      <c r="A6" s="14"/>
      <c r="B6" s="1" t="s">
        <v>48</v>
      </c>
      <c r="C6">
        <v>80.236059999999995</v>
      </c>
      <c r="D6">
        <v>0</v>
      </c>
      <c r="E6">
        <v>109522.38956</v>
      </c>
      <c r="F6">
        <v>109522.38956</v>
      </c>
      <c r="G6">
        <v>0</v>
      </c>
      <c r="H6">
        <v>-1E-3</v>
      </c>
      <c r="I6">
        <v>0.1558222076208628</v>
      </c>
      <c r="J6">
        <v>0</v>
      </c>
      <c r="K6">
        <v>0</v>
      </c>
      <c r="L6">
        <v>-1E-3</v>
      </c>
      <c r="M6">
        <v>-1E-3</v>
      </c>
    </row>
    <row r="7" spans="1:14">
      <c r="A7" s="13"/>
      <c r="B7" s="1" t="s">
        <v>49</v>
      </c>
      <c r="C7">
        <v>4.6210399999999998</v>
      </c>
      <c r="D7">
        <v>0</v>
      </c>
      <c r="E7">
        <v>876000.00150000001</v>
      </c>
      <c r="F7">
        <v>1130040.0019400001</v>
      </c>
      <c r="G7">
        <v>-254040.00044</v>
      </c>
      <c r="H7">
        <v>0</v>
      </c>
      <c r="I7">
        <v>0.86560601076813881</v>
      </c>
      <c r="J7">
        <v>0</v>
      </c>
      <c r="K7">
        <v>13351922.74645</v>
      </c>
      <c r="L7">
        <v>6534960.0112100001</v>
      </c>
      <c r="M7">
        <v>19886883.315510001</v>
      </c>
      <c r="N7">
        <v>22.701921599999999</v>
      </c>
    </row>
    <row r="8" spans="1:14">
      <c r="A8" s="1" t="s">
        <v>50</v>
      </c>
      <c r="B8" s="1" t="s">
        <v>51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-87103036.217500001</v>
      </c>
    </row>
    <row r="9" spans="1:14">
      <c r="A9" s="1" t="s">
        <v>52</v>
      </c>
      <c r="B9" s="1" t="s">
        <v>51</v>
      </c>
      <c r="C9">
        <v>14.87003</v>
      </c>
      <c r="D9">
        <v>0</v>
      </c>
      <c r="E9">
        <v>4866.44992</v>
      </c>
      <c r="F9">
        <v>5225.8583099999996</v>
      </c>
      <c r="G9">
        <v>-359.40839999999997</v>
      </c>
      <c r="H9">
        <v>0</v>
      </c>
      <c r="I9">
        <v>7.7477315109653444E-2</v>
      </c>
      <c r="J9">
        <v>130620.86244</v>
      </c>
      <c r="K9">
        <v>274256.43920000002</v>
      </c>
      <c r="L9">
        <v>0</v>
      </c>
      <c r="M9">
        <v>274256.44056000002</v>
      </c>
      <c r="N9">
        <v>56.356650405918678</v>
      </c>
    </row>
    <row r="10" spans="1:14">
      <c r="A10" s="12" t="s">
        <v>53</v>
      </c>
      <c r="B10" s="1" t="s">
        <v>47</v>
      </c>
      <c r="C10">
        <v>2564.5106999999998</v>
      </c>
      <c r="D10">
        <v>0</v>
      </c>
      <c r="E10">
        <v>176925.09654</v>
      </c>
      <c r="F10">
        <v>176925.09643000001</v>
      </c>
      <c r="G10">
        <v>1E-4</v>
      </c>
      <c r="H10">
        <v>0</v>
      </c>
      <c r="I10">
        <v>0.26594957080896559</v>
      </c>
      <c r="J10">
        <v>0</v>
      </c>
      <c r="K10">
        <v>13005631.06697</v>
      </c>
      <c r="L10">
        <v>1E-4</v>
      </c>
      <c r="M10">
        <v>13005631.12246</v>
      </c>
      <c r="N10">
        <v>73.509245712095861</v>
      </c>
    </row>
    <row r="11" spans="1:14">
      <c r="A11" s="13"/>
      <c r="B11" s="1" t="s">
        <v>48</v>
      </c>
      <c r="C11">
        <v>20646.921999999999</v>
      </c>
      <c r="D11">
        <v>0</v>
      </c>
      <c r="E11">
        <v>54761.19528</v>
      </c>
      <c r="F11">
        <v>54761.194280000003</v>
      </c>
      <c r="G11">
        <v>1E-3</v>
      </c>
      <c r="H11">
        <v>0</v>
      </c>
      <c r="I11">
        <v>0.25121269213880892</v>
      </c>
      <c r="J11">
        <v>0</v>
      </c>
      <c r="K11">
        <v>198964.53667999999</v>
      </c>
      <c r="L11">
        <v>1E-3</v>
      </c>
      <c r="M11">
        <v>198964.65311000001</v>
      </c>
      <c r="N11">
        <v>3.6333134973957328</v>
      </c>
    </row>
    <row r="14" spans="1:14">
      <c r="A14" s="1" t="s">
        <v>54</v>
      </c>
      <c r="B14" s="1" t="s">
        <v>55</v>
      </c>
    </row>
    <row r="15" spans="1:14">
      <c r="A15" t="s">
        <v>6</v>
      </c>
      <c r="B15">
        <v>80568076.225680009</v>
      </c>
    </row>
    <row r="16" spans="1:14">
      <c r="A16" t="s">
        <v>7</v>
      </c>
      <c r="B16">
        <v>6534960.0112100001</v>
      </c>
    </row>
    <row r="17" spans="1:2">
      <c r="A17" t="s">
        <v>8</v>
      </c>
      <c r="B17">
        <v>876000.00150000001</v>
      </c>
    </row>
    <row r="18" spans="1:2">
      <c r="A18" t="s">
        <v>9</v>
      </c>
      <c r="B18">
        <v>616.4826755068425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workbookViewId="0"/>
  </sheetViews>
  <sheetFormatPr baseColWidth="10" defaultRowHeight="16"/>
  <sheetData>
    <row r="1" spans="1:14"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</row>
    <row r="2" spans="1:14">
      <c r="A2" s="8" t="s">
        <v>42</v>
      </c>
      <c r="B2" s="3" t="s">
        <v>43</v>
      </c>
      <c r="C2">
        <v>146.60072</v>
      </c>
      <c r="D2">
        <v>0</v>
      </c>
      <c r="E2">
        <v>203117.54063999999</v>
      </c>
      <c r="F2">
        <v>0</v>
      </c>
      <c r="G2">
        <v>203117.54063999999</v>
      </c>
      <c r="H2">
        <v>0</v>
      </c>
      <c r="I2">
        <v>0.1581638207506757</v>
      </c>
      <c r="J2">
        <v>40387.419300000001</v>
      </c>
      <c r="K2">
        <v>6223211.19417</v>
      </c>
      <c r="L2">
        <v>0</v>
      </c>
      <c r="M2">
        <v>6223211.3856600001</v>
      </c>
      <c r="N2">
        <v>30.638478660176229</v>
      </c>
    </row>
    <row r="3" spans="1:14">
      <c r="A3" s="9"/>
      <c r="B3" s="3" t="s">
        <v>44</v>
      </c>
      <c r="C3">
        <v>508.90347000000003</v>
      </c>
      <c r="D3">
        <v>0</v>
      </c>
      <c r="E3">
        <v>1688447.8927199999</v>
      </c>
      <c r="F3">
        <v>0</v>
      </c>
      <c r="G3">
        <v>1688447.8927199999</v>
      </c>
      <c r="H3">
        <v>0</v>
      </c>
      <c r="I3">
        <v>0.37874607143079608</v>
      </c>
      <c r="J3">
        <v>218910.61305000001</v>
      </c>
      <c r="K3">
        <v>27916661.25863</v>
      </c>
      <c r="L3">
        <v>0</v>
      </c>
      <c r="M3">
        <v>27916661.259980001</v>
      </c>
      <c r="N3">
        <v>16.533919627255031</v>
      </c>
    </row>
    <row r="4" spans="1:14">
      <c r="A4" s="8" t="s">
        <v>45</v>
      </c>
      <c r="B4" s="3" t="s">
        <v>46</v>
      </c>
      <c r="C4">
        <v>338.96838000000002</v>
      </c>
      <c r="D4">
        <v>0</v>
      </c>
      <c r="E4">
        <v>1095000.0012099999</v>
      </c>
      <c r="F4">
        <v>1855932.2054300001</v>
      </c>
      <c r="G4">
        <v>-760932.20423000003</v>
      </c>
      <c r="H4">
        <v>0</v>
      </c>
      <c r="I4">
        <v>0.62502706004613162</v>
      </c>
      <c r="J4">
        <v>0</v>
      </c>
      <c r="K4">
        <v>16655649.12555</v>
      </c>
      <c r="L4">
        <v>0</v>
      </c>
      <c r="M4">
        <v>16655649.22866</v>
      </c>
      <c r="N4">
        <v>15.21063856</v>
      </c>
    </row>
    <row r="5" spans="1:14">
      <c r="A5" s="10"/>
      <c r="B5" s="3" t="s">
        <v>47</v>
      </c>
      <c r="C5">
        <v>165.02476999999999</v>
      </c>
      <c r="D5">
        <v>0</v>
      </c>
      <c r="E5">
        <v>398787.85875000001</v>
      </c>
      <c r="F5">
        <v>398787.85875000001</v>
      </c>
      <c r="G5">
        <v>0</v>
      </c>
      <c r="H5">
        <v>2.5000000000000001E-4</v>
      </c>
      <c r="I5">
        <v>0.27585998150459468</v>
      </c>
      <c r="J5">
        <v>0</v>
      </c>
      <c r="K5">
        <v>0</v>
      </c>
      <c r="L5">
        <v>2.5000000000000001E-4</v>
      </c>
      <c r="M5">
        <v>2.5000000000000001E-4</v>
      </c>
    </row>
    <row r="6" spans="1:14">
      <c r="A6" s="10"/>
      <c r="B6" s="3" t="s">
        <v>48</v>
      </c>
      <c r="C6">
        <v>87.877459999999999</v>
      </c>
      <c r="D6">
        <v>0</v>
      </c>
      <c r="E6">
        <v>219099.04689</v>
      </c>
      <c r="F6">
        <v>219099.04689</v>
      </c>
      <c r="G6">
        <v>0</v>
      </c>
      <c r="H6">
        <v>3.6000000000000002E-4</v>
      </c>
      <c r="I6">
        <v>0.28461575926295551</v>
      </c>
      <c r="J6">
        <v>0</v>
      </c>
      <c r="K6">
        <v>0</v>
      </c>
      <c r="L6">
        <v>3.6000000000000002E-4</v>
      </c>
      <c r="M6">
        <v>3.6000000000000002E-4</v>
      </c>
    </row>
    <row r="7" spans="1:14">
      <c r="A7" s="9"/>
      <c r="B7" s="3" t="s">
        <v>49</v>
      </c>
      <c r="C7">
        <v>5.2807899999999997</v>
      </c>
      <c r="D7">
        <v>0</v>
      </c>
      <c r="E7">
        <v>875999.99939999997</v>
      </c>
      <c r="F7">
        <v>1130039.9992200001</v>
      </c>
      <c r="G7">
        <v>-254039.99982999999</v>
      </c>
      <c r="H7">
        <v>0</v>
      </c>
      <c r="I7">
        <v>0.75746242512957351</v>
      </c>
      <c r="J7">
        <v>0</v>
      </c>
      <c r="K7">
        <v>15258208.429540001</v>
      </c>
      <c r="L7">
        <v>6534959.9955099998</v>
      </c>
      <c r="M7">
        <v>21793168.61919</v>
      </c>
      <c r="N7">
        <v>24.878046399999999</v>
      </c>
    </row>
    <row r="8" spans="1:14">
      <c r="A8" s="3" t="s">
        <v>50</v>
      </c>
      <c r="B8" s="3" t="s">
        <v>51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-85041586.743499994</v>
      </c>
    </row>
    <row r="9" spans="1:14">
      <c r="A9" s="3" t="s">
        <v>52</v>
      </c>
      <c r="B9" s="3" t="s">
        <v>51</v>
      </c>
      <c r="C9">
        <v>17.87077</v>
      </c>
      <c r="D9">
        <v>0</v>
      </c>
      <c r="E9">
        <v>8032.4508999999998</v>
      </c>
      <c r="F9">
        <v>8625.6821999999993</v>
      </c>
      <c r="G9">
        <v>-593.23130000000003</v>
      </c>
      <c r="H9">
        <v>0</v>
      </c>
      <c r="I9">
        <v>0.10640895719658409</v>
      </c>
      <c r="J9">
        <v>157141.18526</v>
      </c>
      <c r="K9">
        <v>329600.83805000002</v>
      </c>
      <c r="L9">
        <v>0</v>
      </c>
      <c r="M9">
        <v>329600.84026000003</v>
      </c>
      <c r="N9">
        <v>41.033502371994111</v>
      </c>
    </row>
    <row r="10" spans="1:14">
      <c r="A10" s="8" t="s">
        <v>53</v>
      </c>
      <c r="B10" s="3" t="s">
        <v>47</v>
      </c>
      <c r="C10">
        <v>2265.8643999999999</v>
      </c>
      <c r="D10">
        <v>0</v>
      </c>
      <c r="E10">
        <v>199393.92924999999</v>
      </c>
      <c r="F10">
        <v>199393.9295</v>
      </c>
      <c r="G10">
        <v>-2.5000000000000001E-4</v>
      </c>
      <c r="H10">
        <v>0</v>
      </c>
      <c r="I10">
        <v>0.43157598927808738</v>
      </c>
      <c r="J10">
        <v>0</v>
      </c>
      <c r="K10">
        <v>11491079.539720001</v>
      </c>
      <c r="L10">
        <v>-2.5000000000000001E-4</v>
      </c>
      <c r="M10">
        <v>11491079.507300001</v>
      </c>
      <c r="N10">
        <v>57.630047368712397</v>
      </c>
    </row>
    <row r="11" spans="1:14">
      <c r="A11" s="9"/>
      <c r="B11" s="3" t="s">
        <v>48</v>
      </c>
      <c r="C11">
        <v>65606.226999999999</v>
      </c>
      <c r="D11">
        <v>0</v>
      </c>
      <c r="E11">
        <v>109549.52326</v>
      </c>
      <c r="F11">
        <v>109549.52363</v>
      </c>
      <c r="G11">
        <v>-3.6000000000000002E-4</v>
      </c>
      <c r="H11">
        <v>0</v>
      </c>
      <c r="I11">
        <v>0.33686179453666798</v>
      </c>
      <c r="J11">
        <v>0</v>
      </c>
      <c r="K11">
        <v>632215.90891</v>
      </c>
      <c r="L11">
        <v>-3.6000000000000002E-4</v>
      </c>
      <c r="M11">
        <v>632215.89356</v>
      </c>
      <c r="N11">
        <v>5.7710522843674674</v>
      </c>
    </row>
    <row r="14" spans="1:14">
      <c r="A14" s="3" t="s">
        <v>54</v>
      </c>
      <c r="B14" s="3" t="s">
        <v>55</v>
      </c>
    </row>
    <row r="15" spans="1:14">
      <c r="A15" t="s">
        <v>6</v>
      </c>
      <c r="B15">
        <v>78506626.294570014</v>
      </c>
    </row>
    <row r="16" spans="1:14">
      <c r="A16" t="s">
        <v>7</v>
      </c>
      <c r="B16">
        <v>6534959.9955099998</v>
      </c>
    </row>
    <row r="17" spans="1:2">
      <c r="A17" t="s">
        <v>8</v>
      </c>
      <c r="B17">
        <v>875999.99939999997</v>
      </c>
    </row>
    <row r="18" spans="1:2">
      <c r="A18" t="s">
        <v>9</v>
      </c>
      <c r="B18">
        <v>601.89250611830096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8"/>
  <sheetViews>
    <sheetView workbookViewId="0"/>
  </sheetViews>
  <sheetFormatPr baseColWidth="10" defaultRowHeight="16"/>
  <sheetData>
    <row r="1" spans="1:14"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</row>
    <row r="2" spans="1:14">
      <c r="A2" s="8" t="s">
        <v>42</v>
      </c>
      <c r="B2" s="3" t="s">
        <v>43</v>
      </c>
      <c r="C2">
        <v>75.575429999999997</v>
      </c>
      <c r="D2">
        <v>0</v>
      </c>
      <c r="E2">
        <v>103288.84832999999</v>
      </c>
      <c r="F2">
        <v>0</v>
      </c>
      <c r="G2">
        <v>103288.84832999999</v>
      </c>
      <c r="H2">
        <v>0</v>
      </c>
      <c r="I2">
        <v>0.15601578449504019</v>
      </c>
      <c r="J2">
        <v>22242.540150000001</v>
      </c>
      <c r="K2">
        <v>3208182.5260000001</v>
      </c>
      <c r="L2">
        <v>0</v>
      </c>
      <c r="M2">
        <v>3208182.5161799998</v>
      </c>
      <c r="N2">
        <v>31.060310610840851</v>
      </c>
    </row>
    <row r="3" spans="1:14">
      <c r="A3" s="9"/>
      <c r="B3" s="3" t="s">
        <v>44</v>
      </c>
      <c r="C3">
        <v>432.96611000000001</v>
      </c>
      <c r="D3">
        <v>0</v>
      </c>
      <c r="E3">
        <v>1788247.02593</v>
      </c>
      <c r="F3">
        <v>0</v>
      </c>
      <c r="G3">
        <v>1788247.02593</v>
      </c>
      <c r="H3">
        <v>0</v>
      </c>
      <c r="I3">
        <v>0.47148676370998183</v>
      </c>
      <c r="J3">
        <v>176597.7807</v>
      </c>
      <c r="K3">
        <v>23751003.75979</v>
      </c>
      <c r="L3">
        <v>0</v>
      </c>
      <c r="M3">
        <v>23751003.685989998</v>
      </c>
      <c r="N3">
        <v>13.28172402571812</v>
      </c>
    </row>
    <row r="4" spans="1:14">
      <c r="A4" s="8" t="s">
        <v>45</v>
      </c>
      <c r="B4" s="3" t="s">
        <v>46</v>
      </c>
      <c r="C4">
        <v>323.49389000000002</v>
      </c>
      <c r="D4">
        <v>0</v>
      </c>
      <c r="E4">
        <v>1094999.9942699999</v>
      </c>
      <c r="F4">
        <v>1855932.1936699999</v>
      </c>
      <c r="G4">
        <v>-760932.19940000004</v>
      </c>
      <c r="H4">
        <v>0</v>
      </c>
      <c r="I4">
        <v>0.65492553816085974</v>
      </c>
      <c r="J4">
        <v>0</v>
      </c>
      <c r="K4">
        <v>15895290.07425</v>
      </c>
      <c r="L4">
        <v>0</v>
      </c>
      <c r="M4">
        <v>15895290.184629999</v>
      </c>
      <c r="N4">
        <v>14.51624672</v>
      </c>
    </row>
    <row r="5" spans="1:14">
      <c r="A5" s="10"/>
      <c r="B5" s="3" t="s">
        <v>47</v>
      </c>
      <c r="C5">
        <v>158.35903999999999</v>
      </c>
      <c r="D5">
        <v>0</v>
      </c>
      <c r="E5">
        <v>381168.40603000001</v>
      </c>
      <c r="F5">
        <v>381168.40603000001</v>
      </c>
      <c r="G5">
        <v>0</v>
      </c>
      <c r="H5">
        <v>6.9999999999999999E-4</v>
      </c>
      <c r="I5">
        <v>0.2747704204319501</v>
      </c>
      <c r="J5">
        <v>0</v>
      </c>
      <c r="K5">
        <v>0</v>
      </c>
      <c r="L5">
        <v>6.9999999999999999E-4</v>
      </c>
      <c r="M5">
        <v>6.9999999999999999E-4</v>
      </c>
    </row>
    <row r="6" spans="1:14">
      <c r="A6" s="10"/>
      <c r="B6" s="3" t="s">
        <v>48</v>
      </c>
      <c r="C6">
        <v>89.824179999999998</v>
      </c>
      <c r="D6">
        <v>0</v>
      </c>
      <c r="E6">
        <v>196429.29068999999</v>
      </c>
      <c r="F6">
        <v>196429.29068999999</v>
      </c>
      <c r="G6">
        <v>0</v>
      </c>
      <c r="H6">
        <v>1.2999999999999999E-4</v>
      </c>
      <c r="I6">
        <v>0.2496370131071611</v>
      </c>
      <c r="J6">
        <v>0</v>
      </c>
      <c r="K6">
        <v>0</v>
      </c>
      <c r="L6">
        <v>1.2999999999999999E-4</v>
      </c>
      <c r="M6">
        <v>1.2999999999999999E-4</v>
      </c>
    </row>
    <row r="7" spans="1:14">
      <c r="A7" s="9"/>
      <c r="B7" s="3" t="s">
        <v>49</v>
      </c>
      <c r="C7">
        <v>5.0674900000000003</v>
      </c>
      <c r="D7">
        <v>0</v>
      </c>
      <c r="E7">
        <v>876000.00005999999</v>
      </c>
      <c r="F7">
        <v>1130040.0000700001</v>
      </c>
      <c r="G7">
        <v>-254040.00002000001</v>
      </c>
      <c r="H7">
        <v>0</v>
      </c>
      <c r="I7">
        <v>0.78934541558049443</v>
      </c>
      <c r="J7">
        <v>0</v>
      </c>
      <c r="K7">
        <v>14641895.03369</v>
      </c>
      <c r="L7">
        <v>6534960.00043</v>
      </c>
      <c r="M7">
        <v>21176854.922809999</v>
      </c>
      <c r="N7">
        <v>24.1744919</v>
      </c>
    </row>
    <row r="8" spans="1:14">
      <c r="A8" s="3" t="s">
        <v>50</v>
      </c>
      <c r="B8" s="3" t="s">
        <v>51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-76511118.563390002</v>
      </c>
    </row>
    <row r="9" spans="1:14">
      <c r="A9" s="3" t="s">
        <v>52</v>
      </c>
      <c r="B9" s="3" t="s">
        <v>51</v>
      </c>
      <c r="C9">
        <v>16.388300000000001</v>
      </c>
      <c r="D9">
        <v>0</v>
      </c>
      <c r="E9">
        <v>7632.2391500000003</v>
      </c>
      <c r="F9">
        <v>8195.91309</v>
      </c>
      <c r="G9">
        <v>-563.67394000000002</v>
      </c>
      <c r="H9">
        <v>0</v>
      </c>
      <c r="I9">
        <v>0.11025365657206659</v>
      </c>
      <c r="J9">
        <v>144125.15565999999</v>
      </c>
      <c r="K9">
        <v>302258.72321999999</v>
      </c>
      <c r="L9">
        <v>0</v>
      </c>
      <c r="M9">
        <v>302258.72237999999</v>
      </c>
      <c r="N9">
        <v>39.602896953836982</v>
      </c>
    </row>
    <row r="10" spans="1:14">
      <c r="A10" s="8" t="s">
        <v>53</v>
      </c>
      <c r="B10" s="3" t="s">
        <v>47</v>
      </c>
      <c r="C10">
        <v>2287.9717999999998</v>
      </c>
      <c r="D10">
        <v>0</v>
      </c>
      <c r="E10">
        <v>190584.20266000001</v>
      </c>
      <c r="F10">
        <v>190584.20337</v>
      </c>
      <c r="G10">
        <v>-6.9999999999999999E-4</v>
      </c>
      <c r="H10">
        <v>0</v>
      </c>
      <c r="I10">
        <v>0.40866922398256827</v>
      </c>
      <c r="J10">
        <v>0</v>
      </c>
      <c r="K10">
        <v>11603194.762429999</v>
      </c>
      <c r="L10">
        <v>-6.9999999999999999E-4</v>
      </c>
      <c r="M10">
        <v>11603194.905230001</v>
      </c>
      <c r="N10">
        <v>60.882242249217349</v>
      </c>
    </row>
    <row r="11" spans="1:14">
      <c r="A11" s="9"/>
      <c r="B11" s="3" t="s">
        <v>48</v>
      </c>
      <c r="C11">
        <v>59599.658000000003</v>
      </c>
      <c r="D11">
        <v>0</v>
      </c>
      <c r="E11">
        <v>98214.645279999997</v>
      </c>
      <c r="F11">
        <v>98214.645409999997</v>
      </c>
      <c r="G11">
        <v>-1.2999999999999999E-4</v>
      </c>
      <c r="H11">
        <v>0</v>
      </c>
      <c r="I11">
        <v>0.3360916821032765</v>
      </c>
      <c r="J11">
        <v>0</v>
      </c>
      <c r="K11">
        <v>574333.46918000001</v>
      </c>
      <c r="L11">
        <v>-1.2999999999999999E-4</v>
      </c>
      <c r="M11">
        <v>574333.46631000005</v>
      </c>
      <c r="N11">
        <v>5.8477361189897721</v>
      </c>
    </row>
    <row r="14" spans="1:14">
      <c r="A14" s="3" t="s">
        <v>54</v>
      </c>
      <c r="B14" s="3" t="s">
        <v>55</v>
      </c>
    </row>
    <row r="15" spans="1:14">
      <c r="A15" t="s">
        <v>6</v>
      </c>
      <c r="B15">
        <v>69976158.348560005</v>
      </c>
    </row>
    <row r="16" spans="1:14">
      <c r="A16" t="s">
        <v>7</v>
      </c>
      <c r="B16">
        <v>6534960.00043</v>
      </c>
    </row>
    <row r="17" spans="1:2">
      <c r="A17" t="s">
        <v>8</v>
      </c>
      <c r="B17">
        <v>876000.00005999999</v>
      </c>
    </row>
    <row r="18" spans="1:2">
      <c r="A18" t="s">
        <v>9</v>
      </c>
      <c r="B18">
        <v>541.51704763840985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LCOM_Overview</vt:lpstr>
      <vt:lpstr>InMo_BT_VE</vt:lpstr>
      <vt:lpstr>InMo_BT_GW</vt:lpstr>
      <vt:lpstr>InMo_CF_VE</vt:lpstr>
      <vt:lpstr>InMo_CF_GW</vt:lpstr>
      <vt:lpstr>JiLi_BC_VE</vt:lpstr>
      <vt:lpstr>JiLi_BC_GW</vt:lpstr>
      <vt:lpstr>LiNi_CY_VE</vt:lpstr>
      <vt:lpstr>LiNi_CY_GW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Horster</dc:creator>
  <cp:lastModifiedBy>Philip Horster</cp:lastModifiedBy>
  <dcterms:created xsi:type="dcterms:W3CDTF">2025-02-18T03:00:34Z</dcterms:created>
  <dcterms:modified xsi:type="dcterms:W3CDTF">2025-02-18T06:55:24Z</dcterms:modified>
</cp:coreProperties>
</file>