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00" yWindow="640" windowWidth="28240" windowHeight="16840" tabRatio="600" firstSheet="0" activeTab="0" autoFilterDateGrouping="1"/>
  </bookViews>
  <sheets>
    <sheet xmlns:r="http://schemas.openxmlformats.org/officeDocument/2006/relationships" name="LCOX_Overview" sheetId="1" state="visible" r:id="rId1"/>
    <sheet xmlns:r="http://schemas.openxmlformats.org/officeDocument/2006/relationships" name="LCOM_Overview" sheetId="2" state="visible" r:id="rId2"/>
    <sheet xmlns:r="http://schemas.openxmlformats.org/officeDocument/2006/relationships" name="InMo_BT_VE" sheetId="3" state="visible" r:id="rId3"/>
    <sheet xmlns:r="http://schemas.openxmlformats.org/officeDocument/2006/relationships" name="InMo_BT_GW" sheetId="4" state="visible" r:id="rId4"/>
    <sheet xmlns:r="http://schemas.openxmlformats.org/officeDocument/2006/relationships" name="InMo_CF_VE" sheetId="5" state="visible" r:id="rId5"/>
    <sheet xmlns:r="http://schemas.openxmlformats.org/officeDocument/2006/relationships" name="InMo_CF_GW" sheetId="6" state="visible" r:id="rId6"/>
    <sheet xmlns:r="http://schemas.openxmlformats.org/officeDocument/2006/relationships" name="JiLi_BC_VE" sheetId="7" state="visible" r:id="rId7"/>
    <sheet xmlns:r="http://schemas.openxmlformats.org/officeDocument/2006/relationships" name="JiLi_BC_GW" sheetId="8" state="visible" r:id="rId8"/>
    <sheet xmlns:r="http://schemas.openxmlformats.org/officeDocument/2006/relationships" name="LiNi_CY_VE" sheetId="9" state="visible" r:id="rId9"/>
    <sheet xmlns:r="http://schemas.openxmlformats.org/officeDocument/2006/relationships" name="LiNi_CY_GW" sheetId="10" state="visible" r:id="rId10"/>
    <sheet xmlns:r="http://schemas.openxmlformats.org/officeDocument/2006/relationships" name="JiLi_BC_VE2" sheetId="11" state="visible" r:id="rId11"/>
  </sheets>
  <externalReferences>
    <externalReference xmlns:r="http://schemas.openxmlformats.org/officeDocument/2006/relationships" r:id="rId12"/>
  </externalReferences>
  <definedNames>
    <definedName name="_xlchart.v1.0" hidden="1">[1]Tabelle1!$E$2</definedName>
    <definedName name="_xlchart.v1.1" hidden="1">[1]Tabelle1!$E$3:$E$17</definedName>
    <definedName name="_xlchart.v1.10" hidden="1">[1]Tabelle1!$J$2</definedName>
    <definedName name="_xlchart.v1.11" hidden="1">[1]Tabelle1!$J$3:$J$17</definedName>
    <definedName name="_xlchart.v1.12" hidden="1">[1]Tabelle1!$K$2</definedName>
    <definedName name="_xlchart.v1.13" hidden="1">[1]Tabelle1!$K$3:$K$17</definedName>
    <definedName name="_xlchart.v1.14" hidden="1">[1]Tabelle1!$L$2</definedName>
    <definedName name="_xlchart.v1.15" hidden="1">[1]Tabelle1!$L$3:$L$20</definedName>
    <definedName name="_xlchart.v1.16" hidden="1">[1]Tabelle1!$M$2</definedName>
    <definedName name="_xlchart.v1.17" hidden="1">[1]Tabelle1!$M$3:$M$20</definedName>
    <definedName name="_xlchart.v1.18" hidden="1">[1]Tabelle1!$N$2</definedName>
    <definedName name="_xlchart.v1.19" hidden="1">[1]Tabelle1!$N$3:$N$20</definedName>
    <definedName name="_xlchart.v1.2" hidden="1">[1]Tabelle1!$F$2</definedName>
    <definedName name="_xlchart.v1.20" hidden="1">[1]Tabelle1!$O$2</definedName>
    <definedName name="_xlchart.v1.21" hidden="1">[1]Tabelle1!$O$3:$O$20</definedName>
    <definedName name="_xlchart.v1.22" hidden="1">[1]Tabelle1!$P$2</definedName>
    <definedName name="_xlchart.v1.23" hidden="1">[1]Tabelle1!$P$3:$P$20</definedName>
    <definedName name="_xlchart.v1.24" hidden="1">[1]Tabelle1!$Q$2</definedName>
    <definedName name="_xlchart.v1.25" hidden="1">[1]Tabelle1!$Q$3:$Q$20</definedName>
    <definedName name="_xlchart.v1.26" hidden="1">[1]Tabelle1!$R$2</definedName>
    <definedName name="_xlchart.v1.27" hidden="1">[1]Tabelle1!$R$3:$R$20</definedName>
    <definedName name="_xlchart.v1.28" hidden="1">[1]Tabelle1!$S$2</definedName>
    <definedName name="_xlchart.v1.29" hidden="1">[1]Tabelle1!$S$3:$S$20</definedName>
    <definedName name="_xlchart.v1.3" hidden="1">[1]Tabelle1!$F$3:$F$17</definedName>
    <definedName name="_xlchart.v1.4" hidden="1">[1]Tabelle1!$G$2</definedName>
    <definedName name="_xlchart.v1.5" hidden="1">[1]Tabelle1!$G$3:$G$17</definedName>
    <definedName name="_xlchart.v1.6" hidden="1">[1]Tabelle1!$H$2</definedName>
    <definedName name="_xlchart.v1.7" hidden="1">[1]Tabelle1!$H$3:$H$17</definedName>
    <definedName name="_xlchart.v1.8" hidden="1">[1]Tabelle1!$I$2</definedName>
    <definedName name="_xlchart.v1.9" hidden="1">[1]Tabelle1!$I$3:$I$17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Aptos Narrow"/>
      <family val="2"/>
      <color theme="1"/>
      <sz val="12"/>
      <scheme val="minor"/>
    </font>
    <font>
      <name val="Aptos Narrow"/>
      <b val="1"/>
      <sz val="12"/>
    </font>
    <font>
      <name val="Aptos Narrow"/>
      <b val="1"/>
      <sz val="12"/>
    </font>
    <font>
      <name val="Aptos Narrow"/>
      <family val="2"/>
      <color theme="1"/>
      <sz val="12"/>
      <scheme val="minor"/>
    </font>
    <font>
      <name val="Aptos Narrow"/>
      <b val="1"/>
      <sz val="12"/>
    </font>
    <font>
      <name val="Aptos Narrow"/>
      <b val="1"/>
      <color theme="1"/>
      <sz val="12"/>
      <scheme val="minor"/>
    </font>
    <font>
      <name val="Aptos Narrow"/>
      <b val="1"/>
      <color theme="1"/>
      <sz val="12"/>
      <u val="single"/>
      <scheme val="minor"/>
    </font>
    <font>
      <name val="Aptos Narrow"/>
      <b val="1"/>
      <color theme="1"/>
      <sz val="16"/>
      <u val="single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dashDot">
        <color indexed="64"/>
      </right>
      <top/>
      <bottom/>
      <diagonal/>
    </border>
    <border>
      <left/>
      <right style="dashDot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dashDot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ashDot">
        <color indexed="64"/>
      </right>
      <top style="thin">
        <color auto="1"/>
      </top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/>
      <right style="thin"/>
      <top style="thin"/>
      <bottom style="thin"/>
    </border>
    <border>
      <left style="thin"/>
      <right style="thin">
        <color auto="1"/>
      </right>
      <top style="thin"/>
      <bottom style="thin">
        <color auto="1"/>
      </bottom>
    </border>
    <border>
      <left style="thin"/>
      <right/>
      <top/>
      <bottom/>
      <diagonal/>
    </border>
    <border>
      <left style="thin"/>
      <right style="thin">
        <color auto="1"/>
      </right>
      <top/>
      <bottom/>
      <diagonal/>
    </border>
    <border>
      <left style="thin"/>
      <right style="thin">
        <color auto="1"/>
      </right>
      <top/>
      <bottom style="thin">
        <color auto="1"/>
      </bottom>
      <diagonal/>
    </border>
  </borders>
  <cellStyleXfs count="2">
    <xf numFmtId="0" fontId="3" fillId="0" borderId="0"/>
    <xf numFmtId="9" fontId="3" fillId="0" borderId="0"/>
  </cellStyleXfs>
  <cellXfs count="5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2" fillId="0" borderId="4" applyAlignment="1" pivotButton="0" quotePrefix="0" xfId="0">
      <alignment horizontal="center" vertical="top"/>
    </xf>
    <xf numFmtId="9" fontId="0" fillId="0" borderId="0" pivotButton="0" quotePrefix="0" xfId="1"/>
    <xf numFmtId="0" fontId="1" fillId="0" borderId="7" applyAlignment="1" pivotButton="0" quotePrefix="0" xfId="0">
      <alignment horizontal="center" vertical="top"/>
    </xf>
    <xf numFmtId="0" fontId="4" fillId="0" borderId="10" applyAlignment="1" pivotButton="0" quotePrefix="0" xfId="0">
      <alignment horizontal="center" vertical="top"/>
    </xf>
    <xf numFmtId="0" fontId="1" fillId="0" borderId="10" applyAlignment="1" pivotButton="0" quotePrefix="0" xfId="0">
      <alignment horizontal="center" vertical="top"/>
    </xf>
    <xf numFmtId="0" fontId="0" fillId="2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2" fontId="0" fillId="0" borderId="0" pivotButton="0" quotePrefix="0" xfId="0"/>
    <xf numFmtId="2" fontId="1" fillId="0" borderId="1" applyAlignment="1" pivotButton="0" quotePrefix="0" xfId="0">
      <alignment horizontal="center" vertical="top"/>
    </xf>
    <xf numFmtId="2" fontId="1" fillId="0" borderId="0" applyAlignment="1" pivotButton="0" quotePrefix="0" xfId="0">
      <alignment horizontal="center" vertical="top"/>
    </xf>
    <xf numFmtId="2" fontId="1" fillId="0" borderId="10" applyAlignment="1" pivotButton="0" quotePrefix="0" xfId="0">
      <alignment horizontal="center" vertical="top"/>
    </xf>
    <xf numFmtId="2" fontId="5" fillId="0" borderId="0" pivotButton="0" quotePrefix="0" xfId="0"/>
    <xf numFmtId="1" fontId="0" fillId="0" borderId="0" pivotButton="0" quotePrefix="0" xfId="0"/>
    <xf numFmtId="0" fontId="1" fillId="0" borderId="8" applyAlignment="1" pivotButton="0" quotePrefix="0" xfId="0">
      <alignment horizontal="center" vertical="top"/>
    </xf>
    <xf numFmtId="0" fontId="0" fillId="0" borderId="9" pivotButton="0" quotePrefix="0" xfId="0"/>
    <xf numFmtId="2" fontId="1" fillId="0" borderId="7" applyAlignment="1" pivotButton="0" quotePrefix="0" xfId="0">
      <alignment horizontal="center" vertical="top"/>
    </xf>
    <xf numFmtId="2" fontId="0" fillId="0" borderId="2" pivotButton="0" quotePrefix="0" xfId="0"/>
    <xf numFmtId="2" fontId="0" fillId="0" borderId="3" pivotButton="0" quotePrefix="0" xfId="0"/>
    <xf numFmtId="0" fontId="1" fillId="0" borderId="7" applyAlignment="1" pivotButton="0" quotePrefix="0" xfId="0">
      <alignment horizontal="center" vertical="top"/>
    </xf>
    <xf numFmtId="0" fontId="0" fillId="0" borderId="2" pivotButton="0" quotePrefix="0" xfId="0"/>
    <xf numFmtId="0" fontId="0" fillId="0" borderId="3" pivotButton="0" quotePrefix="0" xfId="0"/>
    <xf numFmtId="0" fontId="2" fillId="0" borderId="7" applyAlignment="1" pivotButton="0" quotePrefix="0" xfId="0">
      <alignment horizontal="center" vertical="top"/>
    </xf>
    <xf numFmtId="0" fontId="0" fillId="0" borderId="6" pivotButton="0" quotePrefix="0" xfId="0"/>
    <xf numFmtId="0" fontId="0" fillId="0" borderId="5" pivotButton="0" quotePrefix="0" xfId="0"/>
    <xf numFmtId="0" fontId="4" fillId="0" borderId="10" applyAlignment="1" pivotButton="0" quotePrefix="0" xfId="0">
      <alignment horizontal="center" vertical="top"/>
    </xf>
    <xf numFmtId="0" fontId="0" fillId="0" borderId="11" pivotButton="0" quotePrefix="0" xfId="0"/>
    <xf numFmtId="2" fontId="0" fillId="0" borderId="11" pivotButton="0" quotePrefix="0" xfId="0"/>
    <xf numFmtId="0" fontId="0" fillId="0" borderId="12" pivotButton="0" quotePrefix="0" xfId="0"/>
    <xf numFmtId="2" fontId="0" fillId="0" borderId="12" pivotButton="0" quotePrefix="0" xfId="0"/>
    <xf numFmtId="0" fontId="0" fillId="0" borderId="13" pivotButton="0" quotePrefix="0" xfId="0"/>
    <xf numFmtId="2" fontId="0" fillId="0" borderId="13" pivotButton="0" quotePrefix="0" xfId="0"/>
    <xf numFmtId="0" fontId="1" fillId="0" borderId="14" applyAlignment="1" pivotButton="0" quotePrefix="0" xfId="0">
      <alignment horizontal="center" vertical="top"/>
    </xf>
    <xf numFmtId="0" fontId="1" fillId="0" borderId="15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1" fillId="0" borderId="16" applyAlignment="1" pivotButton="0" quotePrefix="0" xfId="0">
      <alignment horizontal="center" vertical="top"/>
    </xf>
    <xf numFmtId="0" fontId="1" fillId="0" borderId="17" applyAlignment="1" pivotButton="0" quotePrefix="0" xfId="0">
      <alignment horizontal="center" vertical="top"/>
    </xf>
    <xf numFmtId="0" fontId="1" fillId="0" borderId="21" applyAlignment="1" pivotButton="0" quotePrefix="0" xfId="0">
      <alignment horizontal="center" vertical="top"/>
    </xf>
    <xf numFmtId="0" fontId="0" fillId="0" borderId="17" pivotButton="0" quotePrefix="0" xfId="0"/>
    <xf numFmtId="0" fontId="1" fillId="0" borderId="18" applyAlignment="1" pivotButton="0" quotePrefix="0" xfId="0">
      <alignment horizontal="center" vertical="top"/>
    </xf>
    <xf numFmtId="0" fontId="0" fillId="0" borderId="14" pivotButton="0" quotePrefix="0" xfId="0"/>
    <xf numFmtId="0" fontId="2" fillId="0" borderId="10" applyAlignment="1" pivotButton="0" quotePrefix="0" xfId="0">
      <alignment horizontal="center" vertical="top"/>
    </xf>
    <xf numFmtId="0" fontId="8" fillId="0" borderId="25" applyAlignment="1" pivotButton="0" quotePrefix="0" xfId="0">
      <alignment horizontal="center" vertical="top"/>
    </xf>
    <xf numFmtId="0" fontId="8" fillId="0" borderId="26" applyAlignment="1" pivotButton="0" quotePrefix="0" xfId="0">
      <alignment horizontal="center" vertical="top"/>
    </xf>
    <xf numFmtId="0" fontId="0" fillId="0" borderId="29" pivotButton="0" quotePrefix="0" xfId="0"/>
    <xf numFmtId="0" fontId="0" fillId="0" borderId="28" pivotButton="0" quotePrefix="0" xfId="0"/>
  </cellXfs>
  <cellStyles count="2">
    <cellStyle name="Standard" xfId="0" builtinId="0"/>
    <cellStyle name="Proz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externalLink" Target="/xl/externalLinks/externalLink1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philip/Downloads/datawrapper_input_LCOX.xlsx" TargetMode="External" Id="rId2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elle1"/>
    </sheetNames>
    <sheetDataSet>
      <sheetData sheetId="0">
        <row r="2">
          <cell r="E2" t="str">
            <v>all models*</v>
          </cell>
          <cell r="F2" t="str">
            <v>PyPSA</v>
          </cell>
          <cell r="G2" t="str">
            <v>LCOX-real-projects</v>
          </cell>
          <cell r="H2" t="str">
            <v>LCOX-China</v>
          </cell>
          <cell r="I2" t="str">
            <v>LCOX-Sichuan (hydro)</v>
          </cell>
          <cell r="J2" t="str">
            <v>PTX-BOA Germany (2030)</v>
          </cell>
          <cell r="K2" t="str">
            <v>grey prices China ('22-'24)</v>
          </cell>
          <cell r="L2" t="str">
            <v>all models*</v>
          </cell>
          <cell r="M2" t="str">
            <v>PyPSA*</v>
          </cell>
          <cell r="N2" t="str">
            <v>LCOX-real-projects*</v>
          </cell>
          <cell r="O2" t="str">
            <v>LCOX-China*</v>
          </cell>
          <cell r="P2" t="str">
            <v>biomethanol**</v>
          </cell>
          <cell r="Q2" t="str">
            <v>bio e-methanol***</v>
          </cell>
          <cell r="R2" t="str">
            <v>PTX-BOA Germany (2030)</v>
          </cell>
          <cell r="S2" t="str">
            <v>grey methanol (2022-2024)</v>
          </cell>
        </row>
        <row r="3">
          <cell r="E3">
            <v>520.77669433999745</v>
          </cell>
          <cell r="F3">
            <v>520.77669433999745</v>
          </cell>
          <cell r="J3">
            <v>512</v>
          </cell>
          <cell r="K3">
            <v>420</v>
          </cell>
          <cell r="L3">
            <v>559.59579056617872</v>
          </cell>
          <cell r="M3">
            <v>559.59579056617872</v>
          </cell>
          <cell r="P3">
            <v>353.23706445869954</v>
          </cell>
          <cell r="Q3">
            <v>454.12540635609167</v>
          </cell>
          <cell r="R3">
            <v>684</v>
          </cell>
          <cell r="S3">
            <v>280</v>
          </cell>
        </row>
        <row r="4">
          <cell r="E4">
            <v>520.37161288929826</v>
          </cell>
          <cell r="F4">
            <v>520.37161288929826</v>
          </cell>
          <cell r="J4">
            <v>536</v>
          </cell>
          <cell r="K4">
            <v>570</v>
          </cell>
          <cell r="L4">
            <v>543.57801571134166</v>
          </cell>
          <cell r="M4">
            <v>543.57801571134166</v>
          </cell>
          <cell r="P4">
            <v>393.36479498120781</v>
          </cell>
          <cell r="Q4">
            <v>480.25051851152028</v>
          </cell>
          <cell r="R4">
            <v>693</v>
          </cell>
          <cell r="S4">
            <v>394</v>
          </cell>
        </row>
        <row r="5">
          <cell r="E5">
            <v>572.84896836661562</v>
          </cell>
          <cell r="F5">
            <v>572.84896836661562</v>
          </cell>
          <cell r="J5">
            <v>631</v>
          </cell>
          <cell r="K5">
            <v>455</v>
          </cell>
          <cell r="L5">
            <v>541.51704763840985</v>
          </cell>
          <cell r="M5">
            <v>541.51704763840985</v>
          </cell>
          <cell r="P5">
            <v>436.60101167095263</v>
          </cell>
          <cell r="Q5">
            <v>506.37563066694884</v>
          </cell>
          <cell r="R5">
            <v>794</v>
          </cell>
          <cell r="S5">
            <v>400</v>
          </cell>
        </row>
        <row r="6">
          <cell r="E6">
            <v>558.7651397557737</v>
          </cell>
          <cell r="F6">
            <v>558.7651397557737</v>
          </cell>
          <cell r="J6">
            <v>647</v>
          </cell>
          <cell r="K6">
            <v>518</v>
          </cell>
          <cell r="L6">
            <v>616.4826755068425</v>
          </cell>
          <cell r="M6">
            <v>616.4826755068425</v>
          </cell>
          <cell r="P6">
            <v>479.83722836069745</v>
          </cell>
          <cell r="Q6">
            <v>532.50074282237745</v>
          </cell>
          <cell r="R6">
            <v>800</v>
          </cell>
          <cell r="S6">
            <v>294</v>
          </cell>
        </row>
        <row r="7">
          <cell r="E7">
            <v>693.12907968171191</v>
          </cell>
          <cell r="G7">
            <v>693.12907968171191</v>
          </cell>
          <cell r="J7">
            <v>659</v>
          </cell>
          <cell r="K7">
            <v>589</v>
          </cell>
          <cell r="P7">
            <v>523.07344505044227</v>
          </cell>
          <cell r="Q7">
            <v>558.62585497780606</v>
          </cell>
          <cell r="R7">
            <v>838</v>
          </cell>
          <cell r="S7">
            <v>320</v>
          </cell>
        </row>
        <row r="8">
          <cell r="E8">
            <v>610.45899674050804</v>
          </cell>
          <cell r="G8">
            <v>610.45899674050804</v>
          </cell>
          <cell r="J8">
            <v>666</v>
          </cell>
          <cell r="K8">
            <v>415</v>
          </cell>
          <cell r="P8">
            <v>566.30966174018704</v>
          </cell>
          <cell r="Q8">
            <v>584.75096713323455</v>
          </cell>
          <cell r="R8">
            <v>842</v>
          </cell>
          <cell r="S8">
            <v>348</v>
          </cell>
        </row>
        <row r="9">
          <cell r="E9">
            <v>335.48017627422814</v>
          </cell>
          <cell r="I9">
            <v>335.48017627422814</v>
          </cell>
          <cell r="J9">
            <v>671</v>
          </cell>
          <cell r="K9">
            <v>430</v>
          </cell>
          <cell r="Q9">
            <v>458.37650413733672</v>
          </cell>
          <cell r="R9">
            <v>855</v>
          </cell>
          <cell r="S9">
            <v>330</v>
          </cell>
        </row>
        <row r="10">
          <cell r="E10">
            <v>564</v>
          </cell>
          <cell r="H10">
            <v>564</v>
          </cell>
          <cell r="J10">
            <v>713</v>
          </cell>
          <cell r="K10">
            <v>350</v>
          </cell>
          <cell r="L10">
            <v>697</v>
          </cell>
          <cell r="O10">
            <v>697</v>
          </cell>
          <cell r="Q10">
            <v>484.7461751850102</v>
          </cell>
          <cell r="R10">
            <v>875</v>
          </cell>
          <cell r="S10">
            <v>360</v>
          </cell>
        </row>
        <row r="11">
          <cell r="J11">
            <v>717</v>
          </cell>
          <cell r="K11">
            <v>407</v>
          </cell>
          <cell r="L11">
            <v>748</v>
          </cell>
          <cell r="N11">
            <v>748</v>
          </cell>
          <cell r="Q11">
            <v>511.11584623268368</v>
          </cell>
          <cell r="R11">
            <v>914</v>
          </cell>
        </row>
        <row r="12">
          <cell r="J12">
            <v>744</v>
          </cell>
          <cell r="K12">
            <v>335</v>
          </cell>
          <cell r="L12">
            <v>645</v>
          </cell>
          <cell r="N12">
            <v>645</v>
          </cell>
          <cell r="Q12">
            <v>537.48551728035716</v>
          </cell>
          <cell r="R12">
            <v>920</v>
          </cell>
        </row>
        <row r="13">
          <cell r="J13">
            <v>749</v>
          </cell>
          <cell r="K13">
            <v>518</v>
          </cell>
          <cell r="L13">
            <v>715</v>
          </cell>
          <cell r="N13">
            <v>715</v>
          </cell>
          <cell r="Q13">
            <v>563.85518832803075</v>
          </cell>
          <cell r="R13">
            <v>924</v>
          </cell>
        </row>
        <row r="14">
          <cell r="J14">
            <v>765</v>
          </cell>
          <cell r="Q14">
            <v>590.22485937570423</v>
          </cell>
          <cell r="R14">
            <v>971</v>
          </cell>
        </row>
        <row r="15">
          <cell r="J15">
            <v>781</v>
          </cell>
          <cell r="Q15">
            <v>486.77632877601394</v>
          </cell>
          <cell r="R15">
            <v>993</v>
          </cell>
        </row>
        <row r="16">
          <cell r="J16">
            <v>803</v>
          </cell>
          <cell r="Q16">
            <v>514.77979655361139</v>
          </cell>
          <cell r="R16">
            <v>993</v>
          </cell>
        </row>
        <row r="17">
          <cell r="J17">
            <v>809</v>
          </cell>
          <cell r="Q17">
            <v>542.78326433120878</v>
          </cell>
        </row>
        <row r="18">
          <cell r="Q18">
            <v>570.78673210880606</v>
          </cell>
        </row>
        <row r="19">
          <cell r="Q19">
            <v>598.79019988640357</v>
          </cell>
        </row>
        <row r="20">
          <cell r="Q20">
            <v>626.79366766400096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1"/>
  <sheetViews>
    <sheetView tabSelected="1" topLeftCell="C1" workbookViewId="0">
      <selection activeCell="K24" sqref="K24"/>
    </sheetView>
  </sheetViews>
  <sheetFormatPr baseColWidth="10" defaultRowHeight="16"/>
  <cols>
    <col width="12" customWidth="1" min="5" max="5"/>
    <col width="12.5" customWidth="1" min="6" max="6"/>
    <col width="15.1640625" customWidth="1" min="7" max="7"/>
    <col width="12.5" customWidth="1" min="8" max="13"/>
    <col width="15.1640625" customWidth="1" min="14" max="14"/>
    <col width="12.5" customWidth="1" min="15" max="15"/>
  </cols>
  <sheetData>
    <row r="1">
      <c r="A1" s="7" t="inlineStr">
        <is>
          <t>Province</t>
        </is>
      </c>
      <c r="B1" s="7" t="inlineStr">
        <is>
          <t>Prefecture</t>
        </is>
      </c>
      <c r="C1" s="7" t="inlineStr">
        <is>
          <t>Latitude</t>
        </is>
      </c>
      <c r="D1" s="7" t="inlineStr">
        <is>
          <t>Longitude</t>
        </is>
      </c>
      <c r="E1" s="41" t="inlineStr">
        <is>
          <t>LCOA (USD/t)</t>
        </is>
      </c>
      <c r="F1" s="24" t="n"/>
      <c r="G1" s="24" t="n"/>
      <c r="H1" s="24" t="n"/>
      <c r="I1" s="24" t="n"/>
      <c r="J1" s="24" t="n"/>
      <c r="K1" s="42" t="n"/>
      <c r="L1" s="43" t="inlineStr">
        <is>
          <t>LCOM (USD/t)</t>
        </is>
      </c>
      <c r="M1" s="24" t="n"/>
      <c r="N1" s="24" t="n"/>
      <c r="O1" s="24" t="n"/>
      <c r="P1" s="24" t="n"/>
      <c r="Q1" s="24" t="n"/>
      <c r="R1" s="24" t="n"/>
      <c r="S1" s="44" t="n"/>
    </row>
    <row r="2">
      <c r="A2" t="inlineStr">
        <is>
          <t>Methodology</t>
        </is>
      </c>
      <c r="E2" s="34" t="inlineStr">
        <is>
          <t>all models*</t>
        </is>
      </c>
      <c r="F2" s="34" t="inlineStr">
        <is>
          <t>PyPSA</t>
        </is>
      </c>
      <c r="G2" s="34" t="inlineStr">
        <is>
          <t>LCOX-real-projects</t>
        </is>
      </c>
      <c r="H2" s="34" t="inlineStr">
        <is>
          <t>LCOX-China</t>
        </is>
      </c>
      <c r="I2" s="30" t="inlineStr">
        <is>
          <t>LCOX-Sichuan (hydro)</t>
        </is>
      </c>
      <c r="J2" t="inlineStr">
        <is>
          <t>PTX-BOA Germany (2030)</t>
        </is>
      </c>
      <c r="K2" s="32" t="inlineStr">
        <is>
          <t>grey prices China ('22-'24)</t>
        </is>
      </c>
      <c r="L2" s="34" t="inlineStr">
        <is>
          <t>all models*</t>
        </is>
      </c>
      <c r="M2" s="34" t="inlineStr">
        <is>
          <t>PyPSA*</t>
        </is>
      </c>
      <c r="N2" s="34" t="inlineStr">
        <is>
          <t>LCOX-real-projects*</t>
        </is>
      </c>
      <c r="O2" s="30" t="inlineStr">
        <is>
          <t>LCOX-China*</t>
        </is>
      </c>
      <c r="P2" s="34" t="inlineStr">
        <is>
          <t>biomethanol**</t>
        </is>
      </c>
      <c r="Q2" s="34" t="inlineStr">
        <is>
          <t>bio e-methanol***</t>
        </is>
      </c>
      <c r="R2" s="34" t="inlineStr">
        <is>
          <t>PTX-BOA Germany (2030)</t>
        </is>
      </c>
      <c r="S2" s="34" t="inlineStr">
        <is>
          <t>grey methanol (2022-2024)</t>
        </is>
      </c>
    </row>
    <row r="3">
      <c r="A3" t="inlineStr">
        <is>
          <t>Inner Mongolia</t>
        </is>
      </c>
      <c r="B3" t="inlineStr">
        <is>
          <t>Baotou</t>
        </is>
      </c>
      <c r="C3" t="n">
        <v>41.6401</v>
      </c>
      <c r="D3" t="n">
        <v>109.8633</v>
      </c>
      <c r="E3" s="35">
        <f>F3</f>
        <v/>
      </c>
      <c r="F3" s="35" t="n">
        <v>520.7766943399974</v>
      </c>
      <c r="G3" s="34" t="n"/>
      <c r="H3" s="35" t="n"/>
      <c r="I3" s="31" t="n"/>
      <c r="J3" s="12" t="n">
        <v>512</v>
      </c>
      <c r="K3" s="32" t="n">
        <v>420</v>
      </c>
      <c r="L3" s="35">
        <f>M3</f>
        <v/>
      </c>
      <c r="M3" s="34" t="n">
        <v>559.5957905661787</v>
      </c>
      <c r="N3" s="34" t="n"/>
      <c r="O3" s="31" t="n"/>
      <c r="P3" s="34" t="n">
        <v>353.2370644586995</v>
      </c>
      <c r="Q3" s="34" t="n">
        <v>454.1254063560917</v>
      </c>
      <c r="R3" s="34" t="n">
        <v>684</v>
      </c>
      <c r="S3" s="34" t="n">
        <v>280</v>
      </c>
    </row>
    <row r="4">
      <c r="A4" t="inlineStr">
        <is>
          <t>Inner Mongolia</t>
        </is>
      </c>
      <c r="B4" t="inlineStr">
        <is>
          <t>Chifeng</t>
        </is>
      </c>
      <c r="C4" t="n">
        <v>42.7852</v>
      </c>
      <c r="D4" t="n">
        <v>118.7646</v>
      </c>
      <c r="E4" s="35">
        <f>F4</f>
        <v/>
      </c>
      <c r="F4" s="35" t="n">
        <v>520.3716128892983</v>
      </c>
      <c r="G4" s="34" t="n"/>
      <c r="H4" s="35" t="n"/>
      <c r="I4" s="31" t="n"/>
      <c r="J4" s="12" t="n">
        <v>536</v>
      </c>
      <c r="K4" s="32" t="n">
        <v>570</v>
      </c>
      <c r="L4" s="35">
        <f>M4</f>
        <v/>
      </c>
      <c r="M4" s="34" t="n">
        <v>543.5780157113417</v>
      </c>
      <c r="N4" s="34" t="n"/>
      <c r="O4" s="31" t="n"/>
      <c r="P4" s="34" t="n">
        <v>393.3647949812078</v>
      </c>
      <c r="Q4" s="34" t="n">
        <v>480.2505185115203</v>
      </c>
      <c r="R4" s="34" t="n">
        <v>693</v>
      </c>
      <c r="S4" s="34" t="n">
        <v>394</v>
      </c>
    </row>
    <row r="5">
      <c r="A5" t="inlineStr">
        <is>
          <t>Liaoning</t>
        </is>
      </c>
      <c r="B5" t="inlineStr">
        <is>
          <t>Changchun</t>
        </is>
      </c>
      <c r="C5" t="n">
        <v>41.6807</v>
      </c>
      <c r="D5" t="n">
        <v>120.7899</v>
      </c>
      <c r="E5" s="35">
        <f>F5</f>
        <v/>
      </c>
      <c r="F5" s="35" t="n">
        <v>572.8489683666156</v>
      </c>
      <c r="G5" s="34" t="n"/>
      <c r="H5" s="35" t="n"/>
      <c r="I5" s="31" t="n"/>
      <c r="J5" s="12" t="n">
        <v>631</v>
      </c>
      <c r="K5" s="32" t="n">
        <v>455</v>
      </c>
      <c r="L5" s="35">
        <f>M5</f>
        <v/>
      </c>
      <c r="M5" s="34" t="n">
        <v>541.5170476384098</v>
      </c>
      <c r="N5" s="34" t="n"/>
      <c r="O5" s="31" t="n"/>
      <c r="P5" s="34" t="n">
        <v>436.6010116709526</v>
      </c>
      <c r="Q5" s="34" t="n">
        <v>506.3756306669488</v>
      </c>
      <c r="R5" s="34" t="n">
        <v>794</v>
      </c>
      <c r="S5" s="34" t="n">
        <v>400</v>
      </c>
    </row>
    <row r="6">
      <c r="A6" t="inlineStr">
        <is>
          <t>Jilin</t>
        </is>
      </c>
      <c r="B6" t="inlineStr">
        <is>
          <t>Baicheng</t>
        </is>
      </c>
      <c r="C6" t="n">
        <v>45.3733</v>
      </c>
      <c r="D6" t="n">
        <v>122.9395</v>
      </c>
      <c r="E6" s="35">
        <f>F6</f>
        <v/>
      </c>
      <c r="F6" s="35" t="n">
        <v>558.7651397557737</v>
      </c>
      <c r="G6" s="34" t="n"/>
      <c r="H6" s="35" t="n"/>
      <c r="I6" s="31" t="n"/>
      <c r="J6" s="12" t="n">
        <v>647</v>
      </c>
      <c r="K6" s="32" t="n">
        <v>518</v>
      </c>
      <c r="L6" s="35">
        <f>M6</f>
        <v/>
      </c>
      <c r="M6" s="34" t="n">
        <v>616.4826755068425</v>
      </c>
      <c r="N6" s="34" t="n"/>
      <c r="O6" s="31" t="n"/>
      <c r="P6" s="34" t="n">
        <v>479.8372283606975</v>
      </c>
      <c r="Q6" s="34" t="n">
        <v>532.5007428223774</v>
      </c>
      <c r="R6" s="34" t="n">
        <v>800</v>
      </c>
      <c r="S6" s="34" t="n">
        <v>294</v>
      </c>
    </row>
    <row r="7">
      <c r="A7" t="inlineStr">
        <is>
          <t>Inner Mongolia</t>
        </is>
      </c>
      <c r="B7" t="inlineStr">
        <is>
          <t>Bayannur</t>
        </is>
      </c>
      <c r="E7" s="35">
        <f>G7</f>
        <v/>
      </c>
      <c r="F7" s="34" t="n"/>
      <c r="G7" s="35" t="n">
        <v>693.1290796817119</v>
      </c>
      <c r="H7" s="35" t="n"/>
      <c r="I7" s="31" t="n"/>
      <c r="J7" s="12" t="n">
        <v>659</v>
      </c>
      <c r="K7" s="32" t="n">
        <v>589</v>
      </c>
      <c r="L7" s="34" t="n"/>
      <c r="M7" s="35" t="n"/>
      <c r="N7" s="35" t="n"/>
      <c r="O7" s="31" t="n"/>
      <c r="P7" s="35" t="n">
        <v>523.0734450504423</v>
      </c>
      <c r="Q7" s="35" t="n">
        <v>558.6258549778061</v>
      </c>
      <c r="R7" s="35" t="n">
        <v>838</v>
      </c>
      <c r="S7" s="35" t="n">
        <v>320</v>
      </c>
    </row>
    <row r="8">
      <c r="A8" t="inlineStr">
        <is>
          <t>Jilin</t>
        </is>
      </c>
      <c r="B8" t="inlineStr">
        <is>
          <t>Baicheng</t>
        </is>
      </c>
      <c r="E8" s="35">
        <f>G8</f>
        <v/>
      </c>
      <c r="F8" s="34" t="n"/>
      <c r="G8" s="35" t="n">
        <v>610.458996740508</v>
      </c>
      <c r="H8" s="35" t="n"/>
      <c r="I8" s="31" t="n"/>
      <c r="J8" s="12" t="n">
        <v>666</v>
      </c>
      <c r="K8" s="33" t="n">
        <v>415</v>
      </c>
      <c r="L8" s="34" t="n"/>
      <c r="M8" s="35" t="n"/>
      <c r="N8" s="35" t="n"/>
      <c r="O8" s="31" t="n"/>
      <c r="P8" s="35" t="n">
        <v>566.309661740187</v>
      </c>
      <c r="Q8" s="35" t="n">
        <v>584.7509671332346</v>
      </c>
      <c r="R8" s="35" t="n">
        <v>842</v>
      </c>
      <c r="S8" s="35" t="n">
        <v>348</v>
      </c>
    </row>
    <row r="9">
      <c r="A9" t="inlineStr">
        <is>
          <t>Sichuan</t>
        </is>
      </c>
      <c r="E9" s="35" t="n">
        <v>335.4801762742281</v>
      </c>
      <c r="F9" s="34" t="n"/>
      <c r="G9" s="35" t="n"/>
      <c r="H9" s="34" t="n"/>
      <c r="I9" s="31" t="n">
        <v>335.4801762742281</v>
      </c>
      <c r="J9" s="12" t="n">
        <v>671</v>
      </c>
      <c r="K9" s="33" t="n">
        <v>430</v>
      </c>
      <c r="L9" s="34" t="n"/>
      <c r="M9" s="35" t="n"/>
      <c r="N9" s="35" t="n"/>
      <c r="O9" s="31" t="n"/>
      <c r="P9" s="35" t="n"/>
      <c r="Q9" s="35" t="n">
        <v>458.3765041373367</v>
      </c>
      <c r="R9" s="35" t="n">
        <v>855</v>
      </c>
      <c r="S9" s="35" t="n">
        <v>330</v>
      </c>
    </row>
    <row r="10">
      <c r="A10" t="inlineStr">
        <is>
          <t>China</t>
        </is>
      </c>
      <c r="E10" s="35">
        <f>H10</f>
        <v/>
      </c>
      <c r="F10" s="34" t="n"/>
      <c r="G10" s="34" t="n"/>
      <c r="H10" s="34" t="n">
        <v>564</v>
      </c>
      <c r="I10" s="30" t="n"/>
      <c r="J10" s="12" t="n">
        <v>713</v>
      </c>
      <c r="K10" s="32" t="n">
        <v>350</v>
      </c>
      <c r="L10" s="34">
        <f>O10</f>
        <v/>
      </c>
      <c r="M10" s="34" t="n"/>
      <c r="N10" s="34" t="n"/>
      <c r="O10" s="30" t="n">
        <v>697</v>
      </c>
      <c r="P10" s="34" t="n"/>
      <c r="Q10" s="34" t="n">
        <v>484.7461751850102</v>
      </c>
      <c r="R10" s="34" t="n">
        <v>875</v>
      </c>
      <c r="S10" s="34" t="n">
        <v>360</v>
      </c>
    </row>
    <row r="11">
      <c r="A11" t="inlineStr">
        <is>
          <t>Inner Mongolia</t>
        </is>
      </c>
      <c r="B11" t="inlineStr">
        <is>
          <t>Bayannur</t>
        </is>
      </c>
      <c r="E11" s="34" t="n"/>
      <c r="F11" s="34" t="n"/>
      <c r="G11" s="35" t="n"/>
      <c r="H11" s="35" t="n"/>
      <c r="I11" s="31" t="n"/>
      <c r="J11" s="12" t="n">
        <v>717</v>
      </c>
      <c r="K11" s="33" t="n">
        <v>407</v>
      </c>
      <c r="L11" s="34">
        <f>N11</f>
        <v/>
      </c>
      <c r="M11" s="35" t="n"/>
      <c r="N11" s="35" t="n">
        <v>748</v>
      </c>
      <c r="O11" s="31" t="n"/>
      <c r="P11" s="35" t="n"/>
      <c r="Q11" s="35" t="n">
        <v>511.1158462326837</v>
      </c>
      <c r="R11" s="35" t="n">
        <v>914</v>
      </c>
      <c r="S11" s="35" t="n"/>
    </row>
    <row r="12">
      <c r="A12" t="inlineStr">
        <is>
          <t>Jilin</t>
        </is>
      </c>
      <c r="B12" t="inlineStr">
        <is>
          <t>Tongnan</t>
        </is>
      </c>
      <c r="E12" s="34" t="n"/>
      <c r="F12" s="34" t="n"/>
      <c r="G12" s="34" t="n"/>
      <c r="H12" s="34" t="n"/>
      <c r="I12" s="30" t="n"/>
      <c r="J12" s="12" t="n">
        <v>744</v>
      </c>
      <c r="K12" s="33" t="n">
        <v>335</v>
      </c>
      <c r="L12" s="34">
        <f>N12</f>
        <v/>
      </c>
      <c r="M12" s="34" t="n"/>
      <c r="N12" s="34" t="n">
        <v>645</v>
      </c>
      <c r="O12" s="30" t="n"/>
      <c r="P12" s="34" t="n"/>
      <c r="Q12" s="34" t="n">
        <v>537.4855172803572</v>
      </c>
      <c r="R12" s="34" t="n">
        <v>920</v>
      </c>
      <c r="S12" s="34" t="n"/>
    </row>
    <row r="13">
      <c r="A13" t="inlineStr">
        <is>
          <t>Heilongjiang</t>
        </is>
      </c>
      <c r="B13" t="inlineStr">
        <is>
          <t>Shuangyashan</t>
        </is>
      </c>
      <c r="E13" s="34" t="n"/>
      <c r="F13" s="34" t="n"/>
      <c r="G13" s="34" t="n"/>
      <c r="H13" s="34" t="n"/>
      <c r="I13" s="30" t="n"/>
      <c r="J13" s="12" t="n">
        <v>749</v>
      </c>
      <c r="K13" s="33" t="n">
        <v>518</v>
      </c>
      <c r="L13" s="34">
        <f>N13</f>
        <v/>
      </c>
      <c r="M13" s="34" t="n"/>
      <c r="N13" s="34" t="n">
        <v>715</v>
      </c>
      <c r="O13" s="30" t="n"/>
      <c r="P13" s="34" t="n"/>
      <c r="Q13" s="34" t="n">
        <v>563.8551883280307</v>
      </c>
      <c r="R13" s="34" t="n">
        <v>924</v>
      </c>
      <c r="S13" s="34" t="n"/>
    </row>
    <row r="14">
      <c r="E14" s="34" t="n"/>
      <c r="F14" s="34" t="n"/>
      <c r="G14" s="34" t="n"/>
      <c r="H14" s="34" t="n"/>
      <c r="I14" s="30" t="n"/>
      <c r="J14" s="12" t="n">
        <v>765</v>
      </c>
      <c r="K14" s="32" t="n"/>
      <c r="L14" s="34" t="n"/>
      <c r="M14" s="34" t="n"/>
      <c r="N14" s="34" t="n"/>
      <c r="O14" s="30" t="n"/>
      <c r="P14" s="34" t="n"/>
      <c r="Q14" s="34" t="n">
        <v>590.2248593757042</v>
      </c>
      <c r="R14" s="34" t="n">
        <v>971</v>
      </c>
      <c r="S14" s="34" t="n"/>
    </row>
    <row r="15">
      <c r="E15" s="34" t="n"/>
      <c r="F15" s="34" t="n"/>
      <c r="G15" s="34" t="n"/>
      <c r="H15" s="34" t="n"/>
      <c r="I15" s="30" t="n"/>
      <c r="J15" s="12" t="n">
        <v>781</v>
      </c>
      <c r="K15" s="32" t="n"/>
      <c r="L15" s="34" t="n"/>
      <c r="M15" s="34" t="n"/>
      <c r="N15" s="34" t="n"/>
      <c r="O15" s="30" t="n"/>
      <c r="P15" s="34" t="n"/>
      <c r="Q15" s="34" t="n">
        <v>486.7763287760139</v>
      </c>
      <c r="R15" s="34" t="n">
        <v>993</v>
      </c>
      <c r="S15" s="34" t="n"/>
    </row>
    <row r="16">
      <c r="E16" s="34" t="n"/>
      <c r="F16" s="34" t="n"/>
      <c r="G16" s="34" t="n"/>
      <c r="H16" s="34" t="n"/>
      <c r="I16" s="30" t="n"/>
      <c r="J16" s="12" t="n">
        <v>803</v>
      </c>
      <c r="K16" s="32" t="n"/>
      <c r="L16" s="34" t="n"/>
      <c r="M16" s="34" t="n"/>
      <c r="N16" s="34" t="n"/>
      <c r="O16" s="30" t="n"/>
      <c r="P16" s="34" t="n"/>
      <c r="Q16" s="34" t="n">
        <v>514.7797965536114</v>
      </c>
      <c r="R16" s="34" t="n">
        <v>993</v>
      </c>
      <c r="S16" s="34" t="n"/>
    </row>
    <row r="17">
      <c r="E17" s="34" t="n"/>
      <c r="F17" s="34" t="n"/>
      <c r="G17" s="34" t="n"/>
      <c r="H17" s="34" t="n"/>
      <c r="I17" s="30" t="n"/>
      <c r="J17" s="12" t="n">
        <v>809</v>
      </c>
      <c r="K17" s="32" t="n"/>
      <c r="L17" s="34" t="n"/>
      <c r="M17" s="34" t="n"/>
      <c r="N17" s="34" t="n"/>
      <c r="O17" s="30" t="n"/>
      <c r="P17" s="34" t="n"/>
      <c r="Q17" s="34" t="n">
        <v>542.7832643312088</v>
      </c>
      <c r="R17" s="34" t="n"/>
      <c r="S17" s="34" t="n"/>
    </row>
    <row r="18">
      <c r="A18" t="inlineStr">
        <is>
          <t>LCOA Notes: all models assume a PV/wind hybrid as RES (except the AgMe-Sichuan hydropower case and grey ammonia).</t>
        </is>
      </c>
      <c r="E18" s="34" t="n"/>
      <c r="F18" s="34" t="n"/>
      <c r="G18" s="34" t="n"/>
      <c r="H18" s="34" t="n"/>
      <c r="I18" s="30" t="n"/>
      <c r="K18" s="32" t="n"/>
      <c r="L18" s="34" t="n"/>
      <c r="M18" s="34" t="n"/>
      <c r="N18" s="34" t="n"/>
      <c r="O18" s="30" t="n"/>
      <c r="P18" s="34" t="n"/>
      <c r="Q18" s="34" t="n">
        <v>570.7867321088061</v>
      </c>
      <c r="R18" s="34" t="n"/>
      <c r="S18" s="34" t="n"/>
    </row>
    <row r="19">
      <c r="A19" t="inlineStr">
        <is>
          <t>LCOM Notes: Notes: all models assume a PV/wind hybrid as RES (except grey ammonia) *with CCS from coal-fired power generation; **depending on biomass costs (42-113 USD/t); ***depending on biomass (42-113 USD/t) and LCOH (2.09-2.73 USD/kg) costs.</t>
        </is>
      </c>
      <c r="E19" s="34" t="n"/>
      <c r="F19" s="34" t="n"/>
      <c r="G19" s="34" t="n"/>
      <c r="H19" s="34" t="n"/>
      <c r="I19" s="30" t="n"/>
      <c r="K19" s="32" t="n"/>
      <c r="L19" s="34" t="n"/>
      <c r="M19" s="34" t="n"/>
      <c r="N19" s="34" t="n"/>
      <c r="O19" s="30" t="n"/>
      <c r="P19" s="34" t="n"/>
      <c r="Q19" s="34" t="n">
        <v>598.7901998864036</v>
      </c>
      <c r="R19" s="34" t="n"/>
      <c r="S19" s="34" t="n"/>
      <c r="T19" s="17" t="n"/>
      <c r="U19" s="17" t="n"/>
      <c r="V19" s="17" t="n"/>
      <c r="W19" s="17" t="n"/>
    </row>
    <row r="20">
      <c r="E20" s="34" t="n"/>
      <c r="F20" s="34" t="n"/>
      <c r="G20" s="34" t="n"/>
      <c r="H20" s="34" t="n"/>
      <c r="K20" s="32" t="n"/>
      <c r="L20" s="34" t="n"/>
      <c r="M20" s="34" t="n"/>
      <c r="N20" s="34" t="n"/>
      <c r="O20" s="30" t="n"/>
      <c r="P20" s="34" t="n"/>
      <c r="Q20" s="34" t="n">
        <v>626.793667664001</v>
      </c>
      <c r="R20" s="34" t="n"/>
      <c r="S20" s="34" t="n"/>
      <c r="T20" s="17" t="n"/>
      <c r="U20" s="17" t="n"/>
      <c r="V20" s="17" t="n"/>
      <c r="W20" s="17" t="n"/>
    </row>
    <row r="21">
      <c r="R21" s="17" t="n"/>
      <c r="S21" s="17" t="n"/>
      <c r="T21" s="17" t="n"/>
      <c r="U21" s="17" t="n"/>
      <c r="V21" s="17" t="n"/>
      <c r="W21" s="17" t="n"/>
    </row>
  </sheetData>
  <mergeCells count="2">
    <mergeCell ref="L1:S1"/>
    <mergeCell ref="E1:K1"/>
  </mergeCells>
  <pageMargins left="0.7" right="0.7" top="0.787401575" bottom="0.7874015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3" t="inlineStr">
        <is>
          <t>Optimal Capacity</t>
        </is>
      </c>
      <c r="D1" s="3" t="inlineStr">
        <is>
          <t>Installed Capacity</t>
        </is>
      </c>
      <c r="E1" s="3" t="inlineStr">
        <is>
          <t>Supply</t>
        </is>
      </c>
      <c r="F1" s="3" t="inlineStr">
        <is>
          <t>Withdrawal</t>
        </is>
      </c>
      <c r="G1" s="3" t="inlineStr">
        <is>
          <t>Energy Balance</t>
        </is>
      </c>
      <c r="H1" s="3" t="inlineStr">
        <is>
          <t>Transmission</t>
        </is>
      </c>
      <c r="I1" s="3" t="inlineStr">
        <is>
          <t>Capacity Factor</t>
        </is>
      </c>
      <c r="J1" s="3" t="inlineStr">
        <is>
          <t>Curtailment</t>
        </is>
      </c>
      <c r="K1" s="3" t="inlineStr">
        <is>
          <t>Capital Expenditure</t>
        </is>
      </c>
      <c r="L1" s="3" t="inlineStr">
        <is>
          <t>Operational Expenditure</t>
        </is>
      </c>
      <c r="M1" s="3" t="inlineStr">
        <is>
          <t>Revenue</t>
        </is>
      </c>
      <c r="N1" s="3" t="inlineStr">
        <is>
          <t>Market Value</t>
        </is>
      </c>
    </row>
    <row r="2">
      <c r="A2" s="45" t="inlineStr">
        <is>
          <t>Generator</t>
        </is>
      </c>
      <c r="B2" s="3" t="inlineStr">
        <is>
          <t>solar</t>
        </is>
      </c>
      <c r="C2" t="n">
        <v>75.57543</v>
      </c>
      <c r="D2" t="n">
        <v>0</v>
      </c>
      <c r="E2" t="n">
        <v>103288.84833</v>
      </c>
      <c r="F2" t="n">
        <v>0</v>
      </c>
      <c r="G2" t="n">
        <v>103288.84833</v>
      </c>
      <c r="H2" t="n">
        <v>0</v>
      </c>
      <c r="I2" t="n">
        <v>0.1560157844950402</v>
      </c>
      <c r="J2" t="n">
        <v>22242.54015</v>
      </c>
      <c r="K2" t="n">
        <v>3208182.526</v>
      </c>
      <c r="L2" t="n">
        <v>0</v>
      </c>
      <c r="M2" t="n">
        <v>3208182.51618</v>
      </c>
      <c r="N2" t="n">
        <v>31.06031061084085</v>
      </c>
    </row>
    <row r="3">
      <c r="A3" s="27" t="n"/>
      <c r="B3" s="3" t="inlineStr">
        <is>
          <t>wind</t>
        </is>
      </c>
      <c r="C3" t="n">
        <v>432.96611</v>
      </c>
      <c r="D3" t="n">
        <v>0</v>
      </c>
      <c r="E3" t="n">
        <v>1788247.02593</v>
      </c>
      <c r="F3" t="n">
        <v>0</v>
      </c>
      <c r="G3" t="n">
        <v>1788247.02593</v>
      </c>
      <c r="H3" t="n">
        <v>0</v>
      </c>
      <c r="I3" t="n">
        <v>0.4714867637099818</v>
      </c>
      <c r="J3" t="n">
        <v>176597.7807</v>
      </c>
      <c r="K3" t="n">
        <v>23751003.75979</v>
      </c>
      <c r="L3" t="n">
        <v>0</v>
      </c>
      <c r="M3" t="n">
        <v>23751003.68599</v>
      </c>
      <c r="N3" t="n">
        <v>13.28172402571812</v>
      </c>
    </row>
    <row r="4">
      <c r="A4" s="45" t="inlineStr">
        <is>
          <t>Link</t>
        </is>
      </c>
      <c r="B4" s="3" t="inlineStr">
        <is>
          <t>Electrolyser</t>
        </is>
      </c>
      <c r="C4" t="n">
        <v>323.49389</v>
      </c>
      <c r="D4" t="n">
        <v>0</v>
      </c>
      <c r="E4" t="n">
        <v>1094999.99427</v>
      </c>
      <c r="F4" t="n">
        <v>1855932.19367</v>
      </c>
      <c r="G4" t="n">
        <v>-760932.1994</v>
      </c>
      <c r="H4" t="n">
        <v>0</v>
      </c>
      <c r="I4" t="n">
        <v>0.6549255381608597</v>
      </c>
      <c r="J4" t="n">
        <v>0</v>
      </c>
      <c r="K4" t="n">
        <v>15895290.07425</v>
      </c>
      <c r="L4" t="n">
        <v>0</v>
      </c>
      <c r="M4" t="n">
        <v>15895290.18463</v>
      </c>
      <c r="N4" t="n">
        <v>14.51624672</v>
      </c>
    </row>
    <row r="5">
      <c r="A5" s="28" t="n"/>
      <c r="B5" s="3" t="inlineStr">
        <is>
          <t>hydrogen</t>
        </is>
      </c>
      <c r="C5" t="n">
        <v>158.35904</v>
      </c>
      <c r="D5" t="n">
        <v>0</v>
      </c>
      <c r="E5" t="n">
        <v>381168.40603</v>
      </c>
      <c r="F5" t="n">
        <v>381168.40603</v>
      </c>
      <c r="G5" t="n">
        <v>0</v>
      </c>
      <c r="H5" t="n">
        <v>0.0007</v>
      </c>
      <c r="I5" t="n">
        <v>0.2747704204319501</v>
      </c>
      <c r="J5" t="n">
        <v>0</v>
      </c>
      <c r="K5" t="n">
        <v>0</v>
      </c>
      <c r="L5" t="n">
        <v>0.0007</v>
      </c>
      <c r="M5" t="n">
        <v>0.0007</v>
      </c>
    </row>
    <row r="6">
      <c r="A6" s="28" t="n"/>
      <c r="B6" s="3" t="inlineStr">
        <is>
          <t>methanol</t>
        </is>
      </c>
      <c r="C6" t="n">
        <v>89.82418</v>
      </c>
      <c r="D6" t="n">
        <v>0</v>
      </c>
      <c r="E6" t="n">
        <v>196429.29069</v>
      </c>
      <c r="F6" t="n">
        <v>196429.29069</v>
      </c>
      <c r="G6" t="n">
        <v>0</v>
      </c>
      <c r="H6" t="n">
        <v>0.00013</v>
      </c>
      <c r="I6" t="n">
        <v>0.2496370131071611</v>
      </c>
      <c r="J6" t="n">
        <v>0</v>
      </c>
      <c r="K6" t="n">
        <v>0</v>
      </c>
      <c r="L6" t="n">
        <v>0.00013</v>
      </c>
      <c r="M6" t="n">
        <v>0.00013</v>
      </c>
    </row>
    <row r="7">
      <c r="A7" s="27" t="n"/>
      <c r="B7" s="3" t="inlineStr">
        <is>
          <t>methanol_synthesis</t>
        </is>
      </c>
      <c r="C7" t="n">
        <v>5.06749</v>
      </c>
      <c r="D7" t="n">
        <v>0</v>
      </c>
      <c r="E7" t="n">
        <v>876000.00006</v>
      </c>
      <c r="F7" t="n">
        <v>1130040.00007</v>
      </c>
      <c r="G7" t="n">
        <v>-254040.00002</v>
      </c>
      <c r="H7" t="n">
        <v>0</v>
      </c>
      <c r="I7" t="n">
        <v>0.7893454155804944</v>
      </c>
      <c r="J7" t="n">
        <v>0</v>
      </c>
      <c r="K7" t="n">
        <v>14641895.03369</v>
      </c>
      <c r="L7" t="n">
        <v>6534960.00043</v>
      </c>
      <c r="M7" t="n">
        <v>21176854.92281</v>
      </c>
      <c r="N7" t="n">
        <v>24.1744919</v>
      </c>
    </row>
    <row r="8">
      <c r="A8" s="3" t="inlineStr">
        <is>
          <t>Load</t>
        </is>
      </c>
      <c r="B8" s="3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-76511118.56339</v>
      </c>
    </row>
    <row r="9">
      <c r="A9" s="3" t="inlineStr">
        <is>
          <t>StorageUnit</t>
        </is>
      </c>
      <c r="B9" s="3" t="inlineStr">
        <is>
          <t>-</t>
        </is>
      </c>
      <c r="C9" t="n">
        <v>16.3883</v>
      </c>
      <c r="D9" t="n">
        <v>0</v>
      </c>
      <c r="E9" t="n">
        <v>7632.23915</v>
      </c>
      <c r="F9" t="n">
        <v>8195.91309</v>
      </c>
      <c r="G9" t="n">
        <v>-563.67394</v>
      </c>
      <c r="H9" t="n">
        <v>0</v>
      </c>
      <c r="I9" t="n">
        <v>0.1102536565720666</v>
      </c>
      <c r="J9" t="n">
        <v>144125.15566</v>
      </c>
      <c r="K9" t="n">
        <v>302258.72322</v>
      </c>
      <c r="L9" t="n">
        <v>0</v>
      </c>
      <c r="M9" t="n">
        <v>302258.72238</v>
      </c>
      <c r="N9" t="n">
        <v>39.60289695383698</v>
      </c>
    </row>
    <row r="10">
      <c r="A10" s="45" t="inlineStr">
        <is>
          <t>Store</t>
        </is>
      </c>
      <c r="B10" s="3" t="inlineStr">
        <is>
          <t>hydrogen</t>
        </is>
      </c>
      <c r="C10" t="n">
        <v>2287.9718</v>
      </c>
      <c r="D10" t="n">
        <v>0</v>
      </c>
      <c r="E10" t="n">
        <v>190584.20266</v>
      </c>
      <c r="F10" t="n">
        <v>190584.20337</v>
      </c>
      <c r="G10" t="n">
        <v>-0.0007</v>
      </c>
      <c r="H10" t="n">
        <v>0</v>
      </c>
      <c r="I10" t="n">
        <v>0.4086692239825683</v>
      </c>
      <c r="J10" t="n">
        <v>0</v>
      </c>
      <c r="K10" t="n">
        <v>11603194.76243</v>
      </c>
      <c r="L10" t="n">
        <v>-0.0007</v>
      </c>
      <c r="M10" t="n">
        <v>11603194.90523</v>
      </c>
      <c r="N10" t="n">
        <v>60.88224224921735</v>
      </c>
    </row>
    <row r="11">
      <c r="A11" s="27" t="n"/>
      <c r="B11" s="3" t="inlineStr">
        <is>
          <t>methanol</t>
        </is>
      </c>
      <c r="C11" t="n">
        <v>59599.658</v>
      </c>
      <c r="D11" t="n">
        <v>0</v>
      </c>
      <c r="E11" t="n">
        <v>98214.64528</v>
      </c>
      <c r="F11" t="n">
        <v>98214.64541</v>
      </c>
      <c r="G11" t="n">
        <v>-0.00013</v>
      </c>
      <c r="H11" t="n">
        <v>0</v>
      </c>
      <c r="I11" t="n">
        <v>0.3360916821032765</v>
      </c>
      <c r="J11" t="n">
        <v>0</v>
      </c>
      <c r="K11" t="n">
        <v>574333.46918</v>
      </c>
      <c r="L11" t="n">
        <v>-0.00013</v>
      </c>
      <c r="M11" t="n">
        <v>574333.46631</v>
      </c>
      <c r="N11" t="n">
        <v>5.847736118989772</v>
      </c>
    </row>
    <row r="14">
      <c r="A14" s="3" t="inlineStr">
        <is>
          <t>Description</t>
        </is>
      </c>
      <c r="B14" s="3" t="inlineStr">
        <is>
          <t>Value</t>
        </is>
      </c>
    </row>
    <row r="15">
      <c r="A15" t="inlineStr">
        <is>
          <t>Total CAPEX</t>
        </is>
      </c>
      <c r="B15" t="n">
        <v>69976158.34856001</v>
      </c>
    </row>
    <row r="16">
      <c r="A16" t="inlineStr">
        <is>
          <t>Total OPEX</t>
        </is>
      </c>
      <c r="B16" t="n">
        <v>6534960.00043</v>
      </c>
    </row>
    <row r="17">
      <c r="A17" t="inlineStr">
        <is>
          <t>Total Methanol Output</t>
        </is>
      </c>
      <c r="B17" t="n">
        <v>876000.00006</v>
      </c>
    </row>
    <row r="18">
      <c r="A18" t="inlineStr">
        <is>
          <t>Total LCOM (USD/t)</t>
        </is>
      </c>
      <c r="B18" t="n">
        <v>541.5170476384098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ColWidth="8.83203125" defaultRowHeight="16"/>
  <sheetData>
    <row r="1">
      <c r="C1" s="29" t="inlineStr">
        <is>
          <t>Optimal Capacity</t>
        </is>
      </c>
      <c r="D1" s="29" t="inlineStr">
        <is>
          <t>Installed Capacity</t>
        </is>
      </c>
      <c r="E1" s="29" t="inlineStr">
        <is>
          <t>Supply</t>
        </is>
      </c>
      <c r="F1" s="29" t="inlineStr">
        <is>
          <t>Withdrawal</t>
        </is>
      </c>
      <c r="G1" s="29" t="inlineStr">
        <is>
          <t>Energy Balance</t>
        </is>
      </c>
      <c r="H1" s="29" t="inlineStr">
        <is>
          <t>Transmission</t>
        </is>
      </c>
      <c r="I1" s="29" t="inlineStr">
        <is>
          <t>Capacity Factor</t>
        </is>
      </c>
      <c r="J1" s="29" t="inlineStr">
        <is>
          <t>Curtailment</t>
        </is>
      </c>
      <c r="K1" s="29" t="inlineStr">
        <is>
          <t>Capital Expenditure</t>
        </is>
      </c>
      <c r="L1" s="29" t="inlineStr">
        <is>
          <t>Operational Expenditure</t>
        </is>
      </c>
      <c r="M1" s="29" t="inlineStr">
        <is>
          <t>Revenue</t>
        </is>
      </c>
      <c r="N1" s="29" t="inlineStr">
        <is>
          <t>Market Value</t>
        </is>
      </c>
    </row>
    <row r="2">
      <c r="A2" s="29" t="inlineStr">
        <is>
          <t>Generator</t>
        </is>
      </c>
      <c r="B2" s="29" t="inlineStr">
        <is>
          <t>solar</t>
        </is>
      </c>
      <c r="C2" t="n">
        <v>597.66889</v>
      </c>
      <c r="D2" t="n">
        <v>0</v>
      </c>
      <c r="E2" t="n">
        <v>748690.4657300001</v>
      </c>
      <c r="F2" t="n">
        <v>0</v>
      </c>
      <c r="G2" t="n">
        <v>748690.4657300001</v>
      </c>
      <c r="H2" t="n">
        <v>0</v>
      </c>
      <c r="I2" t="n">
        <v>0.143000499825246</v>
      </c>
      <c r="J2" t="n">
        <v>238667.92725</v>
      </c>
      <c r="K2" t="n">
        <v>25371087.71807</v>
      </c>
      <c r="L2" t="n">
        <v>0</v>
      </c>
      <c r="M2" t="n">
        <v>25371087.83781</v>
      </c>
      <c r="N2" t="n">
        <v>33.88728508505335</v>
      </c>
    </row>
    <row r="3">
      <c r="A3" s="27" t="n"/>
      <c r="B3" s="29" t="inlineStr">
        <is>
          <t>wind</t>
        </is>
      </c>
      <c r="C3" t="n">
        <v>400.471</v>
      </c>
      <c r="D3" t="n">
        <v>0</v>
      </c>
      <c r="E3" t="n">
        <v>1147076.54856</v>
      </c>
      <c r="F3" t="n">
        <v>0</v>
      </c>
      <c r="G3" t="n">
        <v>1147076.54856</v>
      </c>
      <c r="H3" t="n">
        <v>0</v>
      </c>
      <c r="I3" t="n">
        <v>0.3269770095712298</v>
      </c>
      <c r="J3" t="n">
        <v>204167.47313</v>
      </c>
      <c r="K3" t="n">
        <v>21968435.88217</v>
      </c>
      <c r="L3" t="n">
        <v>0</v>
      </c>
      <c r="M3" t="n">
        <v>21968435.66684</v>
      </c>
      <c r="N3" t="n">
        <v>19.15167382349862</v>
      </c>
    </row>
    <row r="4">
      <c r="A4" s="29" t="inlineStr">
        <is>
          <t>Link</t>
        </is>
      </c>
      <c r="B4" s="29" t="inlineStr">
        <is>
          <t>Electrolyser</t>
        </is>
      </c>
      <c r="C4" t="n">
        <v>326.71201</v>
      </c>
      <c r="D4" t="n">
        <v>0</v>
      </c>
      <c r="E4" t="n">
        <v>1095000.0019</v>
      </c>
      <c r="F4" t="n">
        <v>1855932.20661</v>
      </c>
      <c r="G4" t="n">
        <v>-760932.20471</v>
      </c>
      <c r="H4" t="n">
        <v>0</v>
      </c>
      <c r="I4" t="n">
        <v>0.6484745081761762</v>
      </c>
      <c r="J4" t="n">
        <v>0</v>
      </c>
      <c r="K4" t="n">
        <v>16053416.55662</v>
      </c>
      <c r="L4" t="n">
        <v>0</v>
      </c>
      <c r="M4" t="n">
        <v>16053416.98325</v>
      </c>
      <c r="N4" t="n">
        <v>14.6606548</v>
      </c>
    </row>
    <row r="5">
      <c r="A5" s="28" t="n"/>
      <c r="B5" s="29" t="inlineStr">
        <is>
          <t>hydrogen</t>
        </is>
      </c>
      <c r="C5" t="n">
        <v>133.11658</v>
      </c>
      <c r="D5" t="n">
        <v>0</v>
      </c>
      <c r="E5" t="n">
        <v>411866.58082</v>
      </c>
      <c r="F5" t="n">
        <v>411866.58082</v>
      </c>
      <c r="G5" t="n">
        <v>0</v>
      </c>
      <c r="H5" t="n">
        <v>-0.00026</v>
      </c>
      <c r="I5" t="n">
        <v>0.3531996540175537</v>
      </c>
      <c r="J5" t="n">
        <v>0</v>
      </c>
      <c r="K5" t="n">
        <v>0</v>
      </c>
      <c r="L5" t="n">
        <v>-0.00026</v>
      </c>
      <c r="M5" t="n">
        <v>-0.00026</v>
      </c>
    </row>
    <row r="6">
      <c r="A6" s="28" t="n"/>
      <c r="B6" s="29" t="inlineStr">
        <is>
          <t>methanol</t>
        </is>
      </c>
      <c r="C6" t="n">
        <v>36.10404</v>
      </c>
      <c r="D6" t="n">
        <v>0</v>
      </c>
      <c r="E6" t="n">
        <v>78958.50631</v>
      </c>
      <c r="F6" t="n">
        <v>78958.50631</v>
      </c>
      <c r="G6" t="n">
        <v>0</v>
      </c>
      <c r="H6" t="n">
        <v>-0.00042</v>
      </c>
      <c r="I6" t="n">
        <v>0.2496543323129489</v>
      </c>
      <c r="J6" t="n">
        <v>0</v>
      </c>
      <c r="K6" t="n">
        <v>0</v>
      </c>
      <c r="L6" t="n">
        <v>-0.00042</v>
      </c>
      <c r="M6" t="n">
        <v>-0.00042</v>
      </c>
    </row>
    <row r="7">
      <c r="A7" s="27" t="n"/>
      <c r="B7" s="29" t="inlineStr">
        <is>
          <t>methanol_synthesis</t>
        </is>
      </c>
      <c r="C7" t="n">
        <v>4.25973</v>
      </c>
      <c r="D7" t="n">
        <v>0</v>
      </c>
      <c r="E7" t="n">
        <v>876000.0013</v>
      </c>
      <c r="F7" t="n">
        <v>1130040.00168</v>
      </c>
      <c r="G7" t="n">
        <v>-254040.00038</v>
      </c>
      <c r="H7" t="n">
        <v>0</v>
      </c>
      <c r="I7" t="n">
        <v>0.9390266519239482</v>
      </c>
      <c r="J7" t="n">
        <v>0</v>
      </c>
      <c r="K7" t="n">
        <v>12307974.39481</v>
      </c>
      <c r="L7" t="n">
        <v>6534960.0097</v>
      </c>
      <c r="M7" t="n">
        <v>18842934.72152</v>
      </c>
      <c r="N7" t="n">
        <v>21.5101995</v>
      </c>
    </row>
    <row r="8">
      <c r="A8" s="29" t="inlineStr">
        <is>
          <t>Load</t>
        </is>
      </c>
      <c r="B8" s="29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-99845052.1478</v>
      </c>
    </row>
    <row r="9">
      <c r="A9" s="29" t="inlineStr">
        <is>
          <t>StorageUnit</t>
        </is>
      </c>
      <c r="B9" s="29" t="inlineStr">
        <is>
          <t>-</t>
        </is>
      </c>
      <c r="C9" t="n">
        <v>162.59814</v>
      </c>
      <c r="D9" t="n">
        <v>0</v>
      </c>
      <c r="E9" t="n">
        <v>64922.53098</v>
      </c>
      <c r="F9" t="n">
        <v>69717.34136999999</v>
      </c>
      <c r="G9" t="n">
        <v>-4794.81039</v>
      </c>
      <c r="H9" t="n">
        <v>0</v>
      </c>
      <c r="I9" t="n">
        <v>0.09452660405586435</v>
      </c>
      <c r="J9" t="n">
        <v>1429154.51679</v>
      </c>
      <c r="K9" t="n">
        <v>2998890.37855</v>
      </c>
      <c r="L9" t="n">
        <v>0</v>
      </c>
      <c r="M9" t="n">
        <v>2998890.24272</v>
      </c>
      <c r="N9" t="n">
        <v>46.19181244729297</v>
      </c>
    </row>
    <row r="10">
      <c r="A10" s="29" t="inlineStr">
        <is>
          <t>Store</t>
        </is>
      </c>
      <c r="B10" s="29" t="inlineStr">
        <is>
          <t>hydrogen</t>
        </is>
      </c>
      <c r="C10" t="n">
        <v>2842.5075</v>
      </c>
      <c r="D10" t="n">
        <v>0</v>
      </c>
      <c r="E10" t="n">
        <v>205933.29054</v>
      </c>
      <c r="F10" t="n">
        <v>205933.29028</v>
      </c>
      <c r="G10" t="n">
        <v>0.00026</v>
      </c>
      <c r="H10" t="n">
        <v>0</v>
      </c>
      <c r="I10" t="n">
        <v>0.361095589017795</v>
      </c>
      <c r="J10" t="n">
        <v>0</v>
      </c>
      <c r="K10" t="n">
        <v>14415460.94937</v>
      </c>
      <c r="L10" t="n">
        <v>0.00026</v>
      </c>
      <c r="M10" t="n">
        <v>14415461.39127</v>
      </c>
      <c r="N10" t="n">
        <v>70.0006261599592</v>
      </c>
    </row>
    <row r="11">
      <c r="A11" s="27" t="n"/>
      <c r="B11" s="29" t="inlineStr">
        <is>
          <t>methanol</t>
        </is>
      </c>
      <c r="C11" t="n">
        <v>20217.436</v>
      </c>
      <c r="D11" t="n">
        <v>0</v>
      </c>
      <c r="E11" t="n">
        <v>39479.25336</v>
      </c>
      <c r="F11" t="n">
        <v>39479.25294</v>
      </c>
      <c r="G11" t="n">
        <v>0.00042</v>
      </c>
      <c r="H11" t="n">
        <v>0</v>
      </c>
      <c r="I11" t="n">
        <v>0.4363385317505147</v>
      </c>
      <c r="J11" t="n">
        <v>0</v>
      </c>
      <c r="K11" t="n">
        <v>194825.785</v>
      </c>
      <c r="L11" t="n">
        <v>0.00042</v>
      </c>
      <c r="M11" t="n">
        <v>194825.81618</v>
      </c>
      <c r="N11" t="n">
        <v>4.934895579085641</v>
      </c>
    </row>
    <row r="14">
      <c r="A14" s="29" t="inlineStr">
        <is>
          <t>Description</t>
        </is>
      </c>
      <c r="B14" s="29" t="inlineStr">
        <is>
          <t>Value</t>
        </is>
      </c>
    </row>
    <row r="15">
      <c r="A15" t="inlineStr">
        <is>
          <t>Total CAPEX</t>
        </is>
      </c>
      <c r="B15" t="n">
        <v>93310091.66459</v>
      </c>
    </row>
    <row r="16">
      <c r="A16" t="inlineStr">
        <is>
          <t>Total OPEX</t>
        </is>
      </c>
      <c r="B16" t="n">
        <v>6534960.0097</v>
      </c>
    </row>
    <row r="17">
      <c r="A17" t="inlineStr">
        <is>
          <t>Total Methanol Output</t>
        </is>
      </c>
      <c r="B17" t="n">
        <v>876000.0013</v>
      </c>
    </row>
    <row r="18">
      <c r="A18" t="inlineStr">
        <is>
          <t>Total LCOM (USD/t)</t>
        </is>
      </c>
      <c r="B18" t="n">
        <v>706.6658897967264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29"/>
  <sheetViews>
    <sheetView workbookViewId="0">
      <selection activeCell="I30" sqref="I30"/>
    </sheetView>
  </sheetViews>
  <sheetFormatPr baseColWidth="10" defaultRowHeight="16"/>
  <cols>
    <col width="19.6640625" customWidth="1" min="8" max="8"/>
    <col width="17.6640625" customWidth="1" min="14" max="15"/>
  </cols>
  <sheetData>
    <row r="1" ht="22" customHeight="1">
      <c r="A1" s="11" t="inlineStr">
        <is>
          <t>LCOM Results from PyPSA Optimization</t>
        </is>
      </c>
    </row>
    <row r="3">
      <c r="A3" t="inlineStr">
        <is>
          <t>Wind turbine</t>
        </is>
      </c>
      <c r="B3" t="inlineStr">
        <is>
          <t>Vestas_V90_2000</t>
        </is>
      </c>
      <c r="J3" s="7" t="inlineStr">
        <is>
          <t>Cost Components</t>
        </is>
      </c>
      <c r="K3" s="24" t="n"/>
      <c r="L3" s="24" t="n"/>
      <c r="M3" s="24" t="n"/>
      <c r="N3" s="24" t="n"/>
      <c r="O3" s="24" t="n"/>
      <c r="P3" s="25" t="n"/>
      <c r="Q3" s="18" t="inlineStr">
        <is>
          <t>capacity factor</t>
        </is>
      </c>
      <c r="R3" s="19" t="n"/>
    </row>
    <row r="4">
      <c r="A4" s="1" t="inlineStr">
        <is>
          <t>Province</t>
        </is>
      </c>
      <c r="B4" s="1" t="inlineStr">
        <is>
          <t>City</t>
        </is>
      </c>
      <c r="C4" s="7" t="inlineStr">
        <is>
          <t>Sheet_Code</t>
        </is>
      </c>
      <c r="D4" s="1" t="inlineStr">
        <is>
          <t>Longitude</t>
        </is>
      </c>
      <c r="E4" s="1" t="inlineStr">
        <is>
          <t>Latitude</t>
        </is>
      </c>
      <c r="F4" s="1" t="inlineStr">
        <is>
          <t>Total CAPEX</t>
        </is>
      </c>
      <c r="G4" s="1" t="inlineStr">
        <is>
          <t>Total OPEX</t>
        </is>
      </c>
      <c r="H4" s="1" t="inlineStr">
        <is>
          <t>Total Methanol Output</t>
        </is>
      </c>
      <c r="I4" s="1" t="inlineStr">
        <is>
          <t>Total LCOM (USD/t)</t>
        </is>
      </c>
      <c r="J4" s="7" t="inlineStr">
        <is>
          <t>USD/t</t>
        </is>
      </c>
      <c r="K4" s="24" t="n"/>
      <c r="L4" s="24" t="n"/>
      <c r="M4" s="24" t="n"/>
      <c r="N4" s="24" t="n"/>
      <c r="O4" s="24" t="n"/>
      <c r="P4" s="25" t="n"/>
      <c r="Q4" s="23" t="inlineStr">
        <is>
          <t>PV</t>
        </is>
      </c>
      <c r="R4" s="23" t="inlineStr">
        <is>
          <t>wind</t>
        </is>
      </c>
      <c r="S4" s="1" t="inlineStr">
        <is>
          <t>Notes</t>
        </is>
      </c>
      <c r="T4" s="1" t="n"/>
      <c r="U4" s="1" t="n"/>
      <c r="V4" s="1" t="n"/>
      <c r="W4" s="1" t="n"/>
      <c r="X4" s="1" t="n"/>
      <c r="Y4" s="1" t="n"/>
    </row>
    <row r="5">
      <c r="A5" s="2" t="inlineStr">
        <is>
          <t>Unit</t>
        </is>
      </c>
      <c r="B5" s="2" t="n"/>
      <c r="C5" s="2" t="n"/>
      <c r="D5" s="2" t="n"/>
      <c r="E5" s="2" t="n"/>
      <c r="F5" s="2" t="inlineStr">
        <is>
          <t>USD</t>
        </is>
      </c>
      <c r="G5" s="2" t="inlineStr">
        <is>
          <t>USD</t>
        </is>
      </c>
      <c r="H5" s="2" t="inlineStr">
        <is>
          <t>MWh</t>
        </is>
      </c>
      <c r="I5" s="2" t="inlineStr">
        <is>
          <t>USD/t</t>
        </is>
      </c>
      <c r="J5" s="1" t="inlineStr">
        <is>
          <t>Electricity generation</t>
        </is>
      </c>
      <c r="K5" s="1" t="inlineStr">
        <is>
          <t>Electrolysis</t>
        </is>
      </c>
      <c r="L5" s="1" t="inlineStr">
        <is>
          <t xml:space="preserve">Electricity storage </t>
        </is>
      </c>
      <c r="M5" s="1" t="inlineStr">
        <is>
          <t>H2 storage</t>
        </is>
      </c>
      <c r="N5" s="1" t="inlineStr">
        <is>
          <t>Methanol Production</t>
        </is>
      </c>
      <c r="O5" s="7" t="inlineStr">
        <is>
          <t>CO2 costs</t>
        </is>
      </c>
      <c r="P5" s="1" t="inlineStr">
        <is>
          <t>Other</t>
        </is>
      </c>
      <c r="Q5" s="2" t="n"/>
      <c r="R5" s="2" t="n"/>
      <c r="S5" s="2" t="n"/>
      <c r="T5" s="2" t="n"/>
      <c r="U5" s="2" t="n"/>
      <c r="V5" s="2" t="n"/>
      <c r="W5" s="2" t="n"/>
      <c r="X5" s="2" t="n"/>
      <c r="Y5" s="2" t="n"/>
    </row>
    <row r="6">
      <c r="A6" t="inlineStr">
        <is>
          <t>Inner Mongolia</t>
        </is>
      </c>
      <c r="B6" t="inlineStr">
        <is>
          <t>Baotou</t>
        </is>
      </c>
      <c r="C6" t="inlineStr">
        <is>
          <t>InMo_BT_VE</t>
        </is>
      </c>
      <c r="D6" t="n">
        <v>41.6401</v>
      </c>
      <c r="E6" t="n">
        <v>109.8633</v>
      </c>
      <c r="F6">
        <f>SUM(InMo_BT_VE!K$2:K$11)</f>
        <v/>
      </c>
      <c r="G6">
        <f>SUM(InMo_BT_VE!L$2:L$11)</f>
        <v/>
      </c>
      <c r="H6" s="12">
        <f>InMo_BT_VE!$E$7</f>
        <v/>
      </c>
      <c r="I6" s="12">
        <f>(F6+G6)/(H6/6.2)</f>
        <v/>
      </c>
      <c r="J6" s="12">
        <f>SUM(InMo_BT_VE!$K$2:$K$3)/($H6/6.2)</f>
        <v/>
      </c>
      <c r="K6" s="12">
        <f>SUM(InMo_BT_VE!$K$4)/($H6/6.2)</f>
        <v/>
      </c>
      <c r="L6" s="12">
        <f>SUM(InMo_BT_VE!$K$9)/($H6/6.2)</f>
        <v/>
      </c>
      <c r="M6" s="12">
        <f>SUM(InMo_BT_VE!$K$11)/($H6/6.2)</f>
        <v/>
      </c>
      <c r="N6" s="12">
        <f>SUM(InMo_BT_VE!$K$7)/($H6/6.2)</f>
        <v/>
      </c>
      <c r="O6" s="12">
        <f>SUM(InMo_BT_VE!$L$7)/($H6/6.2)</f>
        <v/>
      </c>
      <c r="P6" s="12">
        <f>I6-J6-K6-L6-M6-N6</f>
        <v/>
      </c>
      <c r="Q6" s="4">
        <f>InMo_BT_VE!$I$2</f>
        <v/>
      </c>
      <c r="R6" s="4">
        <f>InMo_BT_VE!$I$3</f>
        <v/>
      </c>
      <c r="T6">
        <f>(F6+G6-InMo_BT_VE!K11)/(H6/6.2)</f>
        <v/>
      </c>
    </row>
    <row r="7">
      <c r="A7" t="inlineStr">
        <is>
          <t>Inner Mongolia</t>
        </is>
      </c>
      <c r="B7" t="inlineStr">
        <is>
          <t>Chifeng</t>
        </is>
      </c>
      <c r="C7" t="inlineStr">
        <is>
          <t>InMo_CF_VE</t>
        </is>
      </c>
      <c r="D7" t="n">
        <v>42.7852</v>
      </c>
      <c r="E7" t="n">
        <v>118.7646</v>
      </c>
      <c r="F7">
        <f>SUM(InMo_CF_VE!K$2:K$11)</f>
        <v/>
      </c>
      <c r="G7">
        <f>SUM(InMo_CF_VE!L$2:L$11)</f>
        <v/>
      </c>
      <c r="H7" s="12">
        <f>InMo_CF_VE!$E$7</f>
        <v/>
      </c>
      <c r="I7" s="12">
        <f>(F7+G7)/(H7/6.2)</f>
        <v/>
      </c>
      <c r="J7" s="12">
        <f>SUM(InMo_CF_VE!$K$2:$K$3)/($H7/6.2)</f>
        <v/>
      </c>
      <c r="K7" s="12">
        <f>SUM(InMo_CF_VE!$K$4)/($H7/6.2)</f>
        <v/>
      </c>
      <c r="L7" s="12">
        <f>SUM(InMo_CF_VE!$K$9)/($H7/6.2)</f>
        <v/>
      </c>
      <c r="M7" s="12">
        <f>SUM(InMo_CF_VE!$K$11)/($H7/6.2)</f>
        <v/>
      </c>
      <c r="N7" s="12">
        <f>SUM(InMo_CF_VE!$K$7)/($H7/6.2)</f>
        <v/>
      </c>
      <c r="O7" s="12">
        <f>SUM(InMo_CF_VE!$L$7)/($H7/6.2)</f>
        <v/>
      </c>
      <c r="P7" s="12">
        <f>I7-J7-K7-L7-M7-N7</f>
        <v/>
      </c>
      <c r="Q7" s="4">
        <f>InMo_CF_VE!$I$2</f>
        <v/>
      </c>
      <c r="R7" s="4">
        <f>InMo_CF_VE!$I$3</f>
        <v/>
      </c>
    </row>
    <row r="8">
      <c r="A8" t="inlineStr">
        <is>
          <t>Liaoning</t>
        </is>
      </c>
      <c r="B8" t="inlineStr">
        <is>
          <t>Chaoyang</t>
        </is>
      </c>
      <c r="C8" t="inlineStr">
        <is>
          <t>LiNi_CY_VE</t>
        </is>
      </c>
      <c r="D8" t="n">
        <v>41.6807</v>
      </c>
      <c r="E8" t="n">
        <v>120.7899</v>
      </c>
      <c r="F8">
        <f>SUM(LiNi_CY_VE!K$2:K$11)</f>
        <v/>
      </c>
      <c r="G8">
        <f>SUM(LiNi_CY_VE!L$2:L$11)</f>
        <v/>
      </c>
      <c r="H8" s="12">
        <f>LiNi_CY_VE!$E$7</f>
        <v/>
      </c>
      <c r="I8" s="12">
        <f>(F8+G8)/(H8/6.2)</f>
        <v/>
      </c>
      <c r="J8" s="12">
        <f>SUM(LiNi_CY_VE!$K$2:$K$3)/($H8/6.2)</f>
        <v/>
      </c>
      <c r="K8" s="12">
        <f>SUM(LiNi_CY_VE!$K$4)/($H8/6.2)</f>
        <v/>
      </c>
      <c r="L8" s="12">
        <f>SUM(LiNi_CY_VE!$K$9)/($H8/6.2)</f>
        <v/>
      </c>
      <c r="M8" s="12">
        <f>SUM(LiNi_CY_VE!$K$11)/($H8/6.2)</f>
        <v/>
      </c>
      <c r="N8" s="12">
        <f>SUM(LiNi_CY_VE!$K$7)/($H8/6.2)</f>
        <v/>
      </c>
      <c r="O8" s="12">
        <f>SUM(LiNi_CY_VE!$L$7)/($H8/6.2)</f>
        <v/>
      </c>
      <c r="P8" s="12">
        <f>I8-J8-K8-L8-M8-N8</f>
        <v/>
      </c>
      <c r="Q8" s="4">
        <f>LiNi_CY_VE!$I$2</f>
        <v/>
      </c>
      <c r="R8" s="4">
        <f>LiNi_CY_VE!$I$3</f>
        <v/>
      </c>
    </row>
    <row r="9">
      <c r="A9" t="inlineStr">
        <is>
          <t>Jilin</t>
        </is>
      </c>
      <c r="B9" t="inlineStr">
        <is>
          <t>Baicheng</t>
        </is>
      </c>
      <c r="C9" t="inlineStr">
        <is>
          <t>JiLi_BC_VE</t>
        </is>
      </c>
      <c r="D9" t="n">
        <v>45.3733</v>
      </c>
      <c r="E9" t="n">
        <v>122.9395</v>
      </c>
      <c r="F9">
        <f>SUM(JiLi_BC_VE!K$2:K$11)</f>
        <v/>
      </c>
      <c r="G9">
        <f>SUM(JiLi_BC_VE!L$2:L$11)</f>
        <v/>
      </c>
      <c r="H9" s="12">
        <f>JiLi_BC_VE!$E$7</f>
        <v/>
      </c>
      <c r="I9" s="12">
        <f>(F9+G9)/(H9/6.2)</f>
        <v/>
      </c>
      <c r="J9" s="12">
        <f>SUM(JiLi_BC_VE!$K$2:$K$3)/($H9/6.2)</f>
        <v/>
      </c>
      <c r="K9" s="12">
        <f>SUM(JiLi_BC_VE!$K$4)/($H9/6.2)</f>
        <v/>
      </c>
      <c r="L9" s="12">
        <f>SUM(JiLi_BC_VE!$K$9)/($H9/6.2)</f>
        <v/>
      </c>
      <c r="M9" s="12">
        <f>SUM(JiLi_BC_VE!$K$11)/($H9/6.2)</f>
        <v/>
      </c>
      <c r="N9" s="12">
        <f>SUM(JiLi_BC_VE!$K$7)/($H9/6.2)</f>
        <v/>
      </c>
      <c r="O9" s="12">
        <f>SUM(JiLi_BC_VE!$L$7)/($H9/6.2)</f>
        <v/>
      </c>
      <c r="P9" s="12">
        <f>I9-J9-K9-L9-M9-N9</f>
        <v/>
      </c>
      <c r="Q9" s="4">
        <f>JiLi_BC_VE!$I$2</f>
        <v/>
      </c>
      <c r="R9" s="4">
        <f>JiLi_BC_VE!$I$3</f>
        <v/>
      </c>
    </row>
    <row r="10">
      <c r="A10" t="inlineStr">
        <is>
          <t>Jilin</t>
        </is>
      </c>
      <c r="B10" t="inlineStr">
        <is>
          <t>Baicheng</t>
        </is>
      </c>
      <c r="C10" t="inlineStr">
        <is>
          <t>JiLi_BC_VE2</t>
        </is>
      </c>
      <c r="D10" t="n">
        <v>45.3733</v>
      </c>
      <c r="E10" t="n">
        <v>122.9395</v>
      </c>
      <c r="F10">
        <f>SUM(JiLi_BC_VE2!K$2:K$11)</f>
        <v/>
      </c>
      <c r="G10">
        <f>SUM(JiLi_BC_VE2!L$2:L$11)</f>
        <v/>
      </c>
      <c r="H10" s="12">
        <f>JiLi_BC_VE2!$E$7</f>
        <v/>
      </c>
      <c r="I10" s="12">
        <f>(F10+G10)/(H10/6.2)</f>
        <v/>
      </c>
      <c r="J10" s="12">
        <f>SUM(JiLi_BC_VE2!$K$2:$K$3)/($H10/6.2)</f>
        <v/>
      </c>
      <c r="K10" s="12">
        <f>SUM(JiLi_BC_VE2!$K$4)/($H10/6.2)</f>
        <v/>
      </c>
      <c r="L10" s="12">
        <f>SUM(JiLi_BC_VE2!$K$9)/($H10/6.2)</f>
        <v/>
      </c>
      <c r="M10" s="12">
        <f>SUM(JiLi_BC_VE2!$K$11)/($H10/6.2)</f>
        <v/>
      </c>
      <c r="N10" s="12">
        <f>SUM(JiLi_BC_VE2!$K$7)/($H10/6.2)</f>
        <v/>
      </c>
      <c r="O10" s="12">
        <f>SUM(JiLi_BC_VE2!$L$7)/($H10/6.2)</f>
        <v/>
      </c>
      <c r="P10" s="12">
        <f>I10-J10-K10-L10-M10-N10</f>
        <v/>
      </c>
      <c r="Q10" s="4">
        <f>JiLi_BC_VE2!$I$2</f>
        <v/>
      </c>
      <c r="R10" s="4">
        <f>JiLi_BC_VE2!$I$3</f>
        <v/>
      </c>
      <c r="S10" s="8" t="inlineStr">
        <is>
          <t>with a p_min=0.6 for methanol synthesis</t>
        </is>
      </c>
    </row>
    <row r="11"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</row>
    <row r="12">
      <c r="A12" t="inlineStr">
        <is>
          <t xml:space="preserve">Wind turbine </t>
        </is>
      </c>
      <c r="B12" t="inlineStr">
        <is>
          <t>Goldwind_140_3000</t>
        </is>
      </c>
      <c r="H12" s="12" t="n"/>
      <c r="I12" s="12" t="n"/>
      <c r="J12" s="15" t="inlineStr">
        <is>
          <t>Cost Components</t>
        </is>
      </c>
      <c r="K12" s="24" t="n"/>
      <c r="L12" s="24" t="n"/>
      <c r="M12" s="24" t="n"/>
      <c r="N12" s="24" t="n"/>
      <c r="O12" s="24" t="n"/>
      <c r="P12" s="25" t="n"/>
      <c r="Q12" s="18" t="inlineStr">
        <is>
          <t>capacity factor</t>
        </is>
      </c>
      <c r="R12" s="19" t="n"/>
    </row>
    <row r="13">
      <c r="A13" s="1" t="inlineStr">
        <is>
          <t>Province</t>
        </is>
      </c>
      <c r="B13" s="1" t="inlineStr">
        <is>
          <t>City</t>
        </is>
      </c>
      <c r="C13" s="7" t="inlineStr">
        <is>
          <t>Sheet_Code</t>
        </is>
      </c>
      <c r="D13" s="1" t="inlineStr">
        <is>
          <t>Longitude</t>
        </is>
      </c>
      <c r="E13" s="1" t="inlineStr">
        <is>
          <t>Latitude</t>
        </is>
      </c>
      <c r="F13" s="1" t="inlineStr">
        <is>
          <t>Total CAPEX</t>
        </is>
      </c>
      <c r="G13" s="1" t="inlineStr">
        <is>
          <t>Total OPEX</t>
        </is>
      </c>
      <c r="H13" s="13" t="inlineStr">
        <is>
          <t>Total Methanol Output</t>
        </is>
      </c>
      <c r="I13" s="13" t="inlineStr">
        <is>
          <t>Total LCOM (USD/t)</t>
        </is>
      </c>
      <c r="J13" s="15" t="inlineStr">
        <is>
          <t>USD/t</t>
        </is>
      </c>
      <c r="K13" s="24" t="n"/>
      <c r="L13" s="24" t="n"/>
      <c r="M13" s="24" t="n"/>
      <c r="N13" s="24" t="n"/>
      <c r="O13" s="24" t="n"/>
      <c r="P13" s="25" t="n"/>
      <c r="Q13" s="23" t="inlineStr">
        <is>
          <t>PV</t>
        </is>
      </c>
      <c r="R13" s="23" t="inlineStr">
        <is>
          <t>wind</t>
        </is>
      </c>
      <c r="S13" s="1" t="n"/>
      <c r="T13" s="1" t="n"/>
      <c r="U13" s="1" t="n"/>
      <c r="V13" s="1" t="n"/>
      <c r="W13" s="1" t="n"/>
      <c r="X13" s="1" t="n"/>
      <c r="Y13" s="1" t="n"/>
    </row>
    <row r="14">
      <c r="A14" s="2" t="inlineStr">
        <is>
          <t>Unit</t>
        </is>
      </c>
      <c r="B14" s="2" t="n"/>
      <c r="C14" s="2" t="n"/>
      <c r="D14" s="2" t="n"/>
      <c r="E14" s="2" t="n"/>
      <c r="F14" s="2" t="inlineStr">
        <is>
          <t>USD</t>
        </is>
      </c>
      <c r="G14" s="2" t="inlineStr">
        <is>
          <t>USD</t>
        </is>
      </c>
      <c r="H14" s="14" t="inlineStr">
        <is>
          <t>MWh</t>
        </is>
      </c>
      <c r="I14" s="14" t="inlineStr">
        <is>
          <t>USD/t</t>
        </is>
      </c>
      <c r="J14" s="13" t="inlineStr">
        <is>
          <t>Electricity generation</t>
        </is>
      </c>
      <c r="K14" s="13" t="inlineStr">
        <is>
          <t>Electrolysis</t>
        </is>
      </c>
      <c r="L14" s="13" t="inlineStr">
        <is>
          <t xml:space="preserve">Electricity storage </t>
        </is>
      </c>
      <c r="M14" s="13" t="inlineStr">
        <is>
          <t>H2 storage</t>
        </is>
      </c>
      <c r="N14" s="13" t="inlineStr">
        <is>
          <t>Methanol Production</t>
        </is>
      </c>
      <c r="O14" s="15" t="n"/>
      <c r="P14" s="13" t="inlineStr">
        <is>
          <t>Other</t>
        </is>
      </c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</row>
    <row r="15">
      <c r="A15" t="inlineStr">
        <is>
          <t>Inner Mongolia</t>
        </is>
      </c>
      <c r="B15" t="inlineStr">
        <is>
          <t>Baotou</t>
        </is>
      </c>
      <c r="C15" t="inlineStr">
        <is>
          <t>InMo_BT_VE</t>
        </is>
      </c>
      <c r="D15" t="n">
        <v>41.6401</v>
      </c>
      <c r="E15" t="n">
        <v>109.8633</v>
      </c>
      <c r="F15">
        <f>SUM(InMo_BT_GW!K$2:K$11)</f>
        <v/>
      </c>
      <c r="G15">
        <f>SUM(InMo_BT_GW!L$2:L$11)</f>
        <v/>
      </c>
      <c r="H15" s="12">
        <f>InMo_BT_GW!$E$7</f>
        <v/>
      </c>
      <c r="I15" s="12">
        <f>(F15+G15)/(H15/6.2)</f>
        <v/>
      </c>
      <c r="J15" s="12">
        <f>SUM(InMo_BT_GW!$K$2:$K$3)/($H15/6.2)</f>
        <v/>
      </c>
      <c r="K15" s="12">
        <f>SUM(InMo_BT_GW!$K$4)/($H15/6.2)</f>
        <v/>
      </c>
      <c r="L15" s="12">
        <f>SUM(InMo_BT_GW!$K$9)/($H15/6.2)</f>
        <v/>
      </c>
      <c r="M15" s="12">
        <f>SUM(InMo_BT_GW!$K$11)/($H15/6.2)</f>
        <v/>
      </c>
      <c r="N15" s="12">
        <f>SUM(InMo_BT_GW!$K$7)/($H15/6.2)</f>
        <v/>
      </c>
      <c r="O15" s="12">
        <f>SUM(InMo_BT_GW!$L$7)/($H15/6.2)</f>
        <v/>
      </c>
      <c r="P15" s="12">
        <f>I15-J15-K15-L15-M15-N15</f>
        <v/>
      </c>
      <c r="Q15" s="4">
        <f>InMo_BT_GW!$I$2</f>
        <v/>
      </c>
      <c r="R15" s="4">
        <f>InMo_BT_GW!$I$3</f>
        <v/>
      </c>
    </row>
    <row r="16">
      <c r="A16" t="inlineStr">
        <is>
          <t>Inner Mongolia</t>
        </is>
      </c>
      <c r="B16" t="inlineStr">
        <is>
          <t>Chifeng</t>
        </is>
      </c>
      <c r="C16" t="inlineStr">
        <is>
          <t>InMo_CF_VE</t>
        </is>
      </c>
      <c r="D16" t="n">
        <v>42.7852</v>
      </c>
      <c r="E16" t="n">
        <v>118.7646</v>
      </c>
      <c r="F16">
        <f>SUM(InMo_CF_GW!K$2:K$11)</f>
        <v/>
      </c>
      <c r="G16">
        <f>SUM(InMo_CF_GW!L$2:L$11)</f>
        <v/>
      </c>
      <c r="H16" s="12">
        <f>InMo_CF_GW!$E$7</f>
        <v/>
      </c>
      <c r="I16" s="12">
        <f>(F16+G16)/(H16/6.2)</f>
        <v/>
      </c>
      <c r="J16" s="12">
        <f>SUM(InMo_CF_GW!$K$2:$K$3)/($H16/6.2)</f>
        <v/>
      </c>
      <c r="K16" s="12">
        <f>SUM(InMo_CF_GW!$K$4)/($H16/6.2)</f>
        <v/>
      </c>
      <c r="L16" s="12">
        <f>SUM(InMo_CF_GW!$K$9)/($H16/6.2)</f>
        <v/>
      </c>
      <c r="M16" s="12">
        <f>SUM(InMo_CF_GW!$K$11)/($H16/6.2)</f>
        <v/>
      </c>
      <c r="N16" s="12">
        <f>SUM(InMo_CF_GW!$K$7)/($H16/6.2)</f>
        <v/>
      </c>
      <c r="O16" s="12">
        <f>SUM(InMo_CF_GW!$L$7)/($H16/6.2)</f>
        <v/>
      </c>
      <c r="P16" s="12">
        <f>I16-J16-K16-L16-M16-N16</f>
        <v/>
      </c>
      <c r="Q16" s="4">
        <f>InMo_CF_GW!$I$2</f>
        <v/>
      </c>
      <c r="R16" s="4">
        <f>InMo_CF_GW!$I$3</f>
        <v/>
      </c>
    </row>
    <row r="17">
      <c r="A17" t="inlineStr">
        <is>
          <t>Liaoning</t>
        </is>
      </c>
      <c r="B17" t="inlineStr">
        <is>
          <t>Chaoyang</t>
        </is>
      </c>
      <c r="C17" t="inlineStr">
        <is>
          <t>LiNi_CY_VE</t>
        </is>
      </c>
      <c r="D17" t="n">
        <v>41.6807</v>
      </c>
      <c r="E17" t="n">
        <v>120.7899</v>
      </c>
      <c r="F17">
        <f>SUM(LiNi_CY_GW!K$2:K$11)</f>
        <v/>
      </c>
      <c r="G17">
        <f>SUM(LiNi_CY_GW!L$2:L$11)</f>
        <v/>
      </c>
      <c r="H17" s="12">
        <f>LiNi_CY_GW!$E$7</f>
        <v/>
      </c>
      <c r="I17" s="12">
        <f>(F17+G17)/(H17/6.2)</f>
        <v/>
      </c>
      <c r="J17" s="12">
        <f>SUM(LiNi_CY_GW!$K$2:$K$3)/($H17/6.2)</f>
        <v/>
      </c>
      <c r="K17" s="12">
        <f>SUM(LiNi_CY_GW!$K$4)/($H17/6.2)</f>
        <v/>
      </c>
      <c r="L17" s="12">
        <f>SUM(LiNi_CY_GW!$K$9)/($H17/6.2)</f>
        <v/>
      </c>
      <c r="M17" s="12">
        <f>SUM(LiNi_CY_GW!$K$11)/($H17/6.2)</f>
        <v/>
      </c>
      <c r="N17" s="12">
        <f>SUM(LiNi_CY_GW!$K$7)/($H17/6.2)</f>
        <v/>
      </c>
      <c r="O17" s="12">
        <f>SUM(LiNi_CY_GW!$L$7)/($H17/6.2)</f>
        <v/>
      </c>
      <c r="P17" s="12">
        <f>I17-J17-K17-L17-M17-N17</f>
        <v/>
      </c>
      <c r="Q17" s="4">
        <f>LiNi_CY_GW!$I$2</f>
        <v/>
      </c>
      <c r="R17" s="4">
        <f>LiNi_CY_GW!$I$3</f>
        <v/>
      </c>
    </row>
    <row r="18">
      <c r="A18" t="inlineStr">
        <is>
          <t>Jilin</t>
        </is>
      </c>
      <c r="B18" t="inlineStr">
        <is>
          <t>Baicheng</t>
        </is>
      </c>
      <c r="C18" t="inlineStr">
        <is>
          <t>JiLi_BC_VE</t>
        </is>
      </c>
      <c r="D18" t="n">
        <v>45.3733</v>
      </c>
      <c r="E18" t="n">
        <v>122.9395</v>
      </c>
      <c r="F18">
        <f>SUM(JiLi_BC_GW!K$2:K$11)</f>
        <v/>
      </c>
      <c r="G18">
        <f>SUM(JiLi_BC_GW!L$2:L$11)</f>
        <v/>
      </c>
      <c r="H18" s="12">
        <f>JiLi_BC_GW!$E$7</f>
        <v/>
      </c>
      <c r="I18" s="12">
        <f>(F18+G18)/(H18/6.2)</f>
        <v/>
      </c>
      <c r="J18" s="12">
        <f>SUM(JiLi_BC_GW!$K$2:$K$3)/($H18/6.2)</f>
        <v/>
      </c>
      <c r="K18" s="12">
        <f>SUM(JiLi_BC_GW!$K$4)/($H18/6.2)</f>
        <v/>
      </c>
      <c r="L18" s="12">
        <f>SUM(JiLi_BC_GW!$K$9)/($H18/6.2)</f>
        <v/>
      </c>
      <c r="M18" s="12">
        <f>SUM(JiLi_BC_GW!$K$11)/($H18/6.2)</f>
        <v/>
      </c>
      <c r="N18" s="12">
        <f>SUM(JiLi_BC_GW!$K$7)/($H18/6.2)</f>
        <v/>
      </c>
      <c r="O18" s="12">
        <f>SUM(JiLi_BC_GW!$L$7)/($H18/6.2)</f>
        <v/>
      </c>
      <c r="P18" s="12">
        <f>I18-J18-K18-L18-M18-N18</f>
        <v/>
      </c>
      <c r="Q18" s="4">
        <f>JiLi_BC_GW!$I$2</f>
        <v/>
      </c>
      <c r="R18" s="4">
        <f>JiLi_BC_GW!$I$3</f>
        <v/>
      </c>
    </row>
    <row r="21">
      <c r="A21" s="10" t="inlineStr">
        <is>
          <t>LCOM Averages built from different wind turbines</t>
        </is>
      </c>
    </row>
    <row r="23">
      <c r="A23" s="7" t="inlineStr">
        <is>
          <t>Province</t>
        </is>
      </c>
      <c r="B23" s="7" t="inlineStr">
        <is>
          <t>City</t>
        </is>
      </c>
      <c r="C23" s="7" t="inlineStr">
        <is>
          <t>Sheet_Code</t>
        </is>
      </c>
      <c r="D23" s="7" t="inlineStr">
        <is>
          <t>Longitude</t>
        </is>
      </c>
      <c r="E23" s="7" t="inlineStr">
        <is>
          <t>Latitude</t>
        </is>
      </c>
      <c r="F23" s="7" t="inlineStr">
        <is>
          <t>Total LCOM (USD/t)</t>
        </is>
      </c>
    </row>
    <row r="24">
      <c r="A24" s="2" t="inlineStr">
        <is>
          <t>Unit</t>
        </is>
      </c>
      <c r="B24" s="2" t="n"/>
      <c r="C24" s="2" t="n"/>
      <c r="D24" s="2" t="n"/>
      <c r="E24" s="2" t="n"/>
      <c r="F24" s="2" t="inlineStr">
        <is>
          <t>USD/t</t>
        </is>
      </c>
    </row>
    <row r="25">
      <c r="A25" t="inlineStr">
        <is>
          <t>Inner Mongolia</t>
        </is>
      </c>
      <c r="B25" t="inlineStr">
        <is>
          <t>Baotou</t>
        </is>
      </c>
      <c r="C25" t="inlineStr">
        <is>
          <t>InMo_BT_VE</t>
        </is>
      </c>
      <c r="D25" t="n">
        <v>41.6401</v>
      </c>
      <c r="E25" t="n">
        <v>109.8633</v>
      </c>
      <c r="F25" s="16">
        <f>AVERAGE(I6,I15)</f>
        <v/>
      </c>
    </row>
    <row r="26">
      <c r="A26" t="inlineStr">
        <is>
          <t>Inner Mongolia</t>
        </is>
      </c>
      <c r="B26" t="inlineStr">
        <is>
          <t>Chifeng</t>
        </is>
      </c>
      <c r="C26" t="inlineStr">
        <is>
          <t>InMo_CF_VE</t>
        </is>
      </c>
      <c r="D26" t="n">
        <v>42.7852</v>
      </c>
      <c r="E26" t="n">
        <v>118.7646</v>
      </c>
      <c r="F26" s="16">
        <f>AVERAGE(I7,I16)</f>
        <v/>
      </c>
    </row>
    <row r="27">
      <c r="A27" t="inlineStr">
        <is>
          <t>Liaoning</t>
        </is>
      </c>
      <c r="B27" t="inlineStr">
        <is>
          <t>Chaoyang</t>
        </is>
      </c>
      <c r="C27" t="inlineStr">
        <is>
          <t>LiNi_CY_VE</t>
        </is>
      </c>
      <c r="D27" t="n">
        <v>41.6807</v>
      </c>
      <c r="E27" t="n">
        <v>120.7899</v>
      </c>
      <c r="F27" s="16">
        <f>AVERAGE(I8,I17)</f>
        <v/>
      </c>
    </row>
    <row r="28">
      <c r="A28" t="inlineStr">
        <is>
          <t>Jilin</t>
        </is>
      </c>
      <c r="B28" t="inlineStr">
        <is>
          <t>Baicheng</t>
        </is>
      </c>
      <c r="C28" t="inlineStr">
        <is>
          <t>JiLi_BC_VE</t>
        </is>
      </c>
      <c r="D28" t="n">
        <v>45.3733</v>
      </c>
      <c r="E28" t="n">
        <v>122.9395</v>
      </c>
      <c r="F28" s="16">
        <f>AVERAGE(I9,I18)</f>
        <v/>
      </c>
    </row>
    <row r="29">
      <c r="A29" s="9" t="inlineStr">
        <is>
          <t>Average</t>
        </is>
      </c>
      <c r="B29" s="9" t="inlineStr">
        <is>
          <t>China</t>
        </is>
      </c>
      <c r="C29" s="9" t="n"/>
      <c r="D29" s="9" t="n"/>
      <c r="E29" s="9" t="n"/>
      <c r="F29" s="16">
        <f>AVERAGE(F25:F28)</f>
        <v/>
      </c>
    </row>
  </sheetData>
  <mergeCells count="6">
    <mergeCell ref="Q3:R3"/>
    <mergeCell ref="J13:P13"/>
    <mergeCell ref="Q12:R12"/>
    <mergeCell ref="J3:P3"/>
    <mergeCell ref="J4:P4"/>
    <mergeCell ref="J12:P12"/>
  </mergeCell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L7" sqref="L7"/>
    </sheetView>
  </sheetViews>
  <sheetFormatPr baseColWidth="10" defaultRowHeight="16"/>
  <sheetData>
    <row r="1">
      <c r="C1" s="3" t="inlineStr">
        <is>
          <t>Optimal Capacity</t>
        </is>
      </c>
      <c r="D1" s="3" t="inlineStr">
        <is>
          <t>Installed Capacity</t>
        </is>
      </c>
      <c r="E1" s="3" t="inlineStr">
        <is>
          <t>Supply</t>
        </is>
      </c>
      <c r="F1" s="3" t="inlineStr">
        <is>
          <t>Withdrawal</t>
        </is>
      </c>
      <c r="G1" s="3" t="inlineStr">
        <is>
          <t>Energy Balance</t>
        </is>
      </c>
      <c r="H1" s="3" t="inlineStr">
        <is>
          <t>Transmission</t>
        </is>
      </c>
      <c r="I1" s="3" t="inlineStr">
        <is>
          <t>Capacity Factor</t>
        </is>
      </c>
      <c r="J1" s="3" t="inlineStr">
        <is>
          <t>Curtailment</t>
        </is>
      </c>
      <c r="K1" s="3" t="inlineStr">
        <is>
          <t>Capital Expenditure</t>
        </is>
      </c>
      <c r="L1" s="3" t="inlineStr">
        <is>
          <t>Operational Expenditure</t>
        </is>
      </c>
      <c r="M1" s="3" t="inlineStr">
        <is>
          <t>Revenue</t>
        </is>
      </c>
      <c r="N1" s="3" t="inlineStr">
        <is>
          <t>Market Value</t>
        </is>
      </c>
    </row>
    <row r="2">
      <c r="A2" s="45" t="inlineStr">
        <is>
          <t>Generator</t>
        </is>
      </c>
      <c r="B2" s="3" t="inlineStr">
        <is>
          <t>solar</t>
        </is>
      </c>
      <c r="C2" t="n">
        <v>373.09979</v>
      </c>
      <c r="D2" t="n">
        <v>0</v>
      </c>
      <c r="E2" t="n">
        <v>489353.88604</v>
      </c>
      <c r="F2" t="n">
        <v>0</v>
      </c>
      <c r="G2" t="n">
        <v>489353.88604</v>
      </c>
      <c r="H2" t="n">
        <v>0</v>
      </c>
      <c r="I2" t="n">
        <v>0.1497248765538035</v>
      </c>
      <c r="J2" t="n">
        <v>206492.15094</v>
      </c>
      <c r="K2" t="n">
        <v>15838113.13934</v>
      </c>
      <c r="L2" t="n">
        <v>0</v>
      </c>
      <c r="M2" t="n">
        <v>15838113.31718</v>
      </c>
      <c r="N2" t="n">
        <v>32.36535467914688</v>
      </c>
    </row>
    <row r="3">
      <c r="A3" s="27" t="n"/>
      <c r="B3" s="3" t="inlineStr">
        <is>
          <t>wind</t>
        </is>
      </c>
      <c r="C3" t="n">
        <v>540.41421</v>
      </c>
      <c r="D3" t="n">
        <v>0</v>
      </c>
      <c r="E3" t="n">
        <v>1402875.30386</v>
      </c>
      <c r="F3" t="n">
        <v>0</v>
      </c>
      <c r="G3" t="n">
        <v>1402875.30386</v>
      </c>
      <c r="H3" t="n">
        <v>0</v>
      </c>
      <c r="I3" t="n">
        <v>0.2963385807342113</v>
      </c>
      <c r="J3" t="n">
        <v>702421.7398400001</v>
      </c>
      <c r="K3" t="n">
        <v>29645230.04711</v>
      </c>
      <c r="L3" t="n">
        <v>0</v>
      </c>
      <c r="M3" t="n">
        <v>29645230.01996</v>
      </c>
      <c r="N3" t="n">
        <v>21.13176448578849</v>
      </c>
    </row>
    <row r="4">
      <c r="A4" s="45" t="inlineStr">
        <is>
          <t>Link</t>
        </is>
      </c>
      <c r="B4" s="3" t="inlineStr">
        <is>
          <t>Electrolyser</t>
        </is>
      </c>
      <c r="C4" t="n">
        <v>306.64431</v>
      </c>
      <c r="D4" t="n">
        <v>0</v>
      </c>
      <c r="E4" t="n">
        <v>1095000.005</v>
      </c>
      <c r="F4" t="n">
        <v>1855932.21187</v>
      </c>
      <c r="G4" t="n">
        <v>-760932.20687</v>
      </c>
      <c r="H4" t="n">
        <v>0</v>
      </c>
      <c r="I4" t="n">
        <v>0.6909125755504806</v>
      </c>
      <c r="J4" t="n">
        <v>0</v>
      </c>
      <c r="K4" t="n">
        <v>15067364.19989</v>
      </c>
      <c r="L4" t="n">
        <v>0</v>
      </c>
      <c r="M4" t="n">
        <v>15067363.79496</v>
      </c>
      <c r="N4" t="n">
        <v>13.7601496</v>
      </c>
    </row>
    <row r="5">
      <c r="A5" s="28" t="n"/>
      <c r="B5" s="3" t="inlineStr">
        <is>
          <t>hydrogen</t>
        </is>
      </c>
      <c r="C5" t="n">
        <v>152.1427</v>
      </c>
      <c r="D5" t="n">
        <v>0</v>
      </c>
      <c r="E5" t="n">
        <v>316922.42543</v>
      </c>
      <c r="F5" t="n">
        <v>316922.42543</v>
      </c>
      <c r="G5" t="n">
        <v>0</v>
      </c>
      <c r="H5" t="n">
        <v>-0.00019</v>
      </c>
      <c r="I5" t="n">
        <v>0.2377922831657385</v>
      </c>
      <c r="J5" t="n">
        <v>0</v>
      </c>
      <c r="K5" t="n">
        <v>0</v>
      </c>
      <c r="L5" t="n">
        <v>-0.00019</v>
      </c>
      <c r="M5" t="n">
        <v>-0.00019</v>
      </c>
    </row>
    <row r="6">
      <c r="A6" s="28" t="n"/>
      <c r="B6" s="3" t="inlineStr">
        <is>
          <t>methanol</t>
        </is>
      </c>
      <c r="C6" t="n">
        <v>77.75318</v>
      </c>
      <c r="D6" t="n">
        <v>0</v>
      </c>
      <c r="E6" t="n">
        <v>88806.57888</v>
      </c>
      <c r="F6" t="n">
        <v>88806.57888</v>
      </c>
      <c r="G6" t="n">
        <v>0</v>
      </c>
      <c r="H6" t="n">
        <v>-0.00038</v>
      </c>
      <c r="I6" t="n">
        <v>0.1303836061753359</v>
      </c>
      <c r="J6" t="n">
        <v>0</v>
      </c>
      <c r="K6" t="n">
        <v>0</v>
      </c>
      <c r="L6" t="n">
        <v>-0.00038</v>
      </c>
      <c r="M6" t="n">
        <v>-0.00038</v>
      </c>
    </row>
    <row r="7">
      <c r="A7" s="27" t="n"/>
      <c r="B7" s="3" t="inlineStr">
        <is>
          <t>methanol_synthesis</t>
        </is>
      </c>
      <c r="C7" t="n">
        <v>4.92424</v>
      </c>
      <c r="D7" t="n">
        <v>0</v>
      </c>
      <c r="E7" t="n">
        <v>876000.0000999999</v>
      </c>
      <c r="F7" t="n">
        <v>1130040.00013</v>
      </c>
      <c r="G7" t="n">
        <v>-254040.00003</v>
      </c>
      <c r="H7" t="n">
        <v>0</v>
      </c>
      <c r="I7" t="n">
        <v>0.8123080922132146</v>
      </c>
      <c r="J7" t="n">
        <v>0</v>
      </c>
      <c r="K7" t="n">
        <v>14227991.84933</v>
      </c>
      <c r="L7" t="n">
        <v>6534960.00076</v>
      </c>
      <c r="M7" t="n">
        <v>20762951.85647</v>
      </c>
      <c r="N7" t="n">
        <v>23.7019998</v>
      </c>
    </row>
    <row r="8">
      <c r="A8" s="3" t="inlineStr">
        <is>
          <t>Load</t>
        </is>
      </c>
      <c r="B8" s="3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-91115754.34683999</v>
      </c>
    </row>
    <row r="9">
      <c r="A9" s="3" t="inlineStr">
        <is>
          <t>StorageUnit</t>
        </is>
      </c>
      <c r="B9" s="3" t="inlineStr">
        <is>
          <t>-</t>
        </is>
      </c>
      <c r="C9" t="n">
        <v>70.68395</v>
      </c>
      <c r="D9" t="n">
        <v>0</v>
      </c>
      <c r="E9" t="n">
        <v>17019.7881</v>
      </c>
      <c r="F9" t="n">
        <v>18276.77318</v>
      </c>
      <c r="G9" t="n">
        <v>-1256.98508</v>
      </c>
      <c r="H9" t="n">
        <v>0</v>
      </c>
      <c r="I9" t="n">
        <v>0.0570043128602745</v>
      </c>
      <c r="J9" t="n">
        <v>620448.37832</v>
      </c>
      <c r="K9" t="n">
        <v>1303664.44889</v>
      </c>
      <c r="L9" t="n">
        <v>0</v>
      </c>
      <c r="M9" t="n">
        <v>1303664.47885</v>
      </c>
      <c r="N9" t="n">
        <v>76.5969169797725</v>
      </c>
    </row>
    <row r="10">
      <c r="A10" s="45" t="inlineStr">
        <is>
          <t>Store</t>
        </is>
      </c>
      <c r="B10" s="3" t="inlineStr">
        <is>
          <t>hydrogen</t>
        </is>
      </c>
      <c r="C10" t="n">
        <v>1647.1407</v>
      </c>
      <c r="D10" t="n">
        <v>0</v>
      </c>
      <c r="E10" t="n">
        <v>158461.21281</v>
      </c>
      <c r="F10" t="n">
        <v>158461.21262</v>
      </c>
      <c r="G10" t="n">
        <v>0.00019</v>
      </c>
      <c r="H10" t="n">
        <v>0</v>
      </c>
      <c r="I10" t="n">
        <v>0.2053340434123205</v>
      </c>
      <c r="J10" t="n">
        <v>0</v>
      </c>
      <c r="K10" t="n">
        <v>8353291.04284</v>
      </c>
      <c r="L10" t="n">
        <v>0.00019</v>
      </c>
      <c r="M10" t="n">
        <v>8353291.23915</v>
      </c>
      <c r="N10" t="n">
        <v>52.71505176022352</v>
      </c>
    </row>
    <row r="11">
      <c r="A11" s="27" t="n"/>
      <c r="B11" s="3" t="inlineStr">
        <is>
          <t>methanol</t>
        </is>
      </c>
      <c r="C11" t="n">
        <v>15061.443</v>
      </c>
      <c r="D11" t="n">
        <v>0</v>
      </c>
      <c r="E11" t="n">
        <v>44403.28963</v>
      </c>
      <c r="F11" t="n">
        <v>44403.28925</v>
      </c>
      <c r="G11" t="n">
        <v>0.00038</v>
      </c>
      <c r="H11" t="n">
        <v>0</v>
      </c>
      <c r="I11" t="n">
        <v>0.1116411282770183</v>
      </c>
      <c r="J11" t="n">
        <v>0</v>
      </c>
      <c r="K11" t="n">
        <v>145139.94039</v>
      </c>
      <c r="L11" t="n">
        <v>0.00038</v>
      </c>
      <c r="M11" t="n">
        <v>145139.94677</v>
      </c>
      <c r="N11" t="n">
        <v>3.268675266874076</v>
      </c>
    </row>
    <row r="14">
      <c r="A14" s="3" t="inlineStr">
        <is>
          <t>Description</t>
        </is>
      </c>
      <c r="B14" s="3" t="inlineStr">
        <is>
          <t>Value</t>
        </is>
      </c>
    </row>
    <row r="15">
      <c r="A15" t="inlineStr">
        <is>
          <t>Total CAPEX</t>
        </is>
      </c>
      <c r="B15" t="n">
        <v>84580794.66779001</v>
      </c>
    </row>
    <row r="16">
      <c r="A16" t="inlineStr">
        <is>
          <t>Total OPEX</t>
        </is>
      </c>
      <c r="B16" t="n">
        <v>6534960.00076</v>
      </c>
    </row>
    <row r="17">
      <c r="A17" t="inlineStr">
        <is>
          <t>Total Methanol Output</t>
        </is>
      </c>
      <c r="B17" t="n">
        <v>876000.0000999999</v>
      </c>
    </row>
    <row r="18">
      <c r="A18" t="inlineStr">
        <is>
          <t>Total LCOM (USD/t)</t>
        </is>
      </c>
      <c r="B18" t="n">
        <v>644.8831950690889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3" t="inlineStr">
        <is>
          <t>Optimal Capacity</t>
        </is>
      </c>
      <c r="D1" s="3" t="inlineStr">
        <is>
          <t>Installed Capacity</t>
        </is>
      </c>
      <c r="E1" s="3" t="inlineStr">
        <is>
          <t>Supply</t>
        </is>
      </c>
      <c r="F1" s="3" t="inlineStr">
        <is>
          <t>Withdrawal</t>
        </is>
      </c>
      <c r="G1" s="3" t="inlineStr">
        <is>
          <t>Energy Balance</t>
        </is>
      </c>
      <c r="H1" s="3" t="inlineStr">
        <is>
          <t>Transmission</t>
        </is>
      </c>
      <c r="I1" s="3" t="inlineStr">
        <is>
          <t>Capacity Factor</t>
        </is>
      </c>
      <c r="J1" s="3" t="inlineStr">
        <is>
          <t>Curtailment</t>
        </is>
      </c>
      <c r="K1" s="3" t="inlineStr">
        <is>
          <t>Capital Expenditure</t>
        </is>
      </c>
      <c r="L1" s="3" t="inlineStr">
        <is>
          <t>Operational Expenditure</t>
        </is>
      </c>
      <c r="M1" s="3" t="inlineStr">
        <is>
          <t>Revenue</t>
        </is>
      </c>
      <c r="N1" s="3" t="inlineStr">
        <is>
          <t>Market Value</t>
        </is>
      </c>
    </row>
    <row r="2">
      <c r="A2" s="45" t="inlineStr">
        <is>
          <t>Generator</t>
        </is>
      </c>
      <c r="B2" s="3" t="inlineStr">
        <is>
          <t>solar</t>
        </is>
      </c>
      <c r="C2" t="n">
        <v>174.25517</v>
      </c>
      <c r="D2" t="n">
        <v>0</v>
      </c>
      <c r="E2" t="n">
        <v>230647.75001</v>
      </c>
      <c r="F2" t="n">
        <v>0</v>
      </c>
      <c r="G2" t="n">
        <v>230647.75001</v>
      </c>
      <c r="H2" t="n">
        <v>0</v>
      </c>
      <c r="I2" t="n">
        <v>0.151098242881402</v>
      </c>
      <c r="J2" t="n">
        <v>94345.11777</v>
      </c>
      <c r="K2" t="n">
        <v>7397144.60192</v>
      </c>
      <c r="L2" t="n">
        <v>0</v>
      </c>
      <c r="M2" t="n">
        <v>7397144.82402</v>
      </c>
      <c r="N2" t="n">
        <v>32.0711794497838</v>
      </c>
    </row>
    <row r="3">
      <c r="A3" s="27" t="n"/>
      <c r="B3" s="3" t="inlineStr">
        <is>
          <t>wind</t>
        </is>
      </c>
      <c r="C3" t="n">
        <v>509.6261</v>
      </c>
      <c r="D3" t="n">
        <v>0</v>
      </c>
      <c r="E3" t="n">
        <v>1660612.91713</v>
      </c>
      <c r="F3" t="n">
        <v>0</v>
      </c>
      <c r="G3" t="n">
        <v>1660612.91713</v>
      </c>
      <c r="H3" t="n">
        <v>0</v>
      </c>
      <c r="I3" t="n">
        <v>0.3719740413609114</v>
      </c>
      <c r="J3" t="n">
        <v>852363.57854</v>
      </c>
      <c r="K3" t="n">
        <v>27956302.20847</v>
      </c>
      <c r="L3" t="n">
        <v>0</v>
      </c>
      <c r="M3" t="n">
        <v>27956302.76677</v>
      </c>
      <c r="N3" t="n">
        <v>16.83493072236787</v>
      </c>
    </row>
    <row r="4">
      <c r="A4" s="45" t="inlineStr">
        <is>
          <t>Link</t>
        </is>
      </c>
      <c r="B4" s="3" t="inlineStr">
        <is>
          <t>Electrolyser</t>
        </is>
      </c>
      <c r="C4" t="n">
        <v>296.35168</v>
      </c>
      <c r="D4" t="n">
        <v>0</v>
      </c>
      <c r="E4" t="n">
        <v>1095000.002</v>
      </c>
      <c r="F4" t="n">
        <v>1855932.20677</v>
      </c>
      <c r="G4" t="n">
        <v>-760932.20478</v>
      </c>
      <c r="H4" t="n">
        <v>0</v>
      </c>
      <c r="I4" t="n">
        <v>0.7149087530058882</v>
      </c>
      <c r="J4" t="n">
        <v>0</v>
      </c>
      <c r="K4" t="n">
        <v>14561622.53201</v>
      </c>
      <c r="L4" t="n">
        <v>0</v>
      </c>
      <c r="M4" t="n">
        <v>14561622.18848</v>
      </c>
      <c r="N4" t="n">
        <v>13.29828512</v>
      </c>
    </row>
    <row r="5">
      <c r="A5" s="28" t="n"/>
      <c r="B5" s="3" t="inlineStr">
        <is>
          <t>hydrogen</t>
        </is>
      </c>
      <c r="C5" t="n">
        <v>146.51742</v>
      </c>
      <c r="D5" t="n">
        <v>0</v>
      </c>
      <c r="E5" t="n">
        <v>277898.46784</v>
      </c>
      <c r="F5" t="n">
        <v>277898.46784</v>
      </c>
      <c r="G5" t="n">
        <v>0</v>
      </c>
      <c r="H5" t="n">
        <v>0.00027</v>
      </c>
      <c r="I5" t="n">
        <v>0.2165173943139321</v>
      </c>
      <c r="J5" t="n">
        <v>0</v>
      </c>
      <c r="K5" t="n">
        <v>0</v>
      </c>
      <c r="L5" t="n">
        <v>0.00027</v>
      </c>
      <c r="M5" t="n">
        <v>0.00027</v>
      </c>
    </row>
    <row r="6">
      <c r="A6" s="28" t="n"/>
      <c r="B6" s="3" t="inlineStr">
        <is>
          <t>methanol</t>
        </is>
      </c>
      <c r="C6" t="n">
        <v>68.42482</v>
      </c>
      <c r="D6" t="n">
        <v>0</v>
      </c>
      <c r="E6" t="n">
        <v>93686.62324</v>
      </c>
      <c r="F6" t="n">
        <v>93686.62324</v>
      </c>
      <c r="G6" t="n">
        <v>0</v>
      </c>
      <c r="H6" t="n">
        <v>0.00012</v>
      </c>
      <c r="I6" t="n">
        <v>0.1563003015572419</v>
      </c>
      <c r="J6" t="n">
        <v>0</v>
      </c>
      <c r="K6" t="n">
        <v>0</v>
      </c>
      <c r="L6" t="n">
        <v>0.00012</v>
      </c>
      <c r="M6" t="n">
        <v>0.00012</v>
      </c>
    </row>
    <row r="7">
      <c r="A7" s="27" t="n"/>
      <c r="B7" s="3" t="inlineStr">
        <is>
          <t>methanol_synthesis</t>
        </is>
      </c>
      <c r="C7" t="n">
        <v>4.9535</v>
      </c>
      <c r="D7" t="n">
        <v>0</v>
      </c>
      <c r="E7" t="n">
        <v>876000.0001299999</v>
      </c>
      <c r="F7" t="n">
        <v>1130040.00017</v>
      </c>
      <c r="G7" t="n">
        <v>-254040.00004</v>
      </c>
      <c r="H7" t="n">
        <v>0</v>
      </c>
      <c r="I7" t="n">
        <v>0.8075098415261937</v>
      </c>
      <c r="J7" t="n">
        <v>0</v>
      </c>
      <c r="K7" t="n">
        <v>14312545.75559</v>
      </c>
      <c r="L7" t="n">
        <v>6534960.00099</v>
      </c>
      <c r="M7" t="n">
        <v>20847505.6571</v>
      </c>
      <c r="N7" t="n">
        <v>23.7985224</v>
      </c>
    </row>
    <row r="8">
      <c r="A8" s="3" t="inlineStr">
        <is>
          <t>Load</t>
        </is>
      </c>
      <c r="B8" s="3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-79065470.043</v>
      </c>
    </row>
    <row r="9">
      <c r="A9" s="3" t="inlineStr">
        <is>
          <t>StorageUnit</t>
        </is>
      </c>
      <c r="B9" s="3" t="inlineStr">
        <is>
          <t>-</t>
        </is>
      </c>
      <c r="C9" t="n">
        <v>13.90444</v>
      </c>
      <c r="D9" t="n">
        <v>0</v>
      </c>
      <c r="E9" t="n">
        <v>3905.83616</v>
      </c>
      <c r="F9" t="n">
        <v>4194.29904</v>
      </c>
      <c r="G9" t="n">
        <v>-288.46289</v>
      </c>
      <c r="H9" t="n">
        <v>0</v>
      </c>
      <c r="I9" t="n">
        <v>0.06650177928776707</v>
      </c>
      <c r="J9" t="n">
        <v>122091.32225</v>
      </c>
      <c r="K9" t="n">
        <v>256447.45592</v>
      </c>
      <c r="L9" t="n">
        <v>0</v>
      </c>
      <c r="M9" t="n">
        <v>256447.46484</v>
      </c>
      <c r="N9" t="n">
        <v>65.65774777401485</v>
      </c>
    </row>
    <row r="10">
      <c r="A10" s="45" t="inlineStr">
        <is>
          <t>Store</t>
        </is>
      </c>
      <c r="B10" s="3" t="inlineStr">
        <is>
          <t>hydrogen</t>
        </is>
      </c>
      <c r="C10" t="n">
        <v>1555.6346</v>
      </c>
      <c r="D10" t="n">
        <v>0</v>
      </c>
      <c r="E10" t="n">
        <v>138949.23378</v>
      </c>
      <c r="F10" t="n">
        <v>138949.23405</v>
      </c>
      <c r="G10" t="n">
        <v>-0.00027</v>
      </c>
      <c r="H10" t="n">
        <v>0</v>
      </c>
      <c r="I10" t="n">
        <v>0.1904934809241193</v>
      </c>
      <c r="J10" t="n">
        <v>0</v>
      </c>
      <c r="K10" t="n">
        <v>7889228.02413</v>
      </c>
      <c r="L10" t="n">
        <v>-0.00027</v>
      </c>
      <c r="M10" t="n">
        <v>7889227.89388</v>
      </c>
      <c r="N10" t="n">
        <v>56.77778849536433</v>
      </c>
    </row>
    <row r="11">
      <c r="A11" s="27" t="n"/>
      <c r="B11" s="3" t="inlineStr">
        <is>
          <t>methanol</t>
        </is>
      </c>
      <c r="C11" t="n">
        <v>16314.93</v>
      </c>
      <c r="D11" t="n">
        <v>0</v>
      </c>
      <c r="E11" t="n">
        <v>46843.31156</v>
      </c>
      <c r="F11" t="n">
        <v>46843.31168</v>
      </c>
      <c r="G11" t="n">
        <v>-0.00012</v>
      </c>
      <c r="H11" t="n">
        <v>0</v>
      </c>
      <c r="I11" t="n">
        <v>0.1188478504045068</v>
      </c>
      <c r="J11" t="n">
        <v>0</v>
      </c>
      <c r="K11" t="n">
        <v>157219.19657</v>
      </c>
      <c r="L11" t="n">
        <v>-0.00012</v>
      </c>
      <c r="M11" t="n">
        <v>157219.30428</v>
      </c>
      <c r="N11" t="n">
        <v>3.356280891122993</v>
      </c>
    </row>
    <row r="14">
      <c r="A14" s="3" t="inlineStr">
        <is>
          <t>Description</t>
        </is>
      </c>
      <c r="B14" s="3" t="inlineStr">
        <is>
          <t>Value</t>
        </is>
      </c>
    </row>
    <row r="15">
      <c r="A15" t="inlineStr">
        <is>
          <t>Total CAPEX</t>
        </is>
      </c>
      <c r="B15" t="n">
        <v>72530509.77461</v>
      </c>
    </row>
    <row r="16">
      <c r="A16" t="inlineStr">
        <is>
          <t>Total OPEX</t>
        </is>
      </c>
      <c r="B16" t="n">
        <v>6534960.00099</v>
      </c>
    </row>
    <row r="17">
      <c r="A17" t="inlineStr">
        <is>
          <t>Total Methanol Output</t>
        </is>
      </c>
      <c r="B17" t="n">
        <v>876000.0001299999</v>
      </c>
    </row>
    <row r="18">
      <c r="A18" t="inlineStr">
        <is>
          <t>Total LCOM (USD/t)</t>
        </is>
      </c>
      <c r="B18" t="n">
        <v>559.5957905661788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3" t="inlineStr">
        <is>
          <t>Optimal Capacity</t>
        </is>
      </c>
      <c r="D1" s="3" t="inlineStr">
        <is>
          <t>Installed Capacity</t>
        </is>
      </c>
      <c r="E1" s="3" t="inlineStr">
        <is>
          <t>Supply</t>
        </is>
      </c>
      <c r="F1" s="3" t="inlineStr">
        <is>
          <t>Withdrawal</t>
        </is>
      </c>
      <c r="G1" s="3" t="inlineStr">
        <is>
          <t>Energy Balance</t>
        </is>
      </c>
      <c r="H1" s="3" t="inlineStr">
        <is>
          <t>Transmission</t>
        </is>
      </c>
      <c r="I1" s="3" t="inlineStr">
        <is>
          <t>Capacity Factor</t>
        </is>
      </c>
      <c r="J1" s="3" t="inlineStr">
        <is>
          <t>Curtailment</t>
        </is>
      </c>
      <c r="K1" s="3" t="inlineStr">
        <is>
          <t>Capital Expenditure</t>
        </is>
      </c>
      <c r="L1" s="3" t="inlineStr">
        <is>
          <t>Operational Expenditure</t>
        </is>
      </c>
      <c r="M1" s="3" t="inlineStr">
        <is>
          <t>Revenue</t>
        </is>
      </c>
      <c r="N1" s="3" t="inlineStr">
        <is>
          <t>Market Value</t>
        </is>
      </c>
    </row>
    <row r="2">
      <c r="A2" s="45" t="inlineStr">
        <is>
          <t>Generator</t>
        </is>
      </c>
      <c r="B2" s="3" t="inlineStr">
        <is>
          <t>solar</t>
        </is>
      </c>
      <c r="C2" t="n">
        <v>207.16269</v>
      </c>
      <c r="D2" t="n">
        <v>0</v>
      </c>
      <c r="E2" t="n">
        <v>293320.56674</v>
      </c>
      <c r="F2" t="n">
        <v>0</v>
      </c>
      <c r="G2" t="n">
        <v>293320.56674</v>
      </c>
      <c r="H2" t="n">
        <v>0</v>
      </c>
      <c r="I2" t="n">
        <v>0.1616318073490936</v>
      </c>
      <c r="J2" t="n">
        <v>69350.45522</v>
      </c>
      <c r="K2" t="n">
        <v>8794071.21208</v>
      </c>
      <c r="L2" t="n">
        <v>0</v>
      </c>
      <c r="M2" t="n">
        <v>8794071.192880001</v>
      </c>
      <c r="N2" t="n">
        <v>29.9810957923885</v>
      </c>
    </row>
    <row r="3">
      <c r="A3" s="27" t="n"/>
      <c r="B3" s="3" t="inlineStr">
        <is>
          <t>wind</t>
        </is>
      </c>
      <c r="C3" t="n">
        <v>434.81051</v>
      </c>
      <c r="D3" t="n">
        <v>0</v>
      </c>
      <c r="E3" t="n">
        <v>1598182.35741</v>
      </c>
      <c r="F3" t="n">
        <v>0</v>
      </c>
      <c r="G3" t="n">
        <v>1598182.35741</v>
      </c>
      <c r="H3" t="n">
        <v>0</v>
      </c>
      <c r="I3" t="n">
        <v>0.4195871668327428</v>
      </c>
      <c r="J3" t="n">
        <v>214290.90477</v>
      </c>
      <c r="K3" t="n">
        <v>23852181.08134</v>
      </c>
      <c r="L3" t="n">
        <v>0</v>
      </c>
      <c r="M3" t="n">
        <v>23852180.82376</v>
      </c>
      <c r="N3" t="n">
        <v>14.9245675764279</v>
      </c>
    </row>
    <row r="4">
      <c r="A4" s="45" t="inlineStr">
        <is>
          <t>Link</t>
        </is>
      </c>
      <c r="B4" s="3" t="inlineStr">
        <is>
          <t>Electrolyser</t>
        </is>
      </c>
      <c r="C4" t="n">
        <v>325.54296</v>
      </c>
      <c r="D4" t="n">
        <v>0</v>
      </c>
      <c r="E4" t="n">
        <v>1095000.0075</v>
      </c>
      <c r="F4" t="n">
        <v>1855932.21611</v>
      </c>
      <c r="G4" t="n">
        <v>-760932.2086</v>
      </c>
      <c r="H4" t="n">
        <v>0</v>
      </c>
      <c r="I4" t="n">
        <v>0.6508032303939241</v>
      </c>
      <c r="J4" t="n">
        <v>0</v>
      </c>
      <c r="K4" t="n">
        <v>15995973.77506</v>
      </c>
      <c r="L4" t="n">
        <v>0</v>
      </c>
      <c r="M4" t="n">
        <v>15995973.75383</v>
      </c>
      <c r="N4" t="n">
        <v>14.6081952</v>
      </c>
    </row>
    <row r="5">
      <c r="A5" s="28" t="n"/>
      <c r="B5" s="3" t="inlineStr">
        <is>
          <t>hydrogen</t>
        </is>
      </c>
      <c r="C5" t="n">
        <v>170.30788</v>
      </c>
      <c r="D5" t="n">
        <v>0</v>
      </c>
      <c r="E5" t="n">
        <v>352072.9139</v>
      </c>
      <c r="F5" t="n">
        <v>352072.9139</v>
      </c>
      <c r="G5" t="n">
        <v>0</v>
      </c>
      <c r="H5" t="n">
        <v>-0.0003</v>
      </c>
      <c r="I5" t="n">
        <v>0.2359900786739874</v>
      </c>
      <c r="J5" t="n">
        <v>0</v>
      </c>
      <c r="K5" t="n">
        <v>0</v>
      </c>
      <c r="L5" t="n">
        <v>-0.0003</v>
      </c>
      <c r="M5" t="n">
        <v>-0.0003</v>
      </c>
    </row>
    <row r="6">
      <c r="A6" s="28" t="n"/>
      <c r="B6" s="3" t="inlineStr">
        <is>
          <t>methanol</t>
        </is>
      </c>
      <c r="C6" t="n">
        <v>94.09687</v>
      </c>
      <c r="D6" t="n">
        <v>0</v>
      </c>
      <c r="E6" t="n">
        <v>208814.89649</v>
      </c>
      <c r="F6" t="n">
        <v>208814.89649</v>
      </c>
      <c r="G6" t="n">
        <v>0</v>
      </c>
      <c r="H6" t="n">
        <v>-0.00062</v>
      </c>
      <c r="I6" t="n">
        <v>0.2533274486175789</v>
      </c>
      <c r="J6" t="n">
        <v>0</v>
      </c>
      <c r="K6" t="n">
        <v>0</v>
      </c>
      <c r="L6" t="n">
        <v>-0.00062</v>
      </c>
      <c r="M6" t="n">
        <v>-0.00062</v>
      </c>
    </row>
    <row r="7">
      <c r="A7" s="27" t="n"/>
      <c r="B7" s="3" t="inlineStr">
        <is>
          <t>methanol_synthesis</t>
        </is>
      </c>
      <c r="C7" t="n">
        <v>5.44985</v>
      </c>
      <c r="D7" t="n">
        <v>0</v>
      </c>
      <c r="E7" t="n">
        <v>876000.00008</v>
      </c>
      <c r="F7" t="n">
        <v>1130040.0001</v>
      </c>
      <c r="G7" t="n">
        <v>-254040.00002</v>
      </c>
      <c r="H7" t="n">
        <v>0</v>
      </c>
      <c r="I7" t="n">
        <v>0.7339651550042662</v>
      </c>
      <c r="J7" t="n">
        <v>0</v>
      </c>
      <c r="K7" t="n">
        <v>15746686.18462</v>
      </c>
      <c r="L7" t="n">
        <v>6534960.0006</v>
      </c>
      <c r="M7" t="n">
        <v>22281645.81851</v>
      </c>
      <c r="N7" t="n">
        <v>25.4356687</v>
      </c>
    </row>
    <row r="8">
      <c r="A8" s="3" t="inlineStr">
        <is>
          <t>Load</t>
        </is>
      </c>
      <c r="B8" s="3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-84384543.8814</v>
      </c>
    </row>
    <row r="9">
      <c r="A9" s="3" t="inlineStr">
        <is>
          <t>StorageUnit</t>
        </is>
      </c>
      <c r="B9" s="3" t="inlineStr">
        <is>
          <t>-</t>
        </is>
      </c>
      <c r="C9" t="n">
        <v>19.52059</v>
      </c>
      <c r="D9" t="n">
        <v>0</v>
      </c>
      <c r="E9" t="n">
        <v>7186.02927</v>
      </c>
      <c r="F9" t="n">
        <v>7716.74865</v>
      </c>
      <c r="G9" t="n">
        <v>-530.71938</v>
      </c>
      <c r="H9" t="n">
        <v>0</v>
      </c>
      <c r="I9" t="n">
        <v>0.08715054206865674</v>
      </c>
      <c r="J9" t="n">
        <v>171531.0615</v>
      </c>
      <c r="K9" t="n">
        <v>360029.33698</v>
      </c>
      <c r="L9" t="n">
        <v>0</v>
      </c>
      <c r="M9" t="n">
        <v>360029.3407</v>
      </c>
      <c r="N9" t="n">
        <v>50.10147259606007</v>
      </c>
    </row>
    <row r="10">
      <c r="A10" s="45" t="inlineStr">
        <is>
          <t>Store</t>
        </is>
      </c>
      <c r="B10" s="3" t="inlineStr">
        <is>
          <t>hydrogen</t>
        </is>
      </c>
      <c r="C10" t="n">
        <v>2470.0557</v>
      </c>
      <c r="D10" t="n">
        <v>0</v>
      </c>
      <c r="E10" t="n">
        <v>176036.4571</v>
      </c>
      <c r="F10" t="n">
        <v>176036.4568</v>
      </c>
      <c r="G10" t="n">
        <v>0.0003</v>
      </c>
      <c r="H10" t="n">
        <v>0</v>
      </c>
      <c r="I10" t="n">
        <v>0.3699037677571401</v>
      </c>
      <c r="J10" t="n">
        <v>0</v>
      </c>
      <c r="K10" t="n">
        <v>12526613.02956</v>
      </c>
      <c r="L10" t="n">
        <v>0.0003</v>
      </c>
      <c r="M10" t="n">
        <v>12526613.07666</v>
      </c>
      <c r="N10" t="n">
        <v>71.15918347848198</v>
      </c>
    </row>
    <row r="11">
      <c r="A11" s="27" t="n"/>
      <c r="B11" s="3" t="inlineStr">
        <is>
          <t>methanol</t>
        </is>
      </c>
      <c r="C11" t="n">
        <v>59568.19</v>
      </c>
      <c r="D11" t="n">
        <v>0</v>
      </c>
      <c r="E11" t="n">
        <v>104407.44855</v>
      </c>
      <c r="F11" t="n">
        <v>104407.44793</v>
      </c>
      <c r="G11" t="n">
        <v>0.00062</v>
      </c>
      <c r="H11" t="n">
        <v>0</v>
      </c>
      <c r="I11" t="n">
        <v>0.349066253314059</v>
      </c>
      <c r="J11" t="n">
        <v>0</v>
      </c>
      <c r="K11" t="n">
        <v>574030.22708</v>
      </c>
      <c r="L11" t="n">
        <v>0.00062</v>
      </c>
      <c r="M11" t="n">
        <v>574030.1747</v>
      </c>
      <c r="N11" t="n">
        <v>5.497980477671148</v>
      </c>
    </row>
    <row r="14">
      <c r="A14" s="3" t="inlineStr">
        <is>
          <t>Description</t>
        </is>
      </c>
      <c r="B14" s="3" t="inlineStr">
        <is>
          <t>Value</t>
        </is>
      </c>
    </row>
    <row r="15">
      <c r="A15" t="inlineStr">
        <is>
          <t>Total CAPEX</t>
        </is>
      </c>
      <c r="B15" t="n">
        <v>77849584.84672</v>
      </c>
    </row>
    <row r="16">
      <c r="A16" t="inlineStr">
        <is>
          <t>Total OPEX</t>
        </is>
      </c>
      <c r="B16" t="n">
        <v>6534960.0006</v>
      </c>
    </row>
    <row r="17">
      <c r="A17" t="inlineStr">
        <is>
          <t>Total Methanol Output</t>
        </is>
      </c>
      <c r="B17" t="n">
        <v>876000.00008</v>
      </c>
    </row>
    <row r="18">
      <c r="A18" t="inlineStr">
        <is>
          <t>Total LCOM (USD/t)</t>
        </is>
      </c>
      <c r="B18" t="n">
        <v>597.242212335165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3" t="inlineStr">
        <is>
          <t>Optimal Capacity</t>
        </is>
      </c>
      <c r="D1" s="3" t="inlineStr">
        <is>
          <t>Installed Capacity</t>
        </is>
      </c>
      <c r="E1" s="3" t="inlineStr">
        <is>
          <t>Supply</t>
        </is>
      </c>
      <c r="F1" s="3" t="inlineStr">
        <is>
          <t>Withdrawal</t>
        </is>
      </c>
      <c r="G1" s="3" t="inlineStr">
        <is>
          <t>Energy Balance</t>
        </is>
      </c>
      <c r="H1" s="3" t="inlineStr">
        <is>
          <t>Transmission</t>
        </is>
      </c>
      <c r="I1" s="3" t="inlineStr">
        <is>
          <t>Capacity Factor</t>
        </is>
      </c>
      <c r="J1" s="3" t="inlineStr">
        <is>
          <t>Curtailment</t>
        </is>
      </c>
      <c r="K1" s="3" t="inlineStr">
        <is>
          <t>Capital Expenditure</t>
        </is>
      </c>
      <c r="L1" s="3" t="inlineStr">
        <is>
          <t>Operational Expenditure</t>
        </is>
      </c>
      <c r="M1" s="3" t="inlineStr">
        <is>
          <t>Revenue</t>
        </is>
      </c>
      <c r="N1" s="3" t="inlineStr">
        <is>
          <t>Market Value</t>
        </is>
      </c>
    </row>
    <row r="2">
      <c r="A2" s="45" t="inlineStr">
        <is>
          <t>Generator</t>
        </is>
      </c>
      <c r="B2" s="3" t="inlineStr">
        <is>
          <t>solar</t>
        </is>
      </c>
      <c r="C2" t="n">
        <v>50</v>
      </c>
      <c r="D2" t="n">
        <v>0</v>
      </c>
      <c r="E2" t="n">
        <v>71543.95435</v>
      </c>
      <c r="F2" t="n">
        <v>0</v>
      </c>
      <c r="G2" t="n">
        <v>71543.95435</v>
      </c>
      <c r="H2" t="n">
        <v>0</v>
      </c>
      <c r="I2" t="n">
        <v>0.1633424</v>
      </c>
      <c r="J2" t="n">
        <v>15988.94565</v>
      </c>
      <c r="K2" t="n">
        <v>2122503.62555</v>
      </c>
      <c r="L2" t="n">
        <v>0</v>
      </c>
      <c r="M2" t="n">
        <v>2059939.37569</v>
      </c>
      <c r="N2" t="n">
        <v>28.7926343680514</v>
      </c>
    </row>
    <row r="3">
      <c r="A3" s="27" t="n"/>
      <c r="B3" s="3" t="inlineStr">
        <is>
          <t>wind</t>
        </is>
      </c>
      <c r="C3" t="n">
        <v>417.6867</v>
      </c>
      <c r="D3" t="n">
        <v>0</v>
      </c>
      <c r="E3" t="n">
        <v>1819712.43729</v>
      </c>
      <c r="F3" t="n">
        <v>0</v>
      </c>
      <c r="G3" t="n">
        <v>1819712.43729</v>
      </c>
      <c r="H3" t="n">
        <v>0</v>
      </c>
      <c r="I3" t="n">
        <v>0.4973338389754809</v>
      </c>
      <c r="J3" t="n">
        <v>215962.64704</v>
      </c>
      <c r="K3" t="n">
        <v>22912828.86347</v>
      </c>
      <c r="L3" t="n">
        <v>0</v>
      </c>
      <c r="M3" t="n">
        <v>22912829.05601</v>
      </c>
      <c r="N3" t="n">
        <v>12.59145602317011</v>
      </c>
    </row>
    <row r="4">
      <c r="A4" s="45" t="inlineStr">
        <is>
          <t>Link</t>
        </is>
      </c>
      <c r="B4" s="3" t="inlineStr">
        <is>
          <t>Electrolyser</t>
        </is>
      </c>
      <c r="C4" t="n">
        <v>325.78577</v>
      </c>
      <c r="D4" t="n">
        <v>0</v>
      </c>
      <c r="E4" t="n">
        <v>1094999.99208</v>
      </c>
      <c r="F4" t="n">
        <v>1855932.18997</v>
      </c>
      <c r="G4" t="n">
        <v>-760932.19789</v>
      </c>
      <c r="H4" t="n">
        <v>0</v>
      </c>
      <c r="I4" t="n">
        <v>0.6503181830194732</v>
      </c>
      <c r="J4" t="n">
        <v>0</v>
      </c>
      <c r="K4" t="n">
        <v>16007904.55799</v>
      </c>
      <c r="L4" t="n">
        <v>0</v>
      </c>
      <c r="M4" t="n">
        <v>16007904.53112</v>
      </c>
      <c r="N4" t="n">
        <v>14.61909088</v>
      </c>
    </row>
    <row r="5">
      <c r="A5" s="28" t="n"/>
      <c r="B5" s="3" t="inlineStr">
        <is>
          <t>hydrogen</t>
        </is>
      </c>
      <c r="C5" t="n">
        <v>169.36511</v>
      </c>
      <c r="D5" t="n">
        <v>0</v>
      </c>
      <c r="E5" t="n">
        <v>375126.25644</v>
      </c>
      <c r="F5" t="n">
        <v>375126.25644</v>
      </c>
      <c r="G5" t="n">
        <v>0</v>
      </c>
      <c r="H5" t="n">
        <v>-0.00015</v>
      </c>
      <c r="I5" t="n">
        <v>0.2528420995327786</v>
      </c>
      <c r="J5" t="n">
        <v>0</v>
      </c>
      <c r="K5" t="n">
        <v>0</v>
      </c>
      <c r="L5" t="n">
        <v>-0.00015</v>
      </c>
      <c r="M5" t="n">
        <v>-0.00015</v>
      </c>
    </row>
    <row r="6">
      <c r="A6" s="28" t="n"/>
      <c r="B6" s="3" t="inlineStr">
        <is>
          <t>methanol</t>
        </is>
      </c>
      <c r="C6" t="n">
        <v>89.55783</v>
      </c>
      <c r="D6" t="n">
        <v>0</v>
      </c>
      <c r="E6" t="n">
        <v>205689.65368</v>
      </c>
      <c r="F6" t="n">
        <v>205689.65368</v>
      </c>
      <c r="G6" t="n">
        <v>0</v>
      </c>
      <c r="H6" t="n">
        <v>0.00036</v>
      </c>
      <c r="I6" t="n">
        <v>0.262183105597802</v>
      </c>
      <c r="J6" t="n">
        <v>0</v>
      </c>
      <c r="K6" t="n">
        <v>0</v>
      </c>
      <c r="L6" t="n">
        <v>0.00036</v>
      </c>
      <c r="M6" t="n">
        <v>0.00036</v>
      </c>
    </row>
    <row r="7">
      <c r="A7" s="27" t="n"/>
      <c r="B7" s="3" t="inlineStr">
        <is>
          <t>methanol_synthesis</t>
        </is>
      </c>
      <c r="C7" t="n">
        <v>5.41968</v>
      </c>
      <c r="D7" t="n">
        <v>0</v>
      </c>
      <c r="E7" t="n">
        <v>876000.00197</v>
      </c>
      <c r="F7" t="n">
        <v>1130040.00254</v>
      </c>
      <c r="G7" t="n">
        <v>-254040.00057</v>
      </c>
      <c r="H7" t="n">
        <v>0</v>
      </c>
      <c r="I7" t="n">
        <v>0.7380509550379358</v>
      </c>
      <c r="J7" t="n">
        <v>0</v>
      </c>
      <c r="K7" t="n">
        <v>15659517.3908</v>
      </c>
      <c r="L7" t="n">
        <v>6534960.01468</v>
      </c>
      <c r="M7" t="n">
        <v>22194477.63334</v>
      </c>
      <c r="N7" t="n">
        <v>25.3361617</v>
      </c>
    </row>
    <row r="8">
      <c r="A8" s="3" t="inlineStr">
        <is>
          <t>Load</t>
        </is>
      </c>
      <c r="B8" s="3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-76739749.52680001</v>
      </c>
    </row>
    <row r="9">
      <c r="A9" s="3" t="inlineStr">
        <is>
          <t>StorageUnit</t>
        </is>
      </c>
      <c r="B9" s="3" t="inlineStr">
        <is>
          <t>-</t>
        </is>
      </c>
      <c r="C9" t="n">
        <v>9.577360000000001</v>
      </c>
      <c r="D9" t="n">
        <v>0</v>
      </c>
      <c r="E9" t="n">
        <v>3847.93407</v>
      </c>
      <c r="F9" t="n">
        <v>4132.12067</v>
      </c>
      <c r="G9" t="n">
        <v>-284.1866</v>
      </c>
      <c r="H9" t="n">
        <v>0</v>
      </c>
      <c r="I9" t="n">
        <v>0.09511702598628431</v>
      </c>
      <c r="J9" t="n">
        <v>84181.90399999999</v>
      </c>
      <c r="K9" t="n">
        <v>176640.81367</v>
      </c>
      <c r="L9" t="n">
        <v>0</v>
      </c>
      <c r="M9" t="n">
        <v>176640.81368</v>
      </c>
      <c r="N9" t="n">
        <v>45.90556845603971</v>
      </c>
    </row>
    <row r="10">
      <c r="A10" s="45" t="inlineStr">
        <is>
          <t>Store</t>
        </is>
      </c>
      <c r="B10" s="3" t="inlineStr">
        <is>
          <t>hydrogen</t>
        </is>
      </c>
      <c r="C10" t="n">
        <v>2522.4285</v>
      </c>
      <c r="D10" t="n">
        <v>0</v>
      </c>
      <c r="E10" t="n">
        <v>187563.1283</v>
      </c>
      <c r="F10" t="n">
        <v>187563.12815</v>
      </c>
      <c r="G10" t="n">
        <v>0.00015</v>
      </c>
      <c r="H10" t="n">
        <v>0</v>
      </c>
      <c r="I10" t="n">
        <v>0.3597688973146315</v>
      </c>
      <c r="J10" t="n">
        <v>0</v>
      </c>
      <c r="K10" t="n">
        <v>12792215.86551</v>
      </c>
      <c r="L10" t="n">
        <v>0.00015</v>
      </c>
      <c r="M10" t="n">
        <v>12792215.78186</v>
      </c>
      <c r="N10" t="n">
        <v>68.20217576496918</v>
      </c>
    </row>
    <row r="11">
      <c r="A11" s="27" t="n"/>
      <c r="B11" s="3" t="inlineStr">
        <is>
          <t>methanol</t>
        </is>
      </c>
      <c r="C11" t="n">
        <v>61821.285</v>
      </c>
      <c r="D11" t="n">
        <v>0</v>
      </c>
      <c r="E11" t="n">
        <v>102844.82666</v>
      </c>
      <c r="F11" t="n">
        <v>102844.82702</v>
      </c>
      <c r="G11" t="n">
        <v>-0.00036</v>
      </c>
      <c r="H11" t="n">
        <v>0</v>
      </c>
      <c r="I11" t="n">
        <v>0.3564811938153663</v>
      </c>
      <c r="J11" t="n">
        <v>0</v>
      </c>
      <c r="K11" t="n">
        <v>595742.2286499999</v>
      </c>
      <c r="L11" t="n">
        <v>-0.00036</v>
      </c>
      <c r="M11" t="n">
        <v>595742.20604</v>
      </c>
      <c r="N11" t="n">
        <v>5.792630158735566</v>
      </c>
    </row>
    <row r="14">
      <c r="A14" s="3" t="inlineStr">
        <is>
          <t>Description</t>
        </is>
      </c>
      <c r="B14" s="3" t="inlineStr">
        <is>
          <t>Value</t>
        </is>
      </c>
    </row>
    <row r="15">
      <c r="A15" t="inlineStr">
        <is>
          <t>Total CAPEX</t>
        </is>
      </c>
      <c r="B15" t="n">
        <v>70267353.34564</v>
      </c>
    </row>
    <row r="16">
      <c r="A16" t="inlineStr">
        <is>
          <t>Total OPEX</t>
        </is>
      </c>
      <c r="B16" t="n">
        <v>6534960.01468</v>
      </c>
    </row>
    <row r="17">
      <c r="A17" t="inlineStr">
        <is>
          <t>Total Methanol Output</t>
        </is>
      </c>
      <c r="B17" t="n">
        <v>876000.00197</v>
      </c>
    </row>
    <row r="18">
      <c r="A18" t="inlineStr">
        <is>
          <t>Total LCOM (USD/t)</t>
        </is>
      </c>
      <c r="B18" t="n">
        <v>543.5780157113417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46" t="inlineStr">
        <is>
          <t>Optimal Capacity</t>
        </is>
      </c>
      <c r="D1" s="46" t="inlineStr">
        <is>
          <t>Installed Capacity</t>
        </is>
      </c>
      <c r="E1" s="46" t="inlineStr">
        <is>
          <t>Supply</t>
        </is>
      </c>
      <c r="F1" s="46" t="inlineStr">
        <is>
          <t>Withdrawal</t>
        </is>
      </c>
      <c r="G1" s="46" t="inlineStr">
        <is>
          <t>Dispatch</t>
        </is>
      </c>
      <c r="H1" s="46" t="inlineStr">
        <is>
          <t>Transmission</t>
        </is>
      </c>
      <c r="I1" s="46" t="inlineStr">
        <is>
          <t>Capacity Factor</t>
        </is>
      </c>
      <c r="J1" s="46" t="inlineStr">
        <is>
          <t>Curtailment</t>
        </is>
      </c>
      <c r="K1" s="46" t="inlineStr">
        <is>
          <t>Capital Expenditure</t>
        </is>
      </c>
      <c r="L1" s="46" t="inlineStr">
        <is>
          <t>Operational Expenditure</t>
        </is>
      </c>
      <c r="M1" s="46" t="inlineStr">
        <is>
          <t>Revenue</t>
        </is>
      </c>
      <c r="N1" s="46" t="inlineStr">
        <is>
          <t>Market Value</t>
        </is>
      </c>
    </row>
    <row r="2">
      <c r="A2" s="47" t="inlineStr">
        <is>
          <t>Generator</t>
        </is>
      </c>
      <c r="B2" s="46" t="inlineStr">
        <is>
          <t>solar</t>
        </is>
      </c>
      <c r="C2" t="n">
        <v>413.05017</v>
      </c>
      <c r="D2" t="n">
        <v>0</v>
      </c>
      <c r="E2" t="n">
        <v>526612.4285162898</v>
      </c>
      <c r="F2" t="n">
        <v>0</v>
      </c>
      <c r="G2" t="n">
        <v>526612.4285162898</v>
      </c>
      <c r="H2" t="n">
        <v>0</v>
      </c>
      <c r="I2" t="n">
        <v>0.1455406107968433</v>
      </c>
      <c r="J2" t="n">
        <v>155752.93840196</v>
      </c>
      <c r="K2" t="n">
        <v>19659862.57238693</v>
      </c>
      <c r="L2" t="n">
        <v>0</v>
      </c>
      <c r="M2" t="n">
        <v>19659862.46683517</v>
      </c>
      <c r="N2" t="n">
        <v>37.33269744929127</v>
      </c>
    </row>
    <row r="3">
      <c r="A3" s="48" t="n"/>
      <c r="B3" s="46" t="inlineStr">
        <is>
          <t>wind</t>
        </is>
      </c>
      <c r="C3" t="n">
        <v>351.67366</v>
      </c>
      <c r="D3" t="n">
        <v>0</v>
      </c>
      <c r="E3" t="n">
        <v>994429.8870028362</v>
      </c>
      <c r="F3" t="n">
        <v>0</v>
      </c>
      <c r="G3" t="n">
        <v>994429.8870028362</v>
      </c>
      <c r="H3" t="n">
        <v>0</v>
      </c>
      <c r="I3" t="n">
        <v>0.3227975433061274</v>
      </c>
      <c r="J3" t="n">
        <v>192165.225532063</v>
      </c>
      <c r="K3" t="n">
        <v>23385388.58544649</v>
      </c>
      <c r="L3" t="n">
        <v>0</v>
      </c>
      <c r="M3" t="n">
        <v>23385388.6012088</v>
      </c>
      <c r="N3" t="n">
        <v>23.51637748106229</v>
      </c>
    </row>
    <row r="4">
      <c r="A4" s="47" t="inlineStr">
        <is>
          <t>Link</t>
        </is>
      </c>
      <c r="B4" s="46" t="inlineStr">
        <is>
          <t>Electrolyser</t>
        </is>
      </c>
      <c r="C4" t="n">
        <v>264.30857</v>
      </c>
      <c r="D4" t="n">
        <v>0</v>
      </c>
      <c r="E4" t="n">
        <v>875999.9985130178</v>
      </c>
      <c r="F4" t="n">
        <v>1484745.760191551</v>
      </c>
      <c r="G4" t="n">
        <v>-608745.7616785334</v>
      </c>
      <c r="H4" t="n">
        <v>0</v>
      </c>
      <c r="I4" t="n">
        <v>0.6412638271094343</v>
      </c>
      <c r="J4" t="n">
        <v>0</v>
      </c>
      <c r="K4" t="n">
        <v>15905993.21554014</v>
      </c>
      <c r="L4" t="n">
        <v>0</v>
      </c>
      <c r="M4" t="n">
        <v>15905992.63011806</v>
      </c>
      <c r="N4" t="n">
        <v>18.15752586429003</v>
      </c>
    </row>
    <row r="5">
      <c r="A5" s="49" t="n"/>
      <c r="B5" s="46" t="inlineStr">
        <is>
          <t>hydrogen</t>
        </is>
      </c>
      <c r="C5" t="n">
        <v>106.59423</v>
      </c>
      <c r="D5" t="n">
        <v>0</v>
      </c>
      <c r="E5" t="n">
        <v>340852.657275594</v>
      </c>
      <c r="F5" t="n">
        <v>340852.657275594</v>
      </c>
      <c r="G5" t="n">
        <v>0</v>
      </c>
      <c r="H5" t="n">
        <v>0.0003473080141702667</v>
      </c>
      <c r="I5" t="n">
        <v>0.3650302712779201</v>
      </c>
      <c r="J5" t="n">
        <v>0</v>
      </c>
      <c r="K5" t="n">
        <v>0</v>
      </c>
      <c r="L5" t="n">
        <v>0.0003473080112144089</v>
      </c>
      <c r="M5" t="n">
        <v>0.0003473078832030296</v>
      </c>
      <c r="N5" t="n">
        <v>1.018933018449468e-09</v>
      </c>
    </row>
    <row r="6">
      <c r="A6" s="49" t="n"/>
      <c r="B6" s="46" t="inlineStr">
        <is>
          <t>methanol</t>
        </is>
      </c>
      <c r="C6" t="n">
        <v>36.043463</v>
      </c>
      <c r="D6" t="n">
        <v>0</v>
      </c>
      <c r="E6" t="n">
        <v>78674.13483103784</v>
      </c>
      <c r="F6" t="n">
        <v>78674.13483103784</v>
      </c>
      <c r="G6" t="n">
        <v>0</v>
      </c>
      <c r="H6" t="n">
        <v>-1.050371793098748e-05</v>
      </c>
      <c r="I6" t="n">
        <v>0.2491732167905599</v>
      </c>
      <c r="J6" t="n">
        <v>0</v>
      </c>
      <c r="K6" t="n">
        <v>0</v>
      </c>
      <c r="L6" t="n">
        <v>-1.050409991876222e-05</v>
      </c>
      <c r="M6" t="n">
        <v>-1.051323488354683e-05</v>
      </c>
      <c r="N6" t="n">
        <v>-1.334395995477519e-10</v>
      </c>
    </row>
    <row r="7">
      <c r="A7" s="48" t="n"/>
      <c r="B7" s="46" t="inlineStr">
        <is>
          <t>methanol_synthesis</t>
        </is>
      </c>
      <c r="C7" t="n">
        <v>106.59423</v>
      </c>
      <c r="D7" t="n">
        <v>0</v>
      </c>
      <c r="E7" t="n">
        <v>876000.0062460024</v>
      </c>
      <c r="F7" t="n">
        <v>911040.0064958425</v>
      </c>
      <c r="G7" t="n">
        <v>-35040.00024984012</v>
      </c>
      <c r="H7" t="n">
        <v>0</v>
      </c>
      <c r="I7" t="n">
        <v>0.9381370897187767</v>
      </c>
      <c r="J7" t="n">
        <v>0</v>
      </c>
      <c r="K7" t="n">
        <v>14933954.12974261</v>
      </c>
      <c r="L7" t="n">
        <v>6534960.046595151</v>
      </c>
      <c r="M7" t="n">
        <v>21468914.5561581</v>
      </c>
      <c r="N7" t="n">
        <v>24.50789315420281</v>
      </c>
    </row>
    <row r="8">
      <c r="A8" s="46" t="inlineStr">
        <is>
          <t>Load</t>
        </is>
      </c>
      <c r="B8" s="46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-89035895.78829734</v>
      </c>
    </row>
    <row r="9">
      <c r="A9" s="46" t="inlineStr">
        <is>
          <t>StorageUnit</t>
        </is>
      </c>
      <c r="B9" s="46" t="inlineStr">
        <is>
          <t>-</t>
        </is>
      </c>
      <c r="C9" t="n">
        <v>35.97859</v>
      </c>
      <c r="D9" t="n">
        <v>0</v>
      </c>
      <c r="E9" t="n">
        <v>17013.93661095299</v>
      </c>
      <c r="F9" t="n">
        <v>18270.48955099002</v>
      </c>
      <c r="G9" t="n">
        <v>-1256.552940037</v>
      </c>
      <c r="H9" t="n">
        <v>0</v>
      </c>
      <c r="I9" t="n">
        <v>0.1119527621816799</v>
      </c>
      <c r="J9" t="n">
        <v>0</v>
      </c>
      <c r="K9" t="n">
        <v>740115.796072265</v>
      </c>
      <c r="L9" t="n">
        <v>0</v>
      </c>
      <c r="M9" t="n">
        <v>740115.793345215</v>
      </c>
      <c r="N9" t="n">
        <v>43.50056134973216</v>
      </c>
    </row>
    <row r="10">
      <c r="A10" s="47" t="inlineStr">
        <is>
          <t>Store</t>
        </is>
      </c>
      <c r="B10" s="46" t="inlineStr">
        <is>
          <t>hydrogen</t>
        </is>
      </c>
      <c r="C10" t="n">
        <v>3367.4256</v>
      </c>
      <c r="D10" t="n">
        <v>0</v>
      </c>
      <c r="E10" t="n">
        <v>170426.328464143</v>
      </c>
      <c r="F10" t="n">
        <v>170426.3288114515</v>
      </c>
      <c r="G10" t="n">
        <v>-0.0003473080137155193</v>
      </c>
      <c r="H10" t="n">
        <v>0</v>
      </c>
      <c r="I10" t="n">
        <v>0.3571362095717415</v>
      </c>
      <c r="J10" t="n">
        <v>0</v>
      </c>
      <c r="K10" t="n">
        <v>5387595.271211217</v>
      </c>
      <c r="L10" t="n">
        <v>-0.0003473080137155193</v>
      </c>
      <c r="M10" t="n">
        <v>5387595.095164607</v>
      </c>
      <c r="N10" t="n">
        <v>31.61245767433258</v>
      </c>
    </row>
    <row r="11">
      <c r="A11" s="48" t="n"/>
      <c r="B11" s="46" t="inlineStr">
        <is>
          <t>methanol</t>
        </is>
      </c>
      <c r="C11" t="n">
        <v>21838.554</v>
      </c>
      <c r="D11" t="n">
        <v>0</v>
      </c>
      <c r="E11" t="n">
        <v>39337.067420771</v>
      </c>
      <c r="F11" t="n">
        <v>39337.06741026745</v>
      </c>
      <c r="G11" t="n">
        <v>1.050371793098748e-05</v>
      </c>
      <c r="H11" t="n">
        <v>0</v>
      </c>
      <c r="I11" t="n">
        <v>0.4187381337603688</v>
      </c>
      <c r="J11" t="n">
        <v>0</v>
      </c>
      <c r="K11" t="n">
        <v>2488027.154090113</v>
      </c>
      <c r="L11" t="n">
        <v>1.050371793098748e-05</v>
      </c>
      <c r="M11" t="n">
        <v>2488027.087743739</v>
      </c>
      <c r="N11" t="n">
        <v>63.24892145950811</v>
      </c>
    </row>
    <row r="14">
      <c r="A14" s="46" t="inlineStr">
        <is>
          <t>Description</t>
        </is>
      </c>
      <c r="B14" s="46" t="inlineStr">
        <is>
          <t>Value</t>
        </is>
      </c>
    </row>
    <row r="15">
      <c r="A15" t="inlineStr">
        <is>
          <t>Total CAPEX</t>
        </is>
      </c>
      <c r="B15" t="n">
        <v>82500936.72448978</v>
      </c>
    </row>
    <row r="16">
      <c r="A16" t="inlineStr">
        <is>
          <t>Total OPEX</t>
        </is>
      </c>
      <c r="B16" t="n">
        <v>6534960.04659515</v>
      </c>
    </row>
    <row r="17">
      <c r="A17" t="inlineStr">
        <is>
          <t>Total Methanol Output</t>
        </is>
      </c>
      <c r="B17" t="n">
        <v>876000.0062460024</v>
      </c>
    </row>
    <row r="18">
      <c r="A18" t="inlineStr">
        <is>
          <t>Total LCOM (USD/t)</t>
        </is>
      </c>
      <c r="B18" t="n">
        <v>630.1627352108774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46" t="inlineStr">
        <is>
          <t>Optimal Capacity</t>
        </is>
      </c>
      <c r="D1" s="46" t="inlineStr">
        <is>
          <t>Installed Capacity</t>
        </is>
      </c>
      <c r="E1" s="46" t="inlineStr">
        <is>
          <t>Supply</t>
        </is>
      </c>
      <c r="F1" s="46" t="inlineStr">
        <is>
          <t>Withdrawal</t>
        </is>
      </c>
      <c r="G1" s="46" t="inlineStr">
        <is>
          <t>Dispatch</t>
        </is>
      </c>
      <c r="H1" s="46" t="inlineStr">
        <is>
          <t>Transmission</t>
        </is>
      </c>
      <c r="I1" s="46" t="inlineStr">
        <is>
          <t>Capacity Factor</t>
        </is>
      </c>
      <c r="J1" s="46" t="inlineStr">
        <is>
          <t>Curtailment</t>
        </is>
      </c>
      <c r="K1" s="46" t="inlineStr">
        <is>
          <t>Capital Expenditure</t>
        </is>
      </c>
      <c r="L1" s="46" t="inlineStr">
        <is>
          <t>Operational Expenditure</t>
        </is>
      </c>
      <c r="M1" s="46" t="inlineStr">
        <is>
          <t>Revenue</t>
        </is>
      </c>
      <c r="N1" s="46" t="inlineStr">
        <is>
          <t>Market Value</t>
        </is>
      </c>
    </row>
    <row r="2">
      <c r="A2" s="47" t="inlineStr">
        <is>
          <t>Generator</t>
        </is>
      </c>
      <c r="B2" s="46" t="inlineStr">
        <is>
          <t>solar</t>
        </is>
      </c>
      <c r="C2" t="n">
        <v>413.05017</v>
      </c>
      <c r="D2" t="n">
        <v>0</v>
      </c>
      <c r="E2" t="n">
        <v>526612.4285162898</v>
      </c>
      <c r="F2" t="n">
        <v>0</v>
      </c>
      <c r="G2" t="n">
        <v>526612.4285162898</v>
      </c>
      <c r="H2" t="n">
        <v>0</v>
      </c>
      <c r="I2" t="n">
        <v>0.1455406107968433</v>
      </c>
      <c r="J2" t="n">
        <v>155752.93840196</v>
      </c>
      <c r="K2" t="n">
        <v>19659862.57238693</v>
      </c>
      <c r="L2" t="n">
        <v>0</v>
      </c>
      <c r="M2" t="n">
        <v>19659862.46683517</v>
      </c>
      <c r="N2" t="n">
        <v>37.33269744929127</v>
      </c>
    </row>
    <row r="3">
      <c r="A3" s="46" t="n"/>
      <c r="B3" s="46" t="inlineStr">
        <is>
          <t>wind</t>
        </is>
      </c>
      <c r="C3" t="n">
        <v>351.67366</v>
      </c>
      <c r="D3" t="n">
        <v>0</v>
      </c>
      <c r="E3" t="n">
        <v>994429.8870028362</v>
      </c>
      <c r="F3" t="n">
        <v>0</v>
      </c>
      <c r="G3" t="n">
        <v>994429.8870028362</v>
      </c>
      <c r="H3" t="n">
        <v>0</v>
      </c>
      <c r="I3" t="n">
        <v>0.3227975433061274</v>
      </c>
      <c r="J3" t="n">
        <v>192165.225532063</v>
      </c>
      <c r="K3" t="n">
        <v>23385388.58544649</v>
      </c>
      <c r="L3" t="n">
        <v>0</v>
      </c>
      <c r="M3" t="n">
        <v>23385388.6012088</v>
      </c>
      <c r="N3" t="n">
        <v>23.51637748106229</v>
      </c>
    </row>
    <row r="4">
      <c r="A4" s="47" t="inlineStr">
        <is>
          <t>Link</t>
        </is>
      </c>
      <c r="B4" s="46" t="inlineStr">
        <is>
          <t>Electrolyser</t>
        </is>
      </c>
      <c r="C4" t="n">
        <v>264.30857</v>
      </c>
      <c r="D4" t="n">
        <v>0</v>
      </c>
      <c r="E4" t="n">
        <v>875999.9985130178</v>
      </c>
      <c r="F4" t="n">
        <v>1484745.760191551</v>
      </c>
      <c r="G4" t="n">
        <v>-608745.7616785334</v>
      </c>
      <c r="H4" t="n">
        <v>0</v>
      </c>
      <c r="I4" t="n">
        <v>0.6412638271094343</v>
      </c>
      <c r="J4" t="n">
        <v>0</v>
      </c>
      <c r="K4" t="n">
        <v>15905993.21554014</v>
      </c>
      <c r="L4" t="n">
        <v>0</v>
      </c>
      <c r="M4" t="n">
        <v>15905992.63011806</v>
      </c>
      <c r="N4" t="n">
        <v>18.15752586429003</v>
      </c>
    </row>
    <row r="5">
      <c r="A5" s="46" t="n"/>
      <c r="B5" s="46" t="inlineStr">
        <is>
          <t>hydrogen</t>
        </is>
      </c>
      <c r="C5" t="n">
        <v>106.59423</v>
      </c>
      <c r="D5" t="n">
        <v>0</v>
      </c>
      <c r="E5" t="n">
        <v>340852.657275594</v>
      </c>
      <c r="F5" t="n">
        <v>340852.657275594</v>
      </c>
      <c r="G5" t="n">
        <v>0</v>
      </c>
      <c r="H5" t="n">
        <v>0.0003473080141702667</v>
      </c>
      <c r="I5" t="n">
        <v>0.3650302712779201</v>
      </c>
      <c r="J5" t="n">
        <v>0</v>
      </c>
      <c r="K5" t="n">
        <v>0</v>
      </c>
      <c r="L5" t="n">
        <v>0.0003473080112144089</v>
      </c>
      <c r="M5" t="n">
        <v>0.0003473078832030296</v>
      </c>
      <c r="N5" t="n">
        <v>1.018933018449468e-09</v>
      </c>
    </row>
    <row r="6">
      <c r="A6" s="46" t="n"/>
      <c r="B6" s="46" t="inlineStr">
        <is>
          <t>methanol</t>
        </is>
      </c>
      <c r="C6" t="n">
        <v>36.043463</v>
      </c>
      <c r="D6" t="n">
        <v>0</v>
      </c>
      <c r="E6" t="n">
        <v>78674.13483103784</v>
      </c>
      <c r="F6" t="n">
        <v>78674.13483103784</v>
      </c>
      <c r="G6" t="n">
        <v>0</v>
      </c>
      <c r="H6" t="n">
        <v>-1.050371793098748e-05</v>
      </c>
      <c r="I6" t="n">
        <v>0.2491732167905599</v>
      </c>
      <c r="J6" t="n">
        <v>0</v>
      </c>
      <c r="K6" t="n">
        <v>0</v>
      </c>
      <c r="L6" t="n">
        <v>-1.050409991876222e-05</v>
      </c>
      <c r="M6" t="n">
        <v>-1.051323488354683e-05</v>
      </c>
      <c r="N6" t="n">
        <v>-1.334395995477519e-10</v>
      </c>
    </row>
    <row r="7">
      <c r="A7" s="46" t="n"/>
      <c r="B7" s="46" t="inlineStr">
        <is>
          <t>methanol_synthesis</t>
        </is>
      </c>
      <c r="C7" t="n">
        <v>106.59423</v>
      </c>
      <c r="D7" t="n">
        <v>0</v>
      </c>
      <c r="E7" t="n">
        <v>876000.0062460024</v>
      </c>
      <c r="F7" t="n">
        <v>911040.0064958425</v>
      </c>
      <c r="G7" t="n">
        <v>-35040.00024984012</v>
      </c>
      <c r="H7" t="n">
        <v>0</v>
      </c>
      <c r="I7" t="n">
        <v>0.9381370897187767</v>
      </c>
      <c r="J7" t="n">
        <v>0</v>
      </c>
      <c r="K7" t="n">
        <v>14933954.12974261</v>
      </c>
      <c r="L7" t="n">
        <v>6534960.046595151</v>
      </c>
      <c r="M7" t="n">
        <v>21468914.5561581</v>
      </c>
      <c r="N7" t="n">
        <v>24.50789315420281</v>
      </c>
    </row>
    <row r="8">
      <c r="A8" s="46" t="inlineStr">
        <is>
          <t>Load</t>
        </is>
      </c>
      <c r="B8" s="46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I8" t="inlineStr"/>
      <c r="J8" t="n">
        <v>0</v>
      </c>
      <c r="K8" t="n">
        <v>0</v>
      </c>
      <c r="L8" t="n">
        <v>0</v>
      </c>
      <c r="M8" t="n">
        <v>-89035895.78829734</v>
      </c>
      <c r="N8" t="inlineStr"/>
    </row>
    <row r="9">
      <c r="A9" s="46" t="inlineStr">
        <is>
          <t>StorageUnit</t>
        </is>
      </c>
      <c r="B9" s="46" t="inlineStr">
        <is>
          <t>-</t>
        </is>
      </c>
      <c r="C9" t="n">
        <v>35.97859</v>
      </c>
      <c r="D9" t="n">
        <v>0</v>
      </c>
      <c r="E9" t="n">
        <v>17013.93661095299</v>
      </c>
      <c r="F9" t="n">
        <v>18270.48955099002</v>
      </c>
      <c r="G9" t="n">
        <v>-1256.552940037</v>
      </c>
      <c r="H9" t="n">
        <v>0</v>
      </c>
      <c r="I9" t="n">
        <v>0.1119527621816799</v>
      </c>
      <c r="J9" t="n">
        <v>0</v>
      </c>
      <c r="K9" t="n">
        <v>740115.796072265</v>
      </c>
      <c r="L9" t="n">
        <v>0</v>
      </c>
      <c r="M9" t="n">
        <v>740115.793345215</v>
      </c>
      <c r="N9" t="n">
        <v>43.50056134973216</v>
      </c>
    </row>
    <row r="10">
      <c r="A10" s="47" t="inlineStr">
        <is>
          <t>Store</t>
        </is>
      </c>
      <c r="B10" s="46" t="inlineStr">
        <is>
          <t>hydrogen</t>
        </is>
      </c>
      <c r="C10" t="n">
        <v>3367.4256</v>
      </c>
      <c r="D10" t="n">
        <v>0</v>
      </c>
      <c r="E10" t="n">
        <v>170426.328464143</v>
      </c>
      <c r="F10" t="n">
        <v>170426.3288114515</v>
      </c>
      <c r="G10" t="n">
        <v>-0.0003473080137155193</v>
      </c>
      <c r="H10" t="n">
        <v>0</v>
      </c>
      <c r="I10" t="n">
        <v>0.3571362095717415</v>
      </c>
      <c r="J10" t="n">
        <v>0</v>
      </c>
      <c r="K10" t="n">
        <v>5387595.271211217</v>
      </c>
      <c r="L10" t="n">
        <v>-0.0003473080137155193</v>
      </c>
      <c r="M10" t="n">
        <v>5387595.095164607</v>
      </c>
      <c r="N10" t="n">
        <v>31.61245767433258</v>
      </c>
    </row>
    <row r="11">
      <c r="A11" s="46" t="n"/>
      <c r="B11" s="46" t="inlineStr">
        <is>
          <t>methanol</t>
        </is>
      </c>
      <c r="C11" t="n">
        <v>21838.554</v>
      </c>
      <c r="D11" t="n">
        <v>0</v>
      </c>
      <c r="E11" t="n">
        <v>39337.067420771</v>
      </c>
      <c r="F11" t="n">
        <v>39337.06741026745</v>
      </c>
      <c r="G11" t="n">
        <v>1.050371793098748e-05</v>
      </c>
      <c r="H11" t="n">
        <v>0</v>
      </c>
      <c r="I11" t="n">
        <v>0.4187381337603688</v>
      </c>
      <c r="J11" t="n">
        <v>0</v>
      </c>
      <c r="K11" t="n">
        <v>2488027.154090113</v>
      </c>
      <c r="L11" t="n">
        <v>1.050371793098748e-05</v>
      </c>
      <c r="M11" t="n">
        <v>2488027.087743739</v>
      </c>
      <c r="N11" t="n">
        <v>63.24892145950811</v>
      </c>
    </row>
    <row r="14">
      <c r="A14" s="46" t="inlineStr">
        <is>
          <t>Description</t>
        </is>
      </c>
      <c r="B14" s="46" t="inlineStr">
        <is>
          <t>Value</t>
        </is>
      </c>
    </row>
    <row r="15">
      <c r="A15" t="inlineStr">
        <is>
          <t>Total CAPEX</t>
        </is>
      </c>
      <c r="B15" t="n">
        <v>82500936.72448978</v>
      </c>
    </row>
    <row r="16">
      <c r="A16" t="inlineStr">
        <is>
          <t>Total OPEX</t>
        </is>
      </c>
      <c r="B16" t="n">
        <v>6534960.04659515</v>
      </c>
    </row>
    <row r="17">
      <c r="A17" t="inlineStr">
        <is>
          <t>Total Methanol Output</t>
        </is>
      </c>
      <c r="B17" t="n">
        <v>876000.0062460024</v>
      </c>
    </row>
    <row r="18">
      <c r="A18" t="inlineStr">
        <is>
          <t>Total LCOM (USD/t)</t>
        </is>
      </c>
      <c r="B18" t="n">
        <v>630.1627352108774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3" t="inlineStr">
        <is>
          <t>Optimal Capacity</t>
        </is>
      </c>
      <c r="D1" s="3" t="inlineStr">
        <is>
          <t>Installed Capacity</t>
        </is>
      </c>
      <c r="E1" s="3" t="inlineStr">
        <is>
          <t>Supply</t>
        </is>
      </c>
      <c r="F1" s="3" t="inlineStr">
        <is>
          <t>Withdrawal</t>
        </is>
      </c>
      <c r="G1" s="3" t="inlineStr">
        <is>
          <t>Energy Balance</t>
        </is>
      </c>
      <c r="H1" s="3" t="inlineStr">
        <is>
          <t>Transmission</t>
        </is>
      </c>
      <c r="I1" s="3" t="inlineStr">
        <is>
          <t>Capacity Factor</t>
        </is>
      </c>
      <c r="J1" s="3" t="inlineStr">
        <is>
          <t>Curtailment</t>
        </is>
      </c>
      <c r="K1" s="3" t="inlineStr">
        <is>
          <t>Capital Expenditure</t>
        </is>
      </c>
      <c r="L1" s="3" t="inlineStr">
        <is>
          <t>Operational Expenditure</t>
        </is>
      </c>
      <c r="M1" s="3" t="inlineStr">
        <is>
          <t>Revenue</t>
        </is>
      </c>
      <c r="N1" s="3" t="inlineStr">
        <is>
          <t>Market Value</t>
        </is>
      </c>
    </row>
    <row r="2">
      <c r="A2" s="45" t="inlineStr">
        <is>
          <t>Generator</t>
        </is>
      </c>
      <c r="B2" s="3" t="inlineStr">
        <is>
          <t>solar</t>
        </is>
      </c>
      <c r="C2" t="n">
        <v>146.60072</v>
      </c>
      <c r="D2" t="n">
        <v>0</v>
      </c>
      <c r="E2" t="n">
        <v>203117.54064</v>
      </c>
      <c r="F2" t="n">
        <v>0</v>
      </c>
      <c r="G2" t="n">
        <v>203117.54064</v>
      </c>
      <c r="H2" t="n">
        <v>0</v>
      </c>
      <c r="I2" t="n">
        <v>0.1581638207506757</v>
      </c>
      <c r="J2" t="n">
        <v>40387.4193</v>
      </c>
      <c r="K2" t="n">
        <v>6223211.19417</v>
      </c>
      <c r="L2" t="n">
        <v>0</v>
      </c>
      <c r="M2" t="n">
        <v>6223211.38566</v>
      </c>
      <c r="N2" t="n">
        <v>30.63847866017623</v>
      </c>
    </row>
    <row r="3">
      <c r="A3" s="27" t="n"/>
      <c r="B3" s="3" t="inlineStr">
        <is>
          <t>wind</t>
        </is>
      </c>
      <c r="C3" t="n">
        <v>508.90347</v>
      </c>
      <c r="D3" t="n">
        <v>0</v>
      </c>
      <c r="E3" t="n">
        <v>1688447.89272</v>
      </c>
      <c r="F3" t="n">
        <v>0</v>
      </c>
      <c r="G3" t="n">
        <v>1688447.89272</v>
      </c>
      <c r="H3" t="n">
        <v>0</v>
      </c>
      <c r="I3" t="n">
        <v>0.3787460714307961</v>
      </c>
      <c r="J3" t="n">
        <v>218910.61305</v>
      </c>
      <c r="K3" t="n">
        <v>27916661.25863</v>
      </c>
      <c r="L3" t="n">
        <v>0</v>
      </c>
      <c r="M3" t="n">
        <v>27916661.25998</v>
      </c>
      <c r="N3" t="n">
        <v>16.53391962725503</v>
      </c>
    </row>
    <row r="4">
      <c r="A4" s="45" t="inlineStr">
        <is>
          <t>Link</t>
        </is>
      </c>
      <c r="B4" s="3" t="inlineStr">
        <is>
          <t>Electrolyser</t>
        </is>
      </c>
      <c r="C4" t="n">
        <v>338.96838</v>
      </c>
      <c r="D4" t="n">
        <v>0</v>
      </c>
      <c r="E4" t="n">
        <v>1095000.00121</v>
      </c>
      <c r="F4" t="n">
        <v>1855932.20543</v>
      </c>
      <c r="G4" t="n">
        <v>-760932.20423</v>
      </c>
      <c r="H4" t="n">
        <v>0</v>
      </c>
      <c r="I4" t="n">
        <v>0.6250270600461316</v>
      </c>
      <c r="J4" t="n">
        <v>0</v>
      </c>
      <c r="K4" t="n">
        <v>16655649.12555</v>
      </c>
      <c r="L4" t="n">
        <v>0</v>
      </c>
      <c r="M4" t="n">
        <v>16655649.22866</v>
      </c>
      <c r="N4" t="n">
        <v>15.21063856</v>
      </c>
    </row>
    <row r="5">
      <c r="A5" s="28" t="n"/>
      <c r="B5" s="3" t="inlineStr">
        <is>
          <t>hydrogen</t>
        </is>
      </c>
      <c r="C5" t="n">
        <v>165.02477</v>
      </c>
      <c r="D5" t="n">
        <v>0</v>
      </c>
      <c r="E5" t="n">
        <v>398787.85875</v>
      </c>
      <c r="F5" t="n">
        <v>398787.85875</v>
      </c>
      <c r="G5" t="n">
        <v>0</v>
      </c>
      <c r="H5" t="n">
        <v>0.00025</v>
      </c>
      <c r="I5" t="n">
        <v>0.2758599815045947</v>
      </c>
      <c r="J5" t="n">
        <v>0</v>
      </c>
      <c r="K5" t="n">
        <v>0</v>
      </c>
      <c r="L5" t="n">
        <v>0.00025</v>
      </c>
      <c r="M5" t="n">
        <v>0.00025</v>
      </c>
    </row>
    <row r="6">
      <c r="A6" s="28" t="n"/>
      <c r="B6" s="3" t="inlineStr">
        <is>
          <t>methanol</t>
        </is>
      </c>
      <c r="C6" t="n">
        <v>87.87746</v>
      </c>
      <c r="D6" t="n">
        <v>0</v>
      </c>
      <c r="E6" t="n">
        <v>219099.04689</v>
      </c>
      <c r="F6" t="n">
        <v>219099.04689</v>
      </c>
      <c r="G6" t="n">
        <v>0</v>
      </c>
      <c r="H6" t="n">
        <v>0.00036</v>
      </c>
      <c r="I6" t="n">
        <v>0.2846157592629555</v>
      </c>
      <c r="J6" t="n">
        <v>0</v>
      </c>
      <c r="K6" t="n">
        <v>0</v>
      </c>
      <c r="L6" t="n">
        <v>0.00036</v>
      </c>
      <c r="M6" t="n">
        <v>0.00036</v>
      </c>
    </row>
    <row r="7">
      <c r="A7" s="27" t="n"/>
      <c r="B7" s="3" t="inlineStr">
        <is>
          <t>methanol_synthesis</t>
        </is>
      </c>
      <c r="C7" t="n">
        <v>5.28079</v>
      </c>
      <c r="D7" t="n">
        <v>0</v>
      </c>
      <c r="E7" t="n">
        <v>875999.9994</v>
      </c>
      <c r="F7" t="n">
        <v>1130039.99922</v>
      </c>
      <c r="G7" t="n">
        <v>-254039.99983</v>
      </c>
      <c r="H7" t="n">
        <v>0</v>
      </c>
      <c r="I7" t="n">
        <v>0.7574624251295735</v>
      </c>
      <c r="J7" t="n">
        <v>0</v>
      </c>
      <c r="K7" t="n">
        <v>15258208.42954</v>
      </c>
      <c r="L7" t="n">
        <v>6534959.99551</v>
      </c>
      <c r="M7" t="n">
        <v>21793168.61919</v>
      </c>
      <c r="N7" t="n">
        <v>24.8780464</v>
      </c>
    </row>
    <row r="8">
      <c r="A8" s="3" t="inlineStr">
        <is>
          <t>Load</t>
        </is>
      </c>
      <c r="B8" s="3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-85041586.74349999</v>
      </c>
    </row>
    <row r="9">
      <c r="A9" s="3" t="inlineStr">
        <is>
          <t>StorageUnit</t>
        </is>
      </c>
      <c r="B9" s="3" t="inlineStr">
        <is>
          <t>-</t>
        </is>
      </c>
      <c r="C9" t="n">
        <v>17.87077</v>
      </c>
      <c r="D9" t="n">
        <v>0</v>
      </c>
      <c r="E9" t="n">
        <v>8032.4509</v>
      </c>
      <c r="F9" t="n">
        <v>8625.682199999999</v>
      </c>
      <c r="G9" t="n">
        <v>-593.2313</v>
      </c>
      <c r="H9" t="n">
        <v>0</v>
      </c>
      <c r="I9" t="n">
        <v>0.1064089571965841</v>
      </c>
      <c r="J9" t="n">
        <v>157141.18526</v>
      </c>
      <c r="K9" t="n">
        <v>329600.83805</v>
      </c>
      <c r="L9" t="n">
        <v>0</v>
      </c>
      <c r="M9" t="n">
        <v>329600.84026</v>
      </c>
      <c r="N9" t="n">
        <v>41.03350237199411</v>
      </c>
    </row>
    <row r="10">
      <c r="A10" s="45" t="inlineStr">
        <is>
          <t>Store</t>
        </is>
      </c>
      <c r="B10" s="3" t="inlineStr">
        <is>
          <t>hydrogen</t>
        </is>
      </c>
      <c r="C10" t="n">
        <v>2265.8644</v>
      </c>
      <c r="D10" t="n">
        <v>0</v>
      </c>
      <c r="E10" t="n">
        <v>199393.92925</v>
      </c>
      <c r="F10" t="n">
        <v>199393.9295</v>
      </c>
      <c r="G10" t="n">
        <v>-0.00025</v>
      </c>
      <c r="H10" t="n">
        <v>0</v>
      </c>
      <c r="I10" t="n">
        <v>0.4315759892780874</v>
      </c>
      <c r="J10" t="n">
        <v>0</v>
      </c>
      <c r="K10" t="n">
        <v>11491079.53972</v>
      </c>
      <c r="L10" t="n">
        <v>-0.00025</v>
      </c>
      <c r="M10" t="n">
        <v>11491079.5073</v>
      </c>
      <c r="N10" t="n">
        <v>57.6300473687124</v>
      </c>
    </row>
    <row r="11">
      <c r="A11" s="27" t="n"/>
      <c r="B11" s="3" t="inlineStr">
        <is>
          <t>methanol</t>
        </is>
      </c>
      <c r="C11" t="n">
        <v>65606.227</v>
      </c>
      <c r="D11" t="n">
        <v>0</v>
      </c>
      <c r="E11" t="n">
        <v>109549.52326</v>
      </c>
      <c r="F11" t="n">
        <v>109549.52363</v>
      </c>
      <c r="G11" t="n">
        <v>-0.00036</v>
      </c>
      <c r="H11" t="n">
        <v>0</v>
      </c>
      <c r="I11" t="n">
        <v>0.336861794536668</v>
      </c>
      <c r="J11" t="n">
        <v>0</v>
      </c>
      <c r="K11" t="n">
        <v>632215.90891</v>
      </c>
      <c r="L11" t="n">
        <v>-0.00036</v>
      </c>
      <c r="M11" t="n">
        <v>632215.89356</v>
      </c>
      <c r="N11" t="n">
        <v>5.771052284367467</v>
      </c>
    </row>
    <row r="14">
      <c r="A14" s="3" t="inlineStr">
        <is>
          <t>Description</t>
        </is>
      </c>
      <c r="B14" s="3" t="inlineStr">
        <is>
          <t>Value</t>
        </is>
      </c>
    </row>
    <row r="15">
      <c r="A15" t="inlineStr">
        <is>
          <t>Total CAPEX</t>
        </is>
      </c>
      <c r="B15" t="n">
        <v>78506626.29457001</v>
      </c>
    </row>
    <row r="16">
      <c r="A16" t="inlineStr">
        <is>
          <t>Total OPEX</t>
        </is>
      </c>
      <c r="B16" t="n">
        <v>6534959.99551</v>
      </c>
    </row>
    <row r="17">
      <c r="A17" t="inlineStr">
        <is>
          <t>Total Methanol Output</t>
        </is>
      </c>
      <c r="B17" t="n">
        <v>875999.9994</v>
      </c>
    </row>
    <row r="18">
      <c r="A18" t="inlineStr">
        <is>
          <t>Total LCOM (USD/t)</t>
        </is>
      </c>
      <c r="B18" t="n">
        <v>601.892506118301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Philip Horster</dc:creator>
  <dcterms:created xmlns:dcterms="http://purl.org/dc/terms/" xmlns:xsi="http://www.w3.org/2001/XMLSchema-instance" xsi:type="dcterms:W3CDTF">2025-02-18T03:00:34Z</dcterms:created>
  <dcterms:modified xmlns:dcterms="http://purl.org/dc/terms/" xmlns:xsi="http://www.w3.org/2001/XMLSchema-instance" xsi:type="dcterms:W3CDTF">2025-03-05T16:03:08Z</dcterms:modified>
  <cp:lastModifiedBy>Philip Horster</cp:lastModifiedBy>
</cp:coreProperties>
</file>