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20" windowHeight="18000" tabRatio="600" firstSheet="0" activeTab="0" autoFilterDateGrouping="1"/>
  </bookViews>
  <sheets>
    <sheet xmlns:r="http://schemas.openxmlformats.org/officeDocument/2006/relationships" name="LCOX_Results" sheetId="1" state="visible" r:id="rId1"/>
    <sheet xmlns:r="http://schemas.openxmlformats.org/officeDocument/2006/relationships" name="LCOM_Overview" sheetId="2" state="visible" r:id="rId2"/>
    <sheet xmlns:r="http://schemas.openxmlformats.org/officeDocument/2006/relationships" name="JiLi_BC_VE2" sheetId="3" state="visible" r:id="rId3"/>
    <sheet xmlns:r="http://schemas.openxmlformats.org/officeDocument/2006/relationships" name="LiNi_CY_VE" sheetId="4" state="visible" r:id="rId4"/>
    <sheet xmlns:r="http://schemas.openxmlformats.org/officeDocument/2006/relationships" name="LiNi_CY_GW" sheetId="5" state="visible" r:id="rId5"/>
    <sheet xmlns:r="http://schemas.openxmlformats.org/officeDocument/2006/relationships" name="InMo_BT_GW" sheetId="6" state="visible" r:id="rId6"/>
    <sheet xmlns:r="http://schemas.openxmlformats.org/officeDocument/2006/relationships" name="InMo_BT_VE" sheetId="7" state="visible" r:id="rId7"/>
    <sheet xmlns:r="http://schemas.openxmlformats.org/officeDocument/2006/relationships" name="InMo_CF_VE" sheetId="8" state="visible" r:id="rId8"/>
    <sheet xmlns:r="http://schemas.openxmlformats.org/officeDocument/2006/relationships" name="InMo_CF_GW" sheetId="9" state="visible" r:id="rId9"/>
    <sheet xmlns:r="http://schemas.openxmlformats.org/officeDocument/2006/relationships" name="JiLi_BC_GW" sheetId="10" state="visible" r:id="rId10"/>
    <sheet xmlns:r="http://schemas.openxmlformats.org/officeDocument/2006/relationships" name="JiLi_BC_VE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0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2" fillId="0" borderId="0"/>
    <xf numFmtId="9" fontId="2" fillId="0" borderId="0"/>
  </cellStyleXfs>
  <cellXfs count="4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9" fontId="0" fillId="0" borderId="0" pivotButton="0" quotePrefix="0" xfId="1"/>
    <xf numFmtId="0" fontId="1" fillId="0" borderId="4" applyAlignment="1" pivotButton="0" quotePrefix="0" xfId="0">
      <alignment horizontal="center" vertical="top"/>
    </xf>
    <xf numFmtId="0" fontId="3" fillId="0" borderId="7" applyAlignment="1" pivotButton="0" quotePrefix="0" xfId="0">
      <alignment horizontal="center" vertical="top"/>
    </xf>
    <xf numFmtId="0" fontId="1" fillId="0" borderId="7" applyAlignment="1" pivotButton="0" quotePrefix="0" xfId="0">
      <alignment horizontal="center" vertical="top"/>
    </xf>
    <xf numFmtId="0" fontId="0" fillId="2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2" fontId="0" fillId="0" borderId="0" pivotButton="0" quotePrefix="0" xfId="0"/>
    <xf numFmtId="2" fontId="1" fillId="0" borderId="1" applyAlignment="1" pivotButton="0" quotePrefix="0" xfId="0">
      <alignment horizontal="center" vertical="top"/>
    </xf>
    <xf numFmtId="2" fontId="1" fillId="0" borderId="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 vertical="top"/>
    </xf>
    <xf numFmtId="2" fontId="4" fillId="0" borderId="0" pivotButton="0" quotePrefix="0" xfId="0"/>
    <xf numFmtId="0" fontId="7" fillId="0" borderId="8" applyAlignment="1" pivotButton="0" quotePrefix="0" xfId="0">
      <alignment horizontal="center" vertical="top"/>
    </xf>
    <xf numFmtId="0" fontId="8" fillId="0" borderId="11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  <xf numFmtId="0" fontId="0" fillId="0" borderId="6" pivotButton="0" quotePrefix="0" xfId="0"/>
    <xf numFmtId="2" fontId="1" fillId="0" borderId="8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1" fillId="0" borderId="8" applyAlignment="1" pivotButton="0" quotePrefix="0" xfId="0">
      <alignment horizontal="center" vertical="top"/>
    </xf>
    <xf numFmtId="0" fontId="3" fillId="0" borderId="8" applyAlignment="1" pivotButton="0" quotePrefix="0" xfId="0">
      <alignment horizontal="center" vertical="top"/>
    </xf>
    <xf numFmtId="0" fontId="0" fillId="0" borderId="10" pivotButton="0" quotePrefix="0" xfId="0"/>
    <xf numFmtId="0" fontId="0" fillId="0" borderId="9" pivotButton="0" quotePrefix="0" xfId="0"/>
    <xf numFmtId="0" fontId="7" fillId="0" borderId="8" applyAlignment="1" pivotButton="0" quotePrefix="0" xfId="0">
      <alignment horizontal="center" vertical="top"/>
    </xf>
    <xf numFmtId="0" fontId="8" fillId="0" borderId="11" applyAlignment="1" pivotButton="0" quotePrefix="0" xfId="0">
      <alignment horizontal="center" vertical="top"/>
    </xf>
    <xf numFmtId="0" fontId="0" fillId="0" borderId="13" pivotButton="0" quotePrefix="0" xfId="0"/>
    <xf numFmtId="0" fontId="0" fillId="0" borderId="12" pivotButton="0" quotePrefix="0" xfId="0"/>
    <xf numFmtId="1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0" fontId="1" fillId="0" borderId="11" applyAlignment="1" pivotButton="0" quotePrefix="0" xfId="0">
      <alignment horizontal="center" vertical="top"/>
    </xf>
    <xf numFmtId="2" fontId="1" fillId="0" borderId="11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3" fillId="0" borderId="11" applyAlignment="1" pivotButton="0" quotePrefix="0" xfId="0">
      <alignment horizontal="center" vertical="top"/>
    </xf>
    <xf numFmtId="0" fontId="9" fillId="0" borderId="17" applyAlignment="1" pivotButton="0" quotePrefix="0" xfId="0">
      <alignment horizontal="center" vertical="top"/>
    </xf>
    <xf numFmtId="0" fontId="0" fillId="0" borderId="20" pivotButton="0" quotePrefix="0" xfId="0"/>
    <xf numFmtId="0" fontId="0" fillId="0" borderId="19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"/>
  <sheetViews>
    <sheetView tabSelected="1" topLeftCell="I1" workbookViewId="0">
      <selection activeCell="P15" sqref="P15"/>
    </sheetView>
  </sheetViews>
  <sheetFormatPr baseColWidth="10" defaultRowHeight="16"/>
  <sheetData>
    <row r="1">
      <c r="A1" t="inlineStr">
        <is>
          <t>Province</t>
        </is>
      </c>
      <c r="B1" t="inlineStr">
        <is>
          <t>Prefecture</t>
        </is>
      </c>
      <c r="C1" t="inlineStr">
        <is>
          <t>Latitude</t>
        </is>
      </c>
      <c r="D1" t="inlineStr">
        <is>
          <t>Longitude</t>
        </is>
      </c>
      <c r="E1" t="inlineStr">
        <is>
          <t>LCOA (USD/t)</t>
        </is>
      </c>
      <c r="L1" t="inlineStr">
        <is>
          <t>LCOM (USD/t)</t>
        </is>
      </c>
    </row>
    <row r="2">
      <c r="A2" t="inlineStr">
        <is>
          <t>Methodology</t>
        </is>
      </c>
      <c r="E2" t="inlineStr">
        <is>
          <t>all models*</t>
        </is>
      </c>
      <c r="F2" t="inlineStr">
        <is>
          <t>PyPSA</t>
        </is>
      </c>
      <c r="G2" t="inlineStr">
        <is>
          <t>LCOX-real-projects</t>
        </is>
      </c>
      <c r="H2" t="inlineStr">
        <is>
          <t>LCOX-China</t>
        </is>
      </c>
      <c r="I2" t="inlineStr">
        <is>
          <t>LCOX-Sichuan (hydro)</t>
        </is>
      </c>
      <c r="J2" t="inlineStr">
        <is>
          <t>PTX-BOA Germany (2030)</t>
        </is>
      </c>
      <c r="K2" t="inlineStr">
        <is>
          <t>grey prices China ('22-'24)</t>
        </is>
      </c>
      <c r="L2" t="inlineStr">
        <is>
          <t>all models*</t>
        </is>
      </c>
      <c r="M2" t="inlineStr">
        <is>
          <t>PyPSA*</t>
        </is>
      </c>
      <c r="N2" t="inlineStr">
        <is>
          <t>LCOX-real-projects*</t>
        </is>
      </c>
      <c r="O2" t="inlineStr">
        <is>
          <t>LCOX-China*</t>
        </is>
      </c>
      <c r="P2" t="inlineStr">
        <is>
          <t>biomethanol**</t>
        </is>
      </c>
      <c r="Q2" t="inlineStr">
        <is>
          <t>bio e-methanol***</t>
        </is>
      </c>
      <c r="R2" t="inlineStr">
        <is>
          <t>PTX-BOA Germany (2030)</t>
        </is>
      </c>
      <c r="S2" t="inlineStr">
        <is>
          <t>grey methanol (2022-2024)</t>
        </is>
      </c>
    </row>
    <row r="3">
      <c r="A3" t="inlineStr">
        <is>
          <t>Inner Mongolia</t>
        </is>
      </c>
      <c r="B3" t="inlineStr">
        <is>
          <t>Baotou</t>
        </is>
      </c>
      <c r="C3" t="n">
        <v>41.6401</v>
      </c>
      <c r="D3" t="n">
        <v>109.8633</v>
      </c>
      <c r="E3" s="11" t="n">
        <v>580.0432410986668</v>
      </c>
      <c r="F3" t="n">
        <v>580.0432410986668</v>
      </c>
      <c r="H3" s="11" t="n"/>
      <c r="I3" s="11" t="n"/>
      <c r="J3" s="11" t="n">
        <v>512</v>
      </c>
      <c r="K3" t="n">
        <v>420</v>
      </c>
      <c r="L3" s="11" t="n">
        <v>538.1679264663154</v>
      </c>
      <c r="M3" s="11" t="n">
        <v>538.1679264663154</v>
      </c>
      <c r="O3" s="11" t="n"/>
      <c r="P3" s="33" t="n">
        <v>353.2370644586995</v>
      </c>
      <c r="Q3" s="33" t="n">
        <v>454.1254063560917</v>
      </c>
      <c r="R3" t="n">
        <v>684</v>
      </c>
      <c r="S3" t="n">
        <v>280</v>
      </c>
    </row>
    <row r="4">
      <c r="A4" t="inlineStr">
        <is>
          <t>Inner Mongolia</t>
        </is>
      </c>
      <c r="B4" t="inlineStr">
        <is>
          <t>Chifeng</t>
        </is>
      </c>
      <c r="C4" t="n">
        <v>42.7852</v>
      </c>
      <c r="D4" t="n">
        <v>118.7646</v>
      </c>
      <c r="E4" s="11" t="n">
        <v>606.5211495333566</v>
      </c>
      <c r="F4" t="n">
        <v>606.5211495333566</v>
      </c>
      <c r="H4" s="11" t="n"/>
      <c r="I4" s="11" t="n"/>
      <c r="J4" s="11" t="n">
        <v>536</v>
      </c>
      <c r="K4" t="n">
        <v>570</v>
      </c>
      <c r="L4" s="11" t="n">
        <v>563.2121242690582</v>
      </c>
      <c r="M4" s="11" t="n">
        <v>563.2121242690582</v>
      </c>
      <c r="O4" s="11" t="n"/>
      <c r="P4" s="33" t="n">
        <v>393.3647949812078</v>
      </c>
      <c r="Q4" s="33" t="n">
        <v>480.2505185115203</v>
      </c>
      <c r="R4" t="n">
        <v>693</v>
      </c>
      <c r="S4" t="n">
        <v>394</v>
      </c>
    </row>
    <row r="5">
      <c r="A5" t="inlineStr">
        <is>
          <t>Liaoning</t>
        </is>
      </c>
      <c r="B5" t="inlineStr">
        <is>
          <t>Changchun</t>
        </is>
      </c>
      <c r="C5" t="n">
        <v>41.6807</v>
      </c>
      <c r="D5" t="n">
        <v>120.7899</v>
      </c>
      <c r="E5" s="11" t="n">
        <v>630.2418155822072</v>
      </c>
      <c r="F5" t="n">
        <v>630.2418155822072</v>
      </c>
      <c r="H5" s="11" t="n"/>
      <c r="I5" s="11" t="n"/>
      <c r="J5" s="11" t="n">
        <v>631</v>
      </c>
      <c r="K5" t="n">
        <v>455</v>
      </c>
      <c r="L5" s="11" t="n">
        <v>583.8397026665616</v>
      </c>
      <c r="M5" s="11" t="n">
        <v>583.8397026665616</v>
      </c>
      <c r="O5" s="11" t="n"/>
      <c r="P5" s="33" t="n">
        <v>436.6010116709526</v>
      </c>
      <c r="Q5" s="33" t="n">
        <v>506.3756306669488</v>
      </c>
      <c r="R5" t="n">
        <v>794</v>
      </c>
      <c r="S5" t="n">
        <v>400</v>
      </c>
    </row>
    <row r="6">
      <c r="A6" t="inlineStr">
        <is>
          <t>Jilin</t>
        </is>
      </c>
      <c r="B6" t="inlineStr">
        <is>
          <t>Baicheng</t>
        </is>
      </c>
      <c r="C6" t="n">
        <v>45.3733</v>
      </c>
      <c r="D6" t="n">
        <v>122.9395</v>
      </c>
      <c r="E6" s="11" t="n">
        <v>650.7710820614139</v>
      </c>
      <c r="F6" t="n">
        <v>650.7710820614139</v>
      </c>
      <c r="H6" s="11" t="n"/>
      <c r="I6" s="11" t="n"/>
      <c r="J6" s="11" t="n">
        <v>647</v>
      </c>
      <c r="K6" t="n">
        <v>518</v>
      </c>
      <c r="L6" s="11" t="n">
        <v>601.9462694995002</v>
      </c>
      <c r="M6" s="11" t="n">
        <v>601.9462694995002</v>
      </c>
      <c r="O6" s="11" t="n"/>
      <c r="P6" s="33" t="n">
        <v>479.8372283606975</v>
      </c>
      <c r="Q6" s="33" t="n">
        <v>532.5007428223774</v>
      </c>
      <c r="R6" t="n">
        <v>800</v>
      </c>
      <c r="S6" t="n">
        <v>294</v>
      </c>
    </row>
    <row r="7">
      <c r="A7" t="inlineStr">
        <is>
          <t>Inner Mongolia</t>
        </is>
      </c>
      <c r="B7" t="inlineStr">
        <is>
          <t>Bayannur</t>
        </is>
      </c>
      <c r="E7" s="11" t="n">
        <v>693.1290796817119</v>
      </c>
      <c r="G7" s="11" t="n">
        <v>693.1290796817119</v>
      </c>
      <c r="H7" s="11" t="n"/>
      <c r="I7" s="11" t="n"/>
      <c r="J7" s="11" t="n">
        <v>659</v>
      </c>
      <c r="K7" t="n">
        <v>589</v>
      </c>
      <c r="M7" s="11" t="n"/>
      <c r="N7" s="11" t="n"/>
      <c r="O7" s="11" t="n"/>
      <c r="P7" s="33" t="n">
        <v>523.0734450504423</v>
      </c>
      <c r="Q7" s="33" t="n">
        <v>558.6258549778061</v>
      </c>
      <c r="R7" s="11" t="n">
        <v>838</v>
      </c>
      <c r="S7" s="11" t="n">
        <v>320</v>
      </c>
    </row>
    <row r="8">
      <c r="A8" t="inlineStr">
        <is>
          <t>Jilin</t>
        </is>
      </c>
      <c r="B8" t="inlineStr">
        <is>
          <t>Baicheng</t>
        </is>
      </c>
      <c r="E8" s="11" t="n">
        <v>610.458996740508</v>
      </c>
      <c r="G8" s="11" t="n">
        <v>610.458996740508</v>
      </c>
      <c r="H8" s="11" t="n"/>
      <c r="I8" s="11" t="n"/>
      <c r="J8" s="11" t="n">
        <v>666</v>
      </c>
      <c r="K8" s="11" t="n">
        <v>415</v>
      </c>
      <c r="L8" t="n">
        <v>647</v>
      </c>
      <c r="M8" s="11" t="n"/>
      <c r="N8" s="11" t="n"/>
      <c r="O8" s="11" t="n">
        <v>647</v>
      </c>
      <c r="P8" s="33" t="n">
        <v>566.309661740187</v>
      </c>
      <c r="Q8" s="33" t="n">
        <v>584.7509671332346</v>
      </c>
      <c r="R8" s="11" t="n">
        <v>842</v>
      </c>
      <c r="S8" s="11" t="n">
        <v>348</v>
      </c>
    </row>
    <row r="9">
      <c r="A9" t="inlineStr">
        <is>
          <t>Sichuan</t>
        </is>
      </c>
      <c r="E9" s="11" t="n">
        <v>335.4801762742281</v>
      </c>
      <c r="G9" s="11" t="n"/>
      <c r="I9" s="11" t="n">
        <v>335.4801762742281</v>
      </c>
      <c r="J9" s="11" t="n">
        <v>671</v>
      </c>
      <c r="K9" s="11" t="n">
        <v>430</v>
      </c>
      <c r="L9" t="n">
        <v>697</v>
      </c>
      <c r="M9" s="11" t="n"/>
      <c r="N9" s="11" t="n"/>
      <c r="O9" t="n">
        <v>697</v>
      </c>
      <c r="P9" s="33" t="n"/>
      <c r="Q9" s="33" t="n">
        <v>458.3765041373367</v>
      </c>
      <c r="R9" s="11" t="n">
        <v>855</v>
      </c>
      <c r="S9" s="11" t="n">
        <v>330</v>
      </c>
    </row>
    <row r="10">
      <c r="A10" t="inlineStr">
        <is>
          <t>China</t>
        </is>
      </c>
      <c r="E10" s="11" t="n">
        <v>523</v>
      </c>
      <c r="H10" t="n">
        <v>523</v>
      </c>
      <c r="J10" s="11" t="n">
        <v>713</v>
      </c>
      <c r="K10" t="n">
        <v>350</v>
      </c>
      <c r="L10" t="n">
        <v>795</v>
      </c>
      <c r="O10" s="11" t="n">
        <v>795</v>
      </c>
      <c r="P10" s="33" t="n"/>
      <c r="Q10" s="33" t="n">
        <v>484.7461751850102</v>
      </c>
      <c r="R10" t="n">
        <v>875</v>
      </c>
      <c r="S10" t="n">
        <v>360</v>
      </c>
    </row>
    <row r="11">
      <c r="A11" t="inlineStr">
        <is>
          <t>Inner Mongolia</t>
        </is>
      </c>
      <c r="B11" t="inlineStr">
        <is>
          <t>Bayannur</t>
        </is>
      </c>
      <c r="E11" s="11" t="n">
        <v>564</v>
      </c>
      <c r="G11" s="11" t="n"/>
      <c r="H11" t="n">
        <v>564</v>
      </c>
      <c r="I11" s="11" t="n"/>
      <c r="J11" s="11" t="n">
        <v>717</v>
      </c>
      <c r="K11" s="11" t="n">
        <v>407</v>
      </c>
      <c r="L11" t="n">
        <v>748</v>
      </c>
      <c r="M11" s="11" t="n"/>
      <c r="N11" s="11" t="n">
        <v>748</v>
      </c>
      <c r="O11" s="11" t="n"/>
      <c r="P11" s="33" t="n"/>
      <c r="Q11" s="33" t="n">
        <v>511.1158462326837</v>
      </c>
      <c r="R11" s="11" t="n">
        <v>914</v>
      </c>
      <c r="S11" s="11" t="n"/>
    </row>
    <row r="12">
      <c r="A12" t="inlineStr">
        <is>
          <t>Jilin</t>
        </is>
      </c>
      <c r="B12" t="inlineStr">
        <is>
          <t>Tongnan</t>
        </is>
      </c>
      <c r="E12" s="11" t="n">
        <v>644</v>
      </c>
      <c r="H12" s="11" t="n">
        <v>644</v>
      </c>
      <c r="J12" s="11" t="n">
        <v>744</v>
      </c>
      <c r="K12" s="11" t="n">
        <v>335</v>
      </c>
      <c r="L12" t="n">
        <v>645</v>
      </c>
      <c r="N12" t="n">
        <v>645</v>
      </c>
      <c r="P12" s="33" t="n"/>
      <c r="Q12" s="33" t="n">
        <v>537.4855172803572</v>
      </c>
      <c r="R12" t="n">
        <v>920</v>
      </c>
    </row>
    <row r="13">
      <c r="A13" t="inlineStr">
        <is>
          <t>Heilongjiang</t>
        </is>
      </c>
      <c r="B13" t="inlineStr">
        <is>
          <t>Shuangyashan</t>
        </is>
      </c>
      <c r="J13" s="11" t="n">
        <v>749</v>
      </c>
      <c r="K13" s="11" t="n">
        <v>518</v>
      </c>
      <c r="L13" t="n">
        <v>715</v>
      </c>
      <c r="N13" t="n">
        <v>715</v>
      </c>
      <c r="P13" s="33" t="n"/>
      <c r="Q13" s="33" t="n">
        <v>563.8551883280307</v>
      </c>
      <c r="R13" t="n">
        <v>924</v>
      </c>
    </row>
    <row r="14">
      <c r="J14" s="11" t="n">
        <v>765</v>
      </c>
      <c r="P14" s="33" t="n"/>
      <c r="Q14" s="33" t="n">
        <v>590.2248593757042</v>
      </c>
      <c r="R14" t="n">
        <v>971</v>
      </c>
    </row>
    <row r="15">
      <c r="J15" s="11" t="n">
        <v>781</v>
      </c>
      <c r="P15" s="33" t="n"/>
      <c r="Q15" s="33" t="n">
        <v>486.7763287760139</v>
      </c>
      <c r="R15" t="n">
        <v>993</v>
      </c>
    </row>
    <row r="16">
      <c r="J16" s="11" t="n">
        <v>803</v>
      </c>
      <c r="P16" s="33" t="n"/>
      <c r="Q16" s="33" t="n">
        <v>514.7797965536114</v>
      </c>
      <c r="R16" t="n">
        <v>993</v>
      </c>
    </row>
    <row r="17">
      <c r="J17" s="11" t="n">
        <v>809</v>
      </c>
      <c r="P17" s="33" t="n"/>
      <c r="Q17" s="33" t="n">
        <v>542.7832643312088</v>
      </c>
    </row>
    <row r="18">
      <c r="A18" t="inlineStr">
        <is>
          <t>LCOA Notes: all models assume a PV/wind hybrid as RES (except the AgMe-Sichuan hydropower case and grey ammonia).</t>
        </is>
      </c>
      <c r="P18" s="33" t="n"/>
      <c r="Q18" s="33" t="n">
        <v>570.7867321088061</v>
      </c>
    </row>
    <row r="19">
      <c r="A19" t="inlineStr">
        <is>
          <t>LCOM Notes: Notes: all models assume a PV/wind hybrid as RES (except grey ammonia) *with CCS from coal-fired power generation; **depending on biomass costs (42-113 USD/t); ***depending on biomass (42-113 USD/t) and LCOH (2.09-2.73 USD/kg) costs.</t>
        </is>
      </c>
      <c r="P19" s="33" t="n"/>
      <c r="Q19" s="33" t="n">
        <v>598.7901998864036</v>
      </c>
      <c r="T19" s="31" t="n"/>
    </row>
    <row r="20">
      <c r="P20" s="33" t="n"/>
      <c r="Q20" s="33" t="n">
        <v>626.793667664001</v>
      </c>
      <c r="T20" s="31" t="n"/>
    </row>
  </sheetData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394.75681</v>
      </c>
      <c r="D2" t="n">
        <v>0</v>
      </c>
      <c r="E2" t="n">
        <v>507584.1649289748</v>
      </c>
      <c r="F2" t="n">
        <v>0</v>
      </c>
      <c r="G2" t="n">
        <v>507584.1649289748</v>
      </c>
      <c r="H2" t="n">
        <v>0</v>
      </c>
      <c r="I2" t="n">
        <v>0.146782516108949</v>
      </c>
      <c r="J2" t="n">
        <v>144560.2868463749</v>
      </c>
      <c r="K2" t="n">
        <v>18789157.34162235</v>
      </c>
      <c r="L2" t="n">
        <v>0</v>
      </c>
      <c r="M2" t="n">
        <v>18789157.42428818</v>
      </c>
      <c r="N2" t="n">
        <v>37.01683134050745</v>
      </c>
    </row>
    <row r="3">
      <c r="A3" s="39" t="n"/>
      <c r="B3" s="38" t="inlineStr">
        <is>
          <t>wind</t>
        </is>
      </c>
      <c r="C3" t="n">
        <v>402.89588</v>
      </c>
      <c r="D3" t="n">
        <v>0</v>
      </c>
      <c r="E3" t="n">
        <v>1383979.242187229</v>
      </c>
      <c r="F3" t="n">
        <v>0</v>
      </c>
      <c r="G3" t="n">
        <v>1383979.242187229</v>
      </c>
      <c r="H3" t="n">
        <v>0</v>
      </c>
      <c r="I3" t="n">
        <v>0.3921323245265719</v>
      </c>
      <c r="J3" t="n">
        <v>293091.7835603301</v>
      </c>
      <c r="K3" t="n">
        <v>26791533.69995188</v>
      </c>
      <c r="L3" t="n">
        <v>0</v>
      </c>
      <c r="M3" t="n">
        <v>26791533.61142597</v>
      </c>
      <c r="N3" t="n">
        <v>19.35833486135587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304.11334</v>
      </c>
      <c r="D4" t="n">
        <v>0</v>
      </c>
      <c r="E4" t="n">
        <v>1095000.00522534</v>
      </c>
      <c r="F4" t="n">
        <v>1855932.212246339</v>
      </c>
      <c r="G4" t="n">
        <v>-760932.2070209987</v>
      </c>
      <c r="H4" t="n">
        <v>0</v>
      </c>
      <c r="I4" t="n">
        <v>0.6966626580428128</v>
      </c>
      <c r="J4" t="n">
        <v>0</v>
      </c>
      <c r="K4" t="n">
        <v>18301429.73720168</v>
      </c>
      <c r="L4" t="n">
        <v>0</v>
      </c>
      <c r="M4" t="n">
        <v>18301430.25007216</v>
      </c>
      <c r="N4" t="n">
        <v>16.71363485181521</v>
      </c>
    </row>
    <row r="5">
      <c r="A5" s="40" t="n"/>
      <c r="B5" s="38" t="inlineStr">
        <is>
          <t>hydrogen</t>
        </is>
      </c>
      <c r="C5" t="n">
        <v>131.87176</v>
      </c>
      <c r="D5" t="n">
        <v>0</v>
      </c>
      <c r="E5" t="n">
        <v>374599.7456855363</v>
      </c>
      <c r="F5" t="n">
        <v>374599.7456855363</v>
      </c>
      <c r="G5" t="n">
        <v>0</v>
      </c>
      <c r="H5" t="n">
        <v>-0.0006001760557410307</v>
      </c>
      <c r="I5" t="n">
        <v>0.3242735825038972</v>
      </c>
      <c r="J5" t="n">
        <v>0</v>
      </c>
      <c r="K5" t="n">
        <v>0</v>
      </c>
      <c r="L5" t="n">
        <v>-0.0006001760093568009</v>
      </c>
      <c r="M5" t="n">
        <v>-0.0006001703441143036</v>
      </c>
      <c r="N5" t="n">
        <v>-1.602195761507558e-09</v>
      </c>
    </row>
    <row r="6">
      <c r="A6" s="40" t="n"/>
      <c r="B6" s="38" t="inlineStr">
        <is>
          <t>methanol</t>
        </is>
      </c>
      <c r="C6" t="n">
        <v>36.701557</v>
      </c>
      <c r="D6" t="n">
        <v>0</v>
      </c>
      <c r="E6" t="n">
        <v>70144.70573078214</v>
      </c>
      <c r="F6" t="n">
        <v>70144.70573078214</v>
      </c>
      <c r="G6" t="n">
        <v>0</v>
      </c>
      <c r="H6" t="n">
        <v>-6.24913827778073e-05</v>
      </c>
      <c r="I6" t="n">
        <v>0.2181756621101306</v>
      </c>
      <c r="J6" t="n">
        <v>0</v>
      </c>
      <c r="K6" t="n">
        <v>0</v>
      </c>
      <c r="L6" t="n">
        <v>-6.24918966423138e-05</v>
      </c>
      <c r="M6" t="n">
        <v>-6.25094398856163e-05</v>
      </c>
      <c r="N6" t="n">
        <v>-8.906884814394806e-10</v>
      </c>
    </row>
    <row r="7">
      <c r="A7" s="39" t="n"/>
      <c r="B7" s="38" t="inlineStr">
        <is>
          <t>methanol_synthesis</t>
        </is>
      </c>
      <c r="C7" t="n">
        <v>131.87176</v>
      </c>
      <c r="D7" t="n">
        <v>0</v>
      </c>
      <c r="E7" t="n">
        <v>876000.0215728048</v>
      </c>
      <c r="F7" t="n">
        <v>1130040.02782892</v>
      </c>
      <c r="G7" t="n">
        <v>-254040.0062561153</v>
      </c>
      <c r="H7" t="n">
        <v>0</v>
      </c>
      <c r="I7" t="n">
        <v>0.9478906103801951</v>
      </c>
      <c r="J7" t="n">
        <v>0</v>
      </c>
      <c r="K7" t="n">
        <v>18475360.39097451</v>
      </c>
      <c r="L7" t="n">
        <v>8168700.201166332</v>
      </c>
      <c r="M7" t="n">
        <v>26644061.60283962</v>
      </c>
      <c r="N7" t="n">
        <v>30.41559468800244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-101069125.8407973</v>
      </c>
    </row>
    <row r="9">
      <c r="A9" s="38" t="inlineStr">
        <is>
          <t>StorageUnit</t>
        </is>
      </c>
      <c r="B9" s="38" t="inlineStr">
        <is>
          <t>-</t>
        </is>
      </c>
      <c r="C9" t="n">
        <v>15.647955</v>
      </c>
      <c r="D9" t="n">
        <v>0</v>
      </c>
      <c r="E9" t="n">
        <v>8005.002669234993</v>
      </c>
      <c r="F9" t="n">
        <v>8596.206794886992</v>
      </c>
      <c r="G9" t="n">
        <v>-591.2041256520007</v>
      </c>
      <c r="H9" t="n">
        <v>0</v>
      </c>
      <c r="I9" t="n">
        <v>0.1211094507640369</v>
      </c>
      <c r="J9" t="n">
        <v>0</v>
      </c>
      <c r="K9" t="n">
        <v>321894.1785024922</v>
      </c>
      <c r="L9" t="n">
        <v>0</v>
      </c>
      <c r="M9" t="n">
        <v>321894.1795952328</v>
      </c>
      <c r="N9" t="n">
        <v>40.21162676589025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4867.3715</v>
      </c>
      <c r="D10" t="n">
        <v>0</v>
      </c>
      <c r="E10" t="n">
        <v>187299.8731428561</v>
      </c>
      <c r="F10" t="n">
        <v>187299.8725426795</v>
      </c>
      <c r="G10" t="n">
        <v>0.0006001760557410307</v>
      </c>
      <c r="H10" t="n">
        <v>0</v>
      </c>
      <c r="I10" t="n">
        <v>0.3138891554312712</v>
      </c>
      <c r="J10" t="n">
        <v>0</v>
      </c>
      <c r="K10" t="n">
        <v>7787381.457404211</v>
      </c>
      <c r="L10" t="n">
        <v>0.0006001760557410307</v>
      </c>
      <c r="M10" t="n">
        <v>7787381.741507214</v>
      </c>
      <c r="N10" t="n">
        <v>41.57707963618135</v>
      </c>
    </row>
    <row r="11">
      <c r="A11" s="39" t="n"/>
      <c r="B11" s="38" t="inlineStr">
        <is>
          <t>methanol</t>
        </is>
      </c>
      <c r="C11" t="n">
        <v>21361.426</v>
      </c>
      <c r="D11" t="n">
        <v>0</v>
      </c>
      <c r="E11" t="n">
        <v>35072.35289663702</v>
      </c>
      <c r="F11" t="n">
        <v>35072.3528341456</v>
      </c>
      <c r="G11" t="n">
        <v>6.24913827778073e-05</v>
      </c>
      <c r="H11" t="n">
        <v>0</v>
      </c>
      <c r="I11" t="n">
        <v>0.4560807243267556</v>
      </c>
      <c r="J11" t="n">
        <v>0</v>
      </c>
      <c r="K11" t="n">
        <v>2433668.819743584</v>
      </c>
      <c r="L11" t="n">
        <v>6.24913827778073e-05</v>
      </c>
      <c r="M11" t="n">
        <v>2433668.841127495</v>
      </c>
      <c r="N11" t="n">
        <v>69.38995077689503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876000.0215728048</v>
      </c>
    </row>
    <row r="16">
      <c r="A16" t="inlineStr">
        <is>
          <t>Total CAPEX</t>
        </is>
      </c>
      <c r="B16" t="n">
        <v>92900425.62540072</v>
      </c>
    </row>
    <row r="17">
      <c r="A17" t="inlineStr">
        <is>
          <t>Total OPEX</t>
        </is>
      </c>
      <c r="B17" t="n">
        <v>8168700.201166332</v>
      </c>
    </row>
    <row r="18">
      <c r="A18" t="inlineStr">
        <is>
          <t>Total LCOM (USD/t)</t>
        </is>
      </c>
      <c r="B18" t="n">
        <v>715.3294117500617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511.57225</v>
      </c>
      <c r="D2" t="n">
        <v>0</v>
      </c>
      <c r="E2" t="n">
        <v>652858.83017113</v>
      </c>
      <c r="F2" t="n">
        <v>0</v>
      </c>
      <c r="G2" t="n">
        <v>652858.83017113</v>
      </c>
      <c r="H2" t="n">
        <v>0</v>
      </c>
      <c r="I2" t="n">
        <v>0.1456827725080192</v>
      </c>
      <c r="J2" t="n">
        <v>192266.56091415</v>
      </c>
      <c r="K2" t="n">
        <v>24349197.41310546</v>
      </c>
      <c r="L2" t="n">
        <v>0</v>
      </c>
      <c r="M2" t="n">
        <v>24349197.38394802</v>
      </c>
      <c r="N2" t="n">
        <v>37.29626721532667</v>
      </c>
    </row>
    <row r="3">
      <c r="A3" s="38" t="n"/>
      <c r="B3" s="38" t="inlineStr">
        <is>
          <t>wind</t>
        </is>
      </c>
      <c r="C3" t="n">
        <v>436.85541</v>
      </c>
      <c r="D3" t="n">
        <v>0</v>
      </c>
      <c r="E3" t="n">
        <v>1239621.81681231</v>
      </c>
      <c r="F3" t="n">
        <v>0</v>
      </c>
      <c r="G3" t="n">
        <v>1239621.81681231</v>
      </c>
      <c r="H3" t="n">
        <v>0</v>
      </c>
      <c r="I3" t="n">
        <v>0.3239271772295488</v>
      </c>
      <c r="J3" t="n">
        <v>234388.196684929</v>
      </c>
      <c r="K3" t="n">
        <v>29049754.58925343</v>
      </c>
      <c r="L3" t="n">
        <v>0</v>
      </c>
      <c r="M3" t="n">
        <v>29049754.83445861</v>
      </c>
      <c r="N3" t="n">
        <v>23.43436880544751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330.31881</v>
      </c>
      <c r="D4" t="n">
        <v>0</v>
      </c>
      <c r="E4" t="n">
        <v>1094999.998650543</v>
      </c>
      <c r="F4" t="n">
        <v>1855932.20110261</v>
      </c>
      <c r="G4" t="n">
        <v>-760932.2024520671</v>
      </c>
      <c r="H4" t="n">
        <v>0</v>
      </c>
      <c r="I4" t="n">
        <v>0.6413937084556689</v>
      </c>
      <c r="J4" t="n">
        <v>0</v>
      </c>
      <c r="K4" t="n">
        <v>19878465.35140837</v>
      </c>
      <c r="L4" t="n">
        <v>0</v>
      </c>
      <c r="M4" t="n">
        <v>19878464.57012635</v>
      </c>
      <c r="N4" t="n">
        <v>18.15384894486229</v>
      </c>
    </row>
    <row r="5">
      <c r="A5" s="38" t="n"/>
      <c r="B5" s="38" t="inlineStr">
        <is>
          <t>hydrogen</t>
        </is>
      </c>
      <c r="C5" t="n">
        <v>133.3779</v>
      </c>
      <c r="D5" t="n">
        <v>0</v>
      </c>
      <c r="E5" t="n">
        <v>426654.8825002883</v>
      </c>
      <c r="F5" t="n">
        <v>426654.8825002883</v>
      </c>
      <c r="G5" t="n">
        <v>0</v>
      </c>
      <c r="H5" t="n">
        <v>-0.0001952179561612866</v>
      </c>
      <c r="I5" t="n">
        <v>0.3651646581824268</v>
      </c>
      <c r="J5" t="n">
        <v>0</v>
      </c>
      <c r="K5" t="n">
        <v>0</v>
      </c>
      <c r="L5" t="n">
        <v>-0.0001952179791260278</v>
      </c>
      <c r="M5" t="n">
        <v>-0.0001952163875102997</v>
      </c>
      <c r="N5" t="n">
        <v>-4.575470314268449e-10</v>
      </c>
    </row>
    <row r="6">
      <c r="A6" s="38" t="n"/>
      <c r="B6" s="38" t="inlineStr">
        <is>
          <t>methanol</t>
        </is>
      </c>
      <c r="C6" t="n">
        <v>35.978608</v>
      </c>
      <c r="D6" t="n">
        <v>0</v>
      </c>
      <c r="E6" t="n">
        <v>79385.13403650516</v>
      </c>
      <c r="F6" t="n">
        <v>79385.13403650516</v>
      </c>
      <c r="G6" t="n">
        <v>0</v>
      </c>
      <c r="H6" t="n">
        <v>-0.0001093788850994315</v>
      </c>
      <c r="I6" t="n">
        <v>0.2518782803615695</v>
      </c>
      <c r="J6" t="n">
        <v>0</v>
      </c>
      <c r="K6" t="n">
        <v>0</v>
      </c>
      <c r="L6" t="n">
        <v>-0.0001093788832804421</v>
      </c>
      <c r="M6" t="n">
        <v>-0.0001093912869691849</v>
      </c>
      <c r="N6" t="n">
        <v>-1.377762452447053e-09</v>
      </c>
    </row>
    <row r="7">
      <c r="A7" s="38" t="n"/>
      <c r="B7" s="38" t="inlineStr">
        <is>
          <t>methanol_synthesis</t>
        </is>
      </c>
      <c r="C7" t="n">
        <v>133.3779</v>
      </c>
      <c r="D7" t="n">
        <v>0</v>
      </c>
      <c r="E7" t="n">
        <v>876000.0008463948</v>
      </c>
      <c r="F7" t="n">
        <v>1130040.001091854</v>
      </c>
      <c r="G7" t="n">
        <v>-254040.0002454591</v>
      </c>
      <c r="H7" t="n">
        <v>0</v>
      </c>
      <c r="I7" t="n">
        <v>0.9371867462358959</v>
      </c>
      <c r="J7" t="n">
        <v>0</v>
      </c>
      <c r="K7" t="n">
        <v>18686372.05335971</v>
      </c>
      <c r="L7" t="n">
        <v>8168700.007892658</v>
      </c>
      <c r="M7" t="n">
        <v>26855073.6898626</v>
      </c>
      <c r="N7" t="n">
        <v>30.65647678529105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-110351658.8158947</v>
      </c>
      <c r="N8" t="inlineStr"/>
    </row>
    <row r="9">
      <c r="A9" s="38" t="inlineStr">
        <is>
          <t>StorageUnit</t>
        </is>
      </c>
      <c r="B9" s="38" t="inlineStr">
        <is>
          <t>-</t>
        </is>
      </c>
      <c r="C9" t="n">
        <v>43.638137</v>
      </c>
      <c r="D9" t="n">
        <v>0</v>
      </c>
      <c r="E9" t="n">
        <v>20424.61458038499</v>
      </c>
      <c r="F9" t="n">
        <v>21933.06087302797</v>
      </c>
      <c r="G9" t="n">
        <v>-1508.446292643</v>
      </c>
      <c r="H9" t="n">
        <v>0</v>
      </c>
      <c r="I9" t="n">
        <v>0.1108056258028782</v>
      </c>
      <c r="J9" t="n">
        <v>0</v>
      </c>
      <c r="K9" t="n">
        <v>897680.3844971569</v>
      </c>
      <c r="L9" t="n">
        <v>0</v>
      </c>
      <c r="M9" t="n">
        <v>897680.380497541</v>
      </c>
      <c r="N9" t="n">
        <v>43.95090918188675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4248.2111</v>
      </c>
      <c r="D10" t="n">
        <v>0</v>
      </c>
      <c r="E10" t="n">
        <v>213327.441347753</v>
      </c>
      <c r="F10" t="n">
        <v>213327.4411525354</v>
      </c>
      <c r="G10" t="n">
        <v>0.0001952179547970445</v>
      </c>
      <c r="H10" t="n">
        <v>0</v>
      </c>
      <c r="I10" t="n">
        <v>0.3622731896691254</v>
      </c>
      <c r="J10" t="n">
        <v>0</v>
      </c>
      <c r="K10" t="n">
        <v>6796777.346310786</v>
      </c>
      <c r="L10" t="n">
        <v>0.0001952179547970445</v>
      </c>
      <c r="M10" t="n">
        <v>6796777.190730101</v>
      </c>
      <c r="N10" t="n">
        <v>31.86077303411899</v>
      </c>
    </row>
    <row r="11">
      <c r="A11" s="38" t="n"/>
      <c r="B11" s="38" t="inlineStr">
        <is>
          <t>methanol</t>
        </is>
      </c>
      <c r="C11" t="n">
        <v>22160.543</v>
      </c>
      <c r="D11" t="n">
        <v>0</v>
      </c>
      <c r="E11" t="n">
        <v>39692.56707294197</v>
      </c>
      <c r="F11" t="n">
        <v>39692.56696356289</v>
      </c>
      <c r="G11" t="n">
        <v>0.0001093788850994315</v>
      </c>
      <c r="H11" t="n">
        <v>0</v>
      </c>
      <c r="I11" t="n">
        <v>0.4177800090359284</v>
      </c>
      <c r="J11" t="n">
        <v>0</v>
      </c>
      <c r="K11" t="n">
        <v>2524710.781372319</v>
      </c>
      <c r="L11" t="n">
        <v>0.0001093788850994315</v>
      </c>
      <c r="M11" t="n">
        <v>2524710.707506303</v>
      </c>
      <c r="N11" t="n">
        <v>63.60663705289371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876000.0008463948</v>
      </c>
    </row>
    <row r="16">
      <c r="A16" t="inlineStr">
        <is>
          <t>Total CAPEX</t>
        </is>
      </c>
      <c r="B16" t="n">
        <v>102182957.9193072</v>
      </c>
    </row>
    <row r="17">
      <c r="A17" t="inlineStr">
        <is>
          <t>Total OPEX</t>
        </is>
      </c>
      <c r="B17" t="n">
        <v>8168700.007892658</v>
      </c>
    </row>
    <row r="18">
      <c r="A18" t="inlineStr">
        <is>
          <t>Total LCOM (USD/t)</t>
        </is>
      </c>
      <c r="B18" t="n">
        <v>781.027715168472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selection activeCell="F25" sqref="F25:F28"/>
    </sheetView>
  </sheetViews>
  <sheetFormatPr baseColWidth="10" defaultRowHeight="16"/>
  <cols>
    <col width="19.6640625" customWidth="1" min="8" max="8"/>
    <col width="17.6640625" customWidth="1" min="14" max="15"/>
  </cols>
  <sheetData>
    <row r="1" ht="22" customHeight="1">
      <c r="A1" s="10" t="inlineStr">
        <is>
          <t>LCOM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J3" s="34" t="inlineStr">
        <is>
          <t>Cost Components</t>
        </is>
      </c>
      <c r="K3" s="21" t="n"/>
      <c r="L3" s="21" t="n"/>
      <c r="M3" s="21" t="n"/>
      <c r="N3" s="21" t="n"/>
      <c r="O3" s="21" t="n"/>
      <c r="P3" s="22" t="n"/>
      <c r="Q3" s="18" t="inlineStr">
        <is>
          <t>capacity factor</t>
        </is>
      </c>
      <c r="R3" s="19" t="n"/>
    </row>
    <row r="4">
      <c r="A4" s="1" t="inlineStr">
        <is>
          <t>Province</t>
        </is>
      </c>
      <c r="B4" s="1" t="inlineStr">
        <is>
          <t>City</t>
        </is>
      </c>
      <c r="C4" s="6" t="inlineStr">
        <is>
          <t>Sheet_Code</t>
        </is>
      </c>
      <c r="D4" s="1" t="inlineStr">
        <is>
          <t>Longitude</t>
        </is>
      </c>
      <c r="E4" s="1" t="inlineStr">
        <is>
          <t>Latitude</t>
        </is>
      </c>
      <c r="F4" s="1" t="inlineStr">
        <is>
          <t>Total CAPEX</t>
        </is>
      </c>
      <c r="G4" s="1" t="inlineStr">
        <is>
          <t>Total OPEX</t>
        </is>
      </c>
      <c r="H4" s="1" t="inlineStr">
        <is>
          <t>Total Methanol Output</t>
        </is>
      </c>
      <c r="I4" s="1" t="inlineStr">
        <is>
          <t>Total LCOM (USD/t)</t>
        </is>
      </c>
      <c r="J4" s="34" t="inlineStr">
        <is>
          <t>USD/t</t>
        </is>
      </c>
      <c r="K4" s="21" t="n"/>
      <c r="L4" s="21" t="n"/>
      <c r="M4" s="21" t="n"/>
      <c r="N4" s="21" t="n"/>
      <c r="O4" s="21" t="n"/>
      <c r="P4" s="22" t="n"/>
      <c r="Q4" s="4" t="inlineStr">
        <is>
          <t>PV</t>
        </is>
      </c>
      <c r="R4" s="4" t="inlineStr">
        <is>
          <t>wind</t>
        </is>
      </c>
      <c r="S4" s="1" t="inlineStr">
        <is>
          <t>Notes</t>
        </is>
      </c>
      <c r="T4" s="1" t="n"/>
      <c r="U4" s="1" t="n"/>
      <c r="V4" s="1" t="n"/>
      <c r="W4" s="1" t="n"/>
      <c r="X4" s="1" t="n"/>
      <c r="Y4" s="1" t="n"/>
    </row>
    <row r="5">
      <c r="A5" s="2" t="inlineStr">
        <is>
          <t>Unit</t>
        </is>
      </c>
      <c r="B5" s="2" t="n"/>
      <c r="C5" s="2" t="n"/>
      <c r="D5" s="2" t="n"/>
      <c r="E5" s="2" t="n"/>
      <c r="F5" s="2" t="inlineStr">
        <is>
          <t>USD</t>
        </is>
      </c>
      <c r="G5" s="2" t="inlineStr">
        <is>
          <t>USD</t>
        </is>
      </c>
      <c r="H5" s="2" t="inlineStr">
        <is>
          <t>MWh</t>
        </is>
      </c>
      <c r="I5" s="2" t="inlineStr">
        <is>
          <t>USD/t</t>
        </is>
      </c>
      <c r="J5" s="1" t="inlineStr">
        <is>
          <t>Electricity generation</t>
        </is>
      </c>
      <c r="K5" s="1" t="inlineStr">
        <is>
          <t>Electrolysis</t>
        </is>
      </c>
      <c r="L5" s="1" t="inlineStr">
        <is>
          <t xml:space="preserve">Electricity storage </t>
        </is>
      </c>
      <c r="M5" s="1" t="inlineStr">
        <is>
          <t>H2 storage</t>
        </is>
      </c>
      <c r="N5" s="1" t="inlineStr">
        <is>
          <t>Methanol Production</t>
        </is>
      </c>
      <c r="O5" s="6" t="inlineStr">
        <is>
          <t>CO2 costs</t>
        </is>
      </c>
      <c r="P5" s="1" t="inlineStr">
        <is>
          <t>Other</t>
        </is>
      </c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>
      <c r="A6" t="inlineStr">
        <is>
          <t>Inner Mongolia</t>
        </is>
      </c>
      <c r="B6" t="inlineStr">
        <is>
          <t>Baotou</t>
        </is>
      </c>
      <c r="C6" t="inlineStr">
        <is>
          <t>InMo_BT_VE</t>
        </is>
      </c>
      <c r="D6" t="n">
        <v>41.6401</v>
      </c>
      <c r="E6" t="n">
        <v>109.8633</v>
      </c>
      <c r="F6">
        <f>SUM(InMo_BT_VE!K$2:K$11)</f>
        <v/>
      </c>
      <c r="G6">
        <f>SUM(InMo_BT_VE!L$2:L$11)</f>
        <v/>
      </c>
      <c r="H6" s="11">
        <f>InMo_BT_VE!$E$7</f>
        <v/>
      </c>
      <c r="I6" s="11">
        <f>(F6+G6)/(H6/6.2)</f>
        <v/>
      </c>
      <c r="J6" s="11">
        <f>SUM(InMo_BT_VE!$K$2:$K$3)/($H6/6.2)</f>
        <v/>
      </c>
      <c r="K6" s="11">
        <f>SUM(InMo_BT_VE!$K$4)/($H6/6.2)</f>
        <v/>
      </c>
      <c r="L6" s="11">
        <f>SUM(InMo_BT_VE!$K$9)/($H6/6.2)</f>
        <v/>
      </c>
      <c r="M6" s="11">
        <f>SUM(InMo_BT_VE!$K$11)/($H6/6.2)</f>
        <v/>
      </c>
      <c r="N6" s="11">
        <f>SUM(InMo_BT_VE!$K$7)/($H6/6.2)</f>
        <v/>
      </c>
      <c r="O6" s="11">
        <f>SUM(InMo_BT_VE!$L$7)/($H6/6.2)</f>
        <v/>
      </c>
      <c r="P6" s="11">
        <f>I6-J6-K6-L6-M6-N6</f>
        <v/>
      </c>
      <c r="Q6" s="3">
        <f>InMo_BT_VE!$I$2</f>
        <v/>
      </c>
      <c r="R6" s="3">
        <f>InMo_BT_VE!$I$3</f>
        <v/>
      </c>
      <c r="T6">
        <f>(F6+G6-InMo_BT_VE!K11)/(H6/6.2)</f>
        <v/>
      </c>
    </row>
    <row r="7">
      <c r="A7" t="inlineStr">
        <is>
          <t>Inner Mongolia</t>
        </is>
      </c>
      <c r="B7" t="inlineStr">
        <is>
          <t>Chifeng</t>
        </is>
      </c>
      <c r="C7" t="inlineStr">
        <is>
          <t>InMo_CF_VE</t>
        </is>
      </c>
      <c r="D7" t="n">
        <v>42.7852</v>
      </c>
      <c r="E7" t="n">
        <v>118.7646</v>
      </c>
      <c r="F7">
        <f>SUM(InMo_CF_VE!K$2:K$11)</f>
        <v/>
      </c>
      <c r="G7">
        <f>SUM(InMo_CF_VE!L$2:L$11)</f>
        <v/>
      </c>
      <c r="H7" s="11">
        <f>InMo_CF_VE!$E$7</f>
        <v/>
      </c>
      <c r="I7" s="11">
        <f>(F7+G7)/(H7/6.2)</f>
        <v/>
      </c>
      <c r="J7" s="11">
        <f>SUM(InMo_CF_VE!$K$2:$K$3)/($H7/6.2)</f>
        <v/>
      </c>
      <c r="K7" s="11">
        <f>SUM(InMo_CF_VE!$K$4)/($H7/6.2)</f>
        <v/>
      </c>
      <c r="L7" s="11">
        <f>SUM(InMo_CF_VE!$K$9)/($H7/6.2)</f>
        <v/>
      </c>
      <c r="M7" s="11">
        <f>SUM(InMo_CF_VE!$K$11)/($H7/6.2)</f>
        <v/>
      </c>
      <c r="N7" s="11">
        <f>SUM(InMo_CF_VE!$K$7)/($H7/6.2)</f>
        <v/>
      </c>
      <c r="O7" s="11">
        <f>SUM(InMo_CF_VE!$L$7)/($H7/6.2)</f>
        <v/>
      </c>
      <c r="P7" s="11">
        <f>I7-J7-K7-L7-M7-N7</f>
        <v/>
      </c>
      <c r="Q7" s="3">
        <f>InMo_CF_VE!$I$2</f>
        <v/>
      </c>
      <c r="R7" s="3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inlineStr">
        <is>
          <t>LiNi_CY_VE</t>
        </is>
      </c>
      <c r="D8" t="n">
        <v>41.6807</v>
      </c>
      <c r="E8" t="n">
        <v>120.7899</v>
      </c>
      <c r="F8">
        <f>SUM(LiNi_CY_VE!K$2:K$11)</f>
        <v/>
      </c>
      <c r="G8">
        <f>SUM(LiNi_CY_VE!L$2:L$11)</f>
        <v/>
      </c>
      <c r="H8" s="11">
        <f>LiNi_CY_VE!$E$7</f>
        <v/>
      </c>
      <c r="I8" s="11">
        <f>(F8+G8)/(H8/6.2)</f>
        <v/>
      </c>
      <c r="J8" s="11">
        <f>SUM(LiNi_CY_VE!$K$2:$K$3)/($H8/6.2)</f>
        <v/>
      </c>
      <c r="K8" s="11">
        <f>SUM(LiNi_CY_VE!$K$4)/($H8/6.2)</f>
        <v/>
      </c>
      <c r="L8" s="11">
        <f>SUM(LiNi_CY_VE!$K$9)/($H8/6.2)</f>
        <v/>
      </c>
      <c r="M8" s="11">
        <f>SUM(LiNi_CY_VE!$K$11)/($H8/6.2)</f>
        <v/>
      </c>
      <c r="N8" s="11">
        <f>SUM(LiNi_CY_VE!$K$7)/($H8/6.2)</f>
        <v/>
      </c>
      <c r="O8" s="11">
        <f>SUM(LiNi_CY_VE!$L$7)/($H8/6.2)</f>
        <v/>
      </c>
      <c r="P8" s="11">
        <f>I8-J8-K8-L8-M8-N8</f>
        <v/>
      </c>
      <c r="Q8" s="3">
        <f>LiNi_CY_VE!$I$2</f>
        <v/>
      </c>
      <c r="R8" s="3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inlineStr">
        <is>
          <t>JiLi_BC_VE</t>
        </is>
      </c>
      <c r="D9" t="n">
        <v>45.3733</v>
      </c>
      <c r="E9" t="n">
        <v>122.9395</v>
      </c>
      <c r="F9">
        <f>SUM(JiLi_BC_VE!K$2:K$11)</f>
        <v/>
      </c>
      <c r="G9">
        <f>SUM(JiLi_BC_VE!L$2:L$11)</f>
        <v/>
      </c>
      <c r="H9" s="11">
        <f>JiLi_BC_VE!$E$7</f>
        <v/>
      </c>
      <c r="I9" s="11">
        <f>(F9+G9)/(H9/6.2)</f>
        <v/>
      </c>
      <c r="J9" s="11">
        <f>SUM(JiLi_BC_VE!$K$2:$K$3)/($H9/6.2)</f>
        <v/>
      </c>
      <c r="K9" s="11">
        <f>SUM(JiLi_BC_VE!$K$4)/($H9/6.2)</f>
        <v/>
      </c>
      <c r="L9" s="11">
        <f>SUM(JiLi_BC_VE!$K$9)/($H9/6.2)</f>
        <v/>
      </c>
      <c r="M9" s="11">
        <f>SUM(JiLi_BC_VE!$K$11)/($H9/6.2)</f>
        <v/>
      </c>
      <c r="N9" s="11">
        <f>SUM(JiLi_BC_VE!$K$7)/($H9/6.2)</f>
        <v/>
      </c>
      <c r="O9" s="11">
        <f>SUM(JiLi_BC_VE!$L$7)/($H9/6.2)</f>
        <v/>
      </c>
      <c r="P9" s="11">
        <f>I9-J9-K9-L9-M9-N9</f>
        <v/>
      </c>
      <c r="Q9" s="3">
        <f>JiLi_BC_VE!$I$2</f>
        <v/>
      </c>
      <c r="R9" s="3">
        <f>JiLi_BC_VE!$I$3</f>
        <v/>
      </c>
    </row>
    <row r="10">
      <c r="A10" t="inlineStr">
        <is>
          <t>Jilin</t>
        </is>
      </c>
      <c r="B10" t="inlineStr">
        <is>
          <t>Baicheng</t>
        </is>
      </c>
      <c r="C10" t="inlineStr">
        <is>
          <t>JiLi_BC_VE2</t>
        </is>
      </c>
      <c r="D10" t="n">
        <v>45.3733</v>
      </c>
      <c r="E10" t="n">
        <v>122.9395</v>
      </c>
      <c r="F10">
        <f>SUM(JiLi_BC_VE2!K$2:K$11)</f>
        <v/>
      </c>
      <c r="G10">
        <f>SUM(JiLi_BC_VE2!L$2:L$11)</f>
        <v/>
      </c>
      <c r="H10" s="11">
        <f>JiLi_BC_VE2!$E$7</f>
        <v/>
      </c>
      <c r="I10" s="11">
        <f>(F10+G10)/(H10/6.2)</f>
        <v/>
      </c>
      <c r="J10" s="11">
        <f>SUM(JiLi_BC_VE2!$K$2:$K$3)/($H10/6.2)</f>
        <v/>
      </c>
      <c r="K10" s="11">
        <f>SUM(JiLi_BC_VE2!$K$4)/($H10/6.2)</f>
        <v/>
      </c>
      <c r="L10" s="11">
        <f>SUM(JiLi_BC_VE2!$K$9)/($H10/6.2)</f>
        <v/>
      </c>
      <c r="M10" s="11">
        <f>SUM(JiLi_BC_VE2!$K$11)/($H10/6.2)</f>
        <v/>
      </c>
      <c r="N10" s="11">
        <f>SUM(JiLi_BC_VE2!$K$7)/($H10/6.2)</f>
        <v/>
      </c>
      <c r="O10" s="11">
        <f>SUM(JiLi_BC_VE2!$L$7)/($H10/6.2)</f>
        <v/>
      </c>
      <c r="P10" s="11">
        <f>I10-J10-K10-L10-M10-N10</f>
        <v/>
      </c>
      <c r="Q10" s="3">
        <f>JiLi_BC_VE2!$I$2</f>
        <v/>
      </c>
      <c r="R10" s="3">
        <f>JiLi_BC_VE2!$I$3</f>
        <v/>
      </c>
      <c r="S10" s="7" t="inlineStr">
        <is>
          <t>with a p_min=0.6 for methanol synthesis</t>
        </is>
      </c>
    </row>
    <row r="11"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</row>
    <row r="12">
      <c r="A12" t="inlineStr">
        <is>
          <t xml:space="preserve">Wind turbine </t>
        </is>
      </c>
      <c r="B12" t="inlineStr">
        <is>
          <t>Goldwind_140_3000</t>
        </is>
      </c>
      <c r="H12" s="11" t="n"/>
      <c r="I12" s="11" t="n"/>
      <c r="J12" s="35" t="inlineStr">
        <is>
          <t>Cost Components</t>
        </is>
      </c>
      <c r="K12" s="21" t="n"/>
      <c r="L12" s="21" t="n"/>
      <c r="M12" s="21" t="n"/>
      <c r="N12" s="21" t="n"/>
      <c r="O12" s="21" t="n"/>
      <c r="P12" s="22" t="n"/>
      <c r="Q12" s="18" t="inlineStr">
        <is>
          <t>capacity factor</t>
        </is>
      </c>
      <c r="R12" s="19" t="n"/>
    </row>
    <row r="13">
      <c r="A13" s="1" t="inlineStr">
        <is>
          <t>Province</t>
        </is>
      </c>
      <c r="B13" s="1" t="inlineStr">
        <is>
          <t>City</t>
        </is>
      </c>
      <c r="C13" s="6" t="inlineStr">
        <is>
          <t>Sheet_Code</t>
        </is>
      </c>
      <c r="D13" s="1" t="inlineStr">
        <is>
          <t>Longitude</t>
        </is>
      </c>
      <c r="E13" s="1" t="inlineStr">
        <is>
          <t>Latitude</t>
        </is>
      </c>
      <c r="F13" s="1" t="inlineStr">
        <is>
          <t>Total CAPEX</t>
        </is>
      </c>
      <c r="G13" s="1" t="inlineStr">
        <is>
          <t>Total OPEX</t>
        </is>
      </c>
      <c r="H13" s="12" t="inlineStr">
        <is>
          <t>Total Methanol Output</t>
        </is>
      </c>
      <c r="I13" s="12" t="inlineStr">
        <is>
          <t>Total LCOM (USD/t)</t>
        </is>
      </c>
      <c r="J13" s="35" t="inlineStr">
        <is>
          <t>USD/t</t>
        </is>
      </c>
      <c r="K13" s="21" t="n"/>
      <c r="L13" s="21" t="n"/>
      <c r="M13" s="21" t="n"/>
      <c r="N13" s="21" t="n"/>
      <c r="O13" s="21" t="n"/>
      <c r="P13" s="22" t="n"/>
      <c r="Q13" s="4" t="inlineStr">
        <is>
          <t>PV</t>
        </is>
      </c>
      <c r="R13" s="4" t="inlineStr">
        <is>
          <t>wind</t>
        </is>
      </c>
      <c r="S13" s="1" t="n"/>
      <c r="T13" s="1" t="n"/>
      <c r="U13" s="1" t="n"/>
      <c r="V13" s="1" t="n"/>
      <c r="W13" s="1" t="n"/>
      <c r="X13" s="1" t="n"/>
      <c r="Y13" s="1" t="n"/>
    </row>
    <row r="14">
      <c r="A14" s="2" t="inlineStr">
        <is>
          <t>Unit</t>
        </is>
      </c>
      <c r="B14" s="2" t="n"/>
      <c r="C14" s="2" t="n"/>
      <c r="D14" s="2" t="n"/>
      <c r="E14" s="2" t="n"/>
      <c r="F14" s="2" t="inlineStr">
        <is>
          <t>USD</t>
        </is>
      </c>
      <c r="G14" s="2" t="inlineStr">
        <is>
          <t>USD</t>
        </is>
      </c>
      <c r="H14" s="13" t="inlineStr">
        <is>
          <t>MWh</t>
        </is>
      </c>
      <c r="I14" s="13" t="inlineStr">
        <is>
          <t>USD/t</t>
        </is>
      </c>
      <c r="J14" s="12" t="inlineStr">
        <is>
          <t>Electricity generation</t>
        </is>
      </c>
      <c r="K14" s="12" t="inlineStr">
        <is>
          <t>Electrolysis</t>
        </is>
      </c>
      <c r="L14" s="12" t="inlineStr">
        <is>
          <t xml:space="preserve">Electricity storage </t>
        </is>
      </c>
      <c r="M14" s="12" t="inlineStr">
        <is>
          <t>H2 storage</t>
        </is>
      </c>
      <c r="N14" s="12" t="inlineStr">
        <is>
          <t>Methanol Production</t>
        </is>
      </c>
      <c r="O14" s="14" t="n"/>
      <c r="P14" s="12" t="inlineStr">
        <is>
          <t>Other</t>
        </is>
      </c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>
      <c r="A15" t="inlineStr">
        <is>
          <t>Inner Mongolia</t>
        </is>
      </c>
      <c r="B15" t="inlineStr">
        <is>
          <t>Baotou</t>
        </is>
      </c>
      <c r="C15" t="inlineStr">
        <is>
          <t>InMo_BT_VE</t>
        </is>
      </c>
      <c r="D15" t="n">
        <v>41.6401</v>
      </c>
      <c r="E15" t="n">
        <v>109.8633</v>
      </c>
      <c r="F15">
        <f>SUM(InMo_BT_GW!K$2:K$11)</f>
        <v/>
      </c>
      <c r="G15">
        <f>SUM(InMo_BT_GW!L$2:L$11)</f>
        <v/>
      </c>
      <c r="H15" s="11">
        <f>InMo_BT_GW!$E$7</f>
        <v/>
      </c>
      <c r="I15" s="11">
        <f>(F15+G15)/(H15/6.2)</f>
        <v/>
      </c>
      <c r="J15" s="11">
        <f>SUM(InMo_BT_GW!$K$2:$K$3)/($H15/6.2)</f>
        <v/>
      </c>
      <c r="K15" s="11">
        <f>SUM(InMo_BT_GW!$K$4)/($H15/6.2)</f>
        <v/>
      </c>
      <c r="L15" s="11">
        <f>SUM(InMo_BT_GW!$K$9)/($H15/6.2)</f>
        <v/>
      </c>
      <c r="M15" s="11">
        <f>SUM(InMo_BT_GW!$K$11)/($H15/6.2)</f>
        <v/>
      </c>
      <c r="N15" s="11">
        <f>SUM(InMo_BT_GW!$K$7)/($H15/6.2)</f>
        <v/>
      </c>
      <c r="O15" s="11">
        <f>SUM(InMo_BT_GW!$L$7)/($H15/6.2)</f>
        <v/>
      </c>
      <c r="P15" s="11">
        <f>I15-J15-K15-L15-M15-N15</f>
        <v/>
      </c>
      <c r="Q15" s="3">
        <f>InMo_BT_GW!$I$2</f>
        <v/>
      </c>
      <c r="R15" s="3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inlineStr">
        <is>
          <t>InMo_CF_VE</t>
        </is>
      </c>
      <c r="D16" t="n">
        <v>42.7852</v>
      </c>
      <c r="E16" t="n">
        <v>118.7646</v>
      </c>
      <c r="F16">
        <f>SUM(InMo_CF_GW!K$2:K$11)</f>
        <v/>
      </c>
      <c r="G16">
        <f>SUM(InMo_CF_GW!L$2:L$11)</f>
        <v/>
      </c>
      <c r="H16" s="11">
        <f>InMo_CF_GW!$E$7</f>
        <v/>
      </c>
      <c r="I16" s="11">
        <f>(F16+G16)/(H16/6.2)</f>
        <v/>
      </c>
      <c r="J16" s="11">
        <f>SUM(InMo_CF_GW!$K$2:$K$3)/($H16/6.2)</f>
        <v/>
      </c>
      <c r="K16" s="11">
        <f>SUM(InMo_CF_GW!$K$4)/($H16/6.2)</f>
        <v/>
      </c>
      <c r="L16" s="11">
        <f>SUM(InMo_CF_GW!$K$9)/($H16/6.2)</f>
        <v/>
      </c>
      <c r="M16" s="11">
        <f>SUM(InMo_CF_GW!$K$11)/($H16/6.2)</f>
        <v/>
      </c>
      <c r="N16" s="11">
        <f>SUM(InMo_CF_GW!$K$7)/($H16/6.2)</f>
        <v/>
      </c>
      <c r="O16" s="11">
        <f>SUM(InMo_CF_GW!$L$7)/($H16/6.2)</f>
        <v/>
      </c>
      <c r="P16" s="11">
        <f>I16-J16-K16-L16-M16-N16</f>
        <v/>
      </c>
      <c r="Q16" s="3">
        <f>InMo_CF_GW!$I$2</f>
        <v/>
      </c>
      <c r="R16" s="3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inlineStr">
        <is>
          <t>LiNi_CY_VE</t>
        </is>
      </c>
      <c r="D17" t="n">
        <v>41.6807</v>
      </c>
      <c r="E17" t="n">
        <v>120.7899</v>
      </c>
      <c r="F17">
        <f>SUM(LiNi_CY_GW!K$2:K$11)</f>
        <v/>
      </c>
      <c r="G17">
        <f>SUM(LiNi_CY_GW!L$2:L$11)</f>
        <v/>
      </c>
      <c r="H17" s="11">
        <f>LiNi_CY_GW!$E$7</f>
        <v/>
      </c>
      <c r="I17" s="11">
        <f>(F17+G17)/(H17/6.2)</f>
        <v/>
      </c>
      <c r="J17" s="11">
        <f>SUM(LiNi_CY_GW!$K$2:$K$3)/($H17/6.2)</f>
        <v/>
      </c>
      <c r="K17" s="11">
        <f>SUM(LiNi_CY_GW!$K$4)/($H17/6.2)</f>
        <v/>
      </c>
      <c r="L17" s="11">
        <f>SUM(LiNi_CY_GW!$K$9)/($H17/6.2)</f>
        <v/>
      </c>
      <c r="M17" s="11">
        <f>SUM(LiNi_CY_GW!$K$11)/($H17/6.2)</f>
        <v/>
      </c>
      <c r="N17" s="11">
        <f>SUM(LiNi_CY_GW!$K$7)/($H17/6.2)</f>
        <v/>
      </c>
      <c r="O17" s="11">
        <f>SUM(LiNi_CY_GW!$L$7)/($H17/6.2)</f>
        <v/>
      </c>
      <c r="P17" s="11">
        <f>I17-J17-K17-L17-M17-N17</f>
        <v/>
      </c>
      <c r="Q17" s="3">
        <f>LiNi_CY_GW!$I$2</f>
        <v/>
      </c>
      <c r="R17" s="3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inlineStr">
        <is>
          <t>JiLi_BC_VE</t>
        </is>
      </c>
      <c r="D18" t="n">
        <v>45.3733</v>
      </c>
      <c r="E18" t="n">
        <v>122.9395</v>
      </c>
      <c r="F18">
        <f>SUM(JiLi_BC_GW!K$2:K$11)</f>
        <v/>
      </c>
      <c r="G18">
        <f>SUM(JiLi_BC_GW!L$2:L$11)</f>
        <v/>
      </c>
      <c r="H18" s="11">
        <f>JiLi_BC_GW!$E$7</f>
        <v/>
      </c>
      <c r="I18" s="11">
        <f>(F18+G18)/(H18/6.2)</f>
        <v/>
      </c>
      <c r="J18" s="11">
        <f>SUM(JiLi_BC_GW!$K$2:$K$3)/($H18/6.2)</f>
        <v/>
      </c>
      <c r="K18" s="11">
        <f>SUM(JiLi_BC_GW!$K$4)/($H18/6.2)</f>
        <v/>
      </c>
      <c r="L18" s="11">
        <f>SUM(JiLi_BC_GW!$K$9)/($H18/6.2)</f>
        <v/>
      </c>
      <c r="M18" s="11">
        <f>SUM(JiLi_BC_GW!$K$11)/($H18/6.2)</f>
        <v/>
      </c>
      <c r="N18" s="11">
        <f>SUM(JiLi_BC_GW!$K$7)/($H18/6.2)</f>
        <v/>
      </c>
      <c r="O18" s="11">
        <f>SUM(JiLi_BC_GW!$L$7)/($H18/6.2)</f>
        <v/>
      </c>
      <c r="P18" s="11">
        <f>I18-J18-K18-L18-M18-N18</f>
        <v/>
      </c>
      <c r="Q18" s="3">
        <f>JiLi_BC_GW!$I$2</f>
        <v/>
      </c>
      <c r="R18" s="3">
        <f>JiLi_BC_GW!$I$3</f>
        <v/>
      </c>
    </row>
    <row r="21">
      <c r="A21" s="9" t="inlineStr">
        <is>
          <t>LCOM Averages built from different wind turbines</t>
        </is>
      </c>
    </row>
    <row r="23">
      <c r="A23" s="6" t="inlineStr">
        <is>
          <t>Province</t>
        </is>
      </c>
      <c r="B23" s="6" t="inlineStr">
        <is>
          <t>City</t>
        </is>
      </c>
      <c r="C23" s="6" t="inlineStr">
        <is>
          <t>Sheet_Code</t>
        </is>
      </c>
      <c r="D23" s="6" t="inlineStr">
        <is>
          <t>Longitude</t>
        </is>
      </c>
      <c r="E23" s="6" t="inlineStr">
        <is>
          <t>Latitude</t>
        </is>
      </c>
      <c r="F23" s="6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15">
        <f>AVERAGE(I6,I15)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15">
        <f>AVERAGE(I7,I16)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15">
        <f>AVERAGE(I8,I17)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15">
        <f>AVERAGE(I9,I18)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15">
        <f>AVERAGE(F25:F28)</f>
        <v/>
      </c>
    </row>
  </sheetData>
  <mergeCells count="6">
    <mergeCell ref="Q3:R3"/>
    <mergeCell ref="J13:P13"/>
    <mergeCell ref="Q12:R12"/>
    <mergeCell ref="J3:P3"/>
    <mergeCell ref="J4:P4"/>
    <mergeCell ref="J12:P12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ColWidth="8.83203125" defaultRowHeight="16"/>
  <sheetData>
    <row r="1">
      <c r="C1" s="5" t="inlineStr">
        <is>
          <t>Optimal Capacity</t>
        </is>
      </c>
      <c r="D1" s="5" t="inlineStr">
        <is>
          <t>Installed Capacity</t>
        </is>
      </c>
      <c r="E1" s="5" t="inlineStr">
        <is>
          <t>Supply</t>
        </is>
      </c>
      <c r="F1" s="5" t="inlineStr">
        <is>
          <t>Withdrawal</t>
        </is>
      </c>
      <c r="G1" s="5" t="inlineStr">
        <is>
          <t>Energy Balance</t>
        </is>
      </c>
      <c r="H1" s="5" t="inlineStr">
        <is>
          <t>Transmission</t>
        </is>
      </c>
      <c r="I1" s="5" t="inlineStr">
        <is>
          <t>Capacity Factor</t>
        </is>
      </c>
      <c r="J1" s="5" t="inlineStr">
        <is>
          <t>Curtailment</t>
        </is>
      </c>
      <c r="K1" s="5" t="inlineStr">
        <is>
          <t>Capital Expenditure</t>
        </is>
      </c>
      <c r="L1" s="5" t="inlineStr">
        <is>
          <t>Operational Expenditure</t>
        </is>
      </c>
      <c r="M1" s="5" t="inlineStr">
        <is>
          <t>Revenue</t>
        </is>
      </c>
      <c r="N1" s="5" t="inlineStr">
        <is>
          <t>Market Value</t>
        </is>
      </c>
    </row>
    <row r="2">
      <c r="A2" s="37" t="inlineStr">
        <is>
          <t>Generator</t>
        </is>
      </c>
      <c r="B2" s="5" t="inlineStr">
        <is>
          <t>solar</t>
        </is>
      </c>
      <c r="C2" t="n">
        <v>597.66889</v>
      </c>
      <c r="D2" t="n">
        <v>0</v>
      </c>
      <c r="E2" t="n">
        <v>748690.4657300001</v>
      </c>
      <c r="F2" t="n">
        <v>0</v>
      </c>
      <c r="G2" t="n">
        <v>748690.4657300001</v>
      </c>
      <c r="H2" t="n">
        <v>0</v>
      </c>
      <c r="I2" t="n">
        <v>0.143000499825246</v>
      </c>
      <c r="J2" t="n">
        <v>238667.92725</v>
      </c>
      <c r="K2" t="n">
        <v>25371087.71807</v>
      </c>
      <c r="L2" t="n">
        <v>0</v>
      </c>
      <c r="M2" t="n">
        <v>25371087.83781</v>
      </c>
      <c r="N2" t="n">
        <v>33.88728508505335</v>
      </c>
    </row>
    <row r="3">
      <c r="A3" s="29" t="n"/>
      <c r="B3" s="5" t="inlineStr">
        <is>
          <t>wind</t>
        </is>
      </c>
      <c r="C3" t="n">
        <v>400.471</v>
      </c>
      <c r="D3" t="n">
        <v>0</v>
      </c>
      <c r="E3" t="n">
        <v>1147076.54856</v>
      </c>
      <c r="F3" t="n">
        <v>0</v>
      </c>
      <c r="G3" t="n">
        <v>1147076.54856</v>
      </c>
      <c r="H3" t="n">
        <v>0</v>
      </c>
      <c r="I3" t="n">
        <v>0.3269770095712298</v>
      </c>
      <c r="J3" t="n">
        <v>204167.47313</v>
      </c>
      <c r="K3" t="n">
        <v>21968435.88217</v>
      </c>
      <c r="L3" t="n">
        <v>0</v>
      </c>
      <c r="M3" t="n">
        <v>21968435.66684</v>
      </c>
      <c r="N3" t="n">
        <v>19.15167382349862</v>
      </c>
    </row>
    <row r="4">
      <c r="A4" s="37" t="inlineStr">
        <is>
          <t>Link</t>
        </is>
      </c>
      <c r="B4" s="5" t="inlineStr">
        <is>
          <t>Electrolyser</t>
        </is>
      </c>
      <c r="C4" t="n">
        <v>326.71201</v>
      </c>
      <c r="D4" t="n">
        <v>0</v>
      </c>
      <c r="E4" t="n">
        <v>1095000.0019</v>
      </c>
      <c r="F4" t="n">
        <v>1855932.20661</v>
      </c>
      <c r="G4" t="n">
        <v>-760932.20471</v>
      </c>
      <c r="H4" t="n">
        <v>0</v>
      </c>
      <c r="I4" t="n">
        <v>0.6484745081761762</v>
      </c>
      <c r="J4" t="n">
        <v>0</v>
      </c>
      <c r="K4" t="n">
        <v>16053416.55662</v>
      </c>
      <c r="L4" t="n">
        <v>0</v>
      </c>
      <c r="M4" t="n">
        <v>16053416.98325</v>
      </c>
      <c r="N4" t="n">
        <v>14.6606548</v>
      </c>
    </row>
    <row r="5">
      <c r="A5" s="30" t="n"/>
      <c r="B5" s="5" t="inlineStr">
        <is>
          <t>hydrogen</t>
        </is>
      </c>
      <c r="C5" t="n">
        <v>133.11658</v>
      </c>
      <c r="D5" t="n">
        <v>0</v>
      </c>
      <c r="E5" t="n">
        <v>411866.58082</v>
      </c>
      <c r="F5" t="n">
        <v>411866.58082</v>
      </c>
      <c r="G5" t="n">
        <v>0</v>
      </c>
      <c r="H5" t="n">
        <v>-0.00026</v>
      </c>
      <c r="I5" t="n">
        <v>0.3531996540175537</v>
      </c>
      <c r="J5" t="n">
        <v>0</v>
      </c>
      <c r="K5" t="n">
        <v>0</v>
      </c>
      <c r="L5" t="n">
        <v>-0.00026</v>
      </c>
      <c r="M5" t="n">
        <v>-0.00026</v>
      </c>
    </row>
    <row r="6">
      <c r="A6" s="30" t="n"/>
      <c r="B6" s="5" t="inlineStr">
        <is>
          <t>methanol</t>
        </is>
      </c>
      <c r="C6" t="n">
        <v>36.10404</v>
      </c>
      <c r="D6" t="n">
        <v>0</v>
      </c>
      <c r="E6" t="n">
        <v>78958.50631</v>
      </c>
      <c r="F6" t="n">
        <v>78958.50631</v>
      </c>
      <c r="G6" t="n">
        <v>0</v>
      </c>
      <c r="H6" t="n">
        <v>-0.00042</v>
      </c>
      <c r="I6" t="n">
        <v>0.2496543323129489</v>
      </c>
      <c r="J6" t="n">
        <v>0</v>
      </c>
      <c r="K6" t="n">
        <v>0</v>
      </c>
      <c r="L6" t="n">
        <v>-0.00042</v>
      </c>
      <c r="M6" t="n">
        <v>-0.00042</v>
      </c>
    </row>
    <row r="7">
      <c r="A7" s="29" t="n"/>
      <c r="B7" s="5" t="inlineStr">
        <is>
          <t>methanol_synthesis</t>
        </is>
      </c>
      <c r="C7" t="n">
        <v>4.25973</v>
      </c>
      <c r="D7" t="n">
        <v>0</v>
      </c>
      <c r="E7" t="n">
        <v>876000.0013</v>
      </c>
      <c r="F7" t="n">
        <v>1130040.00168</v>
      </c>
      <c r="G7" t="n">
        <v>-254040.00038</v>
      </c>
      <c r="H7" t="n">
        <v>0</v>
      </c>
      <c r="I7" t="n">
        <v>0.9390266519239482</v>
      </c>
      <c r="J7" t="n">
        <v>0</v>
      </c>
      <c r="K7" t="n">
        <v>12307974.39481</v>
      </c>
      <c r="L7" t="n">
        <v>6534960.0097</v>
      </c>
      <c r="M7" t="n">
        <v>18842934.72152</v>
      </c>
      <c r="N7" t="n">
        <v>21.5101995</v>
      </c>
    </row>
    <row r="8">
      <c r="A8" s="5" t="inlineStr">
        <is>
          <t>Load</t>
        </is>
      </c>
      <c r="B8" s="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-99845052.1478</v>
      </c>
    </row>
    <row r="9">
      <c r="A9" s="5" t="inlineStr">
        <is>
          <t>StorageUnit</t>
        </is>
      </c>
      <c r="B9" s="5" t="inlineStr">
        <is>
          <t>-</t>
        </is>
      </c>
      <c r="C9" t="n">
        <v>162.59814</v>
      </c>
      <c r="D9" t="n">
        <v>0</v>
      </c>
      <c r="E9" t="n">
        <v>64922.53098</v>
      </c>
      <c r="F9" t="n">
        <v>69717.34136999999</v>
      </c>
      <c r="G9" t="n">
        <v>-4794.81039</v>
      </c>
      <c r="H9" t="n">
        <v>0</v>
      </c>
      <c r="I9" t="n">
        <v>0.09452660405586435</v>
      </c>
      <c r="J9" t="n">
        <v>1429154.51679</v>
      </c>
      <c r="K9" t="n">
        <v>2998890.37855</v>
      </c>
      <c r="L9" t="n">
        <v>0</v>
      </c>
      <c r="M9" t="n">
        <v>2998890.24272</v>
      </c>
      <c r="N9" t="n">
        <v>46.19181244729297</v>
      </c>
    </row>
    <row r="10">
      <c r="A10" s="37" t="inlineStr">
        <is>
          <t>Store</t>
        </is>
      </c>
      <c r="B10" s="5" t="inlineStr">
        <is>
          <t>hydrogen</t>
        </is>
      </c>
      <c r="C10" t="n">
        <v>2842.5075</v>
      </c>
      <c r="D10" t="n">
        <v>0</v>
      </c>
      <c r="E10" t="n">
        <v>205933.29054</v>
      </c>
      <c r="F10" t="n">
        <v>205933.29028</v>
      </c>
      <c r="G10" t="n">
        <v>0.00026</v>
      </c>
      <c r="H10" t="n">
        <v>0</v>
      </c>
      <c r="I10" t="n">
        <v>0.361095589017795</v>
      </c>
      <c r="J10" t="n">
        <v>0</v>
      </c>
      <c r="K10" t="n">
        <v>14415460.94937</v>
      </c>
      <c r="L10" t="n">
        <v>0.00026</v>
      </c>
      <c r="M10" t="n">
        <v>14415461.39127</v>
      </c>
      <c r="N10" t="n">
        <v>70.0006261599592</v>
      </c>
    </row>
    <row r="11">
      <c r="A11" s="29" t="n"/>
      <c r="B11" s="5" t="inlineStr">
        <is>
          <t>methanol</t>
        </is>
      </c>
      <c r="C11" t="n">
        <v>20217.436</v>
      </c>
      <c r="D11" t="n">
        <v>0</v>
      </c>
      <c r="E11" t="n">
        <v>39479.25336</v>
      </c>
      <c r="F11" t="n">
        <v>39479.25294</v>
      </c>
      <c r="G11" t="n">
        <v>0.00042</v>
      </c>
      <c r="H11" t="n">
        <v>0</v>
      </c>
      <c r="I11" t="n">
        <v>0.4363385317505147</v>
      </c>
      <c r="J11" t="n">
        <v>0</v>
      </c>
      <c r="K11" t="n">
        <v>194825.785</v>
      </c>
      <c r="L11" t="n">
        <v>0.00042</v>
      </c>
      <c r="M11" t="n">
        <v>194825.81618</v>
      </c>
      <c r="N11" t="n">
        <v>4.934895579085641</v>
      </c>
    </row>
    <row r="14">
      <c r="A14" s="5" t="inlineStr">
        <is>
          <t>Description</t>
        </is>
      </c>
      <c r="B14" s="5" t="inlineStr">
        <is>
          <t>Value</t>
        </is>
      </c>
    </row>
    <row r="15">
      <c r="A15" t="inlineStr">
        <is>
          <t>Total CAPEX</t>
        </is>
      </c>
      <c r="B15" t="n">
        <v>93310091.66459</v>
      </c>
    </row>
    <row r="16">
      <c r="A16" t="inlineStr">
        <is>
          <t>Total OPEX</t>
        </is>
      </c>
      <c r="B16" t="n">
        <v>6534960.0097</v>
      </c>
    </row>
    <row r="17">
      <c r="A17" t="inlineStr">
        <is>
          <t>Total Methanol Output</t>
        </is>
      </c>
      <c r="B17" t="n">
        <v>876000.0013</v>
      </c>
    </row>
    <row r="18">
      <c r="A18" t="inlineStr">
        <is>
          <t>Total LCOM (USD/t)</t>
        </is>
      </c>
      <c r="B18" t="n">
        <v>706.6658897967264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451.01155</v>
      </c>
      <c r="D2" t="n">
        <v>0</v>
      </c>
      <c r="E2" t="n">
        <v>548846.7366468681</v>
      </c>
      <c r="F2" t="n">
        <v>0</v>
      </c>
      <c r="G2" t="n">
        <v>548846.7366468681</v>
      </c>
      <c r="H2" t="n">
        <v>0</v>
      </c>
      <c r="I2" t="n">
        <v>0.1389182540006897</v>
      </c>
      <c r="J2" t="n">
        <v>200287.0119814271</v>
      </c>
      <c r="K2" t="n">
        <v>21466702.43849365</v>
      </c>
      <c r="L2" t="n">
        <v>0</v>
      </c>
      <c r="M2" t="n">
        <v>21466702.27878541</v>
      </c>
      <c r="N2" t="n">
        <v>39.11238027930052</v>
      </c>
    </row>
    <row r="3">
      <c r="A3" s="39" t="n"/>
      <c r="B3" s="38" t="inlineStr">
        <is>
          <t>wind</t>
        </is>
      </c>
      <c r="C3" t="n">
        <v>451.83529</v>
      </c>
      <c r="D3" t="n">
        <v>0</v>
      </c>
      <c r="E3" t="n">
        <v>1342753.32588133</v>
      </c>
      <c r="F3" t="n">
        <v>0</v>
      </c>
      <c r="G3" t="n">
        <v>1342753.32588133</v>
      </c>
      <c r="H3" t="n">
        <v>0</v>
      </c>
      <c r="I3" t="n">
        <v>0.3392438495389284</v>
      </c>
      <c r="J3" t="n">
        <v>350714.9562402901</v>
      </c>
      <c r="K3" t="n">
        <v>30045877.85524769</v>
      </c>
      <c r="L3" t="n">
        <v>0</v>
      </c>
      <c r="M3" t="n">
        <v>30045878.03955267</v>
      </c>
      <c r="N3" t="n">
        <v>22.37631995424904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321.32279</v>
      </c>
      <c r="D4" t="n">
        <v>0</v>
      </c>
      <c r="E4" t="n">
        <v>1094999.999149231</v>
      </c>
      <c r="F4" t="n">
        <v>1855932.201947853</v>
      </c>
      <c r="G4" t="n">
        <v>-760932.2027986217</v>
      </c>
      <c r="H4" t="n">
        <v>0</v>
      </c>
      <c r="I4" t="n">
        <v>0.6593507003193007</v>
      </c>
      <c r="J4" t="n">
        <v>0</v>
      </c>
      <c r="K4" t="n">
        <v>19337088.15320831</v>
      </c>
      <c r="L4" t="n">
        <v>0</v>
      </c>
      <c r="M4" t="n">
        <v>19337087.84984951</v>
      </c>
      <c r="N4" t="n">
        <v>17.65944097248719</v>
      </c>
    </row>
    <row r="5">
      <c r="A5" s="40" t="n"/>
      <c r="B5" s="38" t="inlineStr">
        <is>
          <t>hydrogen</t>
        </is>
      </c>
      <c r="C5" t="n">
        <v>134.01015</v>
      </c>
      <c r="D5" t="n">
        <v>0</v>
      </c>
      <c r="E5" t="n">
        <v>409394.3145486491</v>
      </c>
      <c r="F5" t="n">
        <v>409394.3145486491</v>
      </c>
      <c r="G5" t="n">
        <v>0</v>
      </c>
      <c r="H5" t="n">
        <v>-0.0004285089971745037</v>
      </c>
      <c r="I5" t="n">
        <v>0.3487385902726383</v>
      </c>
      <c r="J5" t="n">
        <v>0</v>
      </c>
      <c r="K5" t="n">
        <v>0</v>
      </c>
      <c r="L5" t="n">
        <v>-0.0004285090067810415</v>
      </c>
      <c r="M5" t="n">
        <v>-0.0004285154864192009</v>
      </c>
      <c r="N5" t="n">
        <v>-1.046710723298335e-09</v>
      </c>
    </row>
    <row r="6">
      <c r="A6" s="40" t="n"/>
      <c r="B6" s="38" t="inlineStr">
        <is>
          <t>methanol</t>
        </is>
      </c>
      <c r="C6" t="n">
        <v>35.675129</v>
      </c>
      <c r="D6" t="n">
        <v>0</v>
      </c>
      <c r="E6" t="n">
        <v>86013.87653653914</v>
      </c>
      <c r="F6" t="n">
        <v>86013.87653653914</v>
      </c>
      <c r="G6" t="n">
        <v>0</v>
      </c>
      <c r="H6" t="n">
        <v>-7.73846140873502e-05</v>
      </c>
      <c r="I6" t="n">
        <v>0.275231959993392</v>
      </c>
      <c r="J6" t="n">
        <v>0</v>
      </c>
      <c r="K6" t="n">
        <v>0</v>
      </c>
      <c r="L6" t="n">
        <v>-7.738480462649022e-05</v>
      </c>
      <c r="M6" t="n">
        <v>-7.733097299933434e-05</v>
      </c>
      <c r="N6" t="n">
        <v>-8.993696245275869e-10</v>
      </c>
    </row>
    <row r="7">
      <c r="A7" s="39" t="n"/>
      <c r="B7" s="38" t="inlineStr">
        <is>
          <t>methanol_synthesis</t>
        </is>
      </c>
      <c r="C7" t="n">
        <v>134.01015</v>
      </c>
      <c r="D7" t="n">
        <v>0</v>
      </c>
      <c r="E7" t="n">
        <v>876000.006244003</v>
      </c>
      <c r="F7" t="n">
        <v>1130040.008054762</v>
      </c>
      <c r="G7" t="n">
        <v>-254040.0018107591</v>
      </c>
      <c r="H7" t="n">
        <v>0</v>
      </c>
      <c r="I7" t="n">
        <v>0.9327651740631753</v>
      </c>
      <c r="J7" t="n">
        <v>0</v>
      </c>
      <c r="K7" t="n">
        <v>18774950.88636531</v>
      </c>
      <c r="L7" t="n">
        <v>8168700.058225362</v>
      </c>
      <c r="M7" t="n">
        <v>26943651.5281373</v>
      </c>
      <c r="N7" t="n">
        <v>30.75759284941426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-107113812.8589029</v>
      </c>
    </row>
    <row r="9">
      <c r="A9" s="38" t="inlineStr">
        <is>
          <t>StorageUnit</t>
        </is>
      </c>
      <c r="B9" s="38" t="inlineStr">
        <is>
          <t>-</t>
        </is>
      </c>
      <c r="C9" t="n">
        <v>20.020134</v>
      </c>
      <c r="D9" t="n">
        <v>0</v>
      </c>
      <c r="E9" t="n">
        <v>8501.26775807199</v>
      </c>
      <c r="F9" t="n">
        <v>9129.123189382997</v>
      </c>
      <c r="G9" t="n">
        <v>-627.8554313109996</v>
      </c>
      <c r="H9" t="n">
        <v>0</v>
      </c>
      <c r="I9" t="n">
        <v>0.1005288828901185</v>
      </c>
      <c r="J9" t="n">
        <v>0</v>
      </c>
      <c r="K9" t="n">
        <v>411834.2995899345</v>
      </c>
      <c r="L9" t="n">
        <v>0</v>
      </c>
      <c r="M9" t="n">
        <v>411834.2986729372</v>
      </c>
      <c r="N9" t="n">
        <v>48.4438686549895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3560.8887</v>
      </c>
      <c r="D10" t="n">
        <v>0</v>
      </c>
      <c r="E10" t="n">
        <v>204697.157488579</v>
      </c>
      <c r="F10" t="n">
        <v>204697.1570600697</v>
      </c>
      <c r="G10" t="n">
        <v>0.0004285089989934932</v>
      </c>
      <c r="H10" t="n">
        <v>0</v>
      </c>
      <c r="I10" t="n">
        <v>0.3415313741538967</v>
      </c>
      <c r="J10" t="n">
        <v>0</v>
      </c>
      <c r="K10" t="n">
        <v>5697119.818008588</v>
      </c>
      <c r="L10" t="n">
        <v>0.0004285089989934932</v>
      </c>
      <c r="M10" t="n">
        <v>5697119.66666101</v>
      </c>
      <c r="N10" t="n">
        <v>27.83194323047154</v>
      </c>
    </row>
    <row r="11">
      <c r="A11" s="39" t="n"/>
      <c r="B11" s="38" t="inlineStr">
        <is>
          <t>methanol</t>
        </is>
      </c>
      <c r="C11" t="n">
        <v>28189.155</v>
      </c>
      <c r="D11" t="n">
        <v>0</v>
      </c>
      <c r="E11" t="n">
        <v>43006.93830696184</v>
      </c>
      <c r="F11" t="n">
        <v>43006.93822957719</v>
      </c>
      <c r="G11" t="n">
        <v>7.73846140873502e-05</v>
      </c>
      <c r="H11" t="n">
        <v>0</v>
      </c>
      <c r="I11" t="n">
        <v>0.4104970730001176</v>
      </c>
      <c r="J11" t="n">
        <v>0</v>
      </c>
      <c r="K11" t="n">
        <v>3211539.696760832</v>
      </c>
      <c r="L11" t="n">
        <v>7.73846140873502e-05</v>
      </c>
      <c r="M11" t="n">
        <v>3211539.651305753</v>
      </c>
      <c r="N11" t="n">
        <v>74.67491939052692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876000.006244003</v>
      </c>
    </row>
    <row r="16">
      <c r="A16" t="inlineStr">
        <is>
          <t>Total CAPEX</t>
        </is>
      </c>
      <c r="B16" t="n">
        <v>98945113.14767432</v>
      </c>
    </row>
    <row r="17">
      <c r="A17" t="inlineStr">
        <is>
          <t>Total OPEX</t>
        </is>
      </c>
      <c r="B17" t="n">
        <v>8168700.058225362</v>
      </c>
    </row>
    <row r="18">
      <c r="A18" t="inlineStr">
        <is>
          <t>Total LCOM (USD/t)</t>
        </is>
      </c>
      <c r="B18" t="n">
        <v>758.1114579257168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330.57496</v>
      </c>
      <c r="D2" t="n">
        <v>0</v>
      </c>
      <c r="E2" t="n">
        <v>407002.40381041</v>
      </c>
      <c r="F2" t="n">
        <v>0</v>
      </c>
      <c r="G2" t="n">
        <v>407002.40381041</v>
      </c>
      <c r="H2" t="n">
        <v>0</v>
      </c>
      <c r="I2" t="n">
        <v>0.140547431729835</v>
      </c>
      <c r="J2" t="n">
        <v>142085.2190466539</v>
      </c>
      <c r="K2" t="n">
        <v>15734307.24764575</v>
      </c>
      <c r="L2" t="n">
        <v>0</v>
      </c>
      <c r="M2" t="n">
        <v>15734307.31335466</v>
      </c>
      <c r="N2" t="n">
        <v>38.65900340157207</v>
      </c>
    </row>
    <row r="3">
      <c r="A3" s="39" t="n"/>
      <c r="B3" s="38" t="inlineStr">
        <is>
          <t>wind</t>
        </is>
      </c>
      <c r="C3" t="n">
        <v>400.37592</v>
      </c>
      <c r="D3" t="n">
        <v>0</v>
      </c>
      <c r="E3" t="n">
        <v>1484494.32759514</v>
      </c>
      <c r="F3" t="n">
        <v>0</v>
      </c>
      <c r="G3" t="n">
        <v>1484494.32759514</v>
      </c>
      <c r="H3" t="n">
        <v>0</v>
      </c>
      <c r="I3" t="n">
        <v>0.4232592778927209</v>
      </c>
      <c r="J3" t="n">
        <v>332452.8395429398</v>
      </c>
      <c r="K3" t="n">
        <v>26623962.87926608</v>
      </c>
      <c r="L3" t="n">
        <v>0</v>
      </c>
      <c r="M3" t="n">
        <v>26623962.83914765</v>
      </c>
      <c r="N3" t="n">
        <v>17.9347016315502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300.0174</v>
      </c>
      <c r="D4" t="n">
        <v>0</v>
      </c>
      <c r="E4" t="n">
        <v>1094999.993037253</v>
      </c>
      <c r="F4" t="n">
        <v>1855932.191588564</v>
      </c>
      <c r="G4" t="n">
        <v>-760932.1985513114</v>
      </c>
      <c r="H4" t="n">
        <v>0</v>
      </c>
      <c r="I4" t="n">
        <v>0.7061737266988002</v>
      </c>
      <c r="J4" t="n">
        <v>0</v>
      </c>
      <c r="K4" t="n">
        <v>18054937.5638633</v>
      </c>
      <c r="L4" t="n">
        <v>0</v>
      </c>
      <c r="M4" t="n">
        <v>18054936.84253706</v>
      </c>
      <c r="N4" t="n">
        <v>16.48852690168274</v>
      </c>
    </row>
    <row r="5">
      <c r="A5" s="40" t="n"/>
      <c r="B5" s="38" t="inlineStr">
        <is>
          <t>hydrogen</t>
        </is>
      </c>
      <c r="C5" t="n">
        <v>133.38422</v>
      </c>
      <c r="D5" t="n">
        <v>0</v>
      </c>
      <c r="E5" t="n">
        <v>357013.1134064884</v>
      </c>
      <c r="F5" t="n">
        <v>357013.1134064884</v>
      </c>
      <c r="G5" t="n">
        <v>0</v>
      </c>
      <c r="H5" t="n">
        <v>-0.0005114140396926814</v>
      </c>
      <c r="I5" t="n">
        <v>0.3055453007990381</v>
      </c>
      <c r="J5" t="n">
        <v>0</v>
      </c>
      <c r="K5" t="n">
        <v>0</v>
      </c>
      <c r="L5" t="n">
        <v>-0.0005114140253681398</v>
      </c>
      <c r="M5" t="n">
        <v>-0.0005114041268825531</v>
      </c>
      <c r="N5" t="n">
        <v>-1.432465278704012e-09</v>
      </c>
    </row>
    <row r="6">
      <c r="A6" s="40" t="n"/>
      <c r="B6" s="38" t="inlineStr">
        <is>
          <t>methanol</t>
        </is>
      </c>
      <c r="C6" t="n">
        <v>35.975573</v>
      </c>
      <c r="D6" t="n">
        <v>0</v>
      </c>
      <c r="E6" t="n">
        <v>81047.59380927576</v>
      </c>
      <c r="F6" t="n">
        <v>81047.59380927576</v>
      </c>
      <c r="G6" t="n">
        <v>0</v>
      </c>
      <c r="H6" t="n">
        <v>6.56675092614023e-06</v>
      </c>
      <c r="I6" t="n">
        <v>0.2571747342486074</v>
      </c>
      <c r="J6" t="n">
        <v>0</v>
      </c>
      <c r="K6" t="n">
        <v>0</v>
      </c>
      <c r="L6" t="n">
        <v>6.566702722921036e-06</v>
      </c>
      <c r="M6" t="n">
        <v>6.585381925106049e-06</v>
      </c>
      <c r="N6" t="n">
        <v>8.100118371896809e-11</v>
      </c>
    </row>
    <row r="7">
      <c r="A7" s="39" t="n"/>
      <c r="B7" s="38" t="inlineStr">
        <is>
          <t>methanol_synthesis</t>
        </is>
      </c>
      <c r="C7" t="n">
        <v>133.38422</v>
      </c>
      <c r="D7" t="n">
        <v>0</v>
      </c>
      <c r="E7" t="n">
        <v>875999.9881543948</v>
      </c>
      <c r="F7" t="n">
        <v>1130039.984719177</v>
      </c>
      <c r="G7" t="n">
        <v>-254039.9965647816</v>
      </c>
      <c r="H7" t="n">
        <v>0</v>
      </c>
      <c r="I7" t="n">
        <v>0.9371423269536888</v>
      </c>
      <c r="J7" t="n">
        <v>0</v>
      </c>
      <c r="K7" t="n">
        <v>18687257.49143736</v>
      </c>
      <c r="L7" t="n">
        <v>8168699.889539815</v>
      </c>
      <c r="M7" t="n">
        <v>26855957.34314155</v>
      </c>
      <c r="N7" t="n">
        <v>30.65748596609417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-97601296.89230321</v>
      </c>
    </row>
    <row r="9">
      <c r="A9" s="38" t="inlineStr">
        <is>
          <t>StorageUnit</t>
        </is>
      </c>
      <c r="B9" s="38" t="inlineStr">
        <is>
          <t>-</t>
        </is>
      </c>
      <c r="C9" t="n">
        <v>16.817515</v>
      </c>
      <c r="D9" t="n">
        <v>0</v>
      </c>
      <c r="E9" t="n">
        <v>7102.172351069003</v>
      </c>
      <c r="F9" t="n">
        <v>7626.698550631015</v>
      </c>
      <c r="G9" t="n">
        <v>-524.5261995620007</v>
      </c>
      <c r="H9" t="n">
        <v>0</v>
      </c>
      <c r="I9" t="n">
        <v>0.09997778844348103</v>
      </c>
      <c r="J9" t="n">
        <v>0</v>
      </c>
      <c r="K9" t="n">
        <v>345953.2044524886</v>
      </c>
      <c r="L9" t="n">
        <v>0</v>
      </c>
      <c r="M9" t="n">
        <v>345953.2042213128</v>
      </c>
      <c r="N9" t="n">
        <v>48.71089958401826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4244.3931</v>
      </c>
      <c r="D10" t="n">
        <v>0</v>
      </c>
      <c r="E10" t="n">
        <v>178506.5569589511</v>
      </c>
      <c r="F10" t="n">
        <v>178506.5564475382</v>
      </c>
      <c r="G10" t="n">
        <v>0.0005114140396926814</v>
      </c>
      <c r="H10" t="n">
        <v>0</v>
      </c>
      <c r="I10" t="n">
        <v>0.333664610130959</v>
      </c>
      <c r="J10" t="n">
        <v>0</v>
      </c>
      <c r="K10" t="n">
        <v>6790668.870225825</v>
      </c>
      <c r="L10" t="n">
        <v>0.0005114140396926814</v>
      </c>
      <c r="M10" t="n">
        <v>6790668.621383178</v>
      </c>
      <c r="N10" t="n">
        <v>38.04156405831484</v>
      </c>
    </row>
    <row r="11">
      <c r="A11" s="39" t="n"/>
      <c r="B11" s="38" t="inlineStr">
        <is>
          <t>methanol</t>
        </is>
      </c>
      <c r="C11" t="n">
        <v>28048.452</v>
      </c>
      <c r="D11" t="n">
        <v>0</v>
      </c>
      <c r="E11" t="n">
        <v>40523.79690135448</v>
      </c>
      <c r="F11" t="n">
        <v>40523.79690792103</v>
      </c>
      <c r="G11" t="n">
        <v>-6.56675092614023e-06</v>
      </c>
      <c r="H11" t="n">
        <v>0</v>
      </c>
      <c r="I11" t="n">
        <v>0.4207209658597962</v>
      </c>
      <c r="J11" t="n">
        <v>0</v>
      </c>
      <c r="K11" t="n">
        <v>3195509.657195854</v>
      </c>
      <c r="L11" t="n">
        <v>-6.56675092614023e-06</v>
      </c>
      <c r="M11" t="n">
        <v>3195509.611767876</v>
      </c>
      <c r="N11" t="n">
        <v>78.85513836589769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875999.9881543948</v>
      </c>
    </row>
    <row r="16">
      <c r="A16" t="inlineStr">
        <is>
          <t>Total CAPEX</t>
        </is>
      </c>
      <c r="B16" t="n">
        <v>89432596.91408665</v>
      </c>
    </row>
    <row r="17">
      <c r="A17" t="inlineStr">
        <is>
          <t>Total OPEX</t>
        </is>
      </c>
      <c r="B17" t="n">
        <v>8168699.889539815</v>
      </c>
    </row>
    <row r="18">
      <c r="A18" t="inlineStr">
        <is>
          <t>Total LCOM (USD/t)</t>
        </is>
      </c>
      <c r="B18" t="n">
        <v>690.7854433393331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241.84942</v>
      </c>
      <c r="D2" t="n">
        <v>0</v>
      </c>
      <c r="E2" t="n">
        <v>343513.68015992</v>
      </c>
      <c r="F2" t="n">
        <v>0</v>
      </c>
      <c r="G2" t="n">
        <v>343513.68015992</v>
      </c>
      <c r="H2" t="n">
        <v>0</v>
      </c>
      <c r="I2" t="n">
        <v>0.1621417592368616</v>
      </c>
      <c r="J2" t="n">
        <v>107545.16305968</v>
      </c>
      <c r="K2" t="n">
        <v>11511256.27284329</v>
      </c>
      <c r="L2" t="n">
        <v>0</v>
      </c>
      <c r="M2" t="n">
        <v>11511256.18780821</v>
      </c>
      <c r="N2" t="n">
        <v>33.51032827120375</v>
      </c>
    </row>
    <row r="3">
      <c r="A3" s="39" t="n"/>
      <c r="B3" s="38" t="inlineStr">
        <is>
          <t>wind</t>
        </is>
      </c>
      <c r="C3" t="n">
        <v>364.79935</v>
      </c>
      <c r="D3" t="n">
        <v>0</v>
      </c>
      <c r="E3" t="n">
        <v>1547836.127521118</v>
      </c>
      <c r="F3" t="n">
        <v>0</v>
      </c>
      <c r="G3" t="n">
        <v>1547836.127521118</v>
      </c>
      <c r="H3" t="n">
        <v>0</v>
      </c>
      <c r="I3" t="n">
        <v>0.4843583791011187</v>
      </c>
      <c r="J3" t="n">
        <v>250996.76437053</v>
      </c>
      <c r="K3" t="n">
        <v>24258213.01336103</v>
      </c>
      <c r="L3" t="n">
        <v>0</v>
      </c>
      <c r="M3" t="n">
        <v>24258212.7418534</v>
      </c>
      <c r="N3" t="n">
        <v>15.67233915175713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280.35085</v>
      </c>
      <c r="D4" t="n">
        <v>0</v>
      </c>
      <c r="E4" t="n">
        <v>1094999.992477115</v>
      </c>
      <c r="F4" t="n">
        <v>1855932.190639176</v>
      </c>
      <c r="G4" t="n">
        <v>-760932.1981620609</v>
      </c>
      <c r="H4" t="n">
        <v>0</v>
      </c>
      <c r="I4" t="n">
        <v>0.755711656747631</v>
      </c>
      <c r="J4" t="n">
        <v>0</v>
      </c>
      <c r="K4" t="n">
        <v>16871411.76720418</v>
      </c>
      <c r="L4" t="n">
        <v>0</v>
      </c>
      <c r="M4" t="n">
        <v>16871411.90852956</v>
      </c>
      <c r="N4" t="n">
        <v>15.4076822141004</v>
      </c>
    </row>
    <row r="5">
      <c r="A5" s="40" t="n"/>
      <c r="B5" s="38" t="inlineStr">
        <is>
          <t>hydrogen</t>
        </is>
      </c>
      <c r="C5" t="n">
        <v>133.50529</v>
      </c>
      <c r="D5" t="n">
        <v>0</v>
      </c>
      <c r="E5" t="n">
        <v>315687.325819759</v>
      </c>
      <c r="F5" t="n">
        <v>315687.325819759</v>
      </c>
      <c r="G5" t="n">
        <v>0</v>
      </c>
      <c r="H5" t="n">
        <v>-0.0007666410278943658</v>
      </c>
      <c r="I5" t="n">
        <v>0.2699321200018338</v>
      </c>
      <c r="J5" t="n">
        <v>0</v>
      </c>
      <c r="K5" t="n">
        <v>0</v>
      </c>
      <c r="L5" t="n">
        <v>-0.0007666410269848711</v>
      </c>
      <c r="M5" t="n">
        <v>-0.0007666591554880142</v>
      </c>
      <c r="N5" t="n">
        <v>-2.428533393973035e-09</v>
      </c>
    </row>
    <row r="6">
      <c r="A6" s="40" t="n"/>
      <c r="B6" s="38" t="inlineStr">
        <is>
          <t>methanol</t>
        </is>
      </c>
      <c r="C6" t="n">
        <v>35.917462</v>
      </c>
      <c r="D6" t="n">
        <v>0</v>
      </c>
      <c r="E6" t="n">
        <v>81984.95625689501</v>
      </c>
      <c r="F6" t="n">
        <v>81984.95625689501</v>
      </c>
      <c r="G6" t="n">
        <v>0</v>
      </c>
      <c r="H6" t="n">
        <v>0.0004325350241742854</v>
      </c>
      <c r="I6" t="n">
        <v>0.2605700055125</v>
      </c>
      <c r="J6" t="n">
        <v>0</v>
      </c>
      <c r="K6" t="n">
        <v>0</v>
      </c>
      <c r="L6" t="n">
        <v>0.0004325350500948844</v>
      </c>
      <c r="M6" t="n">
        <v>0.0004325376357883215</v>
      </c>
      <c r="N6" t="n">
        <v>5.276120428178646e-09</v>
      </c>
    </row>
    <row r="7">
      <c r="A7" s="39" t="n"/>
      <c r="B7" s="38" t="inlineStr">
        <is>
          <t>methanol_synthesis</t>
        </is>
      </c>
      <c r="C7" t="n">
        <v>133.50529</v>
      </c>
      <c r="D7" t="n">
        <v>0</v>
      </c>
      <c r="E7" t="n">
        <v>876000.0155464023</v>
      </c>
      <c r="F7" t="n">
        <v>1130040.02005486</v>
      </c>
      <c r="G7" t="n">
        <v>-254040.0045084577</v>
      </c>
      <c r="H7" t="n">
        <v>0</v>
      </c>
      <c r="I7" t="n">
        <v>0.9362925036032601</v>
      </c>
      <c r="J7" t="n">
        <v>0</v>
      </c>
      <c r="K7" t="n">
        <v>18704219.51486478</v>
      </c>
      <c r="L7" t="n">
        <v>8168700.144970185</v>
      </c>
      <c r="M7" t="n">
        <v>26872919.88500031</v>
      </c>
      <c r="N7" t="n">
        <v>30.67684863936694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-89107762.08449638</v>
      </c>
    </row>
    <row r="9">
      <c r="A9" s="38" t="inlineStr">
        <is>
          <t>StorageUnit</t>
        </is>
      </c>
      <c r="B9" s="38" t="inlineStr">
        <is>
          <t>-</t>
        </is>
      </c>
      <c r="C9" t="n">
        <v>10.335676</v>
      </c>
      <c r="D9" t="n">
        <v>0</v>
      </c>
      <c r="E9" t="n">
        <v>5112.878662215</v>
      </c>
      <c r="F9" t="n">
        <v>5490.486848635996</v>
      </c>
      <c r="G9" t="n">
        <v>-377.6081864210001</v>
      </c>
      <c r="H9" t="n">
        <v>0</v>
      </c>
      <c r="I9" t="n">
        <v>0.1171118224716866</v>
      </c>
      <c r="J9" t="n">
        <v>0</v>
      </c>
      <c r="K9" t="n">
        <v>212615.2545356837</v>
      </c>
      <c r="L9" t="n">
        <v>0</v>
      </c>
      <c r="M9" t="n">
        <v>212615.2595848228</v>
      </c>
      <c r="N9" t="n">
        <v>41.58425686024663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4569.4081</v>
      </c>
      <c r="D10" t="n">
        <v>0</v>
      </c>
      <c r="E10" t="n">
        <v>157843.6632932001</v>
      </c>
      <c r="F10" t="n">
        <v>157843.6625265599</v>
      </c>
      <c r="G10" t="n">
        <v>0.0007666410278943658</v>
      </c>
      <c r="H10" t="n">
        <v>0</v>
      </c>
      <c r="I10" t="n">
        <v>0.4178149872258604</v>
      </c>
      <c r="J10" t="n">
        <v>0</v>
      </c>
      <c r="K10" t="n">
        <v>7310665.296300601</v>
      </c>
      <c r="L10" t="n">
        <v>0.0007666410278943658</v>
      </c>
      <c r="M10" t="n">
        <v>7310665.370673479</v>
      </c>
      <c r="N10" t="n">
        <v>46.315862278828</v>
      </c>
    </row>
    <row r="11">
      <c r="A11" s="39" t="n"/>
      <c r="B11" s="38" t="inlineStr">
        <is>
          <t>methanol</t>
        </is>
      </c>
      <c r="C11" t="n">
        <v>18175.32</v>
      </c>
      <c r="D11" t="n">
        <v>0</v>
      </c>
      <c r="E11" t="n">
        <v>40992.47791218005</v>
      </c>
      <c r="F11" t="n">
        <v>40992.47834471503</v>
      </c>
      <c r="G11" t="n">
        <v>-0.0004325350241742854</v>
      </c>
      <c r="H11" t="n">
        <v>0</v>
      </c>
      <c r="I11" t="n">
        <v>0.4810068492589518</v>
      </c>
      <c r="J11" t="n">
        <v>0</v>
      </c>
      <c r="K11" t="n">
        <v>2070681.497240024</v>
      </c>
      <c r="L11" t="n">
        <v>-0.0004325350241742854</v>
      </c>
      <c r="M11" t="n">
        <v>2070681.577479202</v>
      </c>
      <c r="N11" t="n">
        <v>50.51369624240125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876000.0155464023</v>
      </c>
    </row>
    <row r="16">
      <c r="A16" t="inlineStr">
        <is>
          <t>Total CAPEX</t>
        </is>
      </c>
      <c r="B16" t="n">
        <v>80939062.61634959</v>
      </c>
    </row>
    <row r="17">
      <c r="A17" t="inlineStr">
        <is>
          <t>Total OPEX</t>
        </is>
      </c>
      <c r="B17" t="n">
        <v>8168700.144970185</v>
      </c>
    </row>
    <row r="18">
      <c r="A18" t="inlineStr">
        <is>
          <t>Total LCOM (USD/t)</t>
        </is>
      </c>
      <c r="B18" t="n">
        <v>630.6713690816345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351.44028</v>
      </c>
      <c r="D2" t="n">
        <v>0</v>
      </c>
      <c r="E2" t="n">
        <v>522867.8159108206</v>
      </c>
      <c r="F2" t="n">
        <v>0</v>
      </c>
      <c r="G2" t="n">
        <v>522867.8159108206</v>
      </c>
      <c r="H2" t="n">
        <v>0</v>
      </c>
      <c r="I2" t="n">
        <v>0.1698385479294939</v>
      </c>
      <c r="J2" t="n">
        <v>132582.3644204394</v>
      </c>
      <c r="K2" t="n">
        <v>16727429.52073155</v>
      </c>
      <c r="L2" t="n">
        <v>0</v>
      </c>
      <c r="M2" t="n">
        <v>16727429.23830067</v>
      </c>
      <c r="N2" t="n">
        <v>31.99169795746938</v>
      </c>
    </row>
    <row r="3">
      <c r="A3" s="39" t="n"/>
      <c r="B3" s="38" t="inlineStr">
        <is>
          <t>wind</t>
        </is>
      </c>
      <c r="C3" t="n">
        <v>410.77125</v>
      </c>
      <c r="D3" t="n">
        <v>0</v>
      </c>
      <c r="E3" t="n">
        <v>1368935.212069369</v>
      </c>
      <c r="F3" t="n">
        <v>0</v>
      </c>
      <c r="G3" t="n">
        <v>1368935.212069369</v>
      </c>
      <c r="H3" t="n">
        <v>0</v>
      </c>
      <c r="I3" t="n">
        <v>0.3804334965757553</v>
      </c>
      <c r="J3" t="n">
        <v>231310.4602327798</v>
      </c>
      <c r="K3" t="n">
        <v>27315225.43081443</v>
      </c>
      <c r="L3" t="n">
        <v>0</v>
      </c>
      <c r="M3" t="n">
        <v>27315225.46719453</v>
      </c>
      <c r="N3" t="n">
        <v>19.95362908804357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305.54438</v>
      </c>
      <c r="D4" t="n">
        <v>0</v>
      </c>
      <c r="E4" t="n">
        <v>1095000.003714161</v>
      </c>
      <c r="F4" t="n">
        <v>1855932.209685027</v>
      </c>
      <c r="G4" t="n">
        <v>-760932.2059708657</v>
      </c>
      <c r="H4" t="n">
        <v>0</v>
      </c>
      <c r="I4" t="n">
        <v>0.693399785321826</v>
      </c>
      <c r="J4" t="n">
        <v>0</v>
      </c>
      <c r="K4" t="n">
        <v>18387549.20177737</v>
      </c>
      <c r="L4" t="n">
        <v>0</v>
      </c>
      <c r="M4" t="n">
        <v>18387549.21063439</v>
      </c>
      <c r="N4" t="n">
        <v>16.79228232718269</v>
      </c>
    </row>
    <row r="5">
      <c r="A5" s="40" t="n"/>
      <c r="B5" s="38" t="inlineStr">
        <is>
          <t>hydrogen</t>
        </is>
      </c>
      <c r="C5" t="n">
        <v>135.06528</v>
      </c>
      <c r="D5" t="n">
        <v>0</v>
      </c>
      <c r="E5" t="n">
        <v>387367.7783216856</v>
      </c>
      <c r="F5" t="n">
        <v>387367.7783216856</v>
      </c>
      <c r="G5" t="n">
        <v>0</v>
      </c>
      <c r="H5" t="n">
        <v>0.0001855259706644574</v>
      </c>
      <c r="I5" t="n">
        <v>0.3273977295901452</v>
      </c>
      <c r="J5" t="n">
        <v>0</v>
      </c>
      <c r="K5" t="n">
        <v>0</v>
      </c>
      <c r="L5" t="n">
        <v>0.0001855260074989928</v>
      </c>
      <c r="M5" t="n">
        <v>0.0001855148002505302</v>
      </c>
      <c r="N5" t="n">
        <v>4.789494375171354e-10</v>
      </c>
    </row>
    <row r="6">
      <c r="A6" s="40" t="n"/>
      <c r="B6" s="38" t="inlineStr">
        <is>
          <t>methanol</t>
        </is>
      </c>
      <c r="C6" t="n">
        <v>35.168665</v>
      </c>
      <c r="D6" t="n">
        <v>0</v>
      </c>
      <c r="E6" t="n">
        <v>91839.50489159126</v>
      </c>
      <c r="F6" t="n">
        <v>91839.50489159126</v>
      </c>
      <c r="G6" t="n">
        <v>0</v>
      </c>
      <c r="H6" t="n">
        <v>0.0003230986167181982</v>
      </c>
      <c r="I6" t="n">
        <v>0.298105195224652</v>
      </c>
      <c r="J6" t="n">
        <v>0</v>
      </c>
      <c r="K6" t="n">
        <v>0</v>
      </c>
      <c r="L6" t="n">
        <v>0.0003230991615055245</v>
      </c>
      <c r="M6" t="n">
        <v>0.0003230995498597622</v>
      </c>
      <c r="N6" t="n">
        <v>3.518278341890994e-09</v>
      </c>
    </row>
    <row r="7">
      <c r="A7" s="39" t="n"/>
      <c r="B7" s="38" t="inlineStr">
        <is>
          <t>methanol_synthesis</t>
        </is>
      </c>
      <c r="C7" t="n">
        <v>135.06528</v>
      </c>
      <c r="D7" t="n">
        <v>0</v>
      </c>
      <c r="E7" t="n">
        <v>875999.9962439965</v>
      </c>
      <c r="F7" t="n">
        <v>1130039.995154765</v>
      </c>
      <c r="G7" t="n">
        <v>-254039.9989107688</v>
      </c>
      <c r="H7" t="n">
        <v>0</v>
      </c>
      <c r="I7" t="n">
        <v>0.9254784017331499</v>
      </c>
      <c r="J7" t="n">
        <v>0</v>
      </c>
      <c r="K7" t="n">
        <v>18922775.61403504</v>
      </c>
      <c r="L7" t="n">
        <v>8168699.964975253</v>
      </c>
      <c r="M7" t="n">
        <v>27091473.6840908</v>
      </c>
      <c r="N7" t="n">
        <v>30.92633995462289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-99931401.59600286</v>
      </c>
    </row>
    <row r="9">
      <c r="A9" s="38" t="inlineStr">
        <is>
          <t>StorageUnit</t>
        </is>
      </c>
      <c r="B9" s="38" t="inlineStr">
        <is>
          <t>-</t>
        </is>
      </c>
      <c r="C9" t="n">
        <v>23.679789</v>
      </c>
      <c r="D9" t="n">
        <v>0</v>
      </c>
      <c r="E9" t="n">
        <v>11249.46414026398</v>
      </c>
      <c r="F9" t="n">
        <v>12080.28578504597</v>
      </c>
      <c r="G9" t="n">
        <v>-830.8216447819955</v>
      </c>
      <c r="H9" t="n">
        <v>0</v>
      </c>
      <c r="I9" t="n">
        <v>0.1124677868452873</v>
      </c>
      <c r="J9" t="n">
        <v>0</v>
      </c>
      <c r="K9" t="n">
        <v>487117.0850930586</v>
      </c>
      <c r="L9" t="n">
        <v>0</v>
      </c>
      <c r="M9" t="n">
        <v>487117.0850938406</v>
      </c>
      <c r="N9" t="n">
        <v>43.30135898210074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4856.0488</v>
      </c>
      <c r="D10" t="n">
        <v>0</v>
      </c>
      <c r="E10" t="n">
        <v>193683.8890680801</v>
      </c>
      <c r="F10" t="n">
        <v>193683.8892536067</v>
      </c>
      <c r="G10" t="n">
        <v>-0.0001855259706644574</v>
      </c>
      <c r="H10" t="n">
        <v>0</v>
      </c>
      <c r="I10" t="n">
        <v>0.4280056370437583</v>
      </c>
      <c r="J10" t="n">
        <v>0</v>
      </c>
      <c r="K10" t="n">
        <v>7769266.098009977</v>
      </c>
      <c r="L10" t="n">
        <v>-0.0001855259706644574</v>
      </c>
      <c r="M10" t="n">
        <v>7769266.12510947</v>
      </c>
      <c r="N10" t="n">
        <v>40.11312537398815</v>
      </c>
    </row>
    <row r="11">
      <c r="A11" s="39" t="n"/>
      <c r="B11" s="38" t="inlineStr">
        <is>
          <t>methanol</t>
        </is>
      </c>
      <c r="C11" t="n">
        <v>18900.856</v>
      </c>
      <c r="D11" t="n">
        <v>0</v>
      </c>
      <c r="E11" t="n">
        <v>45919.75228424604</v>
      </c>
      <c r="F11" t="n">
        <v>45919.75260734465</v>
      </c>
      <c r="G11" t="n">
        <v>-0.0003230986167181982</v>
      </c>
      <c r="H11" t="n">
        <v>0</v>
      </c>
      <c r="I11" t="n">
        <v>0.5115393689275329</v>
      </c>
      <c r="J11" t="n">
        <v>0</v>
      </c>
      <c r="K11" t="n">
        <v>2153340.507963441</v>
      </c>
      <c r="L11" t="n">
        <v>-0.0003230986167181982</v>
      </c>
      <c r="M11" t="n">
        <v>2153340.481020352</v>
      </c>
      <c r="N11" t="n">
        <v>46.89355612571747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875999.9962439965</v>
      </c>
    </row>
    <row r="16">
      <c r="A16" t="inlineStr">
        <is>
          <t>Total CAPEX</t>
        </is>
      </c>
      <c r="B16" t="n">
        <v>91762703.45842485</v>
      </c>
    </row>
    <row r="17">
      <c r="A17" t="inlineStr">
        <is>
          <t>Total OPEX</t>
        </is>
      </c>
      <c r="B17" t="n">
        <v>8168699.964975254</v>
      </c>
    </row>
    <row r="18">
      <c r="A18" t="inlineStr">
        <is>
          <t>Total LCOM (USD/t)</t>
        </is>
      </c>
      <c r="B18" t="n">
        <v>707.2770592255888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403.70214</v>
      </c>
      <c r="D2" t="n">
        <v>0</v>
      </c>
      <c r="E2" t="n">
        <v>528981.2189177002</v>
      </c>
      <c r="F2" t="n">
        <v>0</v>
      </c>
      <c r="G2" t="n">
        <v>528981.2189177002</v>
      </c>
      <c r="H2" t="n">
        <v>0</v>
      </c>
      <c r="I2" t="n">
        <v>0.1495805394906121</v>
      </c>
      <c r="J2" t="n">
        <v>177763.16653201</v>
      </c>
      <c r="K2" t="n">
        <v>19214926.34315708</v>
      </c>
      <c r="L2" t="n">
        <v>0</v>
      </c>
      <c r="M2" t="n">
        <v>19214926.45593766</v>
      </c>
      <c r="N2" t="n">
        <v>36.32440201799898</v>
      </c>
    </row>
    <row r="3">
      <c r="A3" s="39" t="n"/>
      <c r="B3" s="38" t="inlineStr">
        <is>
          <t>wind</t>
        </is>
      </c>
      <c r="C3" t="n">
        <v>401.72645</v>
      </c>
      <c r="D3" t="n">
        <v>0</v>
      </c>
      <c r="E3" t="n">
        <v>1362724.595065922</v>
      </c>
      <c r="F3" t="n">
        <v>0</v>
      </c>
      <c r="G3" t="n">
        <v>1362724.595065922</v>
      </c>
      <c r="H3" t="n">
        <v>0</v>
      </c>
      <c r="I3" t="n">
        <v>0.3872340703145653</v>
      </c>
      <c r="J3" t="n">
        <v>311840.3768438802</v>
      </c>
      <c r="K3" t="n">
        <v>26713769.63034974</v>
      </c>
      <c r="L3" t="n">
        <v>0</v>
      </c>
      <c r="M3" t="n">
        <v>26713769.3631089</v>
      </c>
      <c r="N3" t="n">
        <v>19.60320482937832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309.09899</v>
      </c>
      <c r="D4" t="n">
        <v>0</v>
      </c>
      <c r="E4" t="n">
        <v>1095000.0060195</v>
      </c>
      <c r="F4" t="n">
        <v>1855932.213592366</v>
      </c>
      <c r="G4" t="n">
        <v>-760932.2075728658</v>
      </c>
      <c r="H4" t="n">
        <v>0</v>
      </c>
      <c r="I4" t="n">
        <v>0.6854257529095594</v>
      </c>
      <c r="J4" t="n">
        <v>0</v>
      </c>
      <c r="K4" t="n">
        <v>18601464.33341268</v>
      </c>
      <c r="L4" t="n">
        <v>0</v>
      </c>
      <c r="M4" t="n">
        <v>18601464.84179188</v>
      </c>
      <c r="N4" t="n">
        <v>16.98763903153853</v>
      </c>
    </row>
    <row r="5">
      <c r="A5" s="40" t="n"/>
      <c r="B5" s="38" t="inlineStr">
        <is>
          <t>hydrogen</t>
        </is>
      </c>
      <c r="C5" t="n">
        <v>134.35101</v>
      </c>
      <c r="D5" t="n">
        <v>0</v>
      </c>
      <c r="E5" t="n">
        <v>400679.4313413969</v>
      </c>
      <c r="F5" t="n">
        <v>400679.4313413969</v>
      </c>
      <c r="G5" t="n">
        <v>0</v>
      </c>
      <c r="H5" t="n">
        <v>-0.0006702550051613798</v>
      </c>
      <c r="I5" t="n">
        <v>0.3404489561487594</v>
      </c>
      <c r="J5" t="n">
        <v>0</v>
      </c>
      <c r="K5" t="n">
        <v>0</v>
      </c>
      <c r="L5" t="n">
        <v>-0.000670255009936227</v>
      </c>
      <c r="M5" t="n">
        <v>-0.0006702374666929245</v>
      </c>
      <c r="N5" t="n">
        <v>-1.672777259559995e-09</v>
      </c>
    </row>
    <row r="6">
      <c r="A6" s="40" t="n"/>
      <c r="B6" s="38" t="inlineStr">
        <is>
          <t>methanol</t>
        </is>
      </c>
      <c r="C6" t="n">
        <v>35.511515</v>
      </c>
      <c r="D6" t="n">
        <v>0</v>
      </c>
      <c r="E6" t="n">
        <v>86975.5193494009</v>
      </c>
      <c r="F6" t="n">
        <v>86975.5193494009</v>
      </c>
      <c r="G6" t="n">
        <v>0</v>
      </c>
      <c r="H6" t="n">
        <v>8.487484018360192e-05</v>
      </c>
      <c r="I6" t="n">
        <v>0.2795913453565075</v>
      </c>
      <c r="J6" t="n">
        <v>0</v>
      </c>
      <c r="K6" t="n">
        <v>0</v>
      </c>
      <c r="L6" t="n">
        <v>8.487489844810625e-05</v>
      </c>
      <c r="M6" t="n">
        <v>8.486257866024971e-05</v>
      </c>
      <c r="N6" t="n">
        <v>9.755263745871913e-10</v>
      </c>
    </row>
    <row r="7">
      <c r="A7" s="39" t="n"/>
      <c r="B7" s="38" t="inlineStr">
        <is>
          <t>methanol_synthesis</t>
        </is>
      </c>
      <c r="C7" t="n">
        <v>134.35101</v>
      </c>
      <c r="D7" t="n">
        <v>0</v>
      </c>
      <c r="E7" t="n">
        <v>875999.9968280015</v>
      </c>
      <c r="F7" t="n">
        <v>1130039.995908115</v>
      </c>
      <c r="G7" t="n">
        <v>-254039.9990801135</v>
      </c>
      <c r="H7" t="n">
        <v>0</v>
      </c>
      <c r="I7" t="n">
        <v>0.9303986590601286</v>
      </c>
      <c r="J7" t="n">
        <v>0</v>
      </c>
      <c r="K7" t="n">
        <v>18822705.70015461</v>
      </c>
      <c r="L7" t="n">
        <v>8168699.970421158</v>
      </c>
      <c r="M7" t="n">
        <v>26991405.81202618</v>
      </c>
      <c r="N7" t="n">
        <v>30.81210720292419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-102591652.865804</v>
      </c>
    </row>
    <row r="9">
      <c r="A9" s="38" t="inlineStr">
        <is>
          <t>StorageUnit</t>
        </is>
      </c>
      <c r="B9" s="38" t="inlineStr">
        <is>
          <t>-</t>
        </is>
      </c>
      <c r="C9" t="n">
        <v>23.090608</v>
      </c>
      <c r="D9" t="n">
        <v>0</v>
      </c>
      <c r="E9" t="n">
        <v>9933.187748413013</v>
      </c>
      <c r="F9" t="n">
        <v>10666.79663688301</v>
      </c>
      <c r="G9" t="n">
        <v>-733.6088884699996</v>
      </c>
      <c r="H9" t="n">
        <v>0</v>
      </c>
      <c r="I9" t="n">
        <v>0.1018421165443337</v>
      </c>
      <c r="J9" t="n">
        <v>0</v>
      </c>
      <c r="K9" t="n">
        <v>474997.0391200048</v>
      </c>
      <c r="L9" t="n">
        <v>0</v>
      </c>
      <c r="M9" t="n">
        <v>474997.0411561953</v>
      </c>
      <c r="N9" t="n">
        <v>47.81919492381332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4264.5417</v>
      </c>
      <c r="D10" t="n">
        <v>0</v>
      </c>
      <c r="E10" t="n">
        <v>200339.716005826</v>
      </c>
      <c r="F10" t="n">
        <v>200339.7153355715</v>
      </c>
      <c r="G10" t="n">
        <v>0.0006702550051613798</v>
      </c>
      <c r="H10" t="n">
        <v>0</v>
      </c>
      <c r="I10" t="n">
        <v>0.3920859890830993</v>
      </c>
      <c r="J10" t="n">
        <v>0</v>
      </c>
      <c r="K10" t="n">
        <v>6822904.920840135</v>
      </c>
      <c r="L10" t="n">
        <v>0.0006702550051613798</v>
      </c>
      <c r="M10" t="n">
        <v>6822904.854996338</v>
      </c>
      <c r="N10" t="n">
        <v>34.05667628478562</v>
      </c>
    </row>
    <row r="11">
      <c r="A11" s="39" t="n"/>
      <c r="B11" s="38" t="inlineStr">
        <is>
          <t>methanol</t>
        </is>
      </c>
      <c r="C11" t="n">
        <v>33110.192</v>
      </c>
      <c r="D11" t="n">
        <v>0</v>
      </c>
      <c r="E11" t="n">
        <v>43487.75963226307</v>
      </c>
      <c r="F11" t="n">
        <v>43487.7597171382</v>
      </c>
      <c r="G11" t="n">
        <v>-8.487484018360192e-05</v>
      </c>
      <c r="H11" t="n">
        <v>0</v>
      </c>
      <c r="I11" t="n">
        <v>0.4586307648626283</v>
      </c>
      <c r="J11" t="n">
        <v>0</v>
      </c>
      <c r="K11" t="n">
        <v>3772184.585716491</v>
      </c>
      <c r="L11" t="n">
        <v>-8.487484018360192e-05</v>
      </c>
      <c r="M11" t="n">
        <v>3772184.615625521</v>
      </c>
      <c r="N11" t="n">
        <v>86.74129565476785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875999.9968280015</v>
      </c>
    </row>
    <row r="16">
      <c r="A16" t="inlineStr">
        <is>
          <t>Total CAPEX</t>
        </is>
      </c>
      <c r="B16" t="n">
        <v>94422952.55275074</v>
      </c>
    </row>
    <row r="17">
      <c r="A17" t="inlineStr">
        <is>
          <t>Total OPEX</t>
        </is>
      </c>
      <c r="B17" t="n">
        <v>8168699.970421158</v>
      </c>
    </row>
    <row r="18">
      <c r="A18" t="inlineStr">
        <is>
          <t>Total LCOM (USD/t)</t>
        </is>
      </c>
      <c r="B18" t="n">
        <v>726.1053058754233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C1" s="38" t="inlineStr">
        <is>
          <t>Optimal Capacity</t>
        </is>
      </c>
      <c r="D1" s="38" t="inlineStr">
        <is>
          <t>Installed Capacity</t>
        </is>
      </c>
      <c r="E1" s="38" t="inlineStr">
        <is>
          <t>Supply</t>
        </is>
      </c>
      <c r="F1" s="38" t="inlineStr">
        <is>
          <t>Withdrawal</t>
        </is>
      </c>
      <c r="G1" s="38" t="inlineStr">
        <is>
          <t>Dispatch</t>
        </is>
      </c>
      <c r="H1" s="38" t="inlineStr">
        <is>
          <t>Transmission</t>
        </is>
      </c>
      <c r="I1" s="38" t="inlineStr">
        <is>
          <t>Capacity Factor</t>
        </is>
      </c>
      <c r="J1" s="38" t="inlineStr">
        <is>
          <t>Curtailment</t>
        </is>
      </c>
      <c r="K1" s="38" t="inlineStr">
        <is>
          <t>Capital Expenditure</t>
        </is>
      </c>
      <c r="L1" s="38" t="inlineStr">
        <is>
          <t>Operational Expenditure</t>
        </is>
      </c>
      <c r="M1" s="38" t="inlineStr">
        <is>
          <t>Revenue</t>
        </is>
      </c>
      <c r="N1" s="38" t="inlineStr">
        <is>
          <t>Market Value</t>
        </is>
      </c>
    </row>
    <row r="2">
      <c r="A2" s="38" t="inlineStr">
        <is>
          <t>Generator</t>
        </is>
      </c>
      <c r="B2" s="38" t="inlineStr">
        <is>
          <t>solar</t>
        </is>
      </c>
      <c r="C2" t="n">
        <v>318.93308</v>
      </c>
      <c r="D2" t="n">
        <v>0</v>
      </c>
      <c r="E2" t="n">
        <v>406293.48826239</v>
      </c>
      <c r="F2" t="n">
        <v>0</v>
      </c>
      <c r="G2" t="n">
        <v>406293.48826239</v>
      </c>
      <c r="H2" t="n">
        <v>0</v>
      </c>
      <c r="I2" t="n">
        <v>0.1454240343766491</v>
      </c>
      <c r="J2" t="n">
        <v>152049.26121823</v>
      </c>
      <c r="K2" t="n">
        <v>15180191.11961166</v>
      </c>
      <c r="L2" t="n">
        <v>0</v>
      </c>
      <c r="M2" t="n">
        <v>15180191.0129431</v>
      </c>
      <c r="N2" t="n">
        <v>37.36262443649972</v>
      </c>
    </row>
    <row r="3">
      <c r="A3" s="39" t="n"/>
      <c r="B3" s="38" t="inlineStr">
        <is>
          <t>wind</t>
        </is>
      </c>
      <c r="C3" t="n">
        <v>366.4068</v>
      </c>
      <c r="D3" t="n">
        <v>0</v>
      </c>
      <c r="E3" t="n">
        <v>1485126.990163377</v>
      </c>
      <c r="F3" t="n">
        <v>0</v>
      </c>
      <c r="G3" t="n">
        <v>1485126.990163377</v>
      </c>
      <c r="H3" t="n">
        <v>0</v>
      </c>
      <c r="I3" t="n">
        <v>0.4626962287250097</v>
      </c>
      <c r="J3" t="n">
        <v>300625.80331102</v>
      </c>
      <c r="K3" t="n">
        <v>24365104.27977454</v>
      </c>
      <c r="L3" t="n">
        <v>0</v>
      </c>
      <c r="M3" t="n">
        <v>24365104.19013375</v>
      </c>
      <c r="N3" t="n">
        <v>16.40607459935347</v>
      </c>
    </row>
    <row r="4">
      <c r="A4" s="38" t="inlineStr">
        <is>
          <t>Link</t>
        </is>
      </c>
      <c r="B4" s="38" t="inlineStr">
        <is>
          <t>Electrolyser</t>
        </is>
      </c>
      <c r="C4" t="n">
        <v>295.47234</v>
      </c>
      <c r="D4" t="n">
        <v>0</v>
      </c>
      <c r="E4" t="n">
        <v>1095000.001006093</v>
      </c>
      <c r="F4" t="n">
        <v>1855932.205095059</v>
      </c>
      <c r="G4" t="n">
        <v>-760932.2040889661</v>
      </c>
      <c r="H4" t="n">
        <v>0</v>
      </c>
      <c r="I4" t="n">
        <v>0.7170363458532947</v>
      </c>
      <c r="J4" t="n">
        <v>0</v>
      </c>
      <c r="K4" t="n">
        <v>17781417.51294621</v>
      </c>
      <c r="L4" t="n">
        <v>0</v>
      </c>
      <c r="M4" t="n">
        <v>17781417.73917755</v>
      </c>
      <c r="N4" t="n">
        <v>16.23873764642924</v>
      </c>
    </row>
    <row r="5">
      <c r="A5" s="40" t="n"/>
      <c r="B5" s="38" t="inlineStr">
        <is>
          <t>hydrogen</t>
        </is>
      </c>
      <c r="C5" t="n">
        <v>132.76317</v>
      </c>
      <c r="D5" t="n">
        <v>0</v>
      </c>
      <c r="E5" t="n">
        <v>361948.9084500055</v>
      </c>
      <c r="F5" t="n">
        <v>361948.9084500055</v>
      </c>
      <c r="G5" t="n">
        <v>0</v>
      </c>
      <c r="H5" t="n">
        <v>0.0007494775222767203</v>
      </c>
      <c r="I5" t="n">
        <v>0.3112186048624861</v>
      </c>
      <c r="J5" t="n">
        <v>0</v>
      </c>
      <c r="K5" t="n">
        <v>0</v>
      </c>
      <c r="L5" t="n">
        <v>0.0007494775215945992</v>
      </c>
      <c r="M5" t="n">
        <v>0.0007494762539863586</v>
      </c>
      <c r="N5" t="n">
        <v>2.070681703831788e-09</v>
      </c>
    </row>
    <row r="6">
      <c r="A6" s="40" t="n"/>
      <c r="B6" s="38" t="inlineStr">
        <is>
          <t>methanol</t>
        </is>
      </c>
      <c r="C6" t="n">
        <v>36.273678</v>
      </c>
      <c r="D6" t="n">
        <v>0</v>
      </c>
      <c r="E6" t="n">
        <v>77743.53365577318</v>
      </c>
      <c r="F6" t="n">
        <v>77743.53365577318</v>
      </c>
      <c r="G6" t="n">
        <v>0</v>
      </c>
      <c r="H6" t="n">
        <v>-6.836074544480653e-05</v>
      </c>
      <c r="I6" t="n">
        <v>0.244663157926982</v>
      </c>
      <c r="J6" t="n">
        <v>0</v>
      </c>
      <c r="K6" t="n">
        <v>0</v>
      </c>
      <c r="L6" t="n">
        <v>-6.836063494120026e-05</v>
      </c>
      <c r="M6" t="n">
        <v>-6.839027628302574e-05</v>
      </c>
      <c r="N6" t="n">
        <v>-8.791328790327949e-10</v>
      </c>
    </row>
    <row r="7">
      <c r="A7" s="39" t="n"/>
      <c r="B7" s="38" t="inlineStr">
        <is>
          <t>methanol_synthesis</t>
        </is>
      </c>
      <c r="C7" t="n">
        <v>132.76317</v>
      </c>
      <c r="D7" t="n">
        <v>0</v>
      </c>
      <c r="E7" t="n">
        <v>875999.9912383953</v>
      </c>
      <c r="F7" t="n">
        <v>1130039.98869753</v>
      </c>
      <c r="G7" t="n">
        <v>-254039.9974591346</v>
      </c>
      <c r="H7" t="n">
        <v>0</v>
      </c>
      <c r="I7" t="n">
        <v>0.9415261683625904</v>
      </c>
      <c r="J7" t="n">
        <v>0</v>
      </c>
      <c r="K7" t="n">
        <v>18600247.78920229</v>
      </c>
      <c r="L7" t="n">
        <v>8168699.91829815</v>
      </c>
      <c r="M7" t="n">
        <v>26768946.95105923</v>
      </c>
      <c r="N7" t="n">
        <v>30.55815892556797</v>
      </c>
    </row>
    <row r="8">
      <c r="A8" s="38" t="inlineStr">
        <is>
          <t>Load</t>
        </is>
      </c>
      <c r="B8" s="38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-94552399.65020227</v>
      </c>
    </row>
    <row r="9">
      <c r="A9" s="38" t="inlineStr">
        <is>
          <t>StorageUnit</t>
        </is>
      </c>
      <c r="B9" s="38" t="inlineStr">
        <is>
          <t>-</t>
        </is>
      </c>
      <c r="C9" t="n">
        <v>15.112862</v>
      </c>
      <c r="D9" t="n">
        <v>0</v>
      </c>
      <c r="E9" t="n">
        <v>6069.733737719991</v>
      </c>
      <c r="F9" t="n">
        <v>6518.009937436982</v>
      </c>
      <c r="G9" t="n">
        <v>-448.2761997170006</v>
      </c>
      <c r="H9" t="n">
        <v>0</v>
      </c>
      <c r="I9" t="n">
        <v>0.09508172843390193</v>
      </c>
      <c r="J9" t="n">
        <v>0</v>
      </c>
      <c r="K9" t="n">
        <v>310886.7771099503</v>
      </c>
      <c r="L9" t="n">
        <v>0</v>
      </c>
      <c r="M9" t="n">
        <v>310886.7712499354</v>
      </c>
      <c r="N9" t="n">
        <v>51.21917775699915</v>
      </c>
    </row>
    <row r="10">
      <c r="A10" s="38" t="inlineStr">
        <is>
          <t>Store</t>
        </is>
      </c>
      <c r="B10" s="38" t="inlineStr">
        <is>
          <t>hydrogen</t>
        </is>
      </c>
      <c r="C10" t="n">
        <v>4177.5087</v>
      </c>
      <c r="D10" t="n">
        <v>0</v>
      </c>
      <c r="E10" t="n">
        <v>180974.4538502639</v>
      </c>
      <c r="F10" t="n">
        <v>180974.4545997416</v>
      </c>
      <c r="G10" t="n">
        <v>-0.0007494775222767203</v>
      </c>
      <c r="H10" t="n">
        <v>0</v>
      </c>
      <c r="I10" t="n">
        <v>0.3613461699899334</v>
      </c>
      <c r="J10" t="n">
        <v>0</v>
      </c>
      <c r="K10" t="n">
        <v>6683659.504626835</v>
      </c>
      <c r="L10" t="n">
        <v>-0.0007494775222767203</v>
      </c>
      <c r="M10" t="n">
        <v>6683659.472182302</v>
      </c>
      <c r="N10" t="n">
        <v>36.93150790062484</v>
      </c>
    </row>
    <row r="11">
      <c r="A11" s="39" t="n"/>
      <c r="B11" s="38" t="inlineStr">
        <is>
          <t>methanol</t>
        </is>
      </c>
      <c r="C11" t="n">
        <v>30389.254</v>
      </c>
      <c r="D11" t="n">
        <v>0</v>
      </c>
      <c r="E11" t="n">
        <v>38871.76686206686</v>
      </c>
      <c r="F11" t="n">
        <v>38871.76679370641</v>
      </c>
      <c r="G11" t="n">
        <v>6.836074544480653e-05</v>
      </c>
      <c r="H11" t="n">
        <v>0</v>
      </c>
      <c r="I11" t="n">
        <v>0.4631954033433401</v>
      </c>
      <c r="J11" t="n">
        <v>0</v>
      </c>
      <c r="K11" t="n">
        <v>3462193.016284026</v>
      </c>
      <c r="L11" t="n">
        <v>6.836074544480653e-05</v>
      </c>
      <c r="M11" t="n">
        <v>3462193.021746922</v>
      </c>
      <c r="N11" t="n">
        <v>89.06703505483028</v>
      </c>
    </row>
    <row r="14">
      <c r="A14" s="38" t="inlineStr">
        <is>
          <t>Description</t>
        </is>
      </c>
      <c r="B14" s="38" t="inlineStr">
        <is>
          <t>Value</t>
        </is>
      </c>
    </row>
    <row r="15">
      <c r="A15" t="inlineStr">
        <is>
          <t>Total Methanol Output</t>
        </is>
      </c>
      <c r="B15" t="n">
        <v>875999.9912383953</v>
      </c>
    </row>
    <row r="16">
      <c r="A16" t="inlineStr">
        <is>
          <t>Total CAPEX</t>
        </is>
      </c>
      <c r="B16" t="n">
        <v>86383699.99955551</v>
      </c>
    </row>
    <row r="17">
      <c r="A17" t="inlineStr">
        <is>
          <t>Total OPEX</t>
        </is>
      </c>
      <c r="B17" t="n">
        <v>8168699.91829815</v>
      </c>
    </row>
    <row r="18">
      <c r="A18" t="inlineStr">
        <is>
          <t>Total LCOM (USD/t)</t>
        </is>
      </c>
      <c r="B18" t="n">
        <v>669.2064901301546</v>
      </c>
    </row>
  </sheetData>
  <mergeCells count="3">
    <mergeCell ref="A10:A11"/>
    <mergeCell ref="A4:A7"/>
    <mergeCell ref="A2:A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2025-03-11T16:29:43Z</dcterms:modified>
  <cp:lastModifiedBy>Philip Horster</cp:lastModifiedBy>
</cp:coreProperties>
</file>