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ilip/Documents/GitHub/PyPSA-China-Green-LCOX-Model/"/>
    </mc:Choice>
  </mc:AlternateContent>
  <xr:revisionPtr revIDLastSave="0" documentId="13_ncr:1_{FA5C6A50-5A2D-A945-BA55-95CC9B0E1E00}" xr6:coauthVersionLast="47" xr6:coauthVersionMax="47" xr10:uidLastSave="{00000000-0000-0000-0000-000000000000}"/>
  <bookViews>
    <workbookView xWindow="0" yWindow="500" windowWidth="13640" windowHeight="17500" xr2:uid="{00000000-000D-0000-FFFF-FFFF00000000}"/>
  </bookViews>
  <sheets>
    <sheet name="LCOX_Results" sheetId="1" r:id="rId1"/>
    <sheet name="LCOM_Overview" sheetId="2" r:id="rId2"/>
    <sheet name="JiLi_BC_VE2" sheetId="3" r:id="rId3"/>
    <sheet name="LiNi_CY_VE" sheetId="4" r:id="rId4"/>
    <sheet name="LiNi_CY_GW" sheetId="5" r:id="rId5"/>
    <sheet name="InMo_BT_GW" sheetId="6" r:id="rId6"/>
    <sheet name="InMo_BT_VE" sheetId="7" r:id="rId7"/>
    <sheet name="InMo_CF_VE" sheetId="8" r:id="rId8"/>
    <sheet name="InMo_CF_GW" sheetId="9" r:id="rId9"/>
    <sheet name="JiLi_BC_GW" sheetId="10" r:id="rId10"/>
    <sheet name="JiLi_BC_V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1" l="1"/>
  <c r="E106" i="1"/>
  <c r="E107" i="1"/>
  <c r="E108" i="1"/>
  <c r="E109" i="1"/>
  <c r="E110" i="1"/>
  <c r="E111" i="1"/>
  <c r="E104" i="1"/>
  <c r="E41" i="1"/>
  <c r="E42" i="1"/>
  <c r="E43" i="1"/>
  <c r="E44" i="1"/>
  <c r="E45" i="1"/>
  <c r="E46" i="1"/>
  <c r="E47" i="1"/>
  <c r="E48" i="1"/>
  <c r="E49" i="1"/>
  <c r="E50" i="1"/>
  <c r="E40" i="1"/>
  <c r="R18" i="2"/>
  <c r="Q18" i="2"/>
  <c r="H18" i="2"/>
  <c r="O18" i="2" s="1"/>
  <c r="G18" i="2"/>
  <c r="F18" i="2"/>
  <c r="R17" i="2"/>
  <c r="Q17" i="2"/>
  <c r="O17" i="2"/>
  <c r="N17" i="2"/>
  <c r="M17" i="2"/>
  <c r="K17" i="2"/>
  <c r="J17" i="2"/>
  <c r="I17" i="2"/>
  <c r="H17" i="2"/>
  <c r="L17" i="2" s="1"/>
  <c r="G17" i="2"/>
  <c r="F17" i="2"/>
  <c r="R16" i="2"/>
  <c r="Q16" i="2"/>
  <c r="O16" i="2"/>
  <c r="N16" i="2"/>
  <c r="K16" i="2"/>
  <c r="J16" i="2"/>
  <c r="H16" i="2"/>
  <c r="M16" i="2" s="1"/>
  <c r="G16" i="2"/>
  <c r="F16" i="2"/>
  <c r="I16" i="2" s="1"/>
  <c r="R15" i="2"/>
  <c r="Q15" i="2"/>
  <c r="O15" i="2"/>
  <c r="K15" i="2"/>
  <c r="H15" i="2"/>
  <c r="N15" i="2" s="1"/>
  <c r="G15" i="2"/>
  <c r="I15" i="2" s="1"/>
  <c r="F15" i="2"/>
  <c r="R10" i="2"/>
  <c r="Q10" i="2"/>
  <c r="H10" i="2"/>
  <c r="O10" i="2" s="1"/>
  <c r="G10" i="2"/>
  <c r="I10" i="2" s="1"/>
  <c r="F10" i="2"/>
  <c r="R9" i="2"/>
  <c r="Q9" i="2"/>
  <c r="H9" i="2"/>
  <c r="O9" i="2" s="1"/>
  <c r="G9" i="2"/>
  <c r="F9" i="2"/>
  <c r="R8" i="2"/>
  <c r="Q8" i="2"/>
  <c r="O8" i="2"/>
  <c r="N8" i="2"/>
  <c r="M8" i="2"/>
  <c r="K8" i="2"/>
  <c r="J8" i="2"/>
  <c r="I8" i="2"/>
  <c r="H8" i="2"/>
  <c r="L8" i="2" s="1"/>
  <c r="G8" i="2"/>
  <c r="F8" i="2"/>
  <c r="R7" i="2"/>
  <c r="Q7" i="2"/>
  <c r="O7" i="2"/>
  <c r="N7" i="2"/>
  <c r="K7" i="2"/>
  <c r="J7" i="2"/>
  <c r="H7" i="2"/>
  <c r="M7" i="2" s="1"/>
  <c r="G7" i="2"/>
  <c r="F7" i="2"/>
  <c r="I7" i="2" s="1"/>
  <c r="R6" i="2"/>
  <c r="Q6" i="2"/>
  <c r="H6" i="2"/>
  <c r="O6" i="2" s="1"/>
  <c r="G6" i="2"/>
  <c r="F6" i="2"/>
  <c r="T6" i="2" s="1"/>
  <c r="P7" i="2" l="1"/>
  <c r="F26" i="2"/>
  <c r="P8" i="2"/>
  <c r="P16" i="2"/>
  <c r="P17" i="2"/>
  <c r="L18" i="2"/>
  <c r="F27" i="2"/>
  <c r="L6" i="2"/>
  <c r="L9" i="2"/>
  <c r="I6" i="2"/>
  <c r="M6" i="2"/>
  <c r="I9" i="2"/>
  <c r="M9" i="2"/>
  <c r="L10" i="2"/>
  <c r="J6" i="2"/>
  <c r="N6" i="2"/>
  <c r="L7" i="2"/>
  <c r="J9" i="2"/>
  <c r="N9" i="2"/>
  <c r="M10" i="2"/>
  <c r="L15" i="2"/>
  <c r="I18" i="2"/>
  <c r="M18" i="2"/>
  <c r="K6" i="2"/>
  <c r="K9" i="2"/>
  <c r="J10" i="2"/>
  <c r="P10" i="2" s="1"/>
  <c r="N10" i="2"/>
  <c r="M15" i="2"/>
  <c r="L16" i="2"/>
  <c r="J18" i="2"/>
  <c r="N18" i="2"/>
  <c r="K10" i="2"/>
  <c r="J15" i="2"/>
  <c r="P15" i="2" s="1"/>
  <c r="K18" i="2"/>
  <c r="P18" i="2" l="1"/>
  <c r="F25" i="2"/>
  <c r="P6" i="2"/>
  <c r="F28" i="2"/>
  <c r="P9" i="2"/>
  <c r="F29" i="2" l="1"/>
</calcChain>
</file>

<file path=xl/sharedStrings.xml><?xml version="1.0" encoding="utf-8"?>
<sst xmlns="http://schemas.openxmlformats.org/spreadsheetml/2006/main" count="1013" uniqueCount="166">
  <si>
    <t>Province</t>
  </si>
  <si>
    <t>Prefecture</t>
  </si>
  <si>
    <t>Latitude</t>
  </si>
  <si>
    <t>Longitude</t>
  </si>
  <si>
    <t>LCOA (USD/t)</t>
  </si>
  <si>
    <t>LCOM (USD/t)</t>
  </si>
  <si>
    <t>Methodology</t>
  </si>
  <si>
    <t>all models*</t>
  </si>
  <si>
    <t>PyPSA</t>
  </si>
  <si>
    <t>LCOX-real-projects</t>
  </si>
  <si>
    <t>LCOX-China</t>
  </si>
  <si>
    <t>LCOX-Sichuan (hydro)</t>
  </si>
  <si>
    <t>PTX-BOA Germany (2030)</t>
  </si>
  <si>
    <t>grey prices China ('22-'24)</t>
  </si>
  <si>
    <t>PyPSA*</t>
  </si>
  <si>
    <t>LCOX-real-projects*</t>
  </si>
  <si>
    <t>LCOX-China*</t>
  </si>
  <si>
    <t>biomethanol**</t>
  </si>
  <si>
    <t>bio e-methanol***</t>
  </si>
  <si>
    <t>grey methanol (2022-2024)</t>
  </si>
  <si>
    <t>Inner Mongolia</t>
  </si>
  <si>
    <t>Baotou</t>
  </si>
  <si>
    <t>Chifeng</t>
  </si>
  <si>
    <t>Liaoning</t>
  </si>
  <si>
    <t>Changchun</t>
  </si>
  <si>
    <t>Jilin</t>
  </si>
  <si>
    <t>Baicheng</t>
  </si>
  <si>
    <t>Bayannur</t>
  </si>
  <si>
    <t>Sichuan</t>
  </si>
  <si>
    <t>China</t>
  </si>
  <si>
    <t>Tongnan</t>
  </si>
  <si>
    <t>Heilongjiang</t>
  </si>
  <si>
    <t>Shuangyashan</t>
  </si>
  <si>
    <t>LCOA Notes: all models assume a PV/wind hybrid as RES (except the AgMe-Sichuan hydropower case and grey ammonia).</t>
  </si>
  <si>
    <t>LCOM Notes: Notes: all models assume a PV/wind hybrid as RES (except grey ammonia) *with CCS from coal-fired power generation; **depending on biomass costs (42-113 USD/t); ***depending on biomass (42-113 USD/t) and LCOH (2.09-2.73 USD/kg) costs.</t>
  </si>
  <si>
    <t>LCOM Results from PyPSA Optimization</t>
  </si>
  <si>
    <t>Wind turbine</t>
  </si>
  <si>
    <t>Vestas_V90_2000</t>
  </si>
  <si>
    <t>Cost Components</t>
  </si>
  <si>
    <t>capacity factor</t>
  </si>
  <si>
    <t>City</t>
  </si>
  <si>
    <t>Sheet_Code</t>
  </si>
  <si>
    <t>Total CAPEX</t>
  </si>
  <si>
    <t>Total OPEX</t>
  </si>
  <si>
    <t>Total Methanol Output</t>
  </si>
  <si>
    <t>Total LCOM (USD/t)</t>
  </si>
  <si>
    <t>USD/t</t>
  </si>
  <si>
    <t>PV</t>
  </si>
  <si>
    <t>wind</t>
  </si>
  <si>
    <t>Notes</t>
  </si>
  <si>
    <t>Unit</t>
  </si>
  <si>
    <t>USD</t>
  </si>
  <si>
    <t>MWh</t>
  </si>
  <si>
    <t>Electricity generation</t>
  </si>
  <si>
    <t>Electrolysis</t>
  </si>
  <si>
    <t xml:space="preserve">Electricity storage </t>
  </si>
  <si>
    <t>H2 storage</t>
  </si>
  <si>
    <t>Methanol Production</t>
  </si>
  <si>
    <t>CO2 costs</t>
  </si>
  <si>
    <t>Other</t>
  </si>
  <si>
    <t>InMo_BT_VE</t>
  </si>
  <si>
    <t>InMo_CF_VE</t>
  </si>
  <si>
    <t>Chaoyang</t>
  </si>
  <si>
    <t>LiNi_CY_VE</t>
  </si>
  <si>
    <t>JiLi_BC_VE</t>
  </si>
  <si>
    <t>JiLi_BC_VE2</t>
  </si>
  <si>
    <t>with a p_min=0.6 for methanol synthesis</t>
  </si>
  <si>
    <t xml:space="preserve">Wind turbine </t>
  </si>
  <si>
    <t>Goldwind_140_3000</t>
  </si>
  <si>
    <t>LCOM Averages built from different wind turbines</t>
  </si>
  <si>
    <t>Average</t>
  </si>
  <si>
    <t>Optimal Capacity</t>
  </si>
  <si>
    <t>Installed Capacity</t>
  </si>
  <si>
    <t>Supply</t>
  </si>
  <si>
    <t>Withdrawal</t>
  </si>
  <si>
    <t>Energy Balance</t>
  </si>
  <si>
    <t>Transmission</t>
  </si>
  <si>
    <t>Capacity Factor</t>
  </si>
  <si>
    <t>Curtailment</t>
  </si>
  <si>
    <t>Capital Expenditure</t>
  </si>
  <si>
    <t>Operational Expenditure</t>
  </si>
  <si>
    <t>Revenue</t>
  </si>
  <si>
    <t>Market Value</t>
  </si>
  <si>
    <t>Generator</t>
  </si>
  <si>
    <t>solar</t>
  </si>
  <si>
    <t>Link</t>
  </si>
  <si>
    <t>Electrolyser</t>
  </si>
  <si>
    <t>hydrogen</t>
  </si>
  <si>
    <t>methanol</t>
  </si>
  <si>
    <t>methanol_synthesis</t>
  </si>
  <si>
    <t>Load</t>
  </si>
  <si>
    <t>-</t>
  </si>
  <si>
    <t>StorageUnit</t>
  </si>
  <si>
    <t>Store</t>
  </si>
  <si>
    <t>Description</t>
  </si>
  <si>
    <t>Value</t>
  </si>
  <si>
    <t>Dispatch</t>
  </si>
  <si>
    <t>LCOA</t>
  </si>
  <si>
    <t>LCOX China</t>
  </si>
  <si>
    <t>HB-4000</t>
  </si>
  <si>
    <t>HB-6000</t>
  </si>
  <si>
    <t>HB-8000</t>
  </si>
  <si>
    <t>LCOM</t>
  </si>
  <si>
    <t>H2-high</t>
  </si>
  <si>
    <t>H2-middle</t>
  </si>
  <si>
    <t>H2-low</t>
  </si>
  <si>
    <t>LCOX-site-1</t>
  </si>
  <si>
    <t>FLH-5000</t>
  </si>
  <si>
    <t>FLH-6000</t>
  </si>
  <si>
    <t>FLH-7000</t>
  </si>
  <si>
    <t>FLH-8000</t>
  </si>
  <si>
    <t>LCOX-site-2</t>
  </si>
  <si>
    <t>LCOX-hydro</t>
  </si>
  <si>
    <t>InMo_BT</t>
  </si>
  <si>
    <t>InMo_CF</t>
  </si>
  <si>
    <t>LiNi_CY</t>
  </si>
  <si>
    <t>JiLi_BC</t>
  </si>
  <si>
    <t>VE</t>
  </si>
  <si>
    <t>GW</t>
  </si>
  <si>
    <t>LCOX-site-3</t>
  </si>
  <si>
    <t>LCOM-site-1</t>
  </si>
  <si>
    <t>LCOM-site-2</t>
  </si>
  <si>
    <t>FLH-4000</t>
  </si>
  <si>
    <t>grey</t>
  </si>
  <si>
    <t>spot-low</t>
  </si>
  <si>
    <t>spot-high</t>
  </si>
  <si>
    <t>2023-Q4</t>
  </si>
  <si>
    <t>2024-05</t>
  </si>
  <si>
    <t>2024-Q1-3</t>
  </si>
  <si>
    <t>2024-Q3</t>
  </si>
  <si>
    <t>2022-y</t>
  </si>
  <si>
    <t>2023-y</t>
  </si>
  <si>
    <t>spot-avg</t>
  </si>
  <si>
    <t>2023-11</t>
  </si>
  <si>
    <t>2024-07</t>
  </si>
  <si>
    <t>2024-Q4</t>
  </si>
  <si>
    <t>Assumption 1</t>
  </si>
  <si>
    <t>Assumption 2</t>
  </si>
  <si>
    <t>Results</t>
  </si>
  <si>
    <t>PtX-BOA</t>
  </si>
  <si>
    <t>Germany-import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</si>
  <si>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</si>
  <si>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</si>
  <si>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</si>
  <si>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</si>
  <si>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</si>
  <si>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</si>
  <si>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</si>
  <si>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</si>
  <si>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</si>
  <si>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</si>
  <si>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</si>
  <si>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</si>
  <si>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</si>
  <si>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</si>
  <si>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</si>
  <si>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biomethanol</t>
  </si>
  <si>
    <t>biomass</t>
  </si>
  <si>
    <t>RMB-300</t>
  </si>
  <si>
    <t>RMB-400</t>
  </si>
  <si>
    <t>RMB-500</t>
  </si>
  <si>
    <t>RMB-600</t>
  </si>
  <si>
    <t>RMB-700</t>
  </si>
  <si>
    <t>RMB-800</t>
  </si>
  <si>
    <t>bio-e-methanol</t>
  </si>
  <si>
    <t>grey_carbon_price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</si>
</sst>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&quot;$&quot;_-;\-* #,##0\ &quot;$&quot;_-;_-* &quot;-&quot;??\ &quot;$&quot;_-;_-@_-"/>
  </numFmts>
  <fonts count="9">
    <font>
      <sz val="12"/>
      <color theme="1"/>
      <name val="Aptos Narrow"/>
      <family val="2"/>
      <scheme val="minor"/>
    </font>
    <font>
      <b/>
      <sz val="12"/>
      <name val="Aptos Narrow"/>
    </font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u/>
      <sz val="16"/>
      <color theme="1"/>
      <name val="Aptos Narrow"/>
      <scheme val="minor"/>
    </font>
    <font>
      <b/>
      <sz val="12"/>
      <name val="Aptos Narrow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1" applyFont="1"/>
    <xf numFmtId="0" fontId="1" fillId="0" borderId="4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7" xfId="0" applyNumberFormat="1" applyFont="1" applyBorder="1" applyAlignment="1">
      <alignment horizontal="center" vertical="top"/>
    </xf>
    <xf numFmtId="2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7" fillId="0" borderId="1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2" fontId="1" fillId="0" borderId="8" xfId="0" applyNumberFormat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0" borderId="10" xfId="0" applyBorder="1"/>
    <xf numFmtId="0" fontId="0" fillId="0" borderId="9" xfId="0" applyBorder="1"/>
    <xf numFmtId="0" fontId="7" fillId="0" borderId="11" xfId="0" applyFont="1" applyBorder="1" applyAlignment="1">
      <alignment horizontal="center" vertical="top"/>
    </xf>
    <xf numFmtId="0" fontId="0" fillId="0" borderId="13" xfId="0" applyBorder="1"/>
    <xf numFmtId="0" fontId="0" fillId="0" borderId="12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"/>
  <sheetViews>
    <sheetView tabSelected="1" workbookViewId="0">
      <selection activeCell="F20" sqref="F20"/>
    </sheetView>
  </sheetViews>
  <sheetFormatPr baseColWidth="10" defaultRowHeight="16"/>
  <sheetData>
    <row r="1" spans="1:9">
      <c r="A1" s="20" t="s">
        <v>97</v>
      </c>
      <c r="B1" s="20"/>
      <c r="C1" s="20"/>
      <c r="D1" s="20"/>
      <c r="E1" s="20"/>
    </row>
    <row r="2" spans="1:9">
      <c r="B2" t="s">
        <v>6</v>
      </c>
      <c r="C2" t="s">
        <v>136</v>
      </c>
      <c r="D2" t="s">
        <v>137</v>
      </c>
      <c r="E2" t="s">
        <v>138</v>
      </c>
      <c r="F2" t="s">
        <v>2</v>
      </c>
      <c r="G2" t="s">
        <v>3</v>
      </c>
    </row>
    <row r="3" spans="1:9">
      <c r="A3" t="s">
        <v>97</v>
      </c>
      <c r="B3" t="s">
        <v>98</v>
      </c>
      <c r="C3" t="s">
        <v>103</v>
      </c>
      <c r="D3" t="s">
        <v>99</v>
      </c>
      <c r="E3" s="19">
        <v>694.97208526798443</v>
      </c>
    </row>
    <row r="4" spans="1:9">
      <c r="A4" t="s">
        <v>97</v>
      </c>
      <c r="B4" t="s">
        <v>98</v>
      </c>
      <c r="C4" t="s">
        <v>103</v>
      </c>
      <c r="D4" t="s">
        <v>100</v>
      </c>
      <c r="E4" s="19">
        <v>661.31725643487459</v>
      </c>
    </row>
    <row r="5" spans="1:9">
      <c r="A5" t="s">
        <v>97</v>
      </c>
      <c r="B5" t="s">
        <v>98</v>
      </c>
      <c r="C5" t="s">
        <v>103</v>
      </c>
      <c r="D5" t="s">
        <v>101</v>
      </c>
      <c r="E5" s="19">
        <v>644.48984201831945</v>
      </c>
    </row>
    <row r="6" spans="1:9">
      <c r="A6" t="s">
        <v>97</v>
      </c>
      <c r="B6" t="s">
        <v>98</v>
      </c>
      <c r="C6" t="s">
        <v>104</v>
      </c>
      <c r="D6" t="s">
        <v>99</v>
      </c>
      <c r="E6" s="19">
        <v>614.32941022493117</v>
      </c>
    </row>
    <row r="7" spans="1:9">
      <c r="A7" t="s">
        <v>97</v>
      </c>
      <c r="B7" t="s">
        <v>98</v>
      </c>
      <c r="C7" t="s">
        <v>104</v>
      </c>
      <c r="D7" t="s">
        <v>100</v>
      </c>
      <c r="E7" s="19">
        <v>580.67458139182133</v>
      </c>
    </row>
    <row r="8" spans="1:9">
      <c r="A8" t="s">
        <v>97</v>
      </c>
      <c r="B8" t="s">
        <v>98</v>
      </c>
      <c r="C8" t="s">
        <v>104</v>
      </c>
      <c r="D8" t="s">
        <v>101</v>
      </c>
      <c r="E8" s="19">
        <v>563.84716697526619</v>
      </c>
    </row>
    <row r="9" spans="1:9">
      <c r="A9" t="s">
        <v>97</v>
      </c>
      <c r="B9" t="s">
        <v>98</v>
      </c>
      <c r="C9" t="s">
        <v>105</v>
      </c>
      <c r="D9" t="s">
        <v>99</v>
      </c>
      <c r="E9" s="19">
        <v>573.81904713936024</v>
      </c>
      <c r="G9" s="19"/>
      <c r="H9" s="19"/>
      <c r="I9" s="19"/>
    </row>
    <row r="10" spans="1:9">
      <c r="A10" t="s">
        <v>97</v>
      </c>
      <c r="B10" t="s">
        <v>98</v>
      </c>
      <c r="C10" t="s">
        <v>105</v>
      </c>
      <c r="D10" t="s">
        <v>100</v>
      </c>
      <c r="E10" s="19">
        <v>540.1642183062504</v>
      </c>
    </row>
    <row r="11" spans="1:9">
      <c r="A11" t="s">
        <v>97</v>
      </c>
      <c r="B11" t="s">
        <v>98</v>
      </c>
      <c r="C11" t="s">
        <v>105</v>
      </c>
      <c r="D11" t="s">
        <v>101</v>
      </c>
      <c r="E11" s="19">
        <v>523.33680388969526</v>
      </c>
      <c r="G11" s="19"/>
      <c r="H11" s="19"/>
      <c r="I11" s="19"/>
    </row>
    <row r="12" spans="1:9">
      <c r="A12" t="s">
        <v>97</v>
      </c>
      <c r="B12" t="s">
        <v>106</v>
      </c>
      <c r="D12" t="s">
        <v>107</v>
      </c>
      <c r="E12" s="19">
        <v>970.38071155439695</v>
      </c>
    </row>
    <row r="13" spans="1:9">
      <c r="A13" t="s">
        <v>97</v>
      </c>
      <c r="B13" t="s">
        <v>106</v>
      </c>
      <c r="D13" t="s">
        <v>108</v>
      </c>
      <c r="E13" s="19">
        <v>808.65059296199718</v>
      </c>
    </row>
    <row r="14" spans="1:9">
      <c r="A14" t="s">
        <v>97</v>
      </c>
      <c r="B14" t="s">
        <v>106</v>
      </c>
      <c r="D14" t="s">
        <v>109</v>
      </c>
      <c r="E14" s="19">
        <v>693.12907968171191</v>
      </c>
    </row>
    <row r="15" spans="1:9">
      <c r="A15" t="s">
        <v>97</v>
      </c>
      <c r="B15" t="s">
        <v>106</v>
      </c>
      <c r="D15" t="s">
        <v>110</v>
      </c>
      <c r="E15" s="19">
        <v>606.48794472149802</v>
      </c>
      <c r="H15" s="19"/>
      <c r="I15" s="19"/>
    </row>
    <row r="16" spans="1:9">
      <c r="A16" t="s">
        <v>97</v>
      </c>
      <c r="B16" t="s">
        <v>111</v>
      </c>
      <c r="D16" t="s">
        <v>107</v>
      </c>
      <c r="E16" s="19">
        <v>854.64259543671108</v>
      </c>
      <c r="H16" s="19"/>
      <c r="I16" s="19"/>
    </row>
    <row r="17" spans="1:9">
      <c r="A17" t="s">
        <v>97</v>
      </c>
      <c r="B17" t="s">
        <v>111</v>
      </c>
      <c r="D17" t="s">
        <v>108</v>
      </c>
      <c r="E17" s="19">
        <v>712.20216286392611</v>
      </c>
      <c r="H17" s="19"/>
      <c r="I17" s="19"/>
    </row>
    <row r="18" spans="1:9">
      <c r="A18" t="s">
        <v>97</v>
      </c>
      <c r="B18" t="s">
        <v>111</v>
      </c>
      <c r="D18" t="s">
        <v>109</v>
      </c>
      <c r="E18" s="19">
        <v>610.45899674050804</v>
      </c>
      <c r="H18" s="19"/>
      <c r="I18" s="19"/>
    </row>
    <row r="19" spans="1:9">
      <c r="A19" t="s">
        <v>97</v>
      </c>
      <c r="B19" t="s">
        <v>111</v>
      </c>
      <c r="D19" t="s">
        <v>110</v>
      </c>
      <c r="E19" s="19">
        <v>534.15162214794464</v>
      </c>
    </row>
    <row r="20" spans="1:9">
      <c r="A20" t="s">
        <v>97</v>
      </c>
      <c r="B20" t="s">
        <v>112</v>
      </c>
      <c r="E20" s="19">
        <v>335.48017627422814</v>
      </c>
    </row>
    <row r="21" spans="1:9">
      <c r="A21" t="s">
        <v>97</v>
      </c>
      <c r="B21" t="s">
        <v>8</v>
      </c>
      <c r="C21" t="s">
        <v>113</v>
      </c>
      <c r="D21" t="s">
        <v>117</v>
      </c>
      <c r="E21" s="19">
        <v>614.23772947260238</v>
      </c>
      <c r="F21">
        <v>41.640099999999997</v>
      </c>
      <c r="G21">
        <v>109.8633</v>
      </c>
    </row>
    <row r="22" spans="1:9">
      <c r="A22" t="s">
        <v>97</v>
      </c>
      <c r="B22" t="s">
        <v>8</v>
      </c>
      <c r="C22" t="s">
        <v>113</v>
      </c>
      <c r="D22" t="s">
        <v>118</v>
      </c>
      <c r="E22" s="19">
        <v>545.84875272473141</v>
      </c>
      <c r="F22">
        <v>41.640099999999997</v>
      </c>
      <c r="G22">
        <v>109.8633</v>
      </c>
    </row>
    <row r="23" spans="1:9">
      <c r="A23" t="s">
        <v>97</v>
      </c>
      <c r="B23" t="s">
        <v>8</v>
      </c>
      <c r="C23" t="s">
        <v>114</v>
      </c>
      <c r="D23" t="s">
        <v>117</v>
      </c>
      <c r="E23" s="19">
        <v>631.60314289836856</v>
      </c>
      <c r="F23">
        <v>42.785200000000003</v>
      </c>
      <c r="G23">
        <v>118.7646</v>
      </c>
    </row>
    <row r="24" spans="1:9">
      <c r="A24" t="s">
        <v>97</v>
      </c>
      <c r="B24" t="s">
        <v>8</v>
      </c>
      <c r="C24" t="s">
        <v>114</v>
      </c>
      <c r="D24" t="s">
        <v>118</v>
      </c>
      <c r="E24" s="19">
        <v>581.43915616834465</v>
      </c>
      <c r="F24">
        <v>42.785200000000003</v>
      </c>
      <c r="G24">
        <v>118.7646</v>
      </c>
    </row>
    <row r="25" spans="1:9">
      <c r="A25" t="s">
        <v>97</v>
      </c>
      <c r="B25" t="s">
        <v>8</v>
      </c>
      <c r="C25" t="s">
        <v>115</v>
      </c>
      <c r="D25" t="s">
        <v>117</v>
      </c>
      <c r="E25" s="19">
        <v>660.20468327600759</v>
      </c>
      <c r="F25">
        <v>41.680700000000002</v>
      </c>
      <c r="G25">
        <v>120.7899</v>
      </c>
    </row>
    <row r="26" spans="1:9">
      <c r="A26" t="s">
        <v>97</v>
      </c>
      <c r="B26" t="s">
        <v>8</v>
      </c>
      <c r="C26" t="s">
        <v>115</v>
      </c>
      <c r="D26" t="s">
        <v>118</v>
      </c>
      <c r="E26" s="19">
        <v>600.27894788840672</v>
      </c>
      <c r="F26">
        <v>41.680700000000002</v>
      </c>
      <c r="G26">
        <v>120.7899</v>
      </c>
    </row>
    <row r="27" spans="1:9">
      <c r="A27" t="s">
        <v>97</v>
      </c>
      <c r="B27" t="s">
        <v>8</v>
      </c>
      <c r="C27" t="s">
        <v>116</v>
      </c>
      <c r="D27" t="s">
        <v>117</v>
      </c>
      <c r="E27" s="19">
        <v>680.17746721981393</v>
      </c>
      <c r="F27">
        <v>45.3733</v>
      </c>
      <c r="G27">
        <v>122.9395</v>
      </c>
    </row>
    <row r="28" spans="1:9">
      <c r="A28" t="s">
        <v>97</v>
      </c>
      <c r="B28" t="s">
        <v>8</v>
      </c>
      <c r="C28" t="s">
        <v>116</v>
      </c>
      <c r="D28" t="s">
        <v>118</v>
      </c>
      <c r="E28" s="19">
        <v>621.36469690301396</v>
      </c>
      <c r="F28">
        <v>45.3733</v>
      </c>
      <c r="G28">
        <v>122.9395</v>
      </c>
    </row>
    <row r="29" spans="1:9">
      <c r="A29" t="s">
        <v>97</v>
      </c>
      <c r="B29" t="s">
        <v>123</v>
      </c>
      <c r="C29" t="s">
        <v>130</v>
      </c>
      <c r="D29" t="s">
        <v>124</v>
      </c>
      <c r="E29" s="19">
        <v>420</v>
      </c>
    </row>
    <row r="30" spans="1:9">
      <c r="A30" t="s">
        <v>97</v>
      </c>
      <c r="B30" t="s">
        <v>123</v>
      </c>
      <c r="C30" t="s">
        <v>130</v>
      </c>
      <c r="D30" t="s">
        <v>125</v>
      </c>
      <c r="E30" s="19">
        <v>570</v>
      </c>
      <c r="H30" s="19"/>
      <c r="I30" s="19"/>
    </row>
    <row r="31" spans="1:9">
      <c r="A31" t="s">
        <v>97</v>
      </c>
      <c r="B31" t="s">
        <v>123</v>
      </c>
      <c r="C31" t="s">
        <v>131</v>
      </c>
      <c r="D31" t="s">
        <v>132</v>
      </c>
      <c r="E31" s="19">
        <v>455</v>
      </c>
    </row>
    <row r="32" spans="1:9">
      <c r="A32" t="s">
        <v>97</v>
      </c>
      <c r="B32" t="s">
        <v>123</v>
      </c>
      <c r="C32" t="s">
        <v>126</v>
      </c>
      <c r="D32" t="s">
        <v>124</v>
      </c>
      <c r="E32" s="19">
        <v>518</v>
      </c>
    </row>
    <row r="33" spans="1:5">
      <c r="A33" t="s">
        <v>97</v>
      </c>
      <c r="B33" t="s">
        <v>123</v>
      </c>
      <c r="C33" t="s">
        <v>126</v>
      </c>
      <c r="D33" t="s">
        <v>125</v>
      </c>
      <c r="E33" s="19">
        <v>589</v>
      </c>
    </row>
    <row r="34" spans="1:5">
      <c r="A34" t="s">
        <v>97</v>
      </c>
      <c r="B34" t="s">
        <v>123</v>
      </c>
      <c r="C34" t="s">
        <v>127</v>
      </c>
      <c r="D34" t="s">
        <v>124</v>
      </c>
      <c r="E34" s="19">
        <v>415</v>
      </c>
    </row>
    <row r="35" spans="1:5">
      <c r="A35" t="s">
        <v>97</v>
      </c>
      <c r="B35" t="s">
        <v>123</v>
      </c>
      <c r="C35" t="s">
        <v>127</v>
      </c>
      <c r="D35" t="s">
        <v>125</v>
      </c>
      <c r="E35" s="19">
        <v>430</v>
      </c>
    </row>
    <row r="36" spans="1:5">
      <c r="A36" t="s">
        <v>97</v>
      </c>
      <c r="B36" t="s">
        <v>123</v>
      </c>
      <c r="C36" t="s">
        <v>128</v>
      </c>
      <c r="D36" t="s">
        <v>124</v>
      </c>
      <c r="E36" s="19">
        <v>335</v>
      </c>
    </row>
    <row r="37" spans="1:5">
      <c r="A37" t="s">
        <v>97</v>
      </c>
      <c r="B37" t="s">
        <v>123</v>
      </c>
      <c r="C37" t="s">
        <v>128</v>
      </c>
      <c r="D37" t="s">
        <v>125</v>
      </c>
      <c r="E37" s="19">
        <v>518</v>
      </c>
    </row>
    <row r="38" spans="1:5">
      <c r="A38" t="s">
        <v>97</v>
      </c>
      <c r="B38" t="s">
        <v>123</v>
      </c>
      <c r="C38" t="s">
        <v>129</v>
      </c>
      <c r="D38" t="s">
        <v>124</v>
      </c>
      <c r="E38" s="19">
        <v>350</v>
      </c>
    </row>
    <row r="39" spans="1:5">
      <c r="A39" t="s">
        <v>97</v>
      </c>
      <c r="B39" t="s">
        <v>123</v>
      </c>
      <c r="C39" t="s">
        <v>129</v>
      </c>
      <c r="D39" t="s">
        <v>125</v>
      </c>
      <c r="E39" s="19">
        <v>407</v>
      </c>
    </row>
    <row r="40" spans="1:5">
      <c r="A40" t="s">
        <v>97</v>
      </c>
      <c r="B40" t="s">
        <v>123</v>
      </c>
      <c r="C40" t="s">
        <v>130</v>
      </c>
      <c r="D40" t="s">
        <v>124</v>
      </c>
      <c r="E40" s="19">
        <f>E29+55</f>
        <v>475</v>
      </c>
    </row>
    <row r="41" spans="1:5">
      <c r="A41" t="s">
        <v>97</v>
      </c>
      <c r="B41" t="s">
        <v>165</v>
      </c>
      <c r="C41" t="s">
        <v>130</v>
      </c>
      <c r="D41" t="s">
        <v>125</v>
      </c>
      <c r="E41" s="19">
        <f t="shared" ref="E41:E50" si="0">E30+55</f>
        <v>625</v>
      </c>
    </row>
    <row r="42" spans="1:5">
      <c r="A42" t="s">
        <v>97</v>
      </c>
      <c r="B42" t="s">
        <v>165</v>
      </c>
      <c r="C42" t="s">
        <v>131</v>
      </c>
      <c r="D42" t="s">
        <v>132</v>
      </c>
      <c r="E42" s="19">
        <f t="shared" si="0"/>
        <v>510</v>
      </c>
    </row>
    <row r="43" spans="1:5">
      <c r="A43" t="s">
        <v>97</v>
      </c>
      <c r="B43" t="s">
        <v>165</v>
      </c>
      <c r="C43" t="s">
        <v>126</v>
      </c>
      <c r="D43" t="s">
        <v>124</v>
      </c>
      <c r="E43" s="19">
        <f t="shared" si="0"/>
        <v>573</v>
      </c>
    </row>
    <row r="44" spans="1:5">
      <c r="A44" t="s">
        <v>97</v>
      </c>
      <c r="B44" t="s">
        <v>165</v>
      </c>
      <c r="C44" t="s">
        <v>126</v>
      </c>
      <c r="D44" t="s">
        <v>125</v>
      </c>
      <c r="E44" s="19">
        <f t="shared" si="0"/>
        <v>644</v>
      </c>
    </row>
    <row r="45" spans="1:5">
      <c r="A45" t="s">
        <v>97</v>
      </c>
      <c r="B45" t="s">
        <v>165</v>
      </c>
      <c r="C45" t="s">
        <v>127</v>
      </c>
      <c r="D45" t="s">
        <v>124</v>
      </c>
      <c r="E45" s="19">
        <f t="shared" si="0"/>
        <v>470</v>
      </c>
    </row>
    <row r="46" spans="1:5">
      <c r="A46" t="s">
        <v>97</v>
      </c>
      <c r="B46" t="s">
        <v>165</v>
      </c>
      <c r="C46" t="s">
        <v>127</v>
      </c>
      <c r="D46" t="s">
        <v>125</v>
      </c>
      <c r="E46" s="19">
        <f t="shared" si="0"/>
        <v>485</v>
      </c>
    </row>
    <row r="47" spans="1:5">
      <c r="A47" t="s">
        <v>97</v>
      </c>
      <c r="B47" t="s">
        <v>165</v>
      </c>
      <c r="C47" t="s">
        <v>128</v>
      </c>
      <c r="D47" t="s">
        <v>124</v>
      </c>
      <c r="E47" s="19">
        <f t="shared" si="0"/>
        <v>390</v>
      </c>
    </row>
    <row r="48" spans="1:5">
      <c r="A48" t="s">
        <v>97</v>
      </c>
      <c r="B48" t="s">
        <v>165</v>
      </c>
      <c r="C48" t="s">
        <v>128</v>
      </c>
      <c r="D48" t="s">
        <v>125</v>
      </c>
      <c r="E48" s="19">
        <f t="shared" si="0"/>
        <v>573</v>
      </c>
    </row>
    <row r="49" spans="1:5">
      <c r="A49" t="s">
        <v>97</v>
      </c>
      <c r="B49" t="s">
        <v>165</v>
      </c>
      <c r="C49" t="s">
        <v>129</v>
      </c>
      <c r="D49" t="s">
        <v>124</v>
      </c>
      <c r="E49" s="19">
        <f t="shared" si="0"/>
        <v>405</v>
      </c>
    </row>
    <row r="50" spans="1:5">
      <c r="A50" t="s">
        <v>97</v>
      </c>
      <c r="B50" t="s">
        <v>165</v>
      </c>
      <c r="C50" t="s">
        <v>129</v>
      </c>
      <c r="D50" t="s">
        <v>125</v>
      </c>
      <c r="E50" s="19">
        <f t="shared" si="0"/>
        <v>462</v>
      </c>
    </row>
    <row r="51" spans="1:5">
      <c r="A51" t="s">
        <v>97</v>
      </c>
      <c r="B51" t="s">
        <v>139</v>
      </c>
      <c r="C51" t="s">
        <v>140</v>
      </c>
      <c r="D51" t="s">
        <v>141</v>
      </c>
      <c r="E51" s="11">
        <v>512</v>
      </c>
    </row>
    <row r="52" spans="1:5">
      <c r="A52" t="s">
        <v>97</v>
      </c>
      <c r="B52" t="s">
        <v>139</v>
      </c>
      <c r="C52" t="s">
        <v>140</v>
      </c>
      <c r="D52" t="s">
        <v>142</v>
      </c>
      <c r="E52" s="11">
        <v>536</v>
      </c>
    </row>
    <row r="53" spans="1:5">
      <c r="A53" t="s">
        <v>97</v>
      </c>
      <c r="B53" t="s">
        <v>139</v>
      </c>
      <c r="C53" t="s">
        <v>140</v>
      </c>
      <c r="D53" t="s">
        <v>143</v>
      </c>
      <c r="E53" s="11">
        <v>631</v>
      </c>
    </row>
    <row r="54" spans="1:5">
      <c r="A54" t="s">
        <v>97</v>
      </c>
      <c r="B54" t="s">
        <v>139</v>
      </c>
      <c r="C54" t="s">
        <v>140</v>
      </c>
      <c r="D54" t="s">
        <v>144</v>
      </c>
      <c r="E54" s="11">
        <v>647</v>
      </c>
    </row>
    <row r="55" spans="1:5">
      <c r="A55" t="s">
        <v>97</v>
      </c>
      <c r="B55" t="s">
        <v>139</v>
      </c>
      <c r="C55" t="s">
        <v>140</v>
      </c>
      <c r="D55" t="s">
        <v>145</v>
      </c>
      <c r="E55" s="11">
        <v>659</v>
      </c>
    </row>
    <row r="56" spans="1:5">
      <c r="A56" t="s">
        <v>97</v>
      </c>
      <c r="B56" t="s">
        <v>139</v>
      </c>
      <c r="C56" t="s">
        <v>140</v>
      </c>
      <c r="D56" t="s">
        <v>146</v>
      </c>
      <c r="E56" s="11">
        <v>666</v>
      </c>
    </row>
    <row r="57" spans="1:5">
      <c r="A57" t="s">
        <v>97</v>
      </c>
      <c r="B57" t="s">
        <v>139</v>
      </c>
      <c r="C57" t="s">
        <v>140</v>
      </c>
      <c r="D57" t="s">
        <v>147</v>
      </c>
      <c r="E57" s="11">
        <v>671</v>
      </c>
    </row>
    <row r="58" spans="1:5">
      <c r="A58" t="s">
        <v>97</v>
      </c>
      <c r="B58" t="s">
        <v>139</v>
      </c>
      <c r="C58" t="s">
        <v>140</v>
      </c>
      <c r="D58" t="s">
        <v>148</v>
      </c>
      <c r="E58" s="11">
        <v>713</v>
      </c>
    </row>
    <row r="59" spans="1:5">
      <c r="A59" t="s">
        <v>97</v>
      </c>
      <c r="B59" t="s">
        <v>139</v>
      </c>
      <c r="C59" t="s">
        <v>140</v>
      </c>
      <c r="D59" t="s">
        <v>149</v>
      </c>
      <c r="E59" s="11">
        <v>717</v>
      </c>
    </row>
    <row r="60" spans="1:5">
      <c r="A60" t="s">
        <v>97</v>
      </c>
      <c r="B60" t="s">
        <v>139</v>
      </c>
      <c r="C60" t="s">
        <v>140</v>
      </c>
      <c r="D60" t="s">
        <v>150</v>
      </c>
      <c r="E60" s="11">
        <v>744</v>
      </c>
    </row>
    <row r="61" spans="1:5">
      <c r="A61" t="s">
        <v>97</v>
      </c>
      <c r="B61" t="s">
        <v>139</v>
      </c>
      <c r="C61" t="s">
        <v>140</v>
      </c>
      <c r="D61" t="s">
        <v>151</v>
      </c>
      <c r="E61" s="11">
        <v>749</v>
      </c>
    </row>
    <row r="62" spans="1:5">
      <c r="A62" t="s">
        <v>97</v>
      </c>
      <c r="B62" t="s">
        <v>139</v>
      </c>
      <c r="C62" t="s">
        <v>140</v>
      </c>
      <c r="D62" t="s">
        <v>152</v>
      </c>
      <c r="E62" s="11">
        <v>765</v>
      </c>
    </row>
    <row r="63" spans="1:5">
      <c r="A63" t="s">
        <v>97</v>
      </c>
      <c r="B63" t="s">
        <v>139</v>
      </c>
      <c r="C63" t="s">
        <v>140</v>
      </c>
      <c r="D63" t="s">
        <v>153</v>
      </c>
      <c r="E63" s="11">
        <v>781</v>
      </c>
    </row>
    <row r="64" spans="1:5">
      <c r="A64" t="s">
        <v>97</v>
      </c>
      <c r="B64" t="s">
        <v>139</v>
      </c>
      <c r="C64" t="s">
        <v>140</v>
      </c>
      <c r="D64" t="s">
        <v>154</v>
      </c>
      <c r="E64" s="11">
        <v>803</v>
      </c>
    </row>
    <row r="65" spans="1:8">
      <c r="A65" t="s">
        <v>97</v>
      </c>
      <c r="B65" t="s">
        <v>139</v>
      </c>
      <c r="C65" t="s">
        <v>140</v>
      </c>
      <c r="D65" t="s">
        <v>155</v>
      </c>
      <c r="E65" s="11">
        <v>809</v>
      </c>
    </row>
    <row r="68" spans="1:8">
      <c r="A68" s="20" t="s">
        <v>102</v>
      </c>
      <c r="B68" s="20"/>
      <c r="C68" s="20"/>
      <c r="D68" s="20"/>
      <c r="E68" s="20"/>
    </row>
    <row r="69" spans="1:8">
      <c r="A69" t="s">
        <v>102</v>
      </c>
      <c r="B69" t="s">
        <v>98</v>
      </c>
      <c r="C69" t="s">
        <v>103</v>
      </c>
      <c r="D69" t="s">
        <v>99</v>
      </c>
      <c r="E69" s="19">
        <v>906.84610855924723</v>
      </c>
    </row>
    <row r="70" spans="1:8">
      <c r="A70" t="s">
        <v>102</v>
      </c>
      <c r="B70" t="s">
        <v>98</v>
      </c>
      <c r="C70" t="s">
        <v>103</v>
      </c>
      <c r="D70" t="s">
        <v>100</v>
      </c>
      <c r="E70" s="19">
        <v>832.07614929066608</v>
      </c>
    </row>
    <row r="71" spans="1:8">
      <c r="A71" t="s">
        <v>102</v>
      </c>
      <c r="B71" t="s">
        <v>98</v>
      </c>
      <c r="C71" t="s">
        <v>103</v>
      </c>
      <c r="D71" t="s">
        <v>101</v>
      </c>
      <c r="E71" s="19">
        <v>794.69116965637556</v>
      </c>
    </row>
    <row r="72" spans="1:8">
      <c r="A72" t="s">
        <v>102</v>
      </c>
      <c r="B72" t="s">
        <v>98</v>
      </c>
      <c r="C72" t="s">
        <v>104</v>
      </c>
      <c r="D72" t="s">
        <v>99</v>
      </c>
      <c r="E72" s="19">
        <v>808.93701250879712</v>
      </c>
    </row>
    <row r="73" spans="1:8">
      <c r="A73" t="s">
        <v>102</v>
      </c>
      <c r="B73" t="s">
        <v>98</v>
      </c>
      <c r="C73" t="s">
        <v>104</v>
      </c>
      <c r="D73" t="s">
        <v>100</v>
      </c>
      <c r="E73" s="19">
        <v>734.16705324021564</v>
      </c>
    </row>
    <row r="74" spans="1:8">
      <c r="A74" t="s">
        <v>102</v>
      </c>
      <c r="B74" t="s">
        <v>98</v>
      </c>
      <c r="C74" t="s">
        <v>104</v>
      </c>
      <c r="D74" t="s">
        <v>101</v>
      </c>
      <c r="E74" s="19">
        <v>696.78207360592523</v>
      </c>
    </row>
    <row r="75" spans="1:8">
      <c r="A75" t="s">
        <v>102</v>
      </c>
      <c r="B75" t="s">
        <v>98</v>
      </c>
      <c r="C75" t="s">
        <v>105</v>
      </c>
      <c r="D75" t="s">
        <v>99</v>
      </c>
      <c r="E75" s="19">
        <v>759.56520080056305</v>
      </c>
    </row>
    <row r="76" spans="1:8">
      <c r="A76" t="s">
        <v>102</v>
      </c>
      <c r="B76" t="s">
        <v>98</v>
      </c>
      <c r="C76" t="s">
        <v>105</v>
      </c>
      <c r="D76" t="s">
        <v>100</v>
      </c>
      <c r="E76" s="19">
        <v>684.7952415319819</v>
      </c>
    </row>
    <row r="77" spans="1:8">
      <c r="A77" t="s">
        <v>102</v>
      </c>
      <c r="B77" t="s">
        <v>98</v>
      </c>
      <c r="C77" t="s">
        <v>105</v>
      </c>
      <c r="D77" t="s">
        <v>101</v>
      </c>
      <c r="E77" s="19">
        <v>647.41026189769127</v>
      </c>
    </row>
    <row r="78" spans="1:8">
      <c r="A78" t="s">
        <v>102</v>
      </c>
      <c r="B78" t="s">
        <v>120</v>
      </c>
      <c r="D78" t="s">
        <v>107</v>
      </c>
      <c r="E78" s="19">
        <v>982.25342459288049</v>
      </c>
      <c r="H78" s="11"/>
    </row>
    <row r="79" spans="1:8">
      <c r="A79" t="s">
        <v>102</v>
      </c>
      <c r="B79" t="s">
        <v>120</v>
      </c>
      <c r="D79" t="s">
        <v>108</v>
      </c>
      <c r="E79" s="19">
        <v>826.25356618881335</v>
      </c>
      <c r="H79" s="11"/>
    </row>
    <row r="80" spans="1:8">
      <c r="A80" t="s">
        <v>102</v>
      </c>
      <c r="B80" t="s">
        <v>120</v>
      </c>
      <c r="D80" t="s">
        <v>109</v>
      </c>
      <c r="E80" s="19">
        <v>714.82509590019424</v>
      </c>
      <c r="H80" s="11"/>
    </row>
    <row r="81" spans="1:9">
      <c r="A81" t="s">
        <v>102</v>
      </c>
      <c r="B81" t="s">
        <v>120</v>
      </c>
      <c r="D81" t="s">
        <v>110</v>
      </c>
      <c r="E81" s="19">
        <v>631.25374318373053</v>
      </c>
      <c r="H81" s="11"/>
    </row>
    <row r="82" spans="1:9">
      <c r="A82" t="s">
        <v>102</v>
      </c>
      <c r="B82" t="s">
        <v>121</v>
      </c>
      <c r="D82" t="s">
        <v>122</v>
      </c>
      <c r="E82" s="19">
        <v>795.05359450800051</v>
      </c>
      <c r="H82" s="11"/>
    </row>
    <row r="83" spans="1:9">
      <c r="A83" t="s">
        <v>102</v>
      </c>
      <c r="B83" t="s">
        <v>121</v>
      </c>
      <c r="D83" t="s">
        <v>107</v>
      </c>
      <c r="E83" s="19">
        <v>645.2937304400964</v>
      </c>
    </row>
    <row r="84" spans="1:9">
      <c r="A84" t="s">
        <v>102</v>
      </c>
      <c r="B84" t="s">
        <v>121</v>
      </c>
      <c r="D84" t="s">
        <v>108</v>
      </c>
      <c r="E84" s="19">
        <v>545.45382106149373</v>
      </c>
    </row>
    <row r="85" spans="1:9">
      <c r="A85" t="s">
        <v>102</v>
      </c>
      <c r="B85" t="s">
        <v>119</v>
      </c>
      <c r="D85" t="s">
        <v>108</v>
      </c>
      <c r="E85" s="19">
        <v>864.87320569519409</v>
      </c>
      <c r="I85" s="19"/>
    </row>
    <row r="86" spans="1:9">
      <c r="A86" t="s">
        <v>102</v>
      </c>
      <c r="B86" t="s">
        <v>119</v>
      </c>
      <c r="D86" t="s">
        <v>109</v>
      </c>
      <c r="E86" s="19">
        <v>747.92764404852085</v>
      </c>
      <c r="I86" s="19"/>
    </row>
    <row r="87" spans="1:9">
      <c r="A87" t="s">
        <v>102</v>
      </c>
      <c r="B87" t="s">
        <v>119</v>
      </c>
      <c r="D87" t="s">
        <v>110</v>
      </c>
      <c r="E87" s="19">
        <v>660.2184728135154</v>
      </c>
    </row>
    <row r="88" spans="1:9">
      <c r="A88" t="s">
        <v>102</v>
      </c>
      <c r="B88" t="s">
        <v>8</v>
      </c>
      <c r="C88" t="s">
        <v>113</v>
      </c>
      <c r="D88" t="s">
        <v>117</v>
      </c>
      <c r="E88" s="19">
        <v>707.27705922558869</v>
      </c>
      <c r="F88">
        <v>41.640099999999997</v>
      </c>
      <c r="G88">
        <v>109.8633</v>
      </c>
      <c r="H88" s="19"/>
    </row>
    <row r="89" spans="1:9">
      <c r="A89" t="s">
        <v>102</v>
      </c>
      <c r="B89" t="s">
        <v>8</v>
      </c>
      <c r="C89" t="s">
        <v>113</v>
      </c>
      <c r="D89" t="s">
        <v>118</v>
      </c>
      <c r="E89" s="19">
        <v>630.67136908163445</v>
      </c>
      <c r="F89">
        <v>41.640099999999997</v>
      </c>
      <c r="G89">
        <v>109.8633</v>
      </c>
      <c r="H89" s="19"/>
    </row>
    <row r="90" spans="1:9">
      <c r="A90" t="s">
        <v>102</v>
      </c>
      <c r="B90" t="s">
        <v>8</v>
      </c>
      <c r="C90" t="s">
        <v>114</v>
      </c>
      <c r="D90" t="s">
        <v>117</v>
      </c>
      <c r="E90" s="19">
        <v>726.10530587542326</v>
      </c>
      <c r="F90">
        <v>42.785200000000003</v>
      </c>
      <c r="G90">
        <v>118.7646</v>
      </c>
    </row>
    <row r="91" spans="1:9">
      <c r="A91" t="s">
        <v>102</v>
      </c>
      <c r="B91" t="s">
        <v>8</v>
      </c>
      <c r="C91" t="s">
        <v>114</v>
      </c>
      <c r="D91" t="s">
        <v>118</v>
      </c>
      <c r="E91" s="19">
        <v>669.20649013015475</v>
      </c>
      <c r="F91">
        <v>42.785200000000003</v>
      </c>
      <c r="G91">
        <v>118.7646</v>
      </c>
    </row>
    <row r="92" spans="1:9">
      <c r="A92" t="s">
        <v>102</v>
      </c>
      <c r="B92" t="s">
        <v>8</v>
      </c>
      <c r="C92" t="s">
        <v>115</v>
      </c>
      <c r="D92" t="s">
        <v>117</v>
      </c>
      <c r="E92" s="19">
        <v>758.11145792571676</v>
      </c>
      <c r="F92">
        <v>41.680700000000002</v>
      </c>
      <c r="G92">
        <v>120.7899</v>
      </c>
    </row>
    <row r="93" spans="1:9">
      <c r="A93" t="s">
        <v>102</v>
      </c>
      <c r="B93" t="s">
        <v>8</v>
      </c>
      <c r="C93" t="s">
        <v>115</v>
      </c>
      <c r="D93" t="s">
        <v>118</v>
      </c>
      <c r="E93" s="19">
        <v>690.78544333933314</v>
      </c>
      <c r="F93">
        <v>41.680700000000002</v>
      </c>
      <c r="G93">
        <v>120.7899</v>
      </c>
    </row>
    <row r="94" spans="1:9">
      <c r="A94" t="s">
        <v>102</v>
      </c>
      <c r="B94" t="s">
        <v>8</v>
      </c>
      <c r="C94" t="s">
        <v>116</v>
      </c>
      <c r="D94" t="s">
        <v>117</v>
      </c>
      <c r="E94" s="19">
        <v>781.0277151684719</v>
      </c>
      <c r="F94">
        <v>45.3733</v>
      </c>
      <c r="G94">
        <v>122.9395</v>
      </c>
    </row>
    <row r="95" spans="1:9">
      <c r="A95" t="s">
        <v>102</v>
      </c>
      <c r="B95" t="s">
        <v>8</v>
      </c>
      <c r="C95" t="s">
        <v>116</v>
      </c>
      <c r="D95" t="s">
        <v>118</v>
      </c>
      <c r="E95" s="19">
        <v>715.32941175006147</v>
      </c>
      <c r="F95">
        <v>45.3733</v>
      </c>
      <c r="G95">
        <v>122.9395</v>
      </c>
    </row>
    <row r="96" spans="1:9">
      <c r="A96" t="s">
        <v>102</v>
      </c>
      <c r="B96" t="s">
        <v>123</v>
      </c>
      <c r="C96" t="s">
        <v>131</v>
      </c>
      <c r="D96" t="s">
        <v>124</v>
      </c>
      <c r="E96" s="19">
        <v>280</v>
      </c>
    </row>
    <row r="97" spans="1:5">
      <c r="A97" t="s">
        <v>102</v>
      </c>
      <c r="B97" t="s">
        <v>123</v>
      </c>
      <c r="C97" t="s">
        <v>131</v>
      </c>
      <c r="D97" t="s">
        <v>125</v>
      </c>
      <c r="E97" s="19">
        <v>394</v>
      </c>
    </row>
    <row r="98" spans="1:5">
      <c r="A98" t="s">
        <v>102</v>
      </c>
      <c r="B98" t="s">
        <v>123</v>
      </c>
      <c r="C98" t="s">
        <v>133</v>
      </c>
      <c r="D98" t="s">
        <v>132</v>
      </c>
      <c r="E98" s="19">
        <v>400</v>
      </c>
    </row>
    <row r="99" spans="1:5">
      <c r="A99" t="s">
        <v>102</v>
      </c>
      <c r="B99" t="s">
        <v>123</v>
      </c>
      <c r="C99" t="s">
        <v>134</v>
      </c>
      <c r="D99" t="s">
        <v>132</v>
      </c>
      <c r="E99" s="19">
        <v>294</v>
      </c>
    </row>
    <row r="100" spans="1:5">
      <c r="A100" t="s">
        <v>102</v>
      </c>
      <c r="B100" t="s">
        <v>123</v>
      </c>
      <c r="C100" t="s">
        <v>129</v>
      </c>
      <c r="D100" t="s">
        <v>124</v>
      </c>
      <c r="E100" s="19">
        <v>320</v>
      </c>
    </row>
    <row r="101" spans="1:5">
      <c r="A101" t="s">
        <v>102</v>
      </c>
      <c r="B101" t="s">
        <v>123</v>
      </c>
      <c r="C101" t="s">
        <v>129</v>
      </c>
      <c r="D101" t="s">
        <v>125</v>
      </c>
      <c r="E101" s="19">
        <v>348</v>
      </c>
    </row>
    <row r="102" spans="1:5">
      <c r="A102" t="s">
        <v>102</v>
      </c>
      <c r="B102" t="s">
        <v>123</v>
      </c>
      <c r="C102" t="s">
        <v>135</v>
      </c>
      <c r="D102" t="s">
        <v>124</v>
      </c>
      <c r="E102" s="19">
        <v>330</v>
      </c>
    </row>
    <row r="103" spans="1:5">
      <c r="A103" t="s">
        <v>102</v>
      </c>
      <c r="B103" t="s">
        <v>123</v>
      </c>
      <c r="C103" t="s">
        <v>135</v>
      </c>
      <c r="D103" t="s">
        <v>125</v>
      </c>
      <c r="E103" s="19">
        <v>360</v>
      </c>
    </row>
    <row r="104" spans="1:5">
      <c r="A104" t="s">
        <v>102</v>
      </c>
      <c r="B104" t="s">
        <v>123</v>
      </c>
      <c r="C104" t="s">
        <v>131</v>
      </c>
      <c r="D104" t="s">
        <v>124</v>
      </c>
      <c r="E104" s="19">
        <f>E96+62</f>
        <v>342</v>
      </c>
    </row>
    <row r="105" spans="1:5">
      <c r="A105" t="s">
        <v>102</v>
      </c>
      <c r="B105" t="s">
        <v>123</v>
      </c>
      <c r="C105" t="s">
        <v>131</v>
      </c>
      <c r="D105" t="s">
        <v>125</v>
      </c>
      <c r="E105" s="19">
        <f t="shared" ref="E105:E111" si="1">E97+62</f>
        <v>456</v>
      </c>
    </row>
    <row r="106" spans="1:5">
      <c r="A106" t="s">
        <v>102</v>
      </c>
      <c r="B106" t="s">
        <v>123</v>
      </c>
      <c r="C106" t="s">
        <v>133</v>
      </c>
      <c r="D106" t="s">
        <v>132</v>
      </c>
      <c r="E106" s="19">
        <f t="shared" si="1"/>
        <v>462</v>
      </c>
    </row>
    <row r="107" spans="1:5">
      <c r="A107" t="s">
        <v>102</v>
      </c>
      <c r="B107" t="s">
        <v>123</v>
      </c>
      <c r="C107" t="s">
        <v>134</v>
      </c>
      <c r="D107" t="s">
        <v>132</v>
      </c>
      <c r="E107" s="19">
        <f t="shared" si="1"/>
        <v>356</v>
      </c>
    </row>
    <row r="108" spans="1:5">
      <c r="A108" t="s">
        <v>102</v>
      </c>
      <c r="B108" t="s">
        <v>123</v>
      </c>
      <c r="C108" t="s">
        <v>129</v>
      </c>
      <c r="D108" t="s">
        <v>124</v>
      </c>
      <c r="E108" s="19">
        <f t="shared" si="1"/>
        <v>382</v>
      </c>
    </row>
    <row r="109" spans="1:5">
      <c r="A109" t="s">
        <v>102</v>
      </c>
      <c r="B109" t="s">
        <v>123</v>
      </c>
      <c r="C109" t="s">
        <v>129</v>
      </c>
      <c r="D109" t="s">
        <v>125</v>
      </c>
      <c r="E109" s="19">
        <f t="shared" si="1"/>
        <v>410</v>
      </c>
    </row>
    <row r="110" spans="1:5">
      <c r="A110" t="s">
        <v>102</v>
      </c>
      <c r="B110" t="s">
        <v>123</v>
      </c>
      <c r="C110" t="s">
        <v>135</v>
      </c>
      <c r="D110" t="s">
        <v>124</v>
      </c>
      <c r="E110" s="19">
        <f t="shared" si="1"/>
        <v>392</v>
      </c>
    </row>
    <row r="111" spans="1:5">
      <c r="A111" t="s">
        <v>102</v>
      </c>
      <c r="B111" t="s">
        <v>123</v>
      </c>
      <c r="C111" t="s">
        <v>135</v>
      </c>
      <c r="D111" t="s">
        <v>125</v>
      </c>
      <c r="E111" s="19">
        <f t="shared" si="1"/>
        <v>422</v>
      </c>
    </row>
    <row r="112" spans="1:5">
      <c r="A112" t="s">
        <v>102</v>
      </c>
      <c r="B112" t="s">
        <v>139</v>
      </c>
      <c r="C112" t="s">
        <v>140</v>
      </c>
      <c r="D112" t="s">
        <v>141</v>
      </c>
      <c r="E112">
        <v>684</v>
      </c>
    </row>
    <row r="113" spans="1:5">
      <c r="A113" t="s">
        <v>102</v>
      </c>
      <c r="B113" t="s">
        <v>139</v>
      </c>
      <c r="C113" t="s">
        <v>140</v>
      </c>
      <c r="D113" t="s">
        <v>142</v>
      </c>
      <c r="E113">
        <v>693</v>
      </c>
    </row>
    <row r="114" spans="1:5">
      <c r="A114" t="s">
        <v>102</v>
      </c>
      <c r="B114" t="s">
        <v>139</v>
      </c>
      <c r="C114" t="s">
        <v>140</v>
      </c>
      <c r="D114" t="s">
        <v>143</v>
      </c>
      <c r="E114">
        <v>794</v>
      </c>
    </row>
    <row r="115" spans="1:5">
      <c r="A115" t="s">
        <v>102</v>
      </c>
      <c r="B115" t="s">
        <v>139</v>
      </c>
      <c r="C115" t="s">
        <v>140</v>
      </c>
      <c r="D115" t="s">
        <v>144</v>
      </c>
      <c r="E115">
        <v>800</v>
      </c>
    </row>
    <row r="116" spans="1:5">
      <c r="A116" t="s">
        <v>102</v>
      </c>
      <c r="B116" t="s">
        <v>139</v>
      </c>
      <c r="C116" t="s">
        <v>140</v>
      </c>
      <c r="D116" t="s">
        <v>145</v>
      </c>
      <c r="E116" s="11">
        <v>838</v>
      </c>
    </row>
    <row r="117" spans="1:5">
      <c r="A117" t="s">
        <v>102</v>
      </c>
      <c r="B117" t="s">
        <v>139</v>
      </c>
      <c r="C117" t="s">
        <v>140</v>
      </c>
      <c r="D117" t="s">
        <v>146</v>
      </c>
      <c r="E117" s="11">
        <v>842</v>
      </c>
    </row>
    <row r="118" spans="1:5">
      <c r="A118" t="s">
        <v>102</v>
      </c>
      <c r="B118" t="s">
        <v>139</v>
      </c>
      <c r="C118" t="s">
        <v>140</v>
      </c>
      <c r="D118" t="s">
        <v>147</v>
      </c>
      <c r="E118" s="11">
        <v>855</v>
      </c>
    </row>
    <row r="119" spans="1:5">
      <c r="A119" t="s">
        <v>102</v>
      </c>
      <c r="B119" t="s">
        <v>139</v>
      </c>
      <c r="C119" t="s">
        <v>140</v>
      </c>
      <c r="D119" t="s">
        <v>148</v>
      </c>
      <c r="E119">
        <v>875</v>
      </c>
    </row>
    <row r="120" spans="1:5">
      <c r="A120" t="s">
        <v>102</v>
      </c>
      <c r="B120" t="s">
        <v>139</v>
      </c>
      <c r="C120" t="s">
        <v>140</v>
      </c>
      <c r="D120" t="s">
        <v>149</v>
      </c>
      <c r="E120" s="11">
        <v>914</v>
      </c>
    </row>
    <row r="121" spans="1:5">
      <c r="A121" t="s">
        <v>102</v>
      </c>
      <c r="B121" t="s">
        <v>139</v>
      </c>
      <c r="C121" t="s">
        <v>140</v>
      </c>
      <c r="D121" t="s">
        <v>150</v>
      </c>
      <c r="E121">
        <v>920</v>
      </c>
    </row>
    <row r="122" spans="1:5">
      <c r="A122" t="s">
        <v>102</v>
      </c>
      <c r="B122" t="s">
        <v>139</v>
      </c>
      <c r="C122" t="s">
        <v>140</v>
      </c>
      <c r="D122" t="s">
        <v>151</v>
      </c>
      <c r="E122">
        <v>924</v>
      </c>
    </row>
    <row r="123" spans="1:5">
      <c r="A123" t="s">
        <v>102</v>
      </c>
      <c r="B123" t="s">
        <v>139</v>
      </c>
      <c r="C123" t="s">
        <v>140</v>
      </c>
      <c r="D123" t="s">
        <v>152</v>
      </c>
      <c r="E123">
        <v>971</v>
      </c>
    </row>
    <row r="124" spans="1:5">
      <c r="A124" t="s">
        <v>102</v>
      </c>
      <c r="B124" t="s">
        <v>139</v>
      </c>
      <c r="C124" t="s">
        <v>140</v>
      </c>
      <c r="D124" t="s">
        <v>153</v>
      </c>
      <c r="E124">
        <v>993</v>
      </c>
    </row>
    <row r="125" spans="1:5">
      <c r="A125" t="s">
        <v>102</v>
      </c>
      <c r="B125" t="s">
        <v>139</v>
      </c>
      <c r="C125" t="s">
        <v>140</v>
      </c>
      <c r="D125" t="s">
        <v>154</v>
      </c>
      <c r="E125">
        <v>993</v>
      </c>
    </row>
    <row r="126" spans="1:5">
      <c r="A126" t="s">
        <v>102</v>
      </c>
      <c r="B126" t="s">
        <v>156</v>
      </c>
      <c r="C126" t="s">
        <v>157</v>
      </c>
      <c r="D126" t="s">
        <v>158</v>
      </c>
      <c r="E126">
        <v>353.23706445869954</v>
      </c>
    </row>
    <row r="127" spans="1:5">
      <c r="A127" t="s">
        <v>102</v>
      </c>
      <c r="B127" t="s">
        <v>156</v>
      </c>
      <c r="C127" t="s">
        <v>157</v>
      </c>
      <c r="D127" t="s">
        <v>159</v>
      </c>
      <c r="E127">
        <v>393.36479498120781</v>
      </c>
    </row>
    <row r="128" spans="1:5">
      <c r="A128" t="s">
        <v>102</v>
      </c>
      <c r="B128" t="s">
        <v>156</v>
      </c>
      <c r="C128" t="s">
        <v>157</v>
      </c>
      <c r="D128" t="s">
        <v>160</v>
      </c>
      <c r="E128">
        <v>436.60101167095263</v>
      </c>
    </row>
    <row r="129" spans="1:12">
      <c r="A129" t="s">
        <v>102</v>
      </c>
      <c r="B129" t="s">
        <v>156</v>
      </c>
      <c r="C129" t="s">
        <v>157</v>
      </c>
      <c r="D129" t="s">
        <v>161</v>
      </c>
      <c r="E129">
        <v>479.83722836069745</v>
      </c>
    </row>
    <row r="130" spans="1:12">
      <c r="A130" t="s">
        <v>102</v>
      </c>
      <c r="B130" t="s">
        <v>156</v>
      </c>
      <c r="C130" t="s">
        <v>157</v>
      </c>
      <c r="D130" t="s">
        <v>162</v>
      </c>
      <c r="E130">
        <v>523.07344505044227</v>
      </c>
    </row>
    <row r="131" spans="1:12">
      <c r="A131" t="s">
        <v>102</v>
      </c>
      <c r="B131" t="s">
        <v>156</v>
      </c>
      <c r="C131" t="s">
        <v>157</v>
      </c>
      <c r="D131" t="s">
        <v>163</v>
      </c>
      <c r="E131">
        <v>565.17999999999995</v>
      </c>
    </row>
    <row r="132" spans="1:12">
      <c r="A132" t="s">
        <v>102</v>
      </c>
      <c r="B132" t="s">
        <v>164</v>
      </c>
      <c r="C132" t="s">
        <v>105</v>
      </c>
      <c r="D132" t="s">
        <v>158</v>
      </c>
      <c r="E132" s="16">
        <v>437.72341173471176</v>
      </c>
      <c r="G132" s="16"/>
      <c r="H132" s="16"/>
      <c r="I132" s="16"/>
      <c r="J132" s="16"/>
      <c r="K132" s="16"/>
      <c r="L132" s="16"/>
    </row>
    <row r="133" spans="1:12">
      <c r="A133" t="s">
        <v>102</v>
      </c>
      <c r="B133" t="s">
        <v>164</v>
      </c>
      <c r="C133" t="s">
        <v>105</v>
      </c>
      <c r="D133" t="s">
        <v>159</v>
      </c>
      <c r="E133" s="16">
        <v>462.90494323365459</v>
      </c>
      <c r="F133" s="16"/>
      <c r="G133" s="16"/>
      <c r="H133" s="16"/>
      <c r="I133" s="16"/>
      <c r="J133" s="16"/>
    </row>
    <row r="134" spans="1:12">
      <c r="A134" t="s">
        <v>102</v>
      </c>
      <c r="B134" t="s">
        <v>164</v>
      </c>
      <c r="C134" t="s">
        <v>105</v>
      </c>
      <c r="D134" t="s">
        <v>160</v>
      </c>
      <c r="E134" s="16">
        <v>488.08647473259759</v>
      </c>
    </row>
    <row r="135" spans="1:12">
      <c r="A135" t="s">
        <v>102</v>
      </c>
      <c r="B135" t="s">
        <v>164</v>
      </c>
      <c r="C135" t="s">
        <v>105</v>
      </c>
      <c r="D135" t="s">
        <v>161</v>
      </c>
      <c r="E135" s="16">
        <v>513.26800623154054</v>
      </c>
    </row>
    <row r="136" spans="1:12">
      <c r="A136" t="s">
        <v>102</v>
      </c>
      <c r="B136" t="s">
        <v>164</v>
      </c>
      <c r="C136" t="s">
        <v>105</v>
      </c>
      <c r="D136" t="s">
        <v>162</v>
      </c>
      <c r="E136" s="16">
        <v>538.44953773048348</v>
      </c>
    </row>
    <row r="137" spans="1:12">
      <c r="A137" t="s">
        <v>102</v>
      </c>
      <c r="B137" t="s">
        <v>164</v>
      </c>
      <c r="C137" t="s">
        <v>105</v>
      </c>
      <c r="D137" t="s">
        <v>163</v>
      </c>
      <c r="E137" s="16">
        <v>563.63106922942632</v>
      </c>
    </row>
    <row r="138" spans="1:12">
      <c r="A138" t="s">
        <v>102</v>
      </c>
      <c r="B138" t="s">
        <v>164</v>
      </c>
      <c r="C138" t="s">
        <v>104</v>
      </c>
      <c r="D138" t="s">
        <v>158</v>
      </c>
      <c r="E138" s="16">
        <v>454.12540635609167</v>
      </c>
      <c r="G138" s="16"/>
      <c r="H138" s="16"/>
      <c r="I138" s="16"/>
      <c r="J138" s="16"/>
      <c r="K138" s="16"/>
      <c r="L138" s="16"/>
    </row>
    <row r="139" spans="1:12">
      <c r="A139" t="s">
        <v>102</v>
      </c>
      <c r="B139" t="s">
        <v>164</v>
      </c>
      <c r="C139" t="s">
        <v>104</v>
      </c>
      <c r="D139" t="s">
        <v>159</v>
      </c>
      <c r="E139" s="16">
        <v>480.25051851152028</v>
      </c>
      <c r="G139" s="16"/>
      <c r="H139" s="16"/>
      <c r="I139" s="16"/>
      <c r="J139" s="16"/>
      <c r="K139" s="16"/>
      <c r="L139" s="16"/>
    </row>
    <row r="140" spans="1:12">
      <c r="A140" t="s">
        <v>102</v>
      </c>
      <c r="B140" t="s">
        <v>164</v>
      </c>
      <c r="C140" t="s">
        <v>104</v>
      </c>
      <c r="D140" t="s">
        <v>160</v>
      </c>
      <c r="E140" s="16">
        <v>506.37563066694884</v>
      </c>
      <c r="G140" s="16"/>
      <c r="H140" s="16"/>
      <c r="I140" s="16"/>
      <c r="J140" s="16"/>
      <c r="K140" s="16"/>
      <c r="L140" s="16"/>
    </row>
    <row r="141" spans="1:12">
      <c r="A141" t="s">
        <v>102</v>
      </c>
      <c r="B141" t="s">
        <v>164</v>
      </c>
      <c r="C141" t="s">
        <v>104</v>
      </c>
      <c r="D141" t="s">
        <v>161</v>
      </c>
      <c r="E141" s="16">
        <v>532.50074282237745</v>
      </c>
    </row>
    <row r="142" spans="1:12">
      <c r="A142" t="s">
        <v>102</v>
      </c>
      <c r="B142" t="s">
        <v>164</v>
      </c>
      <c r="C142" t="s">
        <v>104</v>
      </c>
      <c r="D142" t="s">
        <v>162</v>
      </c>
      <c r="E142" s="16">
        <v>558.62585497780606</v>
      </c>
    </row>
    <row r="143" spans="1:12">
      <c r="A143" t="s">
        <v>102</v>
      </c>
      <c r="B143" t="s">
        <v>164</v>
      </c>
      <c r="C143" t="s">
        <v>104</v>
      </c>
      <c r="D143" t="s">
        <v>163</v>
      </c>
      <c r="E143" s="16">
        <v>584.75096713323455</v>
      </c>
    </row>
    <row r="144" spans="1:12">
      <c r="A144" t="s">
        <v>102</v>
      </c>
      <c r="B144" t="s">
        <v>164</v>
      </c>
      <c r="C144" t="s">
        <v>103</v>
      </c>
      <c r="D144" t="s">
        <v>158</v>
      </c>
      <c r="E144" s="16">
        <v>486.77632877601394</v>
      </c>
    </row>
    <row r="145" spans="1:19">
      <c r="A145" t="s">
        <v>102</v>
      </c>
      <c r="B145" t="s">
        <v>164</v>
      </c>
      <c r="C145" t="s">
        <v>103</v>
      </c>
      <c r="D145" t="s">
        <v>159</v>
      </c>
      <c r="E145" s="16">
        <v>514.77979655361139</v>
      </c>
    </row>
    <row r="146" spans="1:19">
      <c r="A146" t="s">
        <v>102</v>
      </c>
      <c r="B146" t="s">
        <v>164</v>
      </c>
      <c r="C146" t="s">
        <v>103</v>
      </c>
      <c r="D146" t="s">
        <v>160</v>
      </c>
      <c r="E146" s="16">
        <v>542.78326433120878</v>
      </c>
    </row>
    <row r="147" spans="1:19">
      <c r="A147" t="s">
        <v>102</v>
      </c>
      <c r="B147" t="s">
        <v>164</v>
      </c>
      <c r="C147" t="s">
        <v>103</v>
      </c>
      <c r="D147" t="s">
        <v>161</v>
      </c>
      <c r="E147" s="16">
        <v>570.78673210880606</v>
      </c>
    </row>
    <row r="148" spans="1:19">
      <c r="A148" t="s">
        <v>102</v>
      </c>
      <c r="B148" t="s">
        <v>164</v>
      </c>
      <c r="C148" t="s">
        <v>103</v>
      </c>
      <c r="D148" t="s">
        <v>162</v>
      </c>
      <c r="E148" s="16">
        <v>598.79019988640357</v>
      </c>
    </row>
    <row r="149" spans="1:19">
      <c r="A149" t="s">
        <v>102</v>
      </c>
      <c r="B149" t="s">
        <v>164</v>
      </c>
      <c r="C149" t="s">
        <v>103</v>
      </c>
      <c r="D149" t="s">
        <v>163</v>
      </c>
      <c r="E149" s="16">
        <v>626.79366766400096</v>
      </c>
    </row>
    <row r="153" spans="1:19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L153" t="s">
        <v>5</v>
      </c>
    </row>
    <row r="154" spans="1:19">
      <c r="A154" t="s">
        <v>6</v>
      </c>
      <c r="E154" t="s">
        <v>7</v>
      </c>
      <c r="F154" t="s">
        <v>8</v>
      </c>
      <c r="G154" t="s">
        <v>9</v>
      </c>
      <c r="H154" t="s">
        <v>10</v>
      </c>
      <c r="I154" t="s">
        <v>11</v>
      </c>
      <c r="J154" t="s">
        <v>12</v>
      </c>
      <c r="K154" t="s">
        <v>13</v>
      </c>
      <c r="L154" t="s">
        <v>7</v>
      </c>
      <c r="M154" t="s">
        <v>14</v>
      </c>
      <c r="N154" t="s">
        <v>15</v>
      </c>
      <c r="O154" t="s">
        <v>16</v>
      </c>
      <c r="P154" t="s">
        <v>17</v>
      </c>
      <c r="Q154" t="s">
        <v>18</v>
      </c>
      <c r="R154" t="s">
        <v>12</v>
      </c>
      <c r="S154" t="s">
        <v>19</v>
      </c>
    </row>
    <row r="155" spans="1:19">
      <c r="A155" t="s">
        <v>20</v>
      </c>
      <c r="B155" t="s">
        <v>21</v>
      </c>
      <c r="C155">
        <v>41.640099999999997</v>
      </c>
      <c r="D155">
        <v>109.8633</v>
      </c>
      <c r="E155" s="11">
        <v>580.04324109866684</v>
      </c>
      <c r="F155">
        <v>580.04324109866684</v>
      </c>
      <c r="H155" s="11"/>
      <c r="I155" s="11"/>
      <c r="J155" s="11">
        <v>512</v>
      </c>
      <c r="K155">
        <v>420</v>
      </c>
      <c r="L155" s="11">
        <v>538.16792646631541</v>
      </c>
      <c r="M155" s="11">
        <v>538.16792646631541</v>
      </c>
      <c r="O155" s="11"/>
      <c r="P155" s="17">
        <v>353.23706445869948</v>
      </c>
      <c r="Q155" s="17">
        <v>454.12540635609167</v>
      </c>
      <c r="R155">
        <v>684</v>
      </c>
      <c r="S155">
        <v>280</v>
      </c>
    </row>
    <row r="156" spans="1:19">
      <c r="A156" t="s">
        <v>20</v>
      </c>
      <c r="B156" t="s">
        <v>22</v>
      </c>
      <c r="C156">
        <v>42.785200000000003</v>
      </c>
      <c r="D156">
        <v>118.7646</v>
      </c>
      <c r="E156" s="11">
        <v>606.52114953335661</v>
      </c>
      <c r="F156">
        <v>606.52114953335661</v>
      </c>
      <c r="H156" s="11"/>
      <c r="I156" s="11"/>
      <c r="J156" s="11">
        <v>536</v>
      </c>
      <c r="K156">
        <v>570</v>
      </c>
      <c r="L156" s="11">
        <v>563.21212426905822</v>
      </c>
      <c r="M156" s="11">
        <v>563.21212426905822</v>
      </c>
      <c r="O156" s="11"/>
      <c r="P156" s="17">
        <v>393.36479498120781</v>
      </c>
      <c r="Q156" s="17">
        <v>480.25051851152028</v>
      </c>
      <c r="R156">
        <v>693</v>
      </c>
      <c r="S156">
        <v>394</v>
      </c>
    </row>
    <row r="157" spans="1:19">
      <c r="A157" t="s">
        <v>23</v>
      </c>
      <c r="B157" t="s">
        <v>24</v>
      </c>
      <c r="C157">
        <v>41.680700000000002</v>
      </c>
      <c r="D157">
        <v>120.7899</v>
      </c>
      <c r="E157" s="11">
        <v>630.24181558220721</v>
      </c>
      <c r="F157">
        <v>630.24181558220721</v>
      </c>
      <c r="H157" s="11"/>
      <c r="I157" s="11"/>
      <c r="J157" s="11">
        <v>631</v>
      </c>
      <c r="K157">
        <v>455</v>
      </c>
      <c r="L157" s="11">
        <v>583.83970266656161</v>
      </c>
      <c r="M157" s="11">
        <v>583.83970266656161</v>
      </c>
      <c r="O157" s="11"/>
      <c r="P157" s="17">
        <v>436.60101167095257</v>
      </c>
      <c r="Q157" s="17">
        <v>506.37563066694878</v>
      </c>
      <c r="R157">
        <v>794</v>
      </c>
      <c r="S157">
        <v>400</v>
      </c>
    </row>
    <row r="158" spans="1:19">
      <c r="A158" t="s">
        <v>25</v>
      </c>
      <c r="B158" t="s">
        <v>26</v>
      </c>
      <c r="C158">
        <v>45.3733</v>
      </c>
      <c r="D158">
        <v>122.9395</v>
      </c>
      <c r="E158" s="11">
        <v>650.77108206141395</v>
      </c>
      <c r="F158">
        <v>650.77108206141395</v>
      </c>
      <c r="H158" s="11"/>
      <c r="I158" s="11"/>
      <c r="J158" s="11">
        <v>647</v>
      </c>
      <c r="K158">
        <v>518</v>
      </c>
      <c r="L158" s="11">
        <v>601.9462694995002</v>
      </c>
      <c r="M158" s="11">
        <v>601.9462694995002</v>
      </c>
      <c r="O158" s="11"/>
      <c r="P158" s="17">
        <v>479.83722836069751</v>
      </c>
      <c r="Q158" s="17">
        <v>532.50074282237745</v>
      </c>
      <c r="R158">
        <v>800</v>
      </c>
      <c r="S158">
        <v>294</v>
      </c>
    </row>
    <row r="159" spans="1:19">
      <c r="A159" t="s">
        <v>20</v>
      </c>
      <c r="B159" t="s">
        <v>27</v>
      </c>
      <c r="E159" s="11">
        <v>693.12907968171191</v>
      </c>
      <c r="G159" s="11">
        <v>693.12907968171191</v>
      </c>
      <c r="H159" s="11"/>
      <c r="I159" s="11"/>
      <c r="J159" s="11">
        <v>659</v>
      </c>
      <c r="K159">
        <v>589</v>
      </c>
      <c r="M159" s="11"/>
      <c r="N159" s="11"/>
      <c r="O159" s="11"/>
      <c r="P159" s="17">
        <v>523.07344505044227</v>
      </c>
      <c r="Q159" s="17">
        <v>558.62585497780606</v>
      </c>
      <c r="R159" s="11">
        <v>838</v>
      </c>
      <c r="S159" s="11">
        <v>320</v>
      </c>
    </row>
    <row r="160" spans="1:19">
      <c r="A160" t="s">
        <v>25</v>
      </c>
      <c r="B160" t="s">
        <v>26</v>
      </c>
      <c r="E160" s="11">
        <v>610.45899674050804</v>
      </c>
      <c r="G160" s="11">
        <v>610.45899674050804</v>
      </c>
      <c r="H160" s="11"/>
      <c r="I160" s="11"/>
      <c r="J160" s="11">
        <v>666</v>
      </c>
      <c r="K160" s="11">
        <v>415</v>
      </c>
      <c r="L160">
        <v>647</v>
      </c>
      <c r="M160" s="11"/>
      <c r="N160" s="11"/>
      <c r="O160" s="11">
        <v>647</v>
      </c>
      <c r="P160" s="17">
        <v>566.30966174018704</v>
      </c>
      <c r="Q160" s="17">
        <v>584.75096713323455</v>
      </c>
      <c r="R160" s="11">
        <v>842</v>
      </c>
      <c r="S160" s="11">
        <v>348</v>
      </c>
    </row>
    <row r="161" spans="1:20">
      <c r="A161" t="s">
        <v>28</v>
      </c>
      <c r="E161" s="11">
        <v>335.48017627422809</v>
      </c>
      <c r="G161" s="11"/>
      <c r="I161" s="11">
        <v>335.48017627422809</v>
      </c>
      <c r="J161" s="11">
        <v>671</v>
      </c>
      <c r="K161" s="11">
        <v>430</v>
      </c>
      <c r="L161">
        <v>697</v>
      </c>
      <c r="M161" s="11"/>
      <c r="N161" s="11"/>
      <c r="O161">
        <v>697</v>
      </c>
      <c r="P161" s="17"/>
      <c r="Q161" s="17">
        <v>458.37650413733672</v>
      </c>
      <c r="R161" s="11">
        <v>855</v>
      </c>
      <c r="S161" s="11">
        <v>330</v>
      </c>
    </row>
    <row r="162" spans="1:20">
      <c r="A162" t="s">
        <v>29</v>
      </c>
      <c r="E162" s="11">
        <v>523</v>
      </c>
      <c r="H162">
        <v>523</v>
      </c>
      <c r="J162" s="11">
        <v>713</v>
      </c>
      <c r="K162">
        <v>350</v>
      </c>
      <c r="L162">
        <v>795</v>
      </c>
      <c r="O162" s="11">
        <v>795</v>
      </c>
      <c r="P162" s="17"/>
      <c r="Q162" s="17">
        <v>484.7461751850102</v>
      </c>
      <c r="R162">
        <v>875</v>
      </c>
      <c r="S162">
        <v>360</v>
      </c>
    </row>
    <row r="163" spans="1:20">
      <c r="A163" t="s">
        <v>20</v>
      </c>
      <c r="B163" t="s">
        <v>27</v>
      </c>
      <c r="E163" s="11">
        <v>564</v>
      </c>
      <c r="G163" s="11"/>
      <c r="H163">
        <v>564</v>
      </c>
      <c r="I163" s="11"/>
      <c r="J163" s="11">
        <v>717</v>
      </c>
      <c r="K163" s="11">
        <v>407</v>
      </c>
      <c r="L163">
        <v>748</v>
      </c>
      <c r="M163" s="11"/>
      <c r="N163" s="11">
        <v>748</v>
      </c>
      <c r="O163" s="11"/>
      <c r="P163" s="17"/>
      <c r="Q163" s="17">
        <v>511.11584623268368</v>
      </c>
      <c r="R163" s="11">
        <v>914</v>
      </c>
      <c r="S163" s="11"/>
    </row>
    <row r="164" spans="1:20">
      <c r="A164" t="s">
        <v>25</v>
      </c>
      <c r="B164" t="s">
        <v>30</v>
      </c>
      <c r="E164" s="11">
        <v>644</v>
      </c>
      <c r="H164" s="11">
        <v>644</v>
      </c>
      <c r="J164" s="11">
        <v>744</v>
      </c>
      <c r="K164" s="11">
        <v>335</v>
      </c>
      <c r="L164">
        <v>645</v>
      </c>
      <c r="N164">
        <v>645</v>
      </c>
      <c r="P164" s="17"/>
      <c r="Q164" s="17">
        <v>537.48551728035716</v>
      </c>
      <c r="R164">
        <v>920</v>
      </c>
    </row>
    <row r="165" spans="1:20">
      <c r="A165" t="s">
        <v>31</v>
      </c>
      <c r="B165" t="s">
        <v>32</v>
      </c>
      <c r="J165" s="11">
        <v>749</v>
      </c>
      <c r="K165" s="11">
        <v>518</v>
      </c>
      <c r="L165">
        <v>715</v>
      </c>
      <c r="N165">
        <v>715</v>
      </c>
      <c r="P165" s="17"/>
      <c r="Q165" s="17">
        <v>563.85518832803075</v>
      </c>
      <c r="R165">
        <v>924</v>
      </c>
    </row>
    <row r="166" spans="1:20">
      <c r="J166" s="11">
        <v>765</v>
      </c>
      <c r="P166" s="17"/>
      <c r="Q166" s="17">
        <v>590.22485937570423</v>
      </c>
      <c r="R166">
        <v>971</v>
      </c>
    </row>
    <row r="167" spans="1:20">
      <c r="J167" s="11">
        <v>781</v>
      </c>
      <c r="P167" s="17"/>
      <c r="Q167" s="17">
        <v>486.77632877601388</v>
      </c>
      <c r="R167">
        <v>993</v>
      </c>
    </row>
    <row r="168" spans="1:20">
      <c r="J168" s="11">
        <v>803</v>
      </c>
      <c r="P168" s="17"/>
      <c r="Q168" s="17">
        <v>514.77979655361139</v>
      </c>
      <c r="R168">
        <v>993</v>
      </c>
    </row>
    <row r="169" spans="1:20">
      <c r="J169" s="11">
        <v>809</v>
      </c>
      <c r="P169" s="17"/>
      <c r="Q169" s="17">
        <v>542.78326433120878</v>
      </c>
    </row>
    <row r="170" spans="1:20">
      <c r="A170" t="s">
        <v>33</v>
      </c>
      <c r="P170" s="17"/>
      <c r="Q170" s="17">
        <v>570.78673210880606</v>
      </c>
    </row>
    <row r="171" spans="1:20">
      <c r="A171" t="s">
        <v>34</v>
      </c>
      <c r="P171" s="17"/>
      <c r="Q171" s="17">
        <v>598.79019988640357</v>
      </c>
      <c r="T171" s="16"/>
    </row>
    <row r="172" spans="1:20">
      <c r="P172" s="17"/>
      <c r="Q172" s="17">
        <v>626.79366766400096</v>
      </c>
      <c r="T172" s="16"/>
    </row>
  </sheetData>
  <mergeCells count="2">
    <mergeCell ref="A1:E1"/>
    <mergeCell ref="A68:E68"/>
  </mergeCells>
  <phoneticPr fontId="8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394.75680999999997</v>
      </c>
      <c r="D2">
        <v>0</v>
      </c>
      <c r="E2">
        <v>507584.16492897482</v>
      </c>
      <c r="F2">
        <v>0</v>
      </c>
      <c r="G2">
        <v>507584.16492897482</v>
      </c>
      <c r="H2">
        <v>0</v>
      </c>
      <c r="I2">
        <v>0.14678251610894899</v>
      </c>
      <c r="J2">
        <v>144560.28684637489</v>
      </c>
      <c r="K2">
        <v>18789157.341622349</v>
      </c>
      <c r="L2">
        <v>0</v>
      </c>
      <c r="M2">
        <v>18789157.42428818</v>
      </c>
      <c r="N2">
        <v>37.016831340507451</v>
      </c>
    </row>
    <row r="3" spans="1:14">
      <c r="A3" s="31"/>
      <c r="B3" s="18" t="s">
        <v>48</v>
      </c>
      <c r="C3">
        <v>402.89587999999998</v>
      </c>
      <c r="D3">
        <v>0</v>
      </c>
      <c r="E3">
        <v>1383979.242187229</v>
      </c>
      <c r="F3">
        <v>0</v>
      </c>
      <c r="G3">
        <v>1383979.242187229</v>
      </c>
      <c r="H3">
        <v>0</v>
      </c>
      <c r="I3">
        <v>0.39213232452657187</v>
      </c>
      <c r="J3">
        <v>293091.78356033011</v>
      </c>
      <c r="K3">
        <v>26791533.69995188</v>
      </c>
      <c r="L3">
        <v>0</v>
      </c>
      <c r="M3">
        <v>26791533.61142597</v>
      </c>
      <c r="N3">
        <v>19.358334861355871</v>
      </c>
    </row>
    <row r="4" spans="1:14">
      <c r="A4" s="30" t="s">
        <v>85</v>
      </c>
      <c r="B4" s="18" t="s">
        <v>86</v>
      </c>
      <c r="C4">
        <v>304.11333999999999</v>
      </c>
      <c r="D4">
        <v>0</v>
      </c>
      <c r="E4">
        <v>1095000.0052253399</v>
      </c>
      <c r="F4">
        <v>1855932.2122463391</v>
      </c>
      <c r="G4">
        <v>-760932.2070209987</v>
      </c>
      <c r="H4">
        <v>0</v>
      </c>
      <c r="I4">
        <v>0.6966626580428128</v>
      </c>
      <c r="J4">
        <v>0</v>
      </c>
      <c r="K4">
        <v>18301429.737201679</v>
      </c>
      <c r="L4">
        <v>0</v>
      </c>
      <c r="M4">
        <v>18301430.250072159</v>
      </c>
      <c r="N4">
        <v>16.713634851815211</v>
      </c>
    </row>
    <row r="5" spans="1:14">
      <c r="A5" s="32"/>
      <c r="B5" s="18" t="s">
        <v>87</v>
      </c>
      <c r="C5">
        <v>131.87175999999999</v>
      </c>
      <c r="D5">
        <v>0</v>
      </c>
      <c r="E5">
        <v>374599.7456855363</v>
      </c>
      <c r="F5">
        <v>374599.7456855363</v>
      </c>
      <c r="G5">
        <v>0</v>
      </c>
      <c r="H5">
        <v>-6.0017605574103072E-4</v>
      </c>
      <c r="I5">
        <v>0.32427358250389721</v>
      </c>
      <c r="J5">
        <v>0</v>
      </c>
      <c r="K5">
        <v>0</v>
      </c>
      <c r="L5">
        <v>-6.0017600935680093E-4</v>
      </c>
      <c r="M5">
        <v>-6.0017034411430359E-4</v>
      </c>
      <c r="N5">
        <v>-1.602195761507558E-9</v>
      </c>
    </row>
    <row r="6" spans="1:14">
      <c r="A6" s="32"/>
      <c r="B6" s="18" t="s">
        <v>88</v>
      </c>
      <c r="C6">
        <v>36.701557000000001</v>
      </c>
      <c r="D6">
        <v>0</v>
      </c>
      <c r="E6">
        <v>70144.705730782138</v>
      </c>
      <c r="F6">
        <v>70144.705730782138</v>
      </c>
      <c r="G6">
        <v>0</v>
      </c>
      <c r="H6">
        <v>-6.2491382777807303E-5</v>
      </c>
      <c r="I6">
        <v>0.21817566211013059</v>
      </c>
      <c r="J6">
        <v>0</v>
      </c>
      <c r="K6">
        <v>0</v>
      </c>
      <c r="L6">
        <v>-6.2491896642313804E-5</v>
      </c>
      <c r="M6">
        <v>-6.2509439885616302E-5</v>
      </c>
      <c r="N6">
        <v>-8.9068848143948059E-10</v>
      </c>
    </row>
    <row r="7" spans="1:14">
      <c r="A7" s="31"/>
      <c r="B7" s="18" t="s">
        <v>89</v>
      </c>
      <c r="C7">
        <v>131.87175999999999</v>
      </c>
      <c r="D7">
        <v>0</v>
      </c>
      <c r="E7">
        <v>876000.02157280478</v>
      </c>
      <c r="F7">
        <v>1130040.0278289199</v>
      </c>
      <c r="G7">
        <v>-254040.0062561153</v>
      </c>
      <c r="H7">
        <v>0</v>
      </c>
      <c r="I7">
        <v>0.94789061038019506</v>
      </c>
      <c r="J7">
        <v>0</v>
      </c>
      <c r="K7">
        <v>18475360.39097451</v>
      </c>
      <c r="L7">
        <v>8168700.2011663318</v>
      </c>
      <c r="M7">
        <v>26644061.602839619</v>
      </c>
      <c r="N7">
        <v>30.415594688002439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-101069125.84079731</v>
      </c>
    </row>
    <row r="9" spans="1:14">
      <c r="A9" s="18" t="s">
        <v>92</v>
      </c>
      <c r="B9" s="18" t="s">
        <v>91</v>
      </c>
      <c r="C9">
        <v>15.647955</v>
      </c>
      <c r="D9">
        <v>0</v>
      </c>
      <c r="E9">
        <v>8005.0026692349929</v>
      </c>
      <c r="F9">
        <v>8596.2067948869917</v>
      </c>
      <c r="G9">
        <v>-591.2041256520007</v>
      </c>
      <c r="H9">
        <v>0</v>
      </c>
      <c r="I9">
        <v>0.1211094507640369</v>
      </c>
      <c r="J9">
        <v>0</v>
      </c>
      <c r="K9">
        <v>321894.1785024922</v>
      </c>
      <c r="L9">
        <v>0</v>
      </c>
      <c r="M9">
        <v>321894.17959523282</v>
      </c>
      <c r="N9">
        <v>40.211626765890252</v>
      </c>
    </row>
    <row r="10" spans="1:14">
      <c r="A10" s="30" t="s">
        <v>93</v>
      </c>
      <c r="B10" s="18" t="s">
        <v>87</v>
      </c>
      <c r="C10">
        <v>4867.3715000000002</v>
      </c>
      <c r="D10">
        <v>0</v>
      </c>
      <c r="E10">
        <v>187299.87314285609</v>
      </c>
      <c r="F10">
        <v>187299.87254267951</v>
      </c>
      <c r="G10">
        <v>6.0017605574103072E-4</v>
      </c>
      <c r="H10">
        <v>0</v>
      </c>
      <c r="I10">
        <v>0.31388915543127122</v>
      </c>
      <c r="J10">
        <v>0</v>
      </c>
      <c r="K10">
        <v>7787381.4574042112</v>
      </c>
      <c r="L10">
        <v>6.0017605574103072E-4</v>
      </c>
      <c r="M10">
        <v>7787381.7415072136</v>
      </c>
      <c r="N10">
        <v>41.577079636181352</v>
      </c>
    </row>
    <row r="11" spans="1:14">
      <c r="A11" s="31"/>
      <c r="B11" s="18" t="s">
        <v>88</v>
      </c>
      <c r="C11">
        <v>21361.425999999999</v>
      </c>
      <c r="D11">
        <v>0</v>
      </c>
      <c r="E11">
        <v>35072.352896637021</v>
      </c>
      <c r="F11">
        <v>35072.352834145597</v>
      </c>
      <c r="G11">
        <v>6.2491382777807303E-5</v>
      </c>
      <c r="H11">
        <v>0</v>
      </c>
      <c r="I11">
        <v>0.45608072432675562</v>
      </c>
      <c r="J11">
        <v>0</v>
      </c>
      <c r="K11">
        <v>2433668.8197435839</v>
      </c>
      <c r="L11">
        <v>6.2491382777807303E-5</v>
      </c>
      <c r="M11">
        <v>2433668.8411274948</v>
      </c>
      <c r="N11">
        <v>69.389950776895034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876000.02157280478</v>
      </c>
    </row>
    <row r="16" spans="1:14">
      <c r="A16" t="s">
        <v>42</v>
      </c>
      <c r="B16">
        <v>92900425.625400722</v>
      </c>
    </row>
    <row r="17" spans="1:2">
      <c r="A17" t="s">
        <v>43</v>
      </c>
      <c r="B17">
        <v>8168700.2011663318</v>
      </c>
    </row>
    <row r="18" spans="1:2">
      <c r="A18" t="s">
        <v>45</v>
      </c>
      <c r="B18">
        <v>715.32941175006169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511.57225</v>
      </c>
      <c r="D2">
        <v>0</v>
      </c>
      <c r="E2">
        <v>652858.83017113002</v>
      </c>
      <c r="F2">
        <v>0</v>
      </c>
      <c r="G2">
        <v>652858.83017113002</v>
      </c>
      <c r="H2">
        <v>0</v>
      </c>
      <c r="I2">
        <v>0.1456827725080192</v>
      </c>
      <c r="J2">
        <v>192266.56091415</v>
      </c>
      <c r="K2">
        <v>24349197.413105462</v>
      </c>
      <c r="L2">
        <v>0</v>
      </c>
      <c r="M2">
        <v>24349197.383948021</v>
      </c>
      <c r="N2">
        <v>37.296267215326672</v>
      </c>
    </row>
    <row r="3" spans="1:14">
      <c r="A3" s="30"/>
      <c r="B3" s="18" t="s">
        <v>48</v>
      </c>
      <c r="C3">
        <v>436.85541000000001</v>
      </c>
      <c r="D3">
        <v>0</v>
      </c>
      <c r="E3">
        <v>1239621.8168123099</v>
      </c>
      <c r="F3">
        <v>0</v>
      </c>
      <c r="G3">
        <v>1239621.8168123099</v>
      </c>
      <c r="H3">
        <v>0</v>
      </c>
      <c r="I3">
        <v>0.32392717722954878</v>
      </c>
      <c r="J3">
        <v>234388.19668492899</v>
      </c>
      <c r="K3">
        <v>29049754.589253429</v>
      </c>
      <c r="L3">
        <v>0</v>
      </c>
      <c r="M3">
        <v>29049754.834458608</v>
      </c>
      <c r="N3">
        <v>23.434368805447509</v>
      </c>
    </row>
    <row r="4" spans="1:14">
      <c r="A4" s="30" t="s">
        <v>85</v>
      </c>
      <c r="B4" s="18" t="s">
        <v>86</v>
      </c>
      <c r="C4">
        <v>330.31880999999998</v>
      </c>
      <c r="D4">
        <v>0</v>
      </c>
      <c r="E4">
        <v>1094999.9986505429</v>
      </c>
      <c r="F4">
        <v>1855932.20110261</v>
      </c>
      <c r="G4">
        <v>-760932.20245206705</v>
      </c>
      <c r="H4">
        <v>0</v>
      </c>
      <c r="I4">
        <v>0.6413937084556689</v>
      </c>
      <c r="J4">
        <v>0</v>
      </c>
      <c r="K4">
        <v>19878465.35140837</v>
      </c>
      <c r="L4">
        <v>0</v>
      </c>
      <c r="M4">
        <v>19878464.570126351</v>
      </c>
      <c r="N4">
        <v>18.15384894486229</v>
      </c>
    </row>
    <row r="5" spans="1:14">
      <c r="A5" s="30"/>
      <c r="B5" s="18" t="s">
        <v>87</v>
      </c>
      <c r="C5">
        <v>133.37790000000001</v>
      </c>
      <c r="D5">
        <v>0</v>
      </c>
      <c r="E5">
        <v>426654.88250028831</v>
      </c>
      <c r="F5">
        <v>426654.88250028831</v>
      </c>
      <c r="G5">
        <v>0</v>
      </c>
      <c r="H5">
        <v>-1.9521795616128659E-4</v>
      </c>
      <c r="I5">
        <v>0.36516465818242683</v>
      </c>
      <c r="J5">
        <v>0</v>
      </c>
      <c r="K5">
        <v>0</v>
      </c>
      <c r="L5">
        <v>-1.9521797912602781E-4</v>
      </c>
      <c r="M5">
        <v>-1.9521638751029971E-4</v>
      </c>
      <c r="N5">
        <v>-4.5754703142684488E-10</v>
      </c>
    </row>
    <row r="6" spans="1:14">
      <c r="A6" s="30"/>
      <c r="B6" s="18" t="s">
        <v>88</v>
      </c>
      <c r="C6">
        <v>35.978608000000001</v>
      </c>
      <c r="D6">
        <v>0</v>
      </c>
      <c r="E6">
        <v>79385.134036505158</v>
      </c>
      <c r="F6">
        <v>79385.134036505158</v>
      </c>
      <c r="G6">
        <v>0</v>
      </c>
      <c r="H6">
        <v>-1.093788850994315E-4</v>
      </c>
      <c r="I6">
        <v>0.25187828036156951</v>
      </c>
      <c r="J6">
        <v>0</v>
      </c>
      <c r="K6">
        <v>0</v>
      </c>
      <c r="L6">
        <v>-1.093788832804421E-4</v>
      </c>
      <c r="M6">
        <v>-1.093912869691849E-4</v>
      </c>
      <c r="N6">
        <v>-1.3777624524470529E-9</v>
      </c>
    </row>
    <row r="7" spans="1:14">
      <c r="A7" s="30"/>
      <c r="B7" s="18" t="s">
        <v>89</v>
      </c>
      <c r="C7">
        <v>133.37790000000001</v>
      </c>
      <c r="D7">
        <v>0</v>
      </c>
      <c r="E7">
        <v>876000.0008463948</v>
      </c>
      <c r="F7">
        <v>1130040.0010918539</v>
      </c>
      <c r="G7">
        <v>-254040.00024545909</v>
      </c>
      <c r="H7">
        <v>0</v>
      </c>
      <c r="I7">
        <v>0.93718674623589593</v>
      </c>
      <c r="J7">
        <v>0</v>
      </c>
      <c r="K7">
        <v>18686372.05335971</v>
      </c>
      <c r="L7">
        <v>8168700.007892658</v>
      </c>
      <c r="M7">
        <v>26855073.689862601</v>
      </c>
      <c r="N7">
        <v>30.656476785291051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-110351658.81589469</v>
      </c>
    </row>
    <row r="9" spans="1:14">
      <c r="A9" s="18" t="s">
        <v>92</v>
      </c>
      <c r="B9" s="18" t="s">
        <v>91</v>
      </c>
      <c r="C9">
        <v>43.638137</v>
      </c>
      <c r="D9">
        <v>0</v>
      </c>
      <c r="E9">
        <v>20424.61458038499</v>
      </c>
      <c r="F9">
        <v>21933.060873027971</v>
      </c>
      <c r="G9">
        <v>-1508.4462926430001</v>
      </c>
      <c r="H9">
        <v>0</v>
      </c>
      <c r="I9">
        <v>0.1108056258028782</v>
      </c>
      <c r="J9">
        <v>0</v>
      </c>
      <c r="K9">
        <v>897680.38449715695</v>
      </c>
      <c r="L9">
        <v>0</v>
      </c>
      <c r="M9">
        <v>897680.38049754105</v>
      </c>
      <c r="N9">
        <v>43.95090918188675</v>
      </c>
    </row>
    <row r="10" spans="1:14">
      <c r="A10" s="30" t="s">
        <v>93</v>
      </c>
      <c r="B10" s="18" t="s">
        <v>87</v>
      </c>
      <c r="C10">
        <v>4248.2111000000004</v>
      </c>
      <c r="D10">
        <v>0</v>
      </c>
      <c r="E10">
        <v>213327.44134775299</v>
      </c>
      <c r="F10">
        <v>213327.44115253541</v>
      </c>
      <c r="G10">
        <v>1.9521795479704451E-4</v>
      </c>
      <c r="H10">
        <v>0</v>
      </c>
      <c r="I10">
        <v>0.36227318966912542</v>
      </c>
      <c r="J10">
        <v>0</v>
      </c>
      <c r="K10">
        <v>6796777.346310786</v>
      </c>
      <c r="L10">
        <v>1.9521795479704451E-4</v>
      </c>
      <c r="M10">
        <v>6796777.1907301014</v>
      </c>
      <c r="N10">
        <v>31.860773034118989</v>
      </c>
    </row>
    <row r="11" spans="1:14">
      <c r="A11" s="30"/>
      <c r="B11" s="18" t="s">
        <v>88</v>
      </c>
      <c r="C11">
        <v>22160.543000000001</v>
      </c>
      <c r="D11">
        <v>0</v>
      </c>
      <c r="E11">
        <v>39692.567072941973</v>
      </c>
      <c r="F11">
        <v>39692.566963562887</v>
      </c>
      <c r="G11">
        <v>1.093788850994315E-4</v>
      </c>
      <c r="H11">
        <v>0</v>
      </c>
      <c r="I11">
        <v>0.41778000903592838</v>
      </c>
      <c r="J11">
        <v>0</v>
      </c>
      <c r="K11">
        <v>2524710.781372319</v>
      </c>
      <c r="L11">
        <v>1.093788850994315E-4</v>
      </c>
      <c r="M11">
        <v>2524710.7075063032</v>
      </c>
      <c r="N11">
        <v>63.60663705289371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876000.0008463948</v>
      </c>
    </row>
    <row r="16" spans="1:14">
      <c r="A16" t="s">
        <v>42</v>
      </c>
      <c r="B16">
        <v>102182957.9193072</v>
      </c>
    </row>
    <row r="17" spans="1:2">
      <c r="A17" t="s">
        <v>43</v>
      </c>
      <c r="B17">
        <v>8168700.007892658</v>
      </c>
    </row>
    <row r="18" spans="1:2">
      <c r="A18" t="s">
        <v>45</v>
      </c>
      <c r="B18">
        <v>781.02771516847201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workbookViewId="0">
      <selection activeCell="I4" sqref="I4:I18"/>
    </sheetView>
  </sheetViews>
  <sheetFormatPr baseColWidth="10" defaultRowHeight="16"/>
  <cols>
    <col min="8" max="8" width="19.6640625" customWidth="1"/>
    <col min="14" max="15" width="17.6640625" customWidth="1"/>
  </cols>
  <sheetData>
    <row r="1" spans="1:25" ht="22" customHeight="1">
      <c r="A1" s="10" t="s">
        <v>35</v>
      </c>
    </row>
    <row r="3" spans="1:25">
      <c r="A3" t="s">
        <v>36</v>
      </c>
      <c r="B3" t="s">
        <v>37</v>
      </c>
      <c r="J3" s="26" t="s">
        <v>38</v>
      </c>
      <c r="K3" s="24"/>
      <c r="L3" s="24"/>
      <c r="M3" s="24"/>
      <c r="N3" s="24"/>
      <c r="O3" s="24"/>
      <c r="P3" s="25"/>
      <c r="Q3" s="21" t="s">
        <v>39</v>
      </c>
      <c r="R3" s="22"/>
    </row>
    <row r="4" spans="1:25">
      <c r="A4" s="1" t="s">
        <v>0</v>
      </c>
      <c r="B4" s="1" t="s">
        <v>40</v>
      </c>
      <c r="C4" s="6" t="s">
        <v>41</v>
      </c>
      <c r="D4" s="1" t="s">
        <v>3</v>
      </c>
      <c r="E4" s="1" t="s">
        <v>2</v>
      </c>
      <c r="F4" s="1" t="s">
        <v>42</v>
      </c>
      <c r="G4" s="1" t="s">
        <v>43</v>
      </c>
      <c r="H4" s="1" t="s">
        <v>44</v>
      </c>
      <c r="I4" s="1" t="s">
        <v>45</v>
      </c>
      <c r="J4" s="26" t="s">
        <v>46</v>
      </c>
      <c r="K4" s="24"/>
      <c r="L4" s="24"/>
      <c r="M4" s="24"/>
      <c r="N4" s="24"/>
      <c r="O4" s="24"/>
      <c r="P4" s="25"/>
      <c r="Q4" s="4" t="s">
        <v>47</v>
      </c>
      <c r="R4" s="4" t="s">
        <v>48</v>
      </c>
      <c r="S4" s="1" t="s">
        <v>49</v>
      </c>
      <c r="T4" s="1"/>
      <c r="U4" s="1"/>
      <c r="V4" s="1"/>
      <c r="W4" s="1"/>
      <c r="X4" s="1"/>
      <c r="Y4" s="1"/>
    </row>
    <row r="5" spans="1:25">
      <c r="A5" s="2" t="s">
        <v>50</v>
      </c>
      <c r="B5" s="2"/>
      <c r="C5" s="2"/>
      <c r="D5" s="2"/>
      <c r="E5" s="2"/>
      <c r="F5" s="2" t="s">
        <v>51</v>
      </c>
      <c r="G5" s="2" t="s">
        <v>51</v>
      </c>
      <c r="H5" s="2" t="s">
        <v>52</v>
      </c>
      <c r="I5" s="2" t="s">
        <v>46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6" t="s">
        <v>58</v>
      </c>
      <c r="P5" s="1" t="s">
        <v>59</v>
      </c>
      <c r="Q5" s="2"/>
      <c r="R5" s="2"/>
      <c r="S5" s="2"/>
      <c r="T5" s="2"/>
      <c r="U5" s="2"/>
      <c r="V5" s="2"/>
      <c r="W5" s="2"/>
      <c r="X5" s="2"/>
      <c r="Y5" s="2"/>
    </row>
    <row r="6" spans="1:25">
      <c r="A6" t="s">
        <v>20</v>
      </c>
      <c r="B6" t="s">
        <v>21</v>
      </c>
      <c r="C6" t="s">
        <v>60</v>
      </c>
      <c r="D6">
        <v>41.640099999999997</v>
      </c>
      <c r="E6">
        <v>109.8633</v>
      </c>
      <c r="F6">
        <f>SUM(InMo_BT_VE!K$2:K$11)</f>
        <v>91762703.458424851</v>
      </c>
      <c r="G6">
        <f>SUM(InMo_BT_VE!L$2:L$11)</f>
        <v>8168699.9649752537</v>
      </c>
      <c r="H6" s="11">
        <f>InMo_BT_VE!$E$7</f>
        <v>875999.99624399655</v>
      </c>
      <c r="I6" s="11">
        <f>(F6+G6)/(H6/6.2)</f>
        <v>707.27705922558869</v>
      </c>
      <c r="J6" s="11">
        <f>SUM(InMo_BT_VE!$K$2:$K$3)/($H6/6.2)</f>
        <v>311.71742222648038</v>
      </c>
      <c r="K6" s="11">
        <f>SUM(InMo_BT_VE!$K$4)/($H6/6.2)</f>
        <v>130.1401889724049</v>
      </c>
      <c r="L6" s="11">
        <f>SUM(InMo_BT_VE!$K$9)/($H6/6.2)</f>
        <v>3.4476323521989523</v>
      </c>
      <c r="M6" s="11">
        <f>SUM(InMo_BT_VE!$K$11)/($H6/6.2)</f>
        <v>15.240537907096856</v>
      </c>
      <c r="N6" s="11">
        <f>SUM(InMo_BT_VE!$K$7)/($H6/6.2)</f>
        <v>133.92832113019691</v>
      </c>
      <c r="O6" s="11">
        <f>SUM(InMo_BT_VE!$L$7)/($H6/6.2)</f>
        <v>57.814999999999891</v>
      </c>
      <c r="P6" s="11">
        <f>I6-J6-K6-L6-M6-N6</f>
        <v>112.80295663721068</v>
      </c>
      <c r="Q6" s="3">
        <f>InMo_BT_VE!$I$2</f>
        <v>0.1698385479294939</v>
      </c>
      <c r="R6" s="3">
        <f>InMo_BT_VE!$I$3</f>
        <v>0.38043349657575531</v>
      </c>
      <c r="T6">
        <f>(F6+G6-InMo_BT_VE!K11)/(H6/6.2)</f>
        <v>692.03652131849196</v>
      </c>
    </row>
    <row r="7" spans="1:25">
      <c r="A7" t="s">
        <v>20</v>
      </c>
      <c r="B7" t="s">
        <v>22</v>
      </c>
      <c r="C7" t="s">
        <v>61</v>
      </c>
      <c r="D7">
        <v>42.785200000000003</v>
      </c>
      <c r="E7">
        <v>118.7646</v>
      </c>
      <c r="F7">
        <f>SUM(InMo_CF_VE!K$2:K$11)</f>
        <v>94422952.552750736</v>
      </c>
      <c r="G7">
        <f>SUM(InMo_CF_VE!L$2:L$11)</f>
        <v>8168699.9704211578</v>
      </c>
      <c r="H7" s="11">
        <f>InMo_CF_VE!$E$7</f>
        <v>875999.99682800146</v>
      </c>
      <c r="I7" s="11">
        <f>(F7+G7)/(H7/6.2)</f>
        <v>726.10530587542326</v>
      </c>
      <c r="J7" s="11">
        <f>SUM(InMo_CF_VE!$K$2:$K$3)/($H7/6.2)</f>
        <v>325.06611423156568</v>
      </c>
      <c r="K7" s="11">
        <f>SUM(InMo_CF_VE!$K$4)/($H7/6.2)</f>
        <v>131.65420009676433</v>
      </c>
      <c r="L7" s="11">
        <f>SUM(InMo_CF_VE!$K$9)/($H7/6.2)</f>
        <v>3.3618512022920282</v>
      </c>
      <c r="M7" s="11">
        <f>SUM(InMo_CF_VE!$K$11)/($H7/6.2)</f>
        <v>26.698110178229008</v>
      </c>
      <c r="N7" s="11">
        <f>SUM(InMo_CF_VE!$K$7)/($H7/6.2)</f>
        <v>133.22006365700048</v>
      </c>
      <c r="O7" s="11">
        <f>SUM(InMo_CF_VE!$L$7)/($H7/6.2)</f>
        <v>57.81500000000031</v>
      </c>
      <c r="P7" s="11">
        <f>I7-J7-K7-L7-M7-N7</f>
        <v>106.10496650957174</v>
      </c>
      <c r="Q7" s="3">
        <f>InMo_CF_VE!$I$2</f>
        <v>0.14958053949061209</v>
      </c>
      <c r="R7" s="3">
        <f>InMo_CF_VE!$I$3</f>
        <v>0.3872340703145653</v>
      </c>
    </row>
    <row r="8" spans="1:25">
      <c r="A8" t="s">
        <v>23</v>
      </c>
      <c r="B8" t="s">
        <v>62</v>
      </c>
      <c r="C8" t="s">
        <v>63</v>
      </c>
      <c r="D8">
        <v>41.680700000000002</v>
      </c>
      <c r="E8">
        <v>120.7899</v>
      </c>
      <c r="F8">
        <f>SUM(LiNi_CY_VE!K$2:K$11)</f>
        <v>98945113.147674322</v>
      </c>
      <c r="G8">
        <f>SUM(LiNi_CY_VE!L$2:L$11)</f>
        <v>8168700.0582253616</v>
      </c>
      <c r="H8" s="11">
        <f>LiNi_CY_VE!$E$7</f>
        <v>876000.00624400296</v>
      </c>
      <c r="I8" s="11">
        <f>(F8+G8)/(H8/6.2)</f>
        <v>758.11145792571676</v>
      </c>
      <c r="J8" s="11">
        <f>SUM(LiNi_CY_VE!$K$2:$K$3)/($H8/6.2)</f>
        <v>364.58675290492647</v>
      </c>
      <c r="K8" s="11">
        <f>SUM(LiNi_CY_VE!$K$4)/($H8/6.2)</f>
        <v>136.86066860197846</v>
      </c>
      <c r="L8" s="11">
        <f>SUM(LiNi_CY_VE!$K$9)/($H8/6.2)</f>
        <v>2.914808948924108</v>
      </c>
      <c r="M8" s="11">
        <f>SUM(LiNi_CY_VE!$K$11)/($H8/6.2)</f>
        <v>22.730075317340756</v>
      </c>
      <c r="N8" s="11">
        <f>SUM(LiNi_CY_VE!$K$7)/($H8/6.2)</f>
        <v>132.88207153624302</v>
      </c>
      <c r="O8" s="11">
        <f>SUM(LiNi_CY_VE!$L$7)/($H8/6.2)</f>
        <v>57.815000000000246</v>
      </c>
      <c r="P8" s="11">
        <f>I8-J8-K8-L8-M8-N8</f>
        <v>98.13708061630399</v>
      </c>
      <c r="Q8" s="3">
        <f>LiNi_CY_VE!$I$2</f>
        <v>0.13891825400068969</v>
      </c>
      <c r="R8" s="3">
        <f>LiNi_CY_VE!$I$3</f>
        <v>0.33924384953892839</v>
      </c>
    </row>
    <row r="9" spans="1:25">
      <c r="A9" t="s">
        <v>25</v>
      </c>
      <c r="B9" t="s">
        <v>26</v>
      </c>
      <c r="C9" t="s">
        <v>64</v>
      </c>
      <c r="D9">
        <v>45.3733</v>
      </c>
      <c r="E9">
        <v>122.9395</v>
      </c>
      <c r="F9">
        <f>SUM(JiLi_BC_VE!K$2:K$11)</f>
        <v>102182957.91930722</v>
      </c>
      <c r="G9">
        <f>SUM(JiLi_BC_VE!L$2:L$11)</f>
        <v>8168700.0078926589</v>
      </c>
      <c r="H9" s="11">
        <f>JiLi_BC_VE!$E$7</f>
        <v>876000.0008463948</v>
      </c>
      <c r="I9" s="11">
        <f>(F9+G9)/(H9/6.2)</f>
        <v>781.0277151684719</v>
      </c>
      <c r="J9" s="11">
        <f>SUM(JiLi_BC_VE!$K$2:$K$3)/($H9/6.2)</f>
        <v>377.93778777938417</v>
      </c>
      <c r="K9" s="11">
        <f>SUM(JiLi_BC_VE!$K$4)/($H9/6.2)</f>
        <v>140.69233454298018</v>
      </c>
      <c r="L9" s="11">
        <f>SUM(JiLi_BC_VE!$K$9)/($H9/6.2)</f>
        <v>6.353445637562614</v>
      </c>
      <c r="M9" s="11">
        <f>SUM(JiLi_BC_VE!$K$11)/($H9/6.2)</f>
        <v>17.868957567790165</v>
      </c>
      <c r="N9" s="11">
        <f>SUM(JiLi_BC_VE!$K$7)/($H9/6.2)</f>
        <v>132.25514454211202</v>
      </c>
      <c r="O9" s="11">
        <f>SUM(JiLi_BC_VE!$L$7)/($H9/6.2)</f>
        <v>57.81500000000019</v>
      </c>
      <c r="P9" s="11">
        <f>I9-J9-K9-L9-M9-N9</f>
        <v>105.92004509864273</v>
      </c>
      <c r="Q9" s="3">
        <f>JiLi_BC_VE!$I$2</f>
        <v>0.1456827725080192</v>
      </c>
      <c r="R9" s="3">
        <f>JiLi_BC_VE!$I$3</f>
        <v>0.32392717722954878</v>
      </c>
    </row>
    <row r="10" spans="1:25">
      <c r="A10" t="s">
        <v>25</v>
      </c>
      <c r="B10" t="s">
        <v>26</v>
      </c>
      <c r="C10" t="s">
        <v>65</v>
      </c>
      <c r="D10">
        <v>45.3733</v>
      </c>
      <c r="E10">
        <v>122.9395</v>
      </c>
      <c r="F10">
        <f>SUM(JiLi_BC_VE2!K$2:K$11)</f>
        <v>93310091.664589986</v>
      </c>
      <c r="G10">
        <f>SUM(JiLi_BC_VE2!L$2:L$11)</f>
        <v>6534960.0097000012</v>
      </c>
      <c r="H10" s="11">
        <f>JiLi_BC_VE2!$E$7</f>
        <v>876000.0013</v>
      </c>
      <c r="I10" s="11">
        <f>(F10+G10)/(H10/6.2)</f>
        <v>706.66588979672645</v>
      </c>
      <c r="J10" s="11">
        <f>SUM(JiLi_BC_VE2!$K$2:$K$3)/($H10/6.2)</f>
        <v>335.05142224420229</v>
      </c>
      <c r="K10" s="11">
        <f>SUM(JiLi_BC_VE2!$K$4)/($H10/6.2)</f>
        <v>113.62007135084238</v>
      </c>
      <c r="L10" s="11">
        <f>SUM(JiLi_BC_VE2!$K$9)/($H10/6.2)</f>
        <v>21.225023195682045</v>
      </c>
      <c r="M10" s="11">
        <f>SUM(JiLi_BC_VE2!$K$11)/($H10/6.2)</f>
        <v>1.3789039557162386</v>
      </c>
      <c r="N10" s="11">
        <f>SUM(JiLi_BC_VE2!$K$7)/($H10/6.2)</f>
        <v>87.111234171892022</v>
      </c>
      <c r="O10" s="11">
        <f>SUM(JiLi_BC_VE2!$L$7)/($H10/6.2)</f>
        <v>46.252000000014164</v>
      </c>
      <c r="P10" s="11">
        <f>I10-J10-K10-L10-M10-N10</f>
        <v>148.27923487839146</v>
      </c>
      <c r="Q10" s="3">
        <f>JiLi_BC_VE2!$I$2</f>
        <v>0.14300049982524601</v>
      </c>
      <c r="R10" s="3">
        <f>JiLi_BC_VE2!$I$3</f>
        <v>0.32697700957122983</v>
      </c>
      <c r="S10" s="7" t="s">
        <v>66</v>
      </c>
    </row>
    <row r="11" spans="1:25">
      <c r="H11" s="11"/>
      <c r="I11" s="11"/>
      <c r="J11" s="11"/>
      <c r="K11" s="11"/>
      <c r="L11" s="11"/>
      <c r="M11" s="11"/>
      <c r="N11" s="11"/>
      <c r="O11" s="11"/>
      <c r="P11" s="11"/>
    </row>
    <row r="12" spans="1:25">
      <c r="A12" t="s">
        <v>67</v>
      </c>
      <c r="B12" t="s">
        <v>68</v>
      </c>
      <c r="H12" s="11"/>
      <c r="I12" s="11"/>
      <c r="J12" s="23" t="s">
        <v>38</v>
      </c>
      <c r="K12" s="24"/>
      <c r="L12" s="24"/>
      <c r="M12" s="24"/>
      <c r="N12" s="24"/>
      <c r="O12" s="24"/>
      <c r="P12" s="25"/>
      <c r="Q12" s="21" t="s">
        <v>39</v>
      </c>
      <c r="R12" s="22"/>
    </row>
    <row r="13" spans="1:25">
      <c r="A13" s="1" t="s">
        <v>0</v>
      </c>
      <c r="B13" s="1" t="s">
        <v>40</v>
      </c>
      <c r="C13" s="6" t="s">
        <v>41</v>
      </c>
      <c r="D13" s="1" t="s">
        <v>3</v>
      </c>
      <c r="E13" s="1" t="s">
        <v>2</v>
      </c>
      <c r="F13" s="1" t="s">
        <v>42</v>
      </c>
      <c r="G13" s="1" t="s">
        <v>43</v>
      </c>
      <c r="H13" s="12" t="s">
        <v>44</v>
      </c>
      <c r="I13" s="12" t="s">
        <v>45</v>
      </c>
      <c r="J13" s="23" t="s">
        <v>46</v>
      </c>
      <c r="K13" s="24"/>
      <c r="L13" s="24"/>
      <c r="M13" s="24"/>
      <c r="N13" s="24"/>
      <c r="O13" s="24"/>
      <c r="P13" s="25"/>
      <c r="Q13" s="4" t="s">
        <v>47</v>
      </c>
      <c r="R13" s="4" t="s">
        <v>48</v>
      </c>
      <c r="S13" s="1"/>
      <c r="T13" s="1"/>
      <c r="U13" s="1"/>
      <c r="V13" s="1"/>
      <c r="W13" s="1"/>
      <c r="X13" s="1"/>
      <c r="Y13" s="1"/>
    </row>
    <row r="14" spans="1:25">
      <c r="A14" s="2" t="s">
        <v>50</v>
      </c>
      <c r="B14" s="2"/>
      <c r="C14" s="2"/>
      <c r="D14" s="2"/>
      <c r="E14" s="2"/>
      <c r="F14" s="2" t="s">
        <v>51</v>
      </c>
      <c r="G14" s="2" t="s">
        <v>51</v>
      </c>
      <c r="H14" s="13" t="s">
        <v>52</v>
      </c>
      <c r="I14" s="13" t="s">
        <v>46</v>
      </c>
      <c r="J14" s="12" t="s">
        <v>53</v>
      </c>
      <c r="K14" s="12" t="s">
        <v>54</v>
      </c>
      <c r="L14" s="12" t="s">
        <v>55</v>
      </c>
      <c r="M14" s="12" t="s">
        <v>56</v>
      </c>
      <c r="N14" s="12" t="s">
        <v>57</v>
      </c>
      <c r="O14" s="14"/>
      <c r="P14" s="12" t="s">
        <v>59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t="s">
        <v>20</v>
      </c>
      <c r="B15" t="s">
        <v>21</v>
      </c>
      <c r="C15" t="s">
        <v>60</v>
      </c>
      <c r="D15">
        <v>41.640099999999997</v>
      </c>
      <c r="E15">
        <v>109.8633</v>
      </c>
      <c r="F15">
        <f>SUM(InMo_BT_GW!K$2:K$11)</f>
        <v>80939062.616349593</v>
      </c>
      <c r="G15">
        <f>SUM(InMo_BT_GW!L$2:L$11)</f>
        <v>8168700.1449701851</v>
      </c>
      <c r="H15" s="11">
        <f>InMo_BT_GW!$E$7</f>
        <v>876000.01554640231</v>
      </c>
      <c r="I15" s="11">
        <f>(F15+G15)/(H15/6.2)</f>
        <v>630.67136908163445</v>
      </c>
      <c r="J15" s="11">
        <f>SUM(InMo_BT_GW!$K$2:$K$3)/($H15/6.2)</f>
        <v>253.16290598024477</v>
      </c>
      <c r="K15" s="11">
        <f>SUM(InMo_BT_GW!$K$4)/($H15/6.2)</f>
        <v>119.40953321949461</v>
      </c>
      <c r="L15" s="11">
        <f>SUM(InMo_BT_GW!$K$9)/($H15/6.2)</f>
        <v>1.5048111355329219</v>
      </c>
      <c r="M15" s="11">
        <f>SUM(InMo_BT_GW!$K$11)/($H15/6.2)</f>
        <v>14.655508053707447</v>
      </c>
      <c r="N15" s="11">
        <f>SUM(InMo_BT_GW!$K$7)/($H15/6.2)</f>
        <v>132.38145997044086</v>
      </c>
      <c r="O15" s="11">
        <f>SUM(InMo_BT_GW!$L$7)/($H15/6.2)</f>
        <v>57.814999999999884</v>
      </c>
      <c r="P15" s="11">
        <f>I15-J15-K15-L15-M15-N15</f>
        <v>109.55715072221383</v>
      </c>
      <c r="Q15" s="3">
        <f>InMo_BT_GW!$I$2</f>
        <v>0.16214175923686161</v>
      </c>
      <c r="R15" s="3">
        <f>InMo_BT_GW!$I$3</f>
        <v>0.48435837910111867</v>
      </c>
    </row>
    <row r="16" spans="1:25">
      <c r="A16" t="s">
        <v>20</v>
      </c>
      <c r="B16" t="s">
        <v>22</v>
      </c>
      <c r="C16" t="s">
        <v>61</v>
      </c>
      <c r="D16">
        <v>42.785200000000003</v>
      </c>
      <c r="E16">
        <v>118.7646</v>
      </c>
      <c r="F16">
        <f>SUM(InMo_CF_GW!K$2:K$11)</f>
        <v>86383699.999555528</v>
      </c>
      <c r="G16">
        <f>SUM(InMo_CF_GW!L$2:L$11)</f>
        <v>8168699.9182981513</v>
      </c>
      <c r="H16" s="11">
        <f>InMo_CF_GW!$E$7</f>
        <v>875999.99123839533</v>
      </c>
      <c r="I16" s="11">
        <f>(F16+G16)/(H16/6.2)</f>
        <v>669.20649013015475</v>
      </c>
      <c r="J16" s="11">
        <f>SUM(InMo_CF_GW!$K$2:$K$3)/($H16/6.2)</f>
        <v>279.88679672197708</v>
      </c>
      <c r="K16" s="11">
        <f>SUM(InMo_CF_GW!$K$4)/($H16/6.2)</f>
        <v>125.85021653300954</v>
      </c>
      <c r="L16" s="11">
        <f>SUM(InMo_CF_GW!$K$9)/($H16/6.2)</f>
        <v>2.2003402252970359</v>
      </c>
      <c r="M16" s="11">
        <f>SUM(InMo_CF_GW!$K$11)/($H16/6.2)</f>
        <v>24.504106068100747</v>
      </c>
      <c r="N16" s="11">
        <f>SUM(InMo_CF_GW!$K$7)/($H16/6.2)</f>
        <v>131.64559069232973</v>
      </c>
      <c r="O16" s="11">
        <f>SUM(InMo_CF_GW!$L$7)/($H16/6.2)</f>
        <v>57.815000000000808</v>
      </c>
      <c r="P16" s="11">
        <f>I16-J16-K16-L16-M16-N16</f>
        <v>105.1194398894406</v>
      </c>
      <c r="Q16" s="3">
        <f>InMo_CF_GW!$I$2</f>
        <v>0.14542403437664911</v>
      </c>
      <c r="R16" s="3">
        <f>InMo_CF_GW!$I$3</f>
        <v>0.46269622872500971</v>
      </c>
    </row>
    <row r="17" spans="1:18">
      <c r="A17" t="s">
        <v>23</v>
      </c>
      <c r="B17" t="s">
        <v>62</v>
      </c>
      <c r="C17" t="s">
        <v>63</v>
      </c>
      <c r="D17">
        <v>41.680700000000002</v>
      </c>
      <c r="E17">
        <v>120.7899</v>
      </c>
      <c r="F17">
        <f>SUM(LiNi_CY_GW!K$2:K$11)</f>
        <v>89432596.91408667</v>
      </c>
      <c r="G17">
        <f>SUM(LiNi_CY_GW!L$2:L$11)</f>
        <v>8168699.8895398146</v>
      </c>
      <c r="H17" s="11">
        <f>LiNi_CY_GW!$E$7</f>
        <v>875999.98815439478</v>
      </c>
      <c r="I17" s="11">
        <f>(F17+G17)/(H17/6.2)</f>
        <v>690.78544333933314</v>
      </c>
      <c r="J17" s="11">
        <f>SUM(LiNi_CY_GW!$K$2:$K$3)/($H17/6.2)</f>
        <v>299.7959798380345</v>
      </c>
      <c r="K17" s="11">
        <f>SUM(LiNi_CY_GW!$K$4)/($H17/6.2)</f>
        <v>127.78608950873976</v>
      </c>
      <c r="L17" s="11">
        <f>SUM(LiNi_CY_GW!$K$9)/($H17/6.2)</f>
        <v>2.4485272792348365</v>
      </c>
      <c r="M17" s="11">
        <f>SUM(LiNi_CY_GW!$K$11)/($H17/6.2)</f>
        <v>22.616621167262398</v>
      </c>
      <c r="N17" s="11">
        <f>SUM(LiNi_CY_GW!$K$7)/($H17/6.2)</f>
        <v>132.26141325756635</v>
      </c>
      <c r="O17" s="11">
        <f>SUM(LiNi_CY_GW!$L$7)/($H17/6.2)</f>
        <v>57.815000000000595</v>
      </c>
      <c r="P17" s="11">
        <f>I17-J17-K17-L17-M17-N17</f>
        <v>105.87681228849533</v>
      </c>
      <c r="Q17" s="3">
        <f>LiNi_CY_GW!$I$2</f>
        <v>0.140547431729835</v>
      </c>
      <c r="R17" s="3">
        <f>LiNi_CY_GW!$I$3</f>
        <v>0.42325927789272089</v>
      </c>
    </row>
    <row r="18" spans="1:18">
      <c r="A18" t="s">
        <v>25</v>
      </c>
      <c r="B18" t="s">
        <v>26</v>
      </c>
      <c r="C18" t="s">
        <v>64</v>
      </c>
      <c r="D18">
        <v>45.3733</v>
      </c>
      <c r="E18">
        <v>122.9395</v>
      </c>
      <c r="F18">
        <f>SUM(JiLi_BC_GW!K$2:K$11)</f>
        <v>92900425.625400692</v>
      </c>
      <c r="G18">
        <f>SUM(JiLi_BC_GW!L$2:L$11)</f>
        <v>8168700.2011663318</v>
      </c>
      <c r="H18" s="11">
        <f>JiLi_BC_GW!$E$7</f>
        <v>876000.02157280478</v>
      </c>
      <c r="I18" s="11">
        <f>(F18+G18)/(H18/6.2)</f>
        <v>715.32941175006147</v>
      </c>
      <c r="J18" s="11">
        <f>SUM(JiLi_BC_GW!$K$2:$K$3)/($H18/6.2)</f>
        <v>322.60305650491716</v>
      </c>
      <c r="K18" s="11">
        <f>SUM(JiLi_BC_GW!$K$4)/($H18/6.2)</f>
        <v>129.53066389989806</v>
      </c>
      <c r="L18" s="11">
        <f>SUM(JiLi_BC_GW!$K$9)/($H18/6.2)</f>
        <v>2.278246412748044</v>
      </c>
      <c r="M18" s="11">
        <f>SUM(JiLi_BC_GW!$K$11)/($H18/6.2)</f>
        <v>17.224596245236722</v>
      </c>
      <c r="N18" s="11">
        <f>SUM(JiLi_BC_GW!$K$7)/($H18/6.2)</f>
        <v>130.76167991226686</v>
      </c>
      <c r="O18" s="11">
        <f>SUM(JiLi_BC_GW!$L$7)/($H18/6.2)</f>
        <v>57.814999999999486</v>
      </c>
      <c r="P18" s="11">
        <f>I18-J18-K18-L18-M18-N18</f>
        <v>112.93116877499463</v>
      </c>
      <c r="Q18" s="3">
        <f>JiLi_BC_GW!$I$2</f>
        <v>0.14678251610894899</v>
      </c>
      <c r="R18" s="3">
        <f>JiLi_BC_GW!$I$3</f>
        <v>0.39213232452657187</v>
      </c>
    </row>
    <row r="21" spans="1:18">
      <c r="A21" s="9" t="s">
        <v>69</v>
      </c>
    </row>
    <row r="23" spans="1:18">
      <c r="A23" s="6" t="s">
        <v>0</v>
      </c>
      <c r="B23" s="6" t="s">
        <v>40</v>
      </c>
      <c r="C23" s="6" t="s">
        <v>41</v>
      </c>
      <c r="D23" s="6" t="s">
        <v>3</v>
      </c>
      <c r="E23" s="6" t="s">
        <v>2</v>
      </c>
      <c r="F23" s="6" t="s">
        <v>45</v>
      </c>
    </row>
    <row r="24" spans="1:18">
      <c r="A24" s="2" t="s">
        <v>50</v>
      </c>
      <c r="B24" s="2"/>
      <c r="C24" s="2"/>
      <c r="D24" s="2"/>
      <c r="E24" s="2"/>
      <c r="F24" s="2" t="s">
        <v>46</v>
      </c>
    </row>
    <row r="25" spans="1:18">
      <c r="A25" t="s">
        <v>20</v>
      </c>
      <c r="B25" t="s">
        <v>21</v>
      </c>
      <c r="C25" t="s">
        <v>60</v>
      </c>
      <c r="D25">
        <v>41.640099999999997</v>
      </c>
      <c r="E25">
        <v>109.8633</v>
      </c>
      <c r="F25" s="15">
        <f>AVERAGE(I6,I15)</f>
        <v>668.97421415361157</v>
      </c>
    </row>
    <row r="26" spans="1:18">
      <c r="A26" t="s">
        <v>20</v>
      </c>
      <c r="B26" t="s">
        <v>22</v>
      </c>
      <c r="C26" t="s">
        <v>61</v>
      </c>
      <c r="D26">
        <v>42.785200000000003</v>
      </c>
      <c r="E26">
        <v>118.7646</v>
      </c>
      <c r="F26" s="15">
        <f>AVERAGE(I7,I16)</f>
        <v>697.65589800278894</v>
      </c>
    </row>
    <row r="27" spans="1:18">
      <c r="A27" t="s">
        <v>23</v>
      </c>
      <c r="B27" t="s">
        <v>62</v>
      </c>
      <c r="C27" t="s">
        <v>63</v>
      </c>
      <c r="D27">
        <v>41.680700000000002</v>
      </c>
      <c r="E27">
        <v>120.7899</v>
      </c>
      <c r="F27" s="15">
        <f>AVERAGE(I8,I17)</f>
        <v>724.44845063252501</v>
      </c>
    </row>
    <row r="28" spans="1:18">
      <c r="A28" t="s">
        <v>25</v>
      </c>
      <c r="B28" t="s">
        <v>26</v>
      </c>
      <c r="C28" t="s">
        <v>64</v>
      </c>
      <c r="D28">
        <v>45.3733</v>
      </c>
      <c r="E28">
        <v>122.9395</v>
      </c>
      <c r="F28" s="15">
        <f>AVERAGE(I9,I18)</f>
        <v>748.17856345926668</v>
      </c>
    </row>
    <row r="29" spans="1:18">
      <c r="A29" s="8" t="s">
        <v>70</v>
      </c>
      <c r="B29" s="8" t="s">
        <v>29</v>
      </c>
      <c r="C29" s="8"/>
      <c r="D29" s="8"/>
      <c r="E29" s="8"/>
      <c r="F29" s="15">
        <f>AVERAGE(F25:F28)</f>
        <v>709.814281562048</v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/>
  </sheetViews>
  <sheetFormatPr baseColWidth="10" defaultColWidth="8.83203125" defaultRowHeight="16"/>
  <sheetData>
    <row r="1" spans="1:14">
      <c r="C1" s="5" t="s">
        <v>71</v>
      </c>
      <c r="D1" s="5" t="s">
        <v>72</v>
      </c>
      <c r="E1" s="5" t="s">
        <v>73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78</v>
      </c>
      <c r="K1" s="5" t="s">
        <v>79</v>
      </c>
      <c r="L1" s="5" t="s">
        <v>80</v>
      </c>
      <c r="M1" s="5" t="s">
        <v>81</v>
      </c>
      <c r="N1" s="5" t="s">
        <v>82</v>
      </c>
    </row>
    <row r="2" spans="1:14">
      <c r="A2" s="27" t="s">
        <v>83</v>
      </c>
      <c r="B2" s="5" t="s">
        <v>84</v>
      </c>
      <c r="C2">
        <v>597.66889000000003</v>
      </c>
      <c r="D2">
        <v>0</v>
      </c>
      <c r="E2">
        <v>748690.46573000005</v>
      </c>
      <c r="F2">
        <v>0</v>
      </c>
      <c r="G2">
        <v>748690.46573000005</v>
      </c>
      <c r="H2">
        <v>0</v>
      </c>
      <c r="I2">
        <v>0.14300049982524601</v>
      </c>
      <c r="J2">
        <v>238667.92725000001</v>
      </c>
      <c r="K2">
        <v>25371087.71807</v>
      </c>
      <c r="L2">
        <v>0</v>
      </c>
      <c r="M2">
        <v>25371087.837809999</v>
      </c>
      <c r="N2">
        <v>33.88728508505335</v>
      </c>
    </row>
    <row r="3" spans="1:14">
      <c r="A3" s="28"/>
      <c r="B3" s="5" t="s">
        <v>48</v>
      </c>
      <c r="C3">
        <v>400.471</v>
      </c>
      <c r="D3">
        <v>0</v>
      </c>
      <c r="E3">
        <v>1147076.54856</v>
      </c>
      <c r="F3">
        <v>0</v>
      </c>
      <c r="G3">
        <v>1147076.54856</v>
      </c>
      <c r="H3">
        <v>0</v>
      </c>
      <c r="I3">
        <v>0.32697700957122983</v>
      </c>
      <c r="J3">
        <v>204167.47313</v>
      </c>
      <c r="K3">
        <v>21968435.882169999</v>
      </c>
      <c r="L3">
        <v>0</v>
      </c>
      <c r="M3">
        <v>21968435.666839998</v>
      </c>
      <c r="N3">
        <v>19.151673823498619</v>
      </c>
    </row>
    <row r="4" spans="1:14">
      <c r="A4" s="27" t="s">
        <v>85</v>
      </c>
      <c r="B4" s="5" t="s">
        <v>86</v>
      </c>
      <c r="C4">
        <v>326.71201000000002</v>
      </c>
      <c r="D4">
        <v>0</v>
      </c>
      <c r="E4">
        <v>1095000.0019</v>
      </c>
      <c r="F4">
        <v>1855932.20661</v>
      </c>
      <c r="G4">
        <v>-760932.20470999996</v>
      </c>
      <c r="H4">
        <v>0</v>
      </c>
      <c r="I4">
        <v>0.64847450817617625</v>
      </c>
      <c r="J4">
        <v>0</v>
      </c>
      <c r="K4">
        <v>16053416.55662</v>
      </c>
      <c r="L4">
        <v>0</v>
      </c>
      <c r="M4">
        <v>16053416.98325</v>
      </c>
      <c r="N4">
        <v>14.6606548</v>
      </c>
    </row>
    <row r="5" spans="1:14">
      <c r="A5" s="29"/>
      <c r="B5" s="5" t="s">
        <v>87</v>
      </c>
      <c r="C5">
        <v>133.11658</v>
      </c>
      <c r="D5">
        <v>0</v>
      </c>
      <c r="E5">
        <v>411866.58081999997</v>
      </c>
      <c r="F5">
        <v>411866.58081999997</v>
      </c>
      <c r="G5">
        <v>0</v>
      </c>
      <c r="H5">
        <v>-2.5999999999999998E-4</v>
      </c>
      <c r="I5">
        <v>0.35319965401755371</v>
      </c>
      <c r="J5">
        <v>0</v>
      </c>
      <c r="K5">
        <v>0</v>
      </c>
      <c r="L5">
        <v>-2.5999999999999998E-4</v>
      </c>
      <c r="M5">
        <v>-2.5999999999999998E-4</v>
      </c>
    </row>
    <row r="6" spans="1:14">
      <c r="A6" s="29"/>
      <c r="B6" s="5" t="s">
        <v>88</v>
      </c>
      <c r="C6">
        <v>36.104039999999998</v>
      </c>
      <c r="D6">
        <v>0</v>
      </c>
      <c r="E6">
        <v>78958.506309999997</v>
      </c>
      <c r="F6">
        <v>78958.506309999997</v>
      </c>
      <c r="G6">
        <v>0</v>
      </c>
      <c r="H6">
        <v>-4.2000000000000002E-4</v>
      </c>
      <c r="I6">
        <v>0.2496543323129489</v>
      </c>
      <c r="J6">
        <v>0</v>
      </c>
      <c r="K6">
        <v>0</v>
      </c>
      <c r="L6">
        <v>-4.2000000000000002E-4</v>
      </c>
      <c r="M6">
        <v>-4.2000000000000002E-4</v>
      </c>
    </row>
    <row r="7" spans="1:14">
      <c r="A7" s="28"/>
      <c r="B7" s="5" t="s">
        <v>89</v>
      </c>
      <c r="C7">
        <v>4.2597300000000002</v>
      </c>
      <c r="D7">
        <v>0</v>
      </c>
      <c r="E7">
        <v>876000.0013</v>
      </c>
      <c r="F7">
        <v>1130040.00168</v>
      </c>
      <c r="G7">
        <v>-254040.00038000001</v>
      </c>
      <c r="H7">
        <v>0</v>
      </c>
      <c r="I7">
        <v>0.93902665192394819</v>
      </c>
      <c r="J7">
        <v>0</v>
      </c>
      <c r="K7">
        <v>12307974.39481</v>
      </c>
      <c r="L7">
        <v>6534960.0097000003</v>
      </c>
      <c r="M7">
        <v>18842934.721519999</v>
      </c>
      <c r="N7">
        <v>21.510199499999999</v>
      </c>
    </row>
    <row r="8" spans="1:14">
      <c r="A8" s="5" t="s">
        <v>90</v>
      </c>
      <c r="B8" s="5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-99845052.147799999</v>
      </c>
    </row>
    <row r="9" spans="1:14">
      <c r="A9" s="5" t="s">
        <v>92</v>
      </c>
      <c r="B9" s="5" t="s">
        <v>91</v>
      </c>
      <c r="C9">
        <v>162.59814</v>
      </c>
      <c r="D9">
        <v>0</v>
      </c>
      <c r="E9">
        <v>64922.530980000003</v>
      </c>
      <c r="F9">
        <v>69717.341369999995</v>
      </c>
      <c r="G9">
        <v>-4794.8103899999996</v>
      </c>
      <c r="H9">
        <v>0</v>
      </c>
      <c r="I9">
        <v>9.4526604055864355E-2</v>
      </c>
      <c r="J9">
        <v>1429154.51679</v>
      </c>
      <c r="K9">
        <v>2998890.37855</v>
      </c>
      <c r="L9">
        <v>0</v>
      </c>
      <c r="M9">
        <v>2998890.24272</v>
      </c>
      <c r="N9">
        <v>46.191812447292968</v>
      </c>
    </row>
    <row r="10" spans="1:14">
      <c r="A10" s="27" t="s">
        <v>93</v>
      </c>
      <c r="B10" s="5" t="s">
        <v>87</v>
      </c>
      <c r="C10">
        <v>2842.5075000000002</v>
      </c>
      <c r="D10">
        <v>0</v>
      </c>
      <c r="E10">
        <v>205933.29053999999</v>
      </c>
      <c r="F10">
        <v>205933.29027999999</v>
      </c>
      <c r="G10">
        <v>2.5999999999999998E-4</v>
      </c>
      <c r="H10">
        <v>0</v>
      </c>
      <c r="I10">
        <v>0.36109558901779498</v>
      </c>
      <c r="J10">
        <v>0</v>
      </c>
      <c r="K10">
        <v>14415460.949370001</v>
      </c>
      <c r="L10">
        <v>2.5999999999999998E-4</v>
      </c>
      <c r="M10">
        <v>14415461.39127</v>
      </c>
      <c r="N10">
        <v>70.000626159959197</v>
      </c>
    </row>
    <row r="11" spans="1:14">
      <c r="A11" s="28"/>
      <c r="B11" s="5" t="s">
        <v>88</v>
      </c>
      <c r="C11">
        <v>20217.436000000002</v>
      </c>
      <c r="D11">
        <v>0</v>
      </c>
      <c r="E11">
        <v>39479.253360000002</v>
      </c>
      <c r="F11">
        <v>39479.252939999998</v>
      </c>
      <c r="G11">
        <v>4.2000000000000002E-4</v>
      </c>
      <c r="H11">
        <v>0</v>
      </c>
      <c r="I11">
        <v>0.43633853175051468</v>
      </c>
      <c r="J11">
        <v>0</v>
      </c>
      <c r="K11">
        <v>194825.785</v>
      </c>
      <c r="L11">
        <v>4.2000000000000002E-4</v>
      </c>
      <c r="M11">
        <v>194825.81617999999</v>
      </c>
      <c r="N11">
        <v>4.9348955790856408</v>
      </c>
    </row>
    <row r="14" spans="1:14">
      <c r="A14" s="5" t="s">
        <v>94</v>
      </c>
      <c r="B14" s="5" t="s">
        <v>95</v>
      </c>
    </row>
    <row r="15" spans="1:14">
      <c r="A15" t="s">
        <v>42</v>
      </c>
      <c r="B15">
        <v>93310091.664590001</v>
      </c>
    </row>
    <row r="16" spans="1:14">
      <c r="A16" t="s">
        <v>43</v>
      </c>
      <c r="B16">
        <v>6534960.0097000003</v>
      </c>
    </row>
    <row r="17" spans="1:2">
      <c r="A17" t="s">
        <v>44</v>
      </c>
      <c r="B17">
        <v>876000.0013</v>
      </c>
    </row>
    <row r="18" spans="1:2">
      <c r="A18" t="s">
        <v>45</v>
      </c>
      <c r="B18">
        <v>706.66588979672645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451.01155</v>
      </c>
      <c r="D2">
        <v>0</v>
      </c>
      <c r="E2">
        <v>548846.73664686806</v>
      </c>
      <c r="F2">
        <v>0</v>
      </c>
      <c r="G2">
        <v>548846.73664686806</v>
      </c>
      <c r="H2">
        <v>0</v>
      </c>
      <c r="I2">
        <v>0.13891825400068969</v>
      </c>
      <c r="J2">
        <v>200287.01198142709</v>
      </c>
      <c r="K2">
        <v>21466702.43849365</v>
      </c>
      <c r="L2">
        <v>0</v>
      </c>
      <c r="M2">
        <v>21466702.278785411</v>
      </c>
      <c r="N2">
        <v>39.112380279300517</v>
      </c>
    </row>
    <row r="3" spans="1:14">
      <c r="A3" s="31"/>
      <c r="B3" s="18" t="s">
        <v>48</v>
      </c>
      <c r="C3">
        <v>451.83528999999999</v>
      </c>
      <c r="D3">
        <v>0</v>
      </c>
      <c r="E3">
        <v>1342753.3258813301</v>
      </c>
      <c r="F3">
        <v>0</v>
      </c>
      <c r="G3">
        <v>1342753.3258813301</v>
      </c>
      <c r="H3">
        <v>0</v>
      </c>
      <c r="I3">
        <v>0.33924384953892839</v>
      </c>
      <c r="J3">
        <v>350714.95624029008</v>
      </c>
      <c r="K3">
        <v>30045877.855247691</v>
      </c>
      <c r="L3">
        <v>0</v>
      </c>
      <c r="M3">
        <v>30045878.03955267</v>
      </c>
      <c r="N3">
        <v>22.376319954249041</v>
      </c>
    </row>
    <row r="4" spans="1:14">
      <c r="A4" s="30" t="s">
        <v>85</v>
      </c>
      <c r="B4" s="18" t="s">
        <v>86</v>
      </c>
      <c r="C4">
        <v>321.32279</v>
      </c>
      <c r="D4">
        <v>0</v>
      </c>
      <c r="E4">
        <v>1094999.999149231</v>
      </c>
      <c r="F4">
        <v>1855932.201947853</v>
      </c>
      <c r="G4">
        <v>-760932.20279862173</v>
      </c>
      <c r="H4">
        <v>0</v>
      </c>
      <c r="I4">
        <v>0.65935070031930065</v>
      </c>
      <c r="J4">
        <v>0</v>
      </c>
      <c r="K4">
        <v>19337088.153208312</v>
      </c>
      <c r="L4">
        <v>0</v>
      </c>
      <c r="M4">
        <v>19337087.849849511</v>
      </c>
      <c r="N4">
        <v>17.659440972487189</v>
      </c>
    </row>
    <row r="5" spans="1:14">
      <c r="A5" s="32"/>
      <c r="B5" s="18" t="s">
        <v>87</v>
      </c>
      <c r="C5">
        <v>134.01015000000001</v>
      </c>
      <c r="D5">
        <v>0</v>
      </c>
      <c r="E5">
        <v>409394.31454864913</v>
      </c>
      <c r="F5">
        <v>409394.31454864913</v>
      </c>
      <c r="G5">
        <v>0</v>
      </c>
      <c r="H5">
        <v>-4.2850899717450369E-4</v>
      </c>
      <c r="I5">
        <v>0.34873859027263832</v>
      </c>
      <c r="J5">
        <v>0</v>
      </c>
      <c r="K5">
        <v>0</v>
      </c>
      <c r="L5">
        <v>-4.2850900678104148E-4</v>
      </c>
      <c r="M5">
        <v>-4.285154864192009E-4</v>
      </c>
      <c r="N5">
        <v>-1.046710723298335E-9</v>
      </c>
    </row>
    <row r="6" spans="1:14">
      <c r="A6" s="32"/>
      <c r="B6" s="18" t="s">
        <v>88</v>
      </c>
      <c r="C6">
        <v>35.675128999999998</v>
      </c>
      <c r="D6">
        <v>0</v>
      </c>
      <c r="E6">
        <v>86013.876536539145</v>
      </c>
      <c r="F6">
        <v>86013.876536539145</v>
      </c>
      <c r="G6">
        <v>0</v>
      </c>
      <c r="H6">
        <v>-7.7384614087350201E-5</v>
      </c>
      <c r="I6">
        <v>0.27523195999339201</v>
      </c>
      <c r="J6">
        <v>0</v>
      </c>
      <c r="K6">
        <v>0</v>
      </c>
      <c r="L6">
        <v>-7.7384804626490222E-5</v>
      </c>
      <c r="M6">
        <v>-7.7330972999334335E-5</v>
      </c>
      <c r="N6">
        <v>-8.9936962452758687E-10</v>
      </c>
    </row>
    <row r="7" spans="1:14">
      <c r="A7" s="31"/>
      <c r="B7" s="18" t="s">
        <v>89</v>
      </c>
      <c r="C7">
        <v>134.01015000000001</v>
      </c>
      <c r="D7">
        <v>0</v>
      </c>
      <c r="E7">
        <v>876000.00624400296</v>
      </c>
      <c r="F7">
        <v>1130040.0080547619</v>
      </c>
      <c r="G7">
        <v>-254040.0018107591</v>
      </c>
      <c r="H7">
        <v>0</v>
      </c>
      <c r="I7">
        <v>0.93276517406317527</v>
      </c>
      <c r="J7">
        <v>0</v>
      </c>
      <c r="K7">
        <v>18774950.886365309</v>
      </c>
      <c r="L7">
        <v>8168700.0582253616</v>
      </c>
      <c r="M7">
        <v>26943651.5281373</v>
      </c>
      <c r="N7">
        <v>30.757592849414259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-107113812.8589029</v>
      </c>
    </row>
    <row r="9" spans="1:14">
      <c r="A9" s="18" t="s">
        <v>92</v>
      </c>
      <c r="B9" s="18" t="s">
        <v>91</v>
      </c>
      <c r="C9">
        <v>20.020133999999999</v>
      </c>
      <c r="D9">
        <v>0</v>
      </c>
      <c r="E9">
        <v>8501.2677580719901</v>
      </c>
      <c r="F9">
        <v>9129.1231893829972</v>
      </c>
      <c r="G9">
        <v>-627.85543131099962</v>
      </c>
      <c r="H9">
        <v>0</v>
      </c>
      <c r="I9">
        <v>0.10052888289011851</v>
      </c>
      <c r="J9">
        <v>0</v>
      </c>
      <c r="K9">
        <v>411834.29958993453</v>
      </c>
      <c r="L9">
        <v>0</v>
      </c>
      <c r="M9">
        <v>411834.29867293721</v>
      </c>
      <c r="N9">
        <v>48.443868654989501</v>
      </c>
    </row>
    <row r="10" spans="1:14">
      <c r="A10" s="30" t="s">
        <v>93</v>
      </c>
      <c r="B10" s="18" t="s">
        <v>87</v>
      </c>
      <c r="C10">
        <v>3560.8887</v>
      </c>
      <c r="D10">
        <v>0</v>
      </c>
      <c r="E10">
        <v>204697.15748857899</v>
      </c>
      <c r="F10">
        <v>204697.1570600697</v>
      </c>
      <c r="G10">
        <v>4.2850899899349321E-4</v>
      </c>
      <c r="H10">
        <v>0</v>
      </c>
      <c r="I10">
        <v>0.34153137415389673</v>
      </c>
      <c r="J10">
        <v>0</v>
      </c>
      <c r="K10">
        <v>5697119.8180085877</v>
      </c>
      <c r="L10">
        <v>4.2850899899349321E-4</v>
      </c>
      <c r="M10">
        <v>5697119.6666610101</v>
      </c>
      <c r="N10">
        <v>27.831943230471541</v>
      </c>
    </row>
    <row r="11" spans="1:14">
      <c r="A11" s="31"/>
      <c r="B11" s="18" t="s">
        <v>88</v>
      </c>
      <c r="C11">
        <v>28189.154999999999</v>
      </c>
      <c r="D11">
        <v>0</v>
      </c>
      <c r="E11">
        <v>43006.938306961842</v>
      </c>
      <c r="F11">
        <v>43006.938229577187</v>
      </c>
      <c r="G11">
        <v>7.7384614087350201E-5</v>
      </c>
      <c r="H11">
        <v>0</v>
      </c>
      <c r="I11">
        <v>0.41049707300011762</v>
      </c>
      <c r="J11">
        <v>0</v>
      </c>
      <c r="K11">
        <v>3211539.6967608319</v>
      </c>
      <c r="L11">
        <v>7.7384614087350201E-5</v>
      </c>
      <c r="M11">
        <v>3211539.6513057528</v>
      </c>
      <c r="N11">
        <v>74.674919390526924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876000.00624400296</v>
      </c>
    </row>
    <row r="16" spans="1:14">
      <c r="A16" t="s">
        <v>42</v>
      </c>
      <c r="B16">
        <v>98945113.147674322</v>
      </c>
    </row>
    <row r="17" spans="1:2">
      <c r="A17" t="s">
        <v>43</v>
      </c>
      <c r="B17">
        <v>8168700.0582253616</v>
      </c>
    </row>
    <row r="18" spans="1:2">
      <c r="A18" t="s">
        <v>45</v>
      </c>
      <c r="B18">
        <v>758.11145792571676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330.57495999999998</v>
      </c>
      <c r="D2">
        <v>0</v>
      </c>
      <c r="E2">
        <v>407002.40381041</v>
      </c>
      <c r="F2">
        <v>0</v>
      </c>
      <c r="G2">
        <v>407002.40381041</v>
      </c>
      <c r="H2">
        <v>0</v>
      </c>
      <c r="I2">
        <v>0.140547431729835</v>
      </c>
      <c r="J2">
        <v>142085.21904665389</v>
      </c>
      <c r="K2">
        <v>15734307.247645751</v>
      </c>
      <c r="L2">
        <v>0</v>
      </c>
      <c r="M2">
        <v>15734307.31335466</v>
      </c>
      <c r="N2">
        <v>38.659003401572072</v>
      </c>
    </row>
    <row r="3" spans="1:14">
      <c r="A3" s="31"/>
      <c r="B3" s="18" t="s">
        <v>48</v>
      </c>
      <c r="C3">
        <v>400.37592000000001</v>
      </c>
      <c r="D3">
        <v>0</v>
      </c>
      <c r="E3">
        <v>1484494.3275951401</v>
      </c>
      <c r="F3">
        <v>0</v>
      </c>
      <c r="G3">
        <v>1484494.3275951401</v>
      </c>
      <c r="H3">
        <v>0</v>
      </c>
      <c r="I3">
        <v>0.42325927789272089</v>
      </c>
      <c r="J3">
        <v>332452.83954293979</v>
      </c>
      <c r="K3">
        <v>26623962.87926608</v>
      </c>
      <c r="L3">
        <v>0</v>
      </c>
      <c r="M3">
        <v>26623962.83914765</v>
      </c>
      <c r="N3">
        <v>17.934701631550201</v>
      </c>
    </row>
    <row r="4" spans="1:14">
      <c r="A4" s="30" t="s">
        <v>85</v>
      </c>
      <c r="B4" s="18" t="s">
        <v>86</v>
      </c>
      <c r="C4">
        <v>300.01740000000001</v>
      </c>
      <c r="D4">
        <v>0</v>
      </c>
      <c r="E4">
        <v>1094999.9930372529</v>
      </c>
      <c r="F4">
        <v>1855932.1915885641</v>
      </c>
      <c r="G4">
        <v>-760932.19855131139</v>
      </c>
      <c r="H4">
        <v>0</v>
      </c>
      <c r="I4">
        <v>0.70617372669880019</v>
      </c>
      <c r="J4">
        <v>0</v>
      </c>
      <c r="K4">
        <v>18054937.5638633</v>
      </c>
      <c r="L4">
        <v>0</v>
      </c>
      <c r="M4">
        <v>18054936.84253706</v>
      </c>
      <c r="N4">
        <v>16.488526901682739</v>
      </c>
    </row>
    <row r="5" spans="1:14">
      <c r="A5" s="32"/>
      <c r="B5" s="18" t="s">
        <v>87</v>
      </c>
      <c r="C5">
        <v>133.38422</v>
      </c>
      <c r="D5">
        <v>0</v>
      </c>
      <c r="E5">
        <v>357013.11340648838</v>
      </c>
      <c r="F5">
        <v>357013.11340648838</v>
      </c>
      <c r="G5">
        <v>0</v>
      </c>
      <c r="H5">
        <v>-5.114140396926814E-4</v>
      </c>
      <c r="I5">
        <v>0.30554530079903808</v>
      </c>
      <c r="J5">
        <v>0</v>
      </c>
      <c r="K5">
        <v>0</v>
      </c>
      <c r="L5">
        <v>-5.1141402536813985E-4</v>
      </c>
      <c r="M5">
        <v>-5.114041268825531E-4</v>
      </c>
      <c r="N5">
        <v>-1.4324652787040121E-9</v>
      </c>
    </row>
    <row r="6" spans="1:14">
      <c r="A6" s="32"/>
      <c r="B6" s="18" t="s">
        <v>88</v>
      </c>
      <c r="C6">
        <v>35.975572999999997</v>
      </c>
      <c r="D6">
        <v>0</v>
      </c>
      <c r="E6">
        <v>81047.593809275757</v>
      </c>
      <c r="F6">
        <v>81047.593809275757</v>
      </c>
      <c r="G6">
        <v>0</v>
      </c>
      <c r="H6">
        <v>6.5667509261402301E-6</v>
      </c>
      <c r="I6">
        <v>0.25717473424860737</v>
      </c>
      <c r="J6">
        <v>0</v>
      </c>
      <c r="K6">
        <v>0</v>
      </c>
      <c r="L6">
        <v>6.5667027229210362E-6</v>
      </c>
      <c r="M6">
        <v>6.5853819251060486E-6</v>
      </c>
      <c r="N6">
        <v>8.1001183718968091E-11</v>
      </c>
    </row>
    <row r="7" spans="1:14">
      <c r="A7" s="31"/>
      <c r="B7" s="18" t="s">
        <v>89</v>
      </c>
      <c r="C7">
        <v>133.38422</v>
      </c>
      <c r="D7">
        <v>0</v>
      </c>
      <c r="E7">
        <v>875999.98815439478</v>
      </c>
      <c r="F7">
        <v>1130039.984719177</v>
      </c>
      <c r="G7">
        <v>-254039.99656478161</v>
      </c>
      <c r="H7">
        <v>0</v>
      </c>
      <c r="I7">
        <v>0.93714232695368882</v>
      </c>
      <c r="J7">
        <v>0</v>
      </c>
      <c r="K7">
        <v>18687257.491437361</v>
      </c>
      <c r="L7">
        <v>8168699.8895398146</v>
      </c>
      <c r="M7">
        <v>26855957.343141548</v>
      </c>
      <c r="N7">
        <v>30.657485966094171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-97601296.892303213</v>
      </c>
    </row>
    <row r="9" spans="1:14">
      <c r="A9" s="18" t="s">
        <v>92</v>
      </c>
      <c r="B9" s="18" t="s">
        <v>91</v>
      </c>
      <c r="C9">
        <v>16.817515</v>
      </c>
      <c r="D9">
        <v>0</v>
      </c>
      <c r="E9">
        <v>7102.1723510690026</v>
      </c>
      <c r="F9">
        <v>7626.6985506310148</v>
      </c>
      <c r="G9">
        <v>-524.52619956200067</v>
      </c>
      <c r="H9">
        <v>0</v>
      </c>
      <c r="I9">
        <v>9.9977788443481028E-2</v>
      </c>
      <c r="J9">
        <v>0</v>
      </c>
      <c r="K9">
        <v>345953.20445248857</v>
      </c>
      <c r="L9">
        <v>0</v>
      </c>
      <c r="M9">
        <v>345953.20422131277</v>
      </c>
      <c r="N9">
        <v>48.710899584018257</v>
      </c>
    </row>
    <row r="10" spans="1:14">
      <c r="A10" s="30" t="s">
        <v>93</v>
      </c>
      <c r="B10" s="18" t="s">
        <v>87</v>
      </c>
      <c r="C10">
        <v>4244.3931000000002</v>
      </c>
      <c r="D10">
        <v>0</v>
      </c>
      <c r="E10">
        <v>178506.55695895111</v>
      </c>
      <c r="F10">
        <v>178506.5564475382</v>
      </c>
      <c r="G10">
        <v>5.114140396926814E-4</v>
      </c>
      <c r="H10">
        <v>0</v>
      </c>
      <c r="I10">
        <v>0.33366461013095899</v>
      </c>
      <c r="J10">
        <v>0</v>
      </c>
      <c r="K10">
        <v>6790668.8702258253</v>
      </c>
      <c r="L10">
        <v>5.114140396926814E-4</v>
      </c>
      <c r="M10">
        <v>6790668.621383178</v>
      </c>
      <c r="N10">
        <v>38.04156405831484</v>
      </c>
    </row>
    <row r="11" spans="1:14">
      <c r="A11" s="31"/>
      <c r="B11" s="18" t="s">
        <v>88</v>
      </c>
      <c r="C11">
        <v>28048.452000000001</v>
      </c>
      <c r="D11">
        <v>0</v>
      </c>
      <c r="E11">
        <v>40523.796901354479</v>
      </c>
      <c r="F11">
        <v>40523.796907921031</v>
      </c>
      <c r="G11">
        <v>-6.5667509261402301E-6</v>
      </c>
      <c r="H11">
        <v>0</v>
      </c>
      <c r="I11">
        <v>0.42072096585979618</v>
      </c>
      <c r="J11">
        <v>0</v>
      </c>
      <c r="K11">
        <v>3195509.657195854</v>
      </c>
      <c r="L11">
        <v>-6.5667509261402301E-6</v>
      </c>
      <c r="M11">
        <v>3195509.611767876</v>
      </c>
      <c r="N11">
        <v>78.855138365897687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875999.98815439478</v>
      </c>
    </row>
    <row r="16" spans="1:14">
      <c r="A16" t="s">
        <v>42</v>
      </c>
      <c r="B16">
        <v>89432596.914086655</v>
      </c>
    </row>
    <row r="17" spans="1:2">
      <c r="A17" t="s">
        <v>43</v>
      </c>
      <c r="B17">
        <v>8168699.8895398146</v>
      </c>
    </row>
    <row r="18" spans="1:2">
      <c r="A18" t="s">
        <v>45</v>
      </c>
      <c r="B18">
        <v>690.78544333933314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241.84942000000001</v>
      </c>
      <c r="D2">
        <v>0</v>
      </c>
      <c r="E2">
        <v>343513.68015992001</v>
      </c>
      <c r="F2">
        <v>0</v>
      </c>
      <c r="G2">
        <v>343513.68015992001</v>
      </c>
      <c r="H2">
        <v>0</v>
      </c>
      <c r="I2">
        <v>0.16214175923686161</v>
      </c>
      <c r="J2">
        <v>107545.16305968</v>
      </c>
      <c r="K2">
        <v>11511256.27284329</v>
      </c>
      <c r="L2">
        <v>0</v>
      </c>
      <c r="M2">
        <v>11511256.18780821</v>
      </c>
      <c r="N2">
        <v>33.510328271203747</v>
      </c>
    </row>
    <row r="3" spans="1:14">
      <c r="A3" s="31"/>
      <c r="B3" s="18" t="s">
        <v>48</v>
      </c>
      <c r="C3">
        <v>364.79935</v>
      </c>
      <c r="D3">
        <v>0</v>
      </c>
      <c r="E3">
        <v>1547836.1275211179</v>
      </c>
      <c r="F3">
        <v>0</v>
      </c>
      <c r="G3">
        <v>1547836.1275211179</v>
      </c>
      <c r="H3">
        <v>0</v>
      </c>
      <c r="I3">
        <v>0.48435837910111867</v>
      </c>
      <c r="J3">
        <v>250996.76437053</v>
      </c>
      <c r="K3">
        <v>24258213.013361029</v>
      </c>
      <c r="L3">
        <v>0</v>
      </c>
      <c r="M3">
        <v>24258212.741853401</v>
      </c>
      <c r="N3">
        <v>15.67233915175713</v>
      </c>
    </row>
    <row r="4" spans="1:14">
      <c r="A4" s="30" t="s">
        <v>85</v>
      </c>
      <c r="B4" s="18" t="s">
        <v>86</v>
      </c>
      <c r="C4">
        <v>280.35084999999998</v>
      </c>
      <c r="D4">
        <v>0</v>
      </c>
      <c r="E4">
        <v>1094999.992477115</v>
      </c>
      <c r="F4">
        <v>1855932.1906391759</v>
      </c>
      <c r="G4">
        <v>-760932.19816206093</v>
      </c>
      <c r="H4">
        <v>0</v>
      </c>
      <c r="I4">
        <v>0.75571165674763097</v>
      </c>
      <c r="J4">
        <v>0</v>
      </c>
      <c r="K4">
        <v>16871411.76720418</v>
      </c>
      <c r="L4">
        <v>0</v>
      </c>
      <c r="M4">
        <v>16871411.908529561</v>
      </c>
      <c r="N4">
        <v>15.407682214100401</v>
      </c>
    </row>
    <row r="5" spans="1:14">
      <c r="A5" s="32"/>
      <c r="B5" s="18" t="s">
        <v>87</v>
      </c>
      <c r="C5">
        <v>133.50529</v>
      </c>
      <c r="D5">
        <v>0</v>
      </c>
      <c r="E5">
        <v>315687.32581975899</v>
      </c>
      <c r="F5">
        <v>315687.32581975899</v>
      </c>
      <c r="G5">
        <v>0</v>
      </c>
      <c r="H5">
        <v>-7.6664102789436583E-4</v>
      </c>
      <c r="I5">
        <v>0.26993212000183381</v>
      </c>
      <c r="J5">
        <v>0</v>
      </c>
      <c r="K5">
        <v>0</v>
      </c>
      <c r="L5">
        <v>-7.6664102698487113E-4</v>
      </c>
      <c r="M5">
        <v>-7.6665915548801422E-4</v>
      </c>
      <c r="N5">
        <v>-2.428533393973035E-9</v>
      </c>
    </row>
    <row r="6" spans="1:14">
      <c r="A6" s="32"/>
      <c r="B6" s="18" t="s">
        <v>88</v>
      </c>
      <c r="C6">
        <v>35.917462</v>
      </c>
      <c r="D6">
        <v>0</v>
      </c>
      <c r="E6">
        <v>81984.956256895006</v>
      </c>
      <c r="F6">
        <v>81984.956256895006</v>
      </c>
      <c r="G6">
        <v>0</v>
      </c>
      <c r="H6">
        <v>4.3253502417428541E-4</v>
      </c>
      <c r="I6">
        <v>0.26057000551249998</v>
      </c>
      <c r="J6">
        <v>0</v>
      </c>
      <c r="K6">
        <v>0</v>
      </c>
      <c r="L6">
        <v>4.3253505009488441E-4</v>
      </c>
      <c r="M6">
        <v>4.325376357883215E-4</v>
      </c>
      <c r="N6">
        <v>5.2761204281786461E-9</v>
      </c>
    </row>
    <row r="7" spans="1:14">
      <c r="A7" s="31"/>
      <c r="B7" s="18" t="s">
        <v>89</v>
      </c>
      <c r="C7">
        <v>133.50529</v>
      </c>
      <c r="D7">
        <v>0</v>
      </c>
      <c r="E7">
        <v>876000.01554640231</v>
      </c>
      <c r="F7">
        <v>1130040.02005486</v>
      </c>
      <c r="G7">
        <v>-254040.0045084577</v>
      </c>
      <c r="H7">
        <v>0</v>
      </c>
      <c r="I7">
        <v>0.93629250360326011</v>
      </c>
      <c r="J7">
        <v>0</v>
      </c>
      <c r="K7">
        <v>18704219.51486478</v>
      </c>
      <c r="L7">
        <v>8168700.1449701851</v>
      </c>
      <c r="M7">
        <v>26872919.885000311</v>
      </c>
      <c r="N7">
        <v>30.676848639366941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-89107762.084496379</v>
      </c>
    </row>
    <row r="9" spans="1:14">
      <c r="A9" s="18" t="s">
        <v>92</v>
      </c>
      <c r="B9" s="18" t="s">
        <v>91</v>
      </c>
      <c r="C9">
        <v>10.335675999999999</v>
      </c>
      <c r="D9">
        <v>0</v>
      </c>
      <c r="E9">
        <v>5112.8786622150001</v>
      </c>
      <c r="F9">
        <v>5490.4868486359956</v>
      </c>
      <c r="G9">
        <v>-377.60818642100008</v>
      </c>
      <c r="H9">
        <v>0</v>
      </c>
      <c r="I9">
        <v>0.1171118224716866</v>
      </c>
      <c r="J9">
        <v>0</v>
      </c>
      <c r="K9">
        <v>212615.25453568369</v>
      </c>
      <c r="L9">
        <v>0</v>
      </c>
      <c r="M9">
        <v>212615.25958482281</v>
      </c>
      <c r="N9">
        <v>41.584256860246633</v>
      </c>
    </row>
    <row r="10" spans="1:14">
      <c r="A10" s="30" t="s">
        <v>93</v>
      </c>
      <c r="B10" s="18" t="s">
        <v>87</v>
      </c>
      <c r="C10">
        <v>4569.4080999999996</v>
      </c>
      <c r="D10">
        <v>0</v>
      </c>
      <c r="E10">
        <v>157843.66329320011</v>
      </c>
      <c r="F10">
        <v>157843.6625265599</v>
      </c>
      <c r="G10">
        <v>7.6664102789436583E-4</v>
      </c>
      <c r="H10">
        <v>0</v>
      </c>
      <c r="I10">
        <v>0.41781498722586041</v>
      </c>
      <c r="J10">
        <v>0</v>
      </c>
      <c r="K10">
        <v>7310665.2963006012</v>
      </c>
      <c r="L10">
        <v>7.6664102789436583E-4</v>
      </c>
      <c r="M10">
        <v>7310665.3706734786</v>
      </c>
      <c r="N10">
        <v>46.315862278828</v>
      </c>
    </row>
    <row r="11" spans="1:14">
      <c r="A11" s="31"/>
      <c r="B11" s="18" t="s">
        <v>88</v>
      </c>
      <c r="C11">
        <v>18175.32</v>
      </c>
      <c r="D11">
        <v>0</v>
      </c>
      <c r="E11">
        <v>40992.477912180053</v>
      </c>
      <c r="F11">
        <v>40992.478344715033</v>
      </c>
      <c r="G11">
        <v>-4.3253502417428541E-4</v>
      </c>
      <c r="H11">
        <v>0</v>
      </c>
      <c r="I11">
        <v>0.48100684925895182</v>
      </c>
      <c r="J11">
        <v>0</v>
      </c>
      <c r="K11">
        <v>2070681.4972400239</v>
      </c>
      <c r="L11">
        <v>-4.3253502417428541E-4</v>
      </c>
      <c r="M11">
        <v>2070681.5774792021</v>
      </c>
      <c r="N11">
        <v>50.513696242401252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876000.01554640231</v>
      </c>
    </row>
    <row r="16" spans="1:14">
      <c r="A16" t="s">
        <v>42</v>
      </c>
      <c r="B16">
        <v>80939062.616349593</v>
      </c>
    </row>
    <row r="17" spans="1:2">
      <c r="A17" t="s">
        <v>43</v>
      </c>
      <c r="B17">
        <v>8168700.1449701851</v>
      </c>
    </row>
    <row r="18" spans="1:2">
      <c r="A18" t="s">
        <v>45</v>
      </c>
      <c r="B18">
        <v>630.67136908163445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351.44027999999997</v>
      </c>
      <c r="D2">
        <v>0</v>
      </c>
      <c r="E2">
        <v>522867.81591082062</v>
      </c>
      <c r="F2">
        <v>0</v>
      </c>
      <c r="G2">
        <v>522867.81591082062</v>
      </c>
      <c r="H2">
        <v>0</v>
      </c>
      <c r="I2">
        <v>0.1698385479294939</v>
      </c>
      <c r="J2">
        <v>132582.36442043941</v>
      </c>
      <c r="K2">
        <v>16727429.52073155</v>
      </c>
      <c r="L2">
        <v>0</v>
      </c>
      <c r="M2">
        <v>16727429.23830067</v>
      </c>
      <c r="N2">
        <v>31.99169795746938</v>
      </c>
    </row>
    <row r="3" spans="1:14">
      <c r="A3" s="31"/>
      <c r="B3" s="18" t="s">
        <v>48</v>
      </c>
      <c r="C3">
        <v>410.77125000000001</v>
      </c>
      <c r="D3">
        <v>0</v>
      </c>
      <c r="E3">
        <v>1368935.2120693689</v>
      </c>
      <c r="F3">
        <v>0</v>
      </c>
      <c r="G3">
        <v>1368935.2120693689</v>
      </c>
      <c r="H3">
        <v>0</v>
      </c>
      <c r="I3">
        <v>0.38043349657575531</v>
      </c>
      <c r="J3">
        <v>231310.46023277979</v>
      </c>
      <c r="K3">
        <v>27315225.43081443</v>
      </c>
      <c r="L3">
        <v>0</v>
      </c>
      <c r="M3">
        <v>27315225.467194531</v>
      </c>
      <c r="N3">
        <v>19.95362908804357</v>
      </c>
    </row>
    <row r="4" spans="1:14">
      <c r="A4" s="30" t="s">
        <v>85</v>
      </c>
      <c r="B4" s="18" t="s">
        <v>86</v>
      </c>
      <c r="C4">
        <v>305.54437999999999</v>
      </c>
      <c r="D4">
        <v>0</v>
      </c>
      <c r="E4">
        <v>1095000.003714161</v>
      </c>
      <c r="F4">
        <v>1855932.2096850269</v>
      </c>
      <c r="G4">
        <v>-760932.20597086567</v>
      </c>
      <c r="H4">
        <v>0</v>
      </c>
      <c r="I4">
        <v>0.693399785321826</v>
      </c>
      <c r="J4">
        <v>0</v>
      </c>
      <c r="K4">
        <v>18387549.201777369</v>
      </c>
      <c r="L4">
        <v>0</v>
      </c>
      <c r="M4">
        <v>18387549.210634392</v>
      </c>
      <c r="N4">
        <v>16.79228232718269</v>
      </c>
    </row>
    <row r="5" spans="1:14">
      <c r="A5" s="32"/>
      <c r="B5" s="18" t="s">
        <v>87</v>
      </c>
      <c r="C5">
        <v>135.06528</v>
      </c>
      <c r="D5">
        <v>0</v>
      </c>
      <c r="E5">
        <v>387367.77832168562</v>
      </c>
      <c r="F5">
        <v>387367.77832168562</v>
      </c>
      <c r="G5">
        <v>0</v>
      </c>
      <c r="H5">
        <v>1.8552597066445739E-4</v>
      </c>
      <c r="I5">
        <v>0.32739772959014518</v>
      </c>
      <c r="J5">
        <v>0</v>
      </c>
      <c r="K5">
        <v>0</v>
      </c>
      <c r="L5">
        <v>1.8552600749899281E-4</v>
      </c>
      <c r="M5">
        <v>1.8551480025053019E-4</v>
      </c>
      <c r="N5">
        <v>4.7894943751713537E-10</v>
      </c>
    </row>
    <row r="6" spans="1:14">
      <c r="A6" s="32"/>
      <c r="B6" s="18" t="s">
        <v>88</v>
      </c>
      <c r="C6">
        <v>35.168664999999997</v>
      </c>
      <c r="D6">
        <v>0</v>
      </c>
      <c r="E6">
        <v>91839.504891591263</v>
      </c>
      <c r="F6">
        <v>91839.504891591263</v>
      </c>
      <c r="G6">
        <v>0</v>
      </c>
      <c r="H6">
        <v>3.2309861671819823E-4</v>
      </c>
      <c r="I6">
        <v>0.29810519522465201</v>
      </c>
      <c r="J6">
        <v>0</v>
      </c>
      <c r="K6">
        <v>0</v>
      </c>
      <c r="L6">
        <v>3.2309916150552448E-4</v>
      </c>
      <c r="M6">
        <v>3.2309954985976219E-4</v>
      </c>
      <c r="N6">
        <v>3.518278341890994E-9</v>
      </c>
    </row>
    <row r="7" spans="1:14">
      <c r="A7" s="31"/>
      <c r="B7" s="18" t="s">
        <v>89</v>
      </c>
      <c r="C7">
        <v>135.06528</v>
      </c>
      <c r="D7">
        <v>0</v>
      </c>
      <c r="E7">
        <v>875999.99624399655</v>
      </c>
      <c r="F7">
        <v>1130039.995154765</v>
      </c>
      <c r="G7">
        <v>-254039.9989107688</v>
      </c>
      <c r="H7">
        <v>0</v>
      </c>
      <c r="I7">
        <v>0.92547840173314988</v>
      </c>
      <c r="J7">
        <v>0</v>
      </c>
      <c r="K7">
        <v>18922775.61403504</v>
      </c>
      <c r="L7">
        <v>8168699.9649752527</v>
      </c>
      <c r="M7">
        <v>27091473.684090801</v>
      </c>
      <c r="N7">
        <v>30.92633995462289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-99931401.596002862</v>
      </c>
    </row>
    <row r="9" spans="1:14">
      <c r="A9" s="18" t="s">
        <v>92</v>
      </c>
      <c r="B9" s="18" t="s">
        <v>91</v>
      </c>
      <c r="C9">
        <v>23.679789</v>
      </c>
      <c r="D9">
        <v>0</v>
      </c>
      <c r="E9">
        <v>11249.464140263981</v>
      </c>
      <c r="F9">
        <v>12080.28578504597</v>
      </c>
      <c r="G9">
        <v>-830.82164478199547</v>
      </c>
      <c r="H9">
        <v>0</v>
      </c>
      <c r="I9">
        <v>0.1124677868452873</v>
      </c>
      <c r="J9">
        <v>0</v>
      </c>
      <c r="K9">
        <v>487117.08509305859</v>
      </c>
      <c r="L9">
        <v>0</v>
      </c>
      <c r="M9">
        <v>487117.08509384061</v>
      </c>
      <c r="N9">
        <v>43.301358982100737</v>
      </c>
    </row>
    <row r="10" spans="1:14">
      <c r="A10" s="30" t="s">
        <v>93</v>
      </c>
      <c r="B10" s="18" t="s">
        <v>87</v>
      </c>
      <c r="C10">
        <v>4856.0487999999996</v>
      </c>
      <c r="D10">
        <v>0</v>
      </c>
      <c r="E10">
        <v>193683.88906808011</v>
      </c>
      <c r="F10">
        <v>193683.8892536067</v>
      </c>
      <c r="G10">
        <v>-1.8552597066445739E-4</v>
      </c>
      <c r="H10">
        <v>0</v>
      </c>
      <c r="I10">
        <v>0.42800563704375832</v>
      </c>
      <c r="J10">
        <v>0</v>
      </c>
      <c r="K10">
        <v>7769266.0980099766</v>
      </c>
      <c r="L10">
        <v>-1.8552597066445739E-4</v>
      </c>
      <c r="M10">
        <v>7769266.1251094704</v>
      </c>
      <c r="N10">
        <v>40.113125373988147</v>
      </c>
    </row>
    <row r="11" spans="1:14">
      <c r="A11" s="31"/>
      <c r="B11" s="18" t="s">
        <v>88</v>
      </c>
      <c r="C11">
        <v>18900.856</v>
      </c>
      <c r="D11">
        <v>0</v>
      </c>
      <c r="E11">
        <v>45919.752284246038</v>
      </c>
      <c r="F11">
        <v>45919.75260734465</v>
      </c>
      <c r="G11">
        <v>-3.2309861671819823E-4</v>
      </c>
      <c r="H11">
        <v>0</v>
      </c>
      <c r="I11">
        <v>0.51153936892753293</v>
      </c>
      <c r="J11">
        <v>0</v>
      </c>
      <c r="K11">
        <v>2153340.5079634408</v>
      </c>
      <c r="L11">
        <v>-3.2309861671819823E-4</v>
      </c>
      <c r="M11">
        <v>2153340.4810203519</v>
      </c>
      <c r="N11">
        <v>46.893556125717467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875999.99624399655</v>
      </c>
    </row>
    <row r="16" spans="1:14">
      <c r="A16" t="s">
        <v>42</v>
      </c>
      <c r="B16">
        <v>91762703.458424851</v>
      </c>
    </row>
    <row r="17" spans="1:2">
      <c r="A17" t="s">
        <v>43</v>
      </c>
      <c r="B17">
        <v>8168699.9649752537</v>
      </c>
    </row>
    <row r="18" spans="1:2">
      <c r="A18" t="s">
        <v>45</v>
      </c>
      <c r="B18">
        <v>707.2770592255888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403.70213999999999</v>
      </c>
      <c r="D2">
        <v>0</v>
      </c>
      <c r="E2">
        <v>528981.21891770023</v>
      </c>
      <c r="F2">
        <v>0</v>
      </c>
      <c r="G2">
        <v>528981.21891770023</v>
      </c>
      <c r="H2">
        <v>0</v>
      </c>
      <c r="I2">
        <v>0.14958053949061209</v>
      </c>
      <c r="J2">
        <v>177763.16653200999</v>
      </c>
      <c r="K2">
        <v>19214926.343157079</v>
      </c>
      <c r="L2">
        <v>0</v>
      </c>
      <c r="M2">
        <v>19214926.455937661</v>
      </c>
      <c r="N2">
        <v>36.324402017998977</v>
      </c>
    </row>
    <row r="3" spans="1:14">
      <c r="A3" s="31"/>
      <c r="B3" s="18" t="s">
        <v>48</v>
      </c>
      <c r="C3">
        <v>401.72645</v>
      </c>
      <c r="D3">
        <v>0</v>
      </c>
      <c r="E3">
        <v>1362724.595065922</v>
      </c>
      <c r="F3">
        <v>0</v>
      </c>
      <c r="G3">
        <v>1362724.595065922</v>
      </c>
      <c r="H3">
        <v>0</v>
      </c>
      <c r="I3">
        <v>0.3872340703145653</v>
      </c>
      <c r="J3">
        <v>311840.37684388022</v>
      </c>
      <c r="K3">
        <v>26713769.63034974</v>
      </c>
      <c r="L3">
        <v>0</v>
      </c>
      <c r="M3">
        <v>26713769.363108899</v>
      </c>
      <c r="N3">
        <v>19.603204829378321</v>
      </c>
    </row>
    <row r="4" spans="1:14">
      <c r="A4" s="30" t="s">
        <v>85</v>
      </c>
      <c r="B4" s="18" t="s">
        <v>86</v>
      </c>
      <c r="C4">
        <v>309.09899000000001</v>
      </c>
      <c r="D4">
        <v>0</v>
      </c>
      <c r="E4">
        <v>1095000.0060195001</v>
      </c>
      <c r="F4">
        <v>1855932.2135923661</v>
      </c>
      <c r="G4">
        <v>-760932.20757286577</v>
      </c>
      <c r="H4">
        <v>0</v>
      </c>
      <c r="I4">
        <v>0.68542575290955943</v>
      </c>
      <c r="J4">
        <v>0</v>
      </c>
      <c r="K4">
        <v>18601464.333412681</v>
      </c>
      <c r="L4">
        <v>0</v>
      </c>
      <c r="M4">
        <v>18601464.841791879</v>
      </c>
      <c r="N4">
        <v>16.987639031538531</v>
      </c>
    </row>
    <row r="5" spans="1:14">
      <c r="A5" s="32"/>
      <c r="B5" s="18" t="s">
        <v>87</v>
      </c>
      <c r="C5">
        <v>134.35101</v>
      </c>
      <c r="D5">
        <v>0</v>
      </c>
      <c r="E5">
        <v>400679.43134139688</v>
      </c>
      <c r="F5">
        <v>400679.43134139688</v>
      </c>
      <c r="G5">
        <v>0</v>
      </c>
      <c r="H5">
        <v>-6.7025500516137981E-4</v>
      </c>
      <c r="I5">
        <v>0.34044895614875942</v>
      </c>
      <c r="J5">
        <v>0</v>
      </c>
      <c r="K5">
        <v>0</v>
      </c>
      <c r="L5">
        <v>-6.70255009936227E-4</v>
      </c>
      <c r="M5">
        <v>-6.702374666929245E-4</v>
      </c>
      <c r="N5">
        <v>-1.672777259559995E-9</v>
      </c>
    </row>
    <row r="6" spans="1:14">
      <c r="A6" s="32"/>
      <c r="B6" s="18" t="s">
        <v>88</v>
      </c>
      <c r="C6">
        <v>35.511515000000003</v>
      </c>
      <c r="D6">
        <v>0</v>
      </c>
      <c r="E6">
        <v>86975.5193494009</v>
      </c>
      <c r="F6">
        <v>86975.5193494009</v>
      </c>
      <c r="G6">
        <v>0</v>
      </c>
      <c r="H6">
        <v>8.4874840183601918E-5</v>
      </c>
      <c r="I6">
        <v>0.27959134535650748</v>
      </c>
      <c r="J6">
        <v>0</v>
      </c>
      <c r="K6">
        <v>0</v>
      </c>
      <c r="L6">
        <v>8.4874898448106251E-5</v>
      </c>
      <c r="M6">
        <v>8.486257866024971E-5</v>
      </c>
      <c r="N6">
        <v>9.755263745871913E-10</v>
      </c>
    </row>
    <row r="7" spans="1:14">
      <c r="A7" s="31"/>
      <c r="B7" s="18" t="s">
        <v>89</v>
      </c>
      <c r="C7">
        <v>134.35101</v>
      </c>
      <c r="D7">
        <v>0</v>
      </c>
      <c r="E7">
        <v>875999.99682800146</v>
      </c>
      <c r="F7">
        <v>1130039.9959081151</v>
      </c>
      <c r="G7">
        <v>-254039.99908011351</v>
      </c>
      <c r="H7">
        <v>0</v>
      </c>
      <c r="I7">
        <v>0.93039865906012864</v>
      </c>
      <c r="J7">
        <v>0</v>
      </c>
      <c r="K7">
        <v>18822705.70015461</v>
      </c>
      <c r="L7">
        <v>8168699.9704211578</v>
      </c>
      <c r="M7">
        <v>26991405.81202618</v>
      </c>
      <c r="N7">
        <v>30.812107202924189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-102591652.865804</v>
      </c>
    </row>
    <row r="9" spans="1:14">
      <c r="A9" s="18" t="s">
        <v>92</v>
      </c>
      <c r="B9" s="18" t="s">
        <v>91</v>
      </c>
      <c r="C9">
        <v>23.090608</v>
      </c>
      <c r="D9">
        <v>0</v>
      </c>
      <c r="E9">
        <v>9933.1877484130127</v>
      </c>
      <c r="F9">
        <v>10666.796636883009</v>
      </c>
      <c r="G9">
        <v>-733.60888846999956</v>
      </c>
      <c r="H9">
        <v>0</v>
      </c>
      <c r="I9">
        <v>0.1018421165443337</v>
      </c>
      <c r="J9">
        <v>0</v>
      </c>
      <c r="K9">
        <v>474997.0391200048</v>
      </c>
      <c r="L9">
        <v>0</v>
      </c>
      <c r="M9">
        <v>474997.04115619528</v>
      </c>
      <c r="N9">
        <v>47.81919492381332</v>
      </c>
    </row>
    <row r="10" spans="1:14">
      <c r="A10" s="30" t="s">
        <v>93</v>
      </c>
      <c r="B10" s="18" t="s">
        <v>87</v>
      </c>
      <c r="C10">
        <v>4264.5416999999998</v>
      </c>
      <c r="D10">
        <v>0</v>
      </c>
      <c r="E10">
        <v>200339.71600582599</v>
      </c>
      <c r="F10">
        <v>200339.7153355715</v>
      </c>
      <c r="G10">
        <v>6.7025500516137981E-4</v>
      </c>
      <c r="H10">
        <v>0</v>
      </c>
      <c r="I10">
        <v>0.39208598908309927</v>
      </c>
      <c r="J10">
        <v>0</v>
      </c>
      <c r="K10">
        <v>6822904.9208401348</v>
      </c>
      <c r="L10">
        <v>6.7025500516137981E-4</v>
      </c>
      <c r="M10">
        <v>6822904.8549963376</v>
      </c>
      <c r="N10">
        <v>34.056676284785617</v>
      </c>
    </row>
    <row r="11" spans="1:14">
      <c r="A11" s="31"/>
      <c r="B11" s="18" t="s">
        <v>88</v>
      </c>
      <c r="C11">
        <v>33110.192000000003</v>
      </c>
      <c r="D11">
        <v>0</v>
      </c>
      <c r="E11">
        <v>43487.759632263071</v>
      </c>
      <c r="F11">
        <v>43487.7597171382</v>
      </c>
      <c r="G11">
        <v>-8.4874840183601918E-5</v>
      </c>
      <c r="H11">
        <v>0</v>
      </c>
      <c r="I11">
        <v>0.45863076486262833</v>
      </c>
      <c r="J11">
        <v>0</v>
      </c>
      <c r="K11">
        <v>3772184.5857164911</v>
      </c>
      <c r="L11">
        <v>-8.4874840183601918E-5</v>
      </c>
      <c r="M11">
        <v>3772184.6156255212</v>
      </c>
      <c r="N11">
        <v>86.741295654767853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875999.99682800146</v>
      </c>
    </row>
    <row r="16" spans="1:14">
      <c r="A16" t="s">
        <v>42</v>
      </c>
      <c r="B16">
        <v>94422952.552750736</v>
      </c>
    </row>
    <row r="17" spans="1:2">
      <c r="A17" t="s">
        <v>43</v>
      </c>
      <c r="B17">
        <v>8168699.9704211578</v>
      </c>
    </row>
    <row r="18" spans="1:2">
      <c r="A18" t="s">
        <v>45</v>
      </c>
      <c r="B18">
        <v>726.10530587542326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318.93308000000002</v>
      </c>
      <c r="D2">
        <v>0</v>
      </c>
      <c r="E2">
        <v>406293.48826239002</v>
      </c>
      <c r="F2">
        <v>0</v>
      </c>
      <c r="G2">
        <v>406293.48826239002</v>
      </c>
      <c r="H2">
        <v>0</v>
      </c>
      <c r="I2">
        <v>0.14542403437664911</v>
      </c>
      <c r="J2">
        <v>152049.26121823001</v>
      </c>
      <c r="K2">
        <v>15180191.11961166</v>
      </c>
      <c r="L2">
        <v>0</v>
      </c>
      <c r="M2">
        <v>15180191.0129431</v>
      </c>
      <c r="N2">
        <v>37.362624436499722</v>
      </c>
    </row>
    <row r="3" spans="1:14">
      <c r="A3" s="31"/>
      <c r="B3" s="18" t="s">
        <v>48</v>
      </c>
      <c r="C3">
        <v>366.40679999999998</v>
      </c>
      <c r="D3">
        <v>0</v>
      </c>
      <c r="E3">
        <v>1485126.990163377</v>
      </c>
      <c r="F3">
        <v>0</v>
      </c>
      <c r="G3">
        <v>1485126.990163377</v>
      </c>
      <c r="H3">
        <v>0</v>
      </c>
      <c r="I3">
        <v>0.46269622872500971</v>
      </c>
      <c r="J3">
        <v>300625.80331102002</v>
      </c>
      <c r="K3">
        <v>24365104.279774539</v>
      </c>
      <c r="L3">
        <v>0</v>
      </c>
      <c r="M3">
        <v>24365104.19013375</v>
      </c>
      <c r="N3">
        <v>16.40607459935347</v>
      </c>
    </row>
    <row r="4" spans="1:14">
      <c r="A4" s="30" t="s">
        <v>85</v>
      </c>
      <c r="B4" s="18" t="s">
        <v>86</v>
      </c>
      <c r="C4">
        <v>295.47233999999997</v>
      </c>
      <c r="D4">
        <v>0</v>
      </c>
      <c r="E4">
        <v>1095000.0010060931</v>
      </c>
      <c r="F4">
        <v>1855932.205095059</v>
      </c>
      <c r="G4">
        <v>-760932.20408896613</v>
      </c>
      <c r="H4">
        <v>0</v>
      </c>
      <c r="I4">
        <v>0.71703634585329468</v>
      </c>
      <c r="J4">
        <v>0</v>
      </c>
      <c r="K4">
        <v>17781417.512946211</v>
      </c>
      <c r="L4">
        <v>0</v>
      </c>
      <c r="M4">
        <v>17781417.739177551</v>
      </c>
      <c r="N4">
        <v>16.238737646429239</v>
      </c>
    </row>
    <row r="5" spans="1:14">
      <c r="A5" s="32"/>
      <c r="B5" s="18" t="s">
        <v>87</v>
      </c>
      <c r="C5">
        <v>132.76317</v>
      </c>
      <c r="D5">
        <v>0</v>
      </c>
      <c r="E5">
        <v>361948.90845000552</v>
      </c>
      <c r="F5">
        <v>361948.90845000552</v>
      </c>
      <c r="G5">
        <v>0</v>
      </c>
      <c r="H5">
        <v>7.4947752227672026E-4</v>
      </c>
      <c r="I5">
        <v>0.31121860486248609</v>
      </c>
      <c r="J5">
        <v>0</v>
      </c>
      <c r="K5">
        <v>0</v>
      </c>
      <c r="L5">
        <v>7.4947752159459924E-4</v>
      </c>
      <c r="M5">
        <v>7.4947625398635864E-4</v>
      </c>
      <c r="N5">
        <v>2.0706817038317879E-9</v>
      </c>
    </row>
    <row r="6" spans="1:14">
      <c r="A6" s="32"/>
      <c r="B6" s="18" t="s">
        <v>88</v>
      </c>
      <c r="C6">
        <v>36.273677999999997</v>
      </c>
      <c r="D6">
        <v>0</v>
      </c>
      <c r="E6">
        <v>77743.533655773179</v>
      </c>
      <c r="F6">
        <v>77743.533655773179</v>
      </c>
      <c r="G6">
        <v>0</v>
      </c>
      <c r="H6">
        <v>-6.8360745444806525E-5</v>
      </c>
      <c r="I6">
        <v>0.24466315792698201</v>
      </c>
      <c r="J6">
        <v>0</v>
      </c>
      <c r="K6">
        <v>0</v>
      </c>
      <c r="L6">
        <v>-6.836063494120026E-5</v>
      </c>
      <c r="M6">
        <v>-6.8390276283025742E-5</v>
      </c>
      <c r="N6">
        <v>-8.7913287903279493E-10</v>
      </c>
    </row>
    <row r="7" spans="1:14">
      <c r="A7" s="31"/>
      <c r="B7" s="18" t="s">
        <v>89</v>
      </c>
      <c r="C7">
        <v>132.76317</v>
      </c>
      <c r="D7">
        <v>0</v>
      </c>
      <c r="E7">
        <v>875999.99123839533</v>
      </c>
      <c r="F7">
        <v>1130039.98869753</v>
      </c>
      <c r="G7">
        <v>-254039.99745913461</v>
      </c>
      <c r="H7">
        <v>0</v>
      </c>
      <c r="I7">
        <v>0.9415261683625904</v>
      </c>
      <c r="J7">
        <v>0</v>
      </c>
      <c r="K7">
        <v>18600247.789202292</v>
      </c>
      <c r="L7">
        <v>8168699.9182981504</v>
      </c>
      <c r="M7">
        <v>26768946.95105923</v>
      </c>
      <c r="N7">
        <v>30.55815892556797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-94552399.650202274</v>
      </c>
    </row>
    <row r="9" spans="1:14">
      <c r="A9" s="18" t="s">
        <v>92</v>
      </c>
      <c r="B9" s="18" t="s">
        <v>91</v>
      </c>
      <c r="C9">
        <v>15.112862</v>
      </c>
      <c r="D9">
        <v>0</v>
      </c>
      <c r="E9">
        <v>6069.733737719991</v>
      </c>
      <c r="F9">
        <v>6518.009937436982</v>
      </c>
      <c r="G9">
        <v>-448.27619971700062</v>
      </c>
      <c r="H9">
        <v>0</v>
      </c>
      <c r="I9">
        <v>9.5081728433901933E-2</v>
      </c>
      <c r="J9">
        <v>0</v>
      </c>
      <c r="K9">
        <v>310886.77710995032</v>
      </c>
      <c r="L9">
        <v>0</v>
      </c>
      <c r="M9">
        <v>310886.77124993538</v>
      </c>
      <c r="N9">
        <v>51.219177756999152</v>
      </c>
    </row>
    <row r="10" spans="1:14">
      <c r="A10" s="30" t="s">
        <v>93</v>
      </c>
      <c r="B10" s="18" t="s">
        <v>87</v>
      </c>
      <c r="C10">
        <v>4177.5087000000003</v>
      </c>
      <c r="D10">
        <v>0</v>
      </c>
      <c r="E10">
        <v>180974.4538502639</v>
      </c>
      <c r="F10">
        <v>180974.45459974161</v>
      </c>
      <c r="G10">
        <v>-7.4947752227672026E-4</v>
      </c>
      <c r="H10">
        <v>0</v>
      </c>
      <c r="I10">
        <v>0.36134616998993341</v>
      </c>
      <c r="J10">
        <v>0</v>
      </c>
      <c r="K10">
        <v>6683659.5046268348</v>
      </c>
      <c r="L10">
        <v>-7.4947752227672026E-4</v>
      </c>
      <c r="M10">
        <v>6683659.4721823018</v>
      </c>
      <c r="N10">
        <v>36.931507900624837</v>
      </c>
    </row>
    <row r="11" spans="1:14">
      <c r="A11" s="31"/>
      <c r="B11" s="18" t="s">
        <v>88</v>
      </c>
      <c r="C11">
        <v>30389.254000000001</v>
      </c>
      <c r="D11">
        <v>0</v>
      </c>
      <c r="E11">
        <v>38871.766862066863</v>
      </c>
      <c r="F11">
        <v>38871.766793706411</v>
      </c>
      <c r="G11">
        <v>6.8360745444806525E-5</v>
      </c>
      <c r="H11">
        <v>0</v>
      </c>
      <c r="I11">
        <v>0.46319540334334008</v>
      </c>
      <c r="J11">
        <v>0</v>
      </c>
      <c r="K11">
        <v>3462193.0162840262</v>
      </c>
      <c r="L11">
        <v>6.8360745444806525E-5</v>
      </c>
      <c r="M11">
        <v>3462193.0217469218</v>
      </c>
      <c r="N11">
        <v>89.067035054830285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875999.99123839533</v>
      </c>
    </row>
    <row r="16" spans="1:14">
      <c r="A16" t="s">
        <v>42</v>
      </c>
      <c r="B16">
        <v>86383699.999555513</v>
      </c>
    </row>
    <row r="17" spans="1:2">
      <c r="A17" t="s">
        <v>43</v>
      </c>
      <c r="B17">
        <v>8168699.9182981504</v>
      </c>
    </row>
    <row r="18" spans="1:2">
      <c r="A18" t="s">
        <v>45</v>
      </c>
      <c r="B18">
        <v>669.20649013015463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LCOX_Results</vt:lpstr>
      <vt:lpstr>LCOM_Overview</vt:lpstr>
      <vt:lpstr>JiLi_BC_VE2</vt:lpstr>
      <vt:lpstr>LiNi_CY_VE</vt:lpstr>
      <vt:lpstr>LiNi_CY_GW</vt:lpstr>
      <vt:lpstr>InMo_BT_GW</vt:lpstr>
      <vt:lpstr>InMo_BT_VE</vt:lpstr>
      <vt:lpstr>InMo_CF_VE</vt:lpstr>
      <vt:lpstr>InMo_CF_GW</vt:lpstr>
      <vt:lpstr>JiLi_BC_GW</vt:lpstr>
      <vt:lpstr>JiLi_BC_VE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Horster</dc:creator>
  <cp:lastModifiedBy>Philip Horster</cp:lastModifiedBy>
  <dcterms:created xsi:type="dcterms:W3CDTF">2025-02-18T03:00:34Z</dcterms:created>
  <dcterms:modified xsi:type="dcterms:W3CDTF">2025-03-11T22:32:21Z</dcterms:modified>
</cp:coreProperties>
</file>