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0880" windowHeight="17500" tabRatio="600" firstSheet="0" activeTab="0" autoFilterDateGrouping="1"/>
  </bookViews>
  <sheets>
    <sheet xmlns:r="http://schemas.openxmlformats.org/officeDocument/2006/relationships" name="LCOA Overview" sheetId="1" state="visible" r:id="rId1"/>
    <sheet xmlns:r="http://schemas.openxmlformats.org/officeDocument/2006/relationships" name="InMo_BT_VE" sheetId="2" state="visible" r:id="rId2"/>
    <sheet xmlns:r="http://schemas.openxmlformats.org/officeDocument/2006/relationships" name="InMo_BT_GW" sheetId="3" state="visible" r:id="rId3"/>
    <sheet xmlns:r="http://schemas.openxmlformats.org/officeDocument/2006/relationships" name="InMo_CF_VE" sheetId="4" state="visible" r:id="rId4"/>
    <sheet xmlns:r="http://schemas.openxmlformats.org/officeDocument/2006/relationships" name="InMo_CF_GW" sheetId="5" state="visible" r:id="rId5"/>
    <sheet xmlns:r="http://schemas.openxmlformats.org/officeDocument/2006/relationships" name="JiLi_BC_VE" sheetId="6" state="visible" r:id="rId6"/>
    <sheet xmlns:r="http://schemas.openxmlformats.org/officeDocument/2006/relationships" name="JiLi_BC_GW" sheetId="7" state="visible" r:id="rId7"/>
    <sheet xmlns:r="http://schemas.openxmlformats.org/officeDocument/2006/relationships" name="LiNi_CY_VE" sheetId="8" state="visible" r:id="rId8"/>
    <sheet xmlns:r="http://schemas.openxmlformats.org/officeDocument/2006/relationships" name="LiNi_CY_GW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2"/>
      <scheme val="minor"/>
    </font>
    <font>
      <name val="Aptos Narrow"/>
      <b val="1"/>
      <color theme="1"/>
      <sz val="16"/>
      <u val="single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9" fontId="0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1" fillId="0" borderId="6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0"/>
    <xf numFmtId="0" fontId="7" fillId="0" borderId="11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0" fillId="0" borderId="10" pivotButton="0" quotePrefix="0" xfId="0"/>
    <xf numFmtId="0" fontId="1" fillId="0" borderId="4" applyAlignment="1" pivotButton="0" quotePrefix="0" xfId="0">
      <alignment horizontal="center" vertical="top"/>
    </xf>
    <xf numFmtId="0" fontId="0" fillId="0" borderId="4" pivotButton="0" quotePrefix="0" xfId="0"/>
    <xf numFmtId="0" fontId="1" fillId="0" borderId="6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6" applyAlignment="1" pivotButton="0" quotePrefix="0" xfId="0">
      <alignment horizontal="center" vertical="top"/>
    </xf>
    <xf numFmtId="0" fontId="0" fillId="0" borderId="8" pivotButton="0" quotePrefix="0" xfId="0"/>
    <xf numFmtId="0" fontId="0" fillId="0" borderId="7" pivotButton="0" quotePrefix="0" xfId="0"/>
    <xf numFmtId="0" fontId="7" fillId="0" borderId="12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center" vertical="top"/>
    </xf>
    <xf numFmtId="0" fontId="8" fillId="0" borderId="15" applyAlignment="1" pivotButton="0" quotePrefix="0" xfId="0">
      <alignment horizontal="center" vertical="top"/>
    </xf>
    <xf numFmtId="0" fontId="8" fillId="0" borderId="16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18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"/>
  <sheetViews>
    <sheetView tabSelected="1" workbookViewId="0">
      <selection activeCell="H15" sqref="H15:H18"/>
    </sheetView>
  </sheetViews>
  <sheetFormatPr baseColWidth="10" defaultRowHeight="16"/>
  <cols>
    <col width="22.33203125" customWidth="1" min="7" max="7"/>
    <col width="18.83203125" customWidth="1" min="8" max="8"/>
    <col width="19" customWidth="1" min="9" max="9"/>
    <col width="16" customWidth="1" min="11" max="11"/>
    <col width="19.5" customWidth="1" min="13" max="13"/>
  </cols>
  <sheetData>
    <row r="1" ht="22" customHeight="1">
      <c r="A1" s="9" t="inlineStr">
        <is>
          <t>LCOA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I3" s="23" t="inlineStr">
        <is>
          <t>Cost Components</t>
        </is>
      </c>
      <c r="J3" s="16" t="n"/>
      <c r="K3" s="16" t="n"/>
      <c r="L3" s="16" t="n"/>
      <c r="M3" s="16" t="n"/>
      <c r="N3" s="17" t="n"/>
      <c r="O3" s="11" t="inlineStr">
        <is>
          <t>capacity factor</t>
        </is>
      </c>
      <c r="P3" s="12" t="n"/>
    </row>
    <row r="4">
      <c r="A4" s="1" t="inlineStr">
        <is>
          <t>Province</t>
        </is>
      </c>
      <c r="B4" s="1" t="inlineStr">
        <is>
          <t>City</t>
        </is>
      </c>
      <c r="C4" s="1" t="inlineStr">
        <is>
          <t>Latitude</t>
        </is>
      </c>
      <c r="D4" s="1" t="inlineStr">
        <is>
          <t>Longitude</t>
        </is>
      </c>
      <c r="E4" s="1" t="inlineStr">
        <is>
          <t>Total CAPEX</t>
        </is>
      </c>
      <c r="F4" s="1" t="inlineStr">
        <is>
          <t>Total OPEX</t>
        </is>
      </c>
      <c r="G4" s="1" t="inlineStr">
        <is>
          <t>Total Ammonia Output</t>
        </is>
      </c>
      <c r="H4" s="1" t="inlineStr">
        <is>
          <t>Total LCOA (USD/t)</t>
        </is>
      </c>
      <c r="I4" s="1" t="inlineStr">
        <is>
          <t>Electricity generation</t>
        </is>
      </c>
      <c r="J4" s="1" t="inlineStr">
        <is>
          <t>Electrolysis</t>
        </is>
      </c>
      <c r="K4" s="1" t="inlineStr">
        <is>
          <t xml:space="preserve">Electricity storage </t>
        </is>
      </c>
      <c r="L4" s="1" t="inlineStr">
        <is>
          <t>H2 storage</t>
        </is>
      </c>
      <c r="M4" s="1" t="inlineStr">
        <is>
          <t>Ammonia Production</t>
        </is>
      </c>
      <c r="N4" s="1" t="inlineStr">
        <is>
          <t>Other</t>
        </is>
      </c>
      <c r="O4" s="1" t="inlineStr">
        <is>
          <t>PV</t>
        </is>
      </c>
      <c r="P4" s="1" t="inlineStr">
        <is>
          <t>wind</t>
        </is>
      </c>
      <c r="Q4" s="1" t="n"/>
      <c r="R4" s="1" t="n"/>
      <c r="S4" s="1" t="n"/>
      <c r="T4" s="1" t="n"/>
      <c r="U4" s="1" t="n"/>
      <c r="V4" s="1" t="n"/>
      <c r="W4" s="1" t="n"/>
    </row>
    <row r="5">
      <c r="A5" s="2" t="inlineStr">
        <is>
          <t>Unit</t>
        </is>
      </c>
      <c r="B5" s="2" t="n"/>
      <c r="C5" s="2" t="n"/>
      <c r="D5" s="2" t="n"/>
      <c r="E5" s="2" t="inlineStr">
        <is>
          <t>USD</t>
        </is>
      </c>
      <c r="F5" s="2" t="inlineStr">
        <is>
          <t>USD</t>
        </is>
      </c>
      <c r="G5" s="2" t="inlineStr">
        <is>
          <t>MWh</t>
        </is>
      </c>
      <c r="H5" s="2" t="inlineStr">
        <is>
          <t>USD/t</t>
        </is>
      </c>
      <c r="I5" s="13" t="inlineStr">
        <is>
          <t>USD/t</t>
        </is>
      </c>
      <c r="J5" s="14" t="n"/>
      <c r="K5" s="14" t="n"/>
      <c r="L5" s="14" t="n"/>
      <c r="M5" s="14" t="n"/>
      <c r="N5" s="14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t="inlineStr">
        <is>
          <t>Inner Mongolia</t>
        </is>
      </c>
      <c r="B6" t="inlineStr">
        <is>
          <t>Baotou</t>
        </is>
      </c>
      <c r="C6" t="n">
        <v>41.6401</v>
      </c>
      <c r="D6" t="n">
        <v>109.8633</v>
      </c>
      <c r="E6">
        <f>SUM(InMo_BT_VE!K$2:K$11)</f>
        <v/>
      </c>
      <c r="F6">
        <f>SUM(InMo_BT_VE!L$2:L$11)</f>
        <v/>
      </c>
      <c r="G6">
        <f>InMo_BT_VE!$E$5</f>
        <v/>
      </c>
      <c r="H6">
        <f>(E6+F6)/(G6/5.2)</f>
        <v/>
      </c>
      <c r="I6">
        <f>SUM(InMo_BT_VE!$K$2:$K$3)/($G6/5.2)</f>
        <v/>
      </c>
      <c r="J6">
        <f>SUM(InMo_BT_VE!$K$4)/($G6/5.2)</f>
        <v/>
      </c>
      <c r="K6">
        <f>SUM(InMo_BT_VE!$K$9)/($G6/5.2)</f>
        <v/>
      </c>
      <c r="L6">
        <f>SUM(InMo_BT_VE!$K$11)/($G6/5.2)</f>
        <v/>
      </c>
      <c r="M6">
        <f>SUM(InMo_BT_VE!$K$5)/($G6/5.2)</f>
        <v/>
      </c>
      <c r="N6">
        <f>H6-I6-J6-K6-L6-M6</f>
        <v/>
      </c>
      <c r="O6" s="4">
        <f>InMo_BT_VE!$I$2</f>
        <v/>
      </c>
      <c r="P6" s="4">
        <f>InMo_BT_VE!$I$3</f>
        <v/>
      </c>
    </row>
    <row r="7">
      <c r="A7" t="inlineStr">
        <is>
          <t>Inner Mongolia</t>
        </is>
      </c>
      <c r="B7" t="inlineStr">
        <is>
          <t>Chifeng</t>
        </is>
      </c>
      <c r="C7" t="n">
        <v>42.7852</v>
      </c>
      <c r="D7" t="n">
        <v>118.7646</v>
      </c>
      <c r="E7">
        <f>SUM(InMo_CF_VE!K$2:K$11)</f>
        <v/>
      </c>
      <c r="F7">
        <f>SUM(InMo_CF_VE!L$2:L$11)</f>
        <v/>
      </c>
      <c r="G7">
        <f>InMo_CF_VE!$E$5</f>
        <v/>
      </c>
      <c r="H7">
        <f>(E7+F7)/(G7/5.2)</f>
        <v/>
      </c>
      <c r="I7">
        <f>SUM(InMo_CF_VE!$K$2:$K$3)/($G7/5.2)</f>
        <v/>
      </c>
      <c r="J7">
        <f>SUM(InMo_CF_VE!$K$4)/($G7/5.2)</f>
        <v/>
      </c>
      <c r="K7">
        <f>SUM(InMo_CF_VE!$K$9)/($G7/5.2)</f>
        <v/>
      </c>
      <c r="L7">
        <f>SUM(InMo_CF_VE!$K$11)/($G7/5.2)</f>
        <v/>
      </c>
      <c r="M7">
        <f>SUM(InMo_CF_VE!$K$5)/($G7/5.2)</f>
        <v/>
      </c>
      <c r="N7">
        <f>H7-I7-J7-K7-L7-M7</f>
        <v/>
      </c>
      <c r="O7" s="4">
        <f>InMo_CF_VE!$I$2</f>
        <v/>
      </c>
      <c r="P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n">
        <v>41.6807</v>
      </c>
      <c r="D8" t="n">
        <v>120.7899</v>
      </c>
      <c r="E8">
        <f>SUM(LiNi_CY_VE!K$2:K$11)</f>
        <v/>
      </c>
      <c r="F8">
        <f>SUM(LiNi_CY_VE!L$2:L$11)</f>
        <v/>
      </c>
      <c r="G8">
        <f>LiNi_CY_VE!$E$5</f>
        <v/>
      </c>
      <c r="H8">
        <f>(E8+F8)/(G8/5.2)</f>
        <v/>
      </c>
      <c r="I8">
        <f>SUM(LiNi_CY_VE!$K$2:$K$3)/($G8/5.2)</f>
        <v/>
      </c>
      <c r="J8">
        <f>SUM(LiNi_CY_VE!$K$4)/($G8/5.2)</f>
        <v/>
      </c>
      <c r="K8">
        <f>SUM(LiNi_CY_VE!$K$9)/($G8/5.2)</f>
        <v/>
      </c>
      <c r="L8">
        <f>SUM(LiNi_CY_VE!$K$11)/($G8/5.2)</f>
        <v/>
      </c>
      <c r="M8">
        <f>SUM(LiNi_CY_VE!$K$5)/($G8/5.2)</f>
        <v/>
      </c>
      <c r="N8">
        <f>H8-I8-J8-K8-L8-M8</f>
        <v/>
      </c>
      <c r="O8" s="4">
        <f>LiNi_CY_VE!$I$2</f>
        <v/>
      </c>
      <c r="P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n">
        <v>45.3733</v>
      </c>
      <c r="D9" t="n">
        <v>122.9395</v>
      </c>
      <c r="E9">
        <f>SUM(JiLi_BC_VE!K$2:K$11)</f>
        <v/>
      </c>
      <c r="F9">
        <f>SUM(JiLi_BC_VE!L$2:L$11)</f>
        <v/>
      </c>
      <c r="G9">
        <f>JiLi_BC_VE!$E$5</f>
        <v/>
      </c>
      <c r="H9">
        <f>(E9+F9)/(G9/5.2)</f>
        <v/>
      </c>
      <c r="I9">
        <f>SUM(JiLi_BC_VE!$K$2:$K$3)/($G9/5.2)</f>
        <v/>
      </c>
      <c r="J9">
        <f>SUM(JiLi_BC_VE!$K$4)/($G9/5.2)</f>
        <v/>
      </c>
      <c r="K9">
        <f>SUM(JiLi_BC_VE!$K$9)/($G9/5.2)</f>
        <v/>
      </c>
      <c r="L9">
        <f>SUM(JiLi_BC_VE!$K$11)/($G9/5.2)</f>
        <v/>
      </c>
      <c r="M9">
        <f>SUM(JiLi_BC_VE!$K$5)/($G9/5.2)</f>
        <v/>
      </c>
      <c r="N9">
        <f>H9-I9-J9-K9-L9-M9</f>
        <v/>
      </c>
      <c r="O9" s="4">
        <f>JiLi_BC_VE!$I$2</f>
        <v/>
      </c>
      <c r="P9" s="4">
        <f>JiLi_BC_VE!$I$3</f>
        <v/>
      </c>
    </row>
    <row r="12">
      <c r="A12" t="inlineStr">
        <is>
          <t xml:space="preserve">Wind turbine </t>
        </is>
      </c>
      <c r="B12" t="inlineStr">
        <is>
          <t>Goldwind_140_3000</t>
        </is>
      </c>
      <c r="I12" s="23" t="inlineStr">
        <is>
          <t>Cost Components</t>
        </is>
      </c>
      <c r="J12" s="16" t="n"/>
      <c r="K12" s="16" t="n"/>
      <c r="L12" s="16" t="n"/>
      <c r="M12" s="16" t="n"/>
      <c r="N12" s="17" t="n"/>
      <c r="O12" s="11" t="inlineStr">
        <is>
          <t>capacity factor</t>
        </is>
      </c>
      <c r="P12" s="12" t="n"/>
    </row>
    <row r="13">
      <c r="A13" s="1" t="inlineStr">
        <is>
          <t>Province</t>
        </is>
      </c>
      <c r="B13" s="1" t="inlineStr">
        <is>
          <t>City</t>
        </is>
      </c>
      <c r="C13" s="1" t="inlineStr">
        <is>
          <t>Latitude</t>
        </is>
      </c>
      <c r="D13" s="1" t="inlineStr">
        <is>
          <t>Longitude</t>
        </is>
      </c>
      <c r="E13" s="1" t="inlineStr">
        <is>
          <t>Total CAPEX</t>
        </is>
      </c>
      <c r="F13" s="1" t="inlineStr">
        <is>
          <t>Total OPEX</t>
        </is>
      </c>
      <c r="G13" s="1" t="inlineStr">
        <is>
          <t>Total Ammonia Output</t>
        </is>
      </c>
      <c r="H13" s="1" t="inlineStr">
        <is>
          <t>Total LCOA (USD/t)</t>
        </is>
      </c>
      <c r="I13" s="1" t="inlineStr">
        <is>
          <t>Electricity generation</t>
        </is>
      </c>
      <c r="J13" s="1" t="inlineStr">
        <is>
          <t>Electrolysis</t>
        </is>
      </c>
      <c r="K13" s="1" t="inlineStr">
        <is>
          <t xml:space="preserve">Electricity storage </t>
        </is>
      </c>
      <c r="L13" s="1" t="inlineStr">
        <is>
          <t>H2 storage</t>
        </is>
      </c>
      <c r="M13" s="1" t="inlineStr">
        <is>
          <t>Ammonia Production</t>
        </is>
      </c>
      <c r="N13" s="1" t="inlineStr">
        <is>
          <t>Other</t>
        </is>
      </c>
      <c r="O13" s="1" t="inlineStr">
        <is>
          <t>PV</t>
        </is>
      </c>
      <c r="P13" s="1" t="inlineStr">
        <is>
          <t>wind</t>
        </is>
      </c>
      <c r="Q13" s="1" t="n"/>
      <c r="R13" s="1" t="n"/>
      <c r="S13" s="1" t="n"/>
      <c r="T13" s="1" t="n"/>
      <c r="U13" s="1" t="n"/>
      <c r="V13" s="1" t="n"/>
      <c r="W13" s="1" t="n"/>
    </row>
    <row r="14">
      <c r="A14" s="2" t="inlineStr">
        <is>
          <t>Unit</t>
        </is>
      </c>
      <c r="B14" s="2" t="n"/>
      <c r="C14" s="2" t="n"/>
      <c r="D14" s="2" t="n"/>
      <c r="E14" s="2" t="inlineStr">
        <is>
          <t>USD</t>
        </is>
      </c>
      <c r="F14" s="2" t="inlineStr">
        <is>
          <t>USD</t>
        </is>
      </c>
      <c r="G14" s="2" t="inlineStr">
        <is>
          <t>MWh</t>
        </is>
      </c>
      <c r="H14" s="2" t="inlineStr">
        <is>
          <t>USD/t</t>
        </is>
      </c>
      <c r="I14" s="13" t="inlineStr">
        <is>
          <t>USD/t</t>
        </is>
      </c>
      <c r="J14" s="14" t="n"/>
      <c r="K14" s="14" t="n"/>
      <c r="L14" s="14" t="n"/>
      <c r="M14" s="14" t="n"/>
      <c r="N14" s="14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>
      <c r="A15" t="inlineStr">
        <is>
          <t>Inner Mongolia</t>
        </is>
      </c>
      <c r="B15" t="inlineStr">
        <is>
          <t>Baotou</t>
        </is>
      </c>
      <c r="C15" t="n">
        <v>41.6401</v>
      </c>
      <c r="D15" t="n">
        <v>109.8633</v>
      </c>
      <c r="E15">
        <f>SUM(InMo_BT_GW!K$2:K$11)</f>
        <v/>
      </c>
      <c r="F15">
        <f>SUM(InMo_BT_GW!L$2:L$11)</f>
        <v/>
      </c>
      <c r="G15">
        <f>InMo_BT_GW!$E$5</f>
        <v/>
      </c>
      <c r="H15">
        <f>(E15+F15)/(G15/5.2)</f>
        <v/>
      </c>
      <c r="I15">
        <f>SUM(InMo_BT_GW!$K$2:$K$3)/($G15/5.2)</f>
        <v/>
      </c>
      <c r="J15">
        <f>SUM(InMo_BT_GW!$K$4)/($G15/5.2)</f>
        <v/>
      </c>
      <c r="K15">
        <f>SUM(InMo_BT_GW!$K$9)/($G15/5.2)</f>
        <v/>
      </c>
      <c r="L15">
        <f>SUM(InMo_BT_GW!$K$11)/($G15/5.2)</f>
        <v/>
      </c>
      <c r="M15">
        <f>SUM(InMo_BT_GW!$K$5)/($G15/5.2)</f>
        <v/>
      </c>
      <c r="N15">
        <f>H15-I15-J15-K15-L15-M15</f>
        <v/>
      </c>
      <c r="O15" s="5">
        <f>InMo_BT_GW!$I$2</f>
        <v/>
      </c>
      <c r="P15" s="5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n">
        <v>42.7852</v>
      </c>
      <c r="D16" t="n">
        <v>118.7646</v>
      </c>
      <c r="E16">
        <f>SUM(InMo_CF_GW!K$2:K$11)</f>
        <v/>
      </c>
      <c r="F16">
        <f>SUM(InMo_CF_GW!L$2:L$11)</f>
        <v/>
      </c>
      <c r="G16">
        <f>InMo_CF_GW!$E$5</f>
        <v/>
      </c>
      <c r="H16">
        <f>(E16+F16)/(G16/5.2)</f>
        <v/>
      </c>
      <c r="I16">
        <f>SUM(InMo_CF_GW!$K$2:$K$3)/($G16/5.2)</f>
        <v/>
      </c>
      <c r="J16">
        <f>SUM(InMo_CF_GW!$K$4)/($G16/5.2)</f>
        <v/>
      </c>
      <c r="K16">
        <f>SUM(InMo_CF_GW!$K$9)/($G16/5.2)</f>
        <v/>
      </c>
      <c r="L16">
        <f>SUM(InMo_CF_GW!$K$11)/($G16/5.2)</f>
        <v/>
      </c>
      <c r="M16">
        <f>SUM(InMo_CF_GW!$K$5)/($G16/5.2)</f>
        <v/>
      </c>
      <c r="N16">
        <f>H16-I16-J16-K16-L16-M16</f>
        <v/>
      </c>
      <c r="O16" s="5">
        <f>InMo_CF_GW!$I$2</f>
        <v/>
      </c>
      <c r="P16" s="5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n">
        <v>41.6807</v>
      </c>
      <c r="D17" t="n">
        <v>120.7899</v>
      </c>
      <c r="E17">
        <f>SUM(LiNi_CY_GW!K$2:K$11)</f>
        <v/>
      </c>
      <c r="F17">
        <f>SUM(LiNi_CY_GW!L$2:L$11)</f>
        <v/>
      </c>
      <c r="G17">
        <f>LiNi_CY_GW!$E$5</f>
        <v/>
      </c>
      <c r="H17">
        <f>(E17+F17)/(G17/5.2)</f>
        <v/>
      </c>
      <c r="I17">
        <f>SUM(LiNi_CY_GW!$K$2:$K$3)/($G17/5.2)</f>
        <v/>
      </c>
      <c r="J17">
        <f>SUM(LiNi_CY_GW!$K$4)/($G17/5.2)</f>
        <v/>
      </c>
      <c r="K17">
        <f>SUM(LiNi_CY_GW!$K$9)/($G17/5.2)</f>
        <v/>
      </c>
      <c r="L17">
        <f>SUM(LiNi_CY_GW!$K$11)/($G17/5.2)</f>
        <v/>
      </c>
      <c r="M17">
        <f>SUM(LiNi_CY_GW!$K$5)/($G17/5.2)</f>
        <v/>
      </c>
      <c r="N17">
        <f>H17-I17-J17-K17-L17-M17</f>
        <v/>
      </c>
      <c r="O17" s="5">
        <f>LiNi_CY_GW!$I$2</f>
        <v/>
      </c>
      <c r="P17" s="5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n">
        <v>45.3733</v>
      </c>
      <c r="D18" t="n">
        <v>122.9395</v>
      </c>
      <c r="E18">
        <f>SUM(JiLi_BC_GW!K$2:K$11)</f>
        <v/>
      </c>
      <c r="F18">
        <f>SUM(JiLi_BC_GW!L$2:L$11)</f>
        <v/>
      </c>
      <c r="G18">
        <f>JiLi_BC_GW!$E$5</f>
        <v/>
      </c>
      <c r="H18">
        <f>(E18+F18)/(G18/5.2)</f>
        <v/>
      </c>
      <c r="I18">
        <f>SUM(JiLi_BC_GW!$K$2:$K$3)/($G18/5.2)</f>
        <v/>
      </c>
      <c r="J18">
        <f>SUM(JiLi_BC_GW!$K$4)/($G18/5.2)</f>
        <v/>
      </c>
      <c r="K18">
        <f>SUM(JiLi_BC_GW!$K$9)/($G18/5.2)</f>
        <v/>
      </c>
      <c r="L18">
        <f>SUM(JiLi_BC_GW!$K$11)/($G18/5.2)</f>
        <v/>
      </c>
      <c r="M18">
        <f>SUM(JiLi_BC_GW!$K$5)/($G18/5.2)</f>
        <v/>
      </c>
      <c r="N18">
        <f>H18-I18-J18-K18-L18-M18</f>
        <v/>
      </c>
      <c r="O18" s="5">
        <f>JiLi_BC_GW!$I$2</f>
        <v/>
      </c>
      <c r="P18" s="5">
        <f>JiLi_BC_GW!$I$3</f>
        <v/>
      </c>
    </row>
    <row r="21">
      <c r="A21" s="6" t="inlineStr">
        <is>
          <t>LCOA Averages built from different wind turbines</t>
        </is>
      </c>
    </row>
    <row r="23">
      <c r="A23" s="15" t="inlineStr">
        <is>
          <t>Province</t>
        </is>
      </c>
      <c r="B23" s="15" t="inlineStr">
        <is>
          <t>City</t>
        </is>
      </c>
      <c r="C23" s="15" t="inlineStr">
        <is>
          <t>Sheet_Code</t>
        </is>
      </c>
      <c r="D23" s="15" t="inlineStr">
        <is>
          <t>Longitude</t>
        </is>
      </c>
      <c r="E23" s="15" t="inlineStr">
        <is>
          <t>Latitude</t>
        </is>
      </c>
      <c r="F23" s="15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8">
        <f>AVERAGE(H6,H15)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8">
        <f>AVERAGE(H7,H16)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8">
        <f>AVERAGE(H8,H17)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8">
        <f>AVERAGE(H9,H18)</f>
        <v/>
      </c>
    </row>
    <row r="29">
      <c r="A29" s="8" t="inlineStr">
        <is>
          <t>Average</t>
        </is>
      </c>
      <c r="B29" s="8" t="inlineStr">
        <is>
          <t>China</t>
        </is>
      </c>
      <c r="C29" s="8" t="n"/>
      <c r="D29" s="8" t="n"/>
      <c r="E29" s="8" t="n"/>
      <c r="F29" s="8">
        <f>AVERAGE(F25:F28)</f>
        <v/>
      </c>
    </row>
  </sheetData>
  <mergeCells count="6">
    <mergeCell ref="O3:P3"/>
    <mergeCell ref="I5:N5"/>
    <mergeCell ref="I14:N14"/>
    <mergeCell ref="I3:N3"/>
    <mergeCell ref="I12:N12"/>
    <mergeCell ref="O12:P12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K34" sqref="K34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357.37152</v>
      </c>
      <c r="D2" t="n">
        <v>0</v>
      </c>
      <c r="E2" t="n">
        <v>526231.6441334703</v>
      </c>
      <c r="F2" t="n">
        <v>0</v>
      </c>
      <c r="G2" t="n">
        <v>526231.6441334703</v>
      </c>
      <c r="H2" t="n">
        <v>0</v>
      </c>
      <c r="I2" t="n">
        <v>0.1680942720189016</v>
      </c>
      <c r="J2" t="n">
        <v>140280.54008736</v>
      </c>
      <c r="K2" t="n">
        <v>17009737.51078478</v>
      </c>
      <c r="L2" t="n">
        <v>0</v>
      </c>
      <c r="M2" t="n">
        <v>17009737.66947515</v>
      </c>
      <c r="N2" t="n">
        <v>32.32366935569712</v>
      </c>
    </row>
    <row r="3">
      <c r="A3" s="27" t="n"/>
      <c r="B3" s="25" t="inlineStr">
        <is>
          <t>wind</t>
        </is>
      </c>
      <c r="C3" t="n">
        <v>433.59434</v>
      </c>
      <c r="D3" t="n">
        <v>0</v>
      </c>
      <c r="E3" t="n">
        <v>1410916.998646914</v>
      </c>
      <c r="F3" t="n">
        <v>0</v>
      </c>
      <c r="G3" t="n">
        <v>1410916.998646914</v>
      </c>
      <c r="H3" t="n">
        <v>0</v>
      </c>
      <c r="I3" t="n">
        <v>0.3714614547791946</v>
      </c>
      <c r="J3" t="n">
        <v>278240.8106561198</v>
      </c>
      <c r="K3" t="n">
        <v>28832901.87087144</v>
      </c>
      <c r="L3" t="n">
        <v>0</v>
      </c>
      <c r="M3" t="n">
        <v>28832901.8397498</v>
      </c>
      <c r="N3" t="n">
        <v>20.43557620143548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285.36131</v>
      </c>
      <c r="D4" t="n">
        <v>0</v>
      </c>
      <c r="E4" t="n">
        <v>1068290.75578655</v>
      </c>
      <c r="F4" t="n">
        <v>1810662.297943301</v>
      </c>
      <c r="G4" t="n">
        <v>-742371.5421567513</v>
      </c>
      <c r="H4" t="n">
        <v>0</v>
      </c>
      <c r="I4" t="n">
        <v>0.7243329845740419</v>
      </c>
      <c r="J4" t="n">
        <v>0</v>
      </c>
      <c r="K4" t="n">
        <v>25006337.73859012</v>
      </c>
      <c r="L4" t="n">
        <v>0</v>
      </c>
      <c r="M4" t="n">
        <v>25006337.40366895</v>
      </c>
      <c r="N4" t="n">
        <v>23.40780098322331</v>
      </c>
    </row>
    <row r="5">
      <c r="A5" s="28" t="n"/>
      <c r="B5" s="25" t="inlineStr">
        <is>
          <t>Haber-Bosch</t>
        </is>
      </c>
      <c r="C5" t="n">
        <v>131.86887</v>
      </c>
      <c r="D5" t="n">
        <v>0</v>
      </c>
      <c r="E5" t="n">
        <v>875999.9972201904</v>
      </c>
      <c r="F5" t="n">
        <v>1192682.75621526</v>
      </c>
      <c r="G5" t="n">
        <v>-316682.7589950696</v>
      </c>
      <c r="H5" t="n">
        <v>0</v>
      </c>
      <c r="I5" t="n">
        <v>0.9247899038872067</v>
      </c>
      <c r="J5" t="n">
        <v>0</v>
      </c>
      <c r="K5" t="n">
        <v>9914635.345156405</v>
      </c>
      <c r="L5" t="n">
        <v>11592022.99997506</v>
      </c>
      <c r="M5" t="n">
        <v>21506660.7697356</v>
      </c>
      <c r="N5" t="n">
        <v>24.55098269176012</v>
      </c>
    </row>
    <row r="6">
      <c r="A6" s="28" t="n"/>
      <c r="B6" s="25" t="inlineStr">
        <is>
          <t>ammonia</t>
        </is>
      </c>
      <c r="C6" t="n">
        <v>35.120399</v>
      </c>
      <c r="D6" t="n">
        <v>0</v>
      </c>
      <c r="E6" t="n">
        <v>111809.6034054903</v>
      </c>
      <c r="F6" t="n">
        <v>111809.6034054903</v>
      </c>
      <c r="G6" t="n">
        <v>0</v>
      </c>
      <c r="H6" t="n">
        <v>-0.0002340906667086529</v>
      </c>
      <c r="I6" t="n">
        <v>0.3634256363884443</v>
      </c>
      <c r="J6" t="n">
        <v>0</v>
      </c>
      <c r="K6" t="n">
        <v>0</v>
      </c>
      <c r="L6" t="n">
        <v>-0.0002340897062822478</v>
      </c>
      <c r="M6" t="n">
        <v>-0.0002341144718229771</v>
      </c>
      <c r="N6" t="n">
        <v>-2.093412391352613e-09</v>
      </c>
    </row>
    <row r="7">
      <c r="A7" s="27" t="n"/>
      <c r="B7" s="25" t="inlineStr">
        <is>
          <t>hydrogen</t>
        </is>
      </c>
      <c r="C7" t="n">
        <v>131.86887</v>
      </c>
      <c r="D7" t="n">
        <v>0</v>
      </c>
      <c r="E7" t="n">
        <v>342256.4423629496</v>
      </c>
      <c r="F7" t="n">
        <v>342256.4423629496</v>
      </c>
      <c r="G7" t="n">
        <v>0</v>
      </c>
      <c r="H7" t="n">
        <v>0.001447104080398276</v>
      </c>
      <c r="I7" t="n">
        <v>0.2962819817350127</v>
      </c>
      <c r="J7" t="n">
        <v>0</v>
      </c>
      <c r="K7" t="n">
        <v>0</v>
      </c>
      <c r="L7" t="n">
        <v>0.001447104049930203</v>
      </c>
      <c r="M7" t="n">
        <v>0.001447082497179508</v>
      </c>
      <c r="N7" t="n">
        <v>4.228054042194937e-09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-103475435.0800013</v>
      </c>
    </row>
    <row r="9">
      <c r="A9" s="25" t="inlineStr">
        <is>
          <t>StorageUnit</t>
        </is>
      </c>
      <c r="B9" s="25" t="inlineStr">
        <is>
          <t>-</t>
        </is>
      </c>
      <c r="C9" t="n">
        <v>55.529384</v>
      </c>
      <c r="D9" t="n">
        <v>0</v>
      </c>
      <c r="E9" t="n">
        <v>28357.69896977197</v>
      </c>
      <c r="F9" t="n">
        <v>30452.03788509918</v>
      </c>
      <c r="G9" t="n">
        <v>-2094.338915327198</v>
      </c>
      <c r="H9" t="n">
        <v>0</v>
      </c>
      <c r="I9" t="n">
        <v>0.1208988790553924</v>
      </c>
      <c r="J9" t="n">
        <v>0</v>
      </c>
      <c r="K9" t="n">
        <v>1142295.299636881</v>
      </c>
      <c r="L9" t="n">
        <v>0</v>
      </c>
      <c r="M9" t="n">
        <v>1142295.307530048</v>
      </c>
      <c r="N9" t="n">
        <v>40.28166420511344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18886.688</v>
      </c>
      <c r="D10" t="n">
        <v>0</v>
      </c>
      <c r="E10" t="n">
        <v>55904.80181978997</v>
      </c>
      <c r="F10" t="n">
        <v>55904.80158569932</v>
      </c>
      <c r="G10" t="n">
        <v>0.0002340906667086529</v>
      </c>
      <c r="H10" t="n">
        <v>0</v>
      </c>
      <c r="I10" t="n">
        <v>0.5190814858371303</v>
      </c>
      <c r="J10" t="n">
        <v>0</v>
      </c>
      <c r="K10" t="n">
        <v>2151726.373221775</v>
      </c>
      <c r="L10" t="n">
        <v>0.0002340906667086529</v>
      </c>
      <c r="M10" t="n">
        <v>2151726.378388503</v>
      </c>
      <c r="N10" t="n">
        <v>38.48911557409076</v>
      </c>
    </row>
    <row r="11">
      <c r="A11" s="27" t="n"/>
      <c r="B11" s="25" t="inlineStr">
        <is>
          <t>hydrogen</t>
        </is>
      </c>
      <c r="C11" t="n">
        <v>4891.369</v>
      </c>
      <c r="D11" t="n">
        <v>0</v>
      </c>
      <c r="E11" t="n">
        <v>171128.220457923</v>
      </c>
      <c r="F11" t="n">
        <v>171128.2219050265</v>
      </c>
      <c r="G11" t="n">
        <v>-0.001447104080398276</v>
      </c>
      <c r="H11" t="n">
        <v>0</v>
      </c>
      <c r="I11" t="n">
        <v>0.3513127796906561</v>
      </c>
      <c r="J11" t="n">
        <v>0</v>
      </c>
      <c r="K11" t="n">
        <v>7825775.42148196</v>
      </c>
      <c r="L11" t="n">
        <v>-0.001447104080398276</v>
      </c>
      <c r="M11" t="n">
        <v>7825775.370262333</v>
      </c>
      <c r="N11" t="n">
        <v>45.73047828885981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875999.9972201904</v>
      </c>
    </row>
    <row r="16">
      <c r="A16" t="inlineStr">
        <is>
          <t>Total CAPEX</t>
        </is>
      </c>
      <c r="B16" t="n">
        <v>91883409.55974337</v>
      </c>
    </row>
    <row r="17">
      <c r="A17" t="inlineStr">
        <is>
          <t>Total OPEX</t>
        </is>
      </c>
      <c r="B17" t="n">
        <v>11592022.99997506</v>
      </c>
    </row>
    <row r="18">
      <c r="A18" t="inlineStr">
        <is>
          <t>Total LCOA (USD/t)</t>
        </is>
      </c>
      <c r="B18" t="n">
        <v>614.2377294726026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250.76599</v>
      </c>
      <c r="D2" t="n">
        <v>0</v>
      </c>
      <c r="E2" t="n">
        <v>352213.71945895</v>
      </c>
      <c r="F2" t="n">
        <v>0</v>
      </c>
      <c r="G2" t="n">
        <v>352213.71945895</v>
      </c>
      <c r="H2" t="n">
        <v>0</v>
      </c>
      <c r="I2" t="n">
        <v>0.1603369165026595</v>
      </c>
      <c r="J2" t="n">
        <v>115474.88346922</v>
      </c>
      <c r="K2" t="n">
        <v>11935656.39067176</v>
      </c>
      <c r="L2" t="n">
        <v>0</v>
      </c>
      <c r="M2" t="n">
        <v>11935656.22453383</v>
      </c>
      <c r="N2" t="n">
        <v>33.88753919883838</v>
      </c>
    </row>
    <row r="3">
      <c r="A3" s="27" t="n"/>
      <c r="B3" s="25" t="inlineStr">
        <is>
          <t>wind</t>
        </is>
      </c>
      <c r="C3" t="n">
        <v>380.91478</v>
      </c>
      <c r="D3" t="n">
        <v>0</v>
      </c>
      <c r="E3" t="n">
        <v>1583892.547283498</v>
      </c>
      <c r="F3" t="n">
        <v>0</v>
      </c>
      <c r="G3" t="n">
        <v>1583892.547283498</v>
      </c>
      <c r="H3" t="n">
        <v>0</v>
      </c>
      <c r="I3" t="n">
        <v>0.4746721865619959</v>
      </c>
      <c r="J3" t="n">
        <v>294405.8526663401</v>
      </c>
      <c r="K3" t="n">
        <v>25329847.41660738</v>
      </c>
      <c r="L3" t="n">
        <v>0</v>
      </c>
      <c r="M3" t="n">
        <v>25329847.02210322</v>
      </c>
      <c r="N3" t="n">
        <v>15.99214988765864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266.28857</v>
      </c>
      <c r="D4" t="n">
        <v>0</v>
      </c>
      <c r="E4" t="n">
        <v>1068290.751775615</v>
      </c>
      <c r="F4" t="n">
        <v>1810662.291145109</v>
      </c>
      <c r="G4" t="n">
        <v>-742371.5393694944</v>
      </c>
      <c r="H4" t="n">
        <v>0</v>
      </c>
      <c r="I4" t="n">
        <v>0.7762128452535837</v>
      </c>
      <c r="J4" t="n">
        <v>0</v>
      </c>
      <c r="K4" t="n">
        <v>23334985.10133065</v>
      </c>
      <c r="L4" t="n">
        <v>0</v>
      </c>
      <c r="M4" t="n">
        <v>23334985.32449735</v>
      </c>
      <c r="N4" t="n">
        <v>21.84329058892632</v>
      </c>
    </row>
    <row r="5">
      <c r="A5" s="28" t="n"/>
      <c r="B5" s="25" t="inlineStr">
        <is>
          <t>Haber-Bosch</t>
        </is>
      </c>
      <c r="C5" t="n">
        <v>130.60305</v>
      </c>
      <c r="D5" t="n">
        <v>0</v>
      </c>
      <c r="E5" t="n">
        <v>876000.0153225533</v>
      </c>
      <c r="F5" t="n">
        <v>1192682.780861798</v>
      </c>
      <c r="G5" t="n">
        <v>-316682.765539245</v>
      </c>
      <c r="H5" t="n">
        <v>0</v>
      </c>
      <c r="I5" t="n">
        <v>0.9337530948404763</v>
      </c>
      <c r="J5" t="n">
        <v>0</v>
      </c>
      <c r="K5" t="n">
        <v>9819463.954724334</v>
      </c>
      <c r="L5" t="n">
        <v>11592023.23952172</v>
      </c>
      <c r="M5" t="n">
        <v>21411487.85761341</v>
      </c>
      <c r="N5" t="n">
        <v>24.44233730946855</v>
      </c>
    </row>
    <row r="6">
      <c r="A6" s="28" t="n"/>
      <c r="B6" s="25" t="inlineStr">
        <is>
          <t>ammonia</t>
        </is>
      </c>
      <c r="C6" t="n">
        <v>35.743185</v>
      </c>
      <c r="D6" t="n">
        <v>0</v>
      </c>
      <c r="E6" t="n">
        <v>100701.0465328197</v>
      </c>
      <c r="F6" t="n">
        <v>100701.0465328197</v>
      </c>
      <c r="G6" t="n">
        <v>0</v>
      </c>
      <c r="H6" t="n">
        <v>-0.0001636194642742339</v>
      </c>
      <c r="I6" t="n">
        <v>0.3216152465755684</v>
      </c>
      <c r="J6" t="n">
        <v>0</v>
      </c>
      <c r="K6" t="n">
        <v>0</v>
      </c>
      <c r="L6" t="n">
        <v>-0.0001636201504879864</v>
      </c>
      <c r="M6" t="n">
        <v>-0.0001635993830859661</v>
      </c>
      <c r="N6" t="n">
        <v>-1.62428865666006e-09</v>
      </c>
    </row>
    <row r="7">
      <c r="A7" s="27" t="n"/>
      <c r="B7" s="25" t="inlineStr">
        <is>
          <t>hydrogen</t>
        </is>
      </c>
      <c r="C7" t="n">
        <v>130.60305</v>
      </c>
      <c r="D7" t="n">
        <v>0</v>
      </c>
      <c r="E7" t="n">
        <v>280235.9323656857</v>
      </c>
      <c r="F7" t="n">
        <v>280235.9323656857</v>
      </c>
      <c r="G7" t="n">
        <v>0</v>
      </c>
      <c r="H7" t="n">
        <v>-0.0004707852958745207</v>
      </c>
      <c r="I7" t="n">
        <v>0.2449437684502151</v>
      </c>
      <c r="J7" t="n">
        <v>0</v>
      </c>
      <c r="K7" t="n">
        <v>0</v>
      </c>
      <c r="L7" t="n">
        <v>-0.0004707854131993372</v>
      </c>
      <c r="M7" t="n">
        <v>-0.0004708040505647659</v>
      </c>
      <c r="N7" t="n">
        <v>-1.679885762564217e-09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-91954521.94420055</v>
      </c>
    </row>
    <row r="9">
      <c r="A9" s="25" t="inlineStr">
        <is>
          <t>StorageUnit</t>
        </is>
      </c>
      <c r="B9" s="25" t="inlineStr">
        <is>
          <t>-</t>
        </is>
      </c>
      <c r="C9" t="n">
        <v>28.159795</v>
      </c>
      <c r="D9" t="n">
        <v>0</v>
      </c>
      <c r="E9" t="n">
        <v>14243.74630873001</v>
      </c>
      <c r="F9" t="n">
        <v>15295.70868039399</v>
      </c>
      <c r="G9" t="n">
        <v>-1051.962371663976</v>
      </c>
      <c r="H9" t="n">
        <v>0</v>
      </c>
      <c r="I9" t="n">
        <v>0.1197481694333372</v>
      </c>
      <c r="J9" t="n">
        <v>0</v>
      </c>
      <c r="K9" t="n">
        <v>579275.316060379</v>
      </c>
      <c r="L9" t="n">
        <v>0</v>
      </c>
      <c r="M9" t="n">
        <v>579275.3134824584</v>
      </c>
      <c r="N9" t="n">
        <v>40.66874689613215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17964.476</v>
      </c>
      <c r="D10" t="n">
        <v>0</v>
      </c>
      <c r="E10" t="n">
        <v>50350.52334821995</v>
      </c>
      <c r="F10" t="n">
        <v>50350.52318460058</v>
      </c>
      <c r="G10" t="n">
        <v>0.0001636194642742339</v>
      </c>
      <c r="H10" t="n">
        <v>0</v>
      </c>
      <c r="I10" t="n">
        <v>0.4840068162985</v>
      </c>
      <c r="J10" t="n">
        <v>0</v>
      </c>
      <c r="K10" t="n">
        <v>2046660.419778715</v>
      </c>
      <c r="L10" t="n">
        <v>0.0001636194642742339</v>
      </c>
      <c r="M10" t="n">
        <v>2046660.408951803</v>
      </c>
      <c r="N10" t="n">
        <v>40.64824500030028</v>
      </c>
    </row>
    <row r="11">
      <c r="A11" s="27" t="n"/>
      <c r="B11" s="25" t="inlineStr">
        <is>
          <t>hydrogen</t>
        </is>
      </c>
      <c r="C11" t="n">
        <v>4573.124</v>
      </c>
      <c r="D11" t="n">
        <v>0</v>
      </c>
      <c r="E11" t="n">
        <v>140117.9664182353</v>
      </c>
      <c r="F11" t="n">
        <v>140117.9659474504</v>
      </c>
      <c r="G11" t="n">
        <v>0.0004707852972387627</v>
      </c>
      <c r="H11" t="n">
        <v>0</v>
      </c>
      <c r="I11" t="n">
        <v>0.3718074562571309</v>
      </c>
      <c r="J11" t="n">
        <v>0</v>
      </c>
      <c r="K11" t="n">
        <v>7316610.421047618</v>
      </c>
      <c r="L11" t="n">
        <v>0.0004707852972387627</v>
      </c>
      <c r="M11" t="n">
        <v>7316610.420921431</v>
      </c>
      <c r="N11" t="n">
        <v>52.21750363605982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876000.0153225533</v>
      </c>
    </row>
    <row r="16">
      <c r="A16" t="inlineStr">
        <is>
          <t>Total CAPEX</t>
        </is>
      </c>
      <c r="B16" t="n">
        <v>80362499.02022083</v>
      </c>
    </row>
    <row r="17">
      <c r="A17" t="inlineStr">
        <is>
          <t>Total OPEX</t>
        </is>
      </c>
      <c r="B17" t="n">
        <v>11592023.23952172</v>
      </c>
    </row>
    <row r="18">
      <c r="A18" t="inlineStr">
        <is>
          <t>Total LCOA (USD/t)</t>
        </is>
      </c>
      <c r="B18" t="n">
        <v>545.8487527247314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419.45549</v>
      </c>
      <c r="D2" t="n">
        <v>0</v>
      </c>
      <c r="E2" t="n">
        <v>545515.63326769</v>
      </c>
      <c r="F2" t="n">
        <v>0</v>
      </c>
      <c r="G2" t="n">
        <v>545515.63326769</v>
      </c>
      <c r="H2" t="n">
        <v>0</v>
      </c>
      <c r="I2" t="n">
        <v>0.1484626512274668</v>
      </c>
      <c r="J2" t="n">
        <v>188807.48015614</v>
      </c>
      <c r="K2" t="n">
        <v>19964735.24906968</v>
      </c>
      <c r="L2" t="n">
        <v>0</v>
      </c>
      <c r="M2" t="n">
        <v>19964735.31145864</v>
      </c>
      <c r="N2" t="n">
        <v>36.59791597881073</v>
      </c>
    </row>
    <row r="3">
      <c r="A3" s="27" t="n"/>
      <c r="B3" s="25" t="inlineStr">
        <is>
          <t>wind</t>
        </is>
      </c>
      <c r="C3" t="n">
        <v>413.60928</v>
      </c>
      <c r="D3" t="n">
        <v>0</v>
      </c>
      <c r="E3" t="n">
        <v>1391263.809231647</v>
      </c>
      <c r="F3" t="n">
        <v>0</v>
      </c>
      <c r="G3" t="n">
        <v>1391263.809231647</v>
      </c>
      <c r="H3" t="n">
        <v>0</v>
      </c>
      <c r="I3" t="n">
        <v>0.3839857499014338</v>
      </c>
      <c r="J3" t="n">
        <v>332833.8092510601</v>
      </c>
      <c r="K3" t="n">
        <v>27503947.08363073</v>
      </c>
      <c r="L3" t="n">
        <v>0</v>
      </c>
      <c r="M3" t="n">
        <v>27503947.32183965</v>
      </c>
      <c r="N3" t="n">
        <v>19.76903815030534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291.62872</v>
      </c>
      <c r="D4" t="n">
        <v>0</v>
      </c>
      <c r="E4" t="n">
        <v>1068290.764182045</v>
      </c>
      <c r="F4" t="n">
        <v>1810662.312172942</v>
      </c>
      <c r="G4" t="n">
        <v>-742371.5479908963</v>
      </c>
      <c r="H4" t="n">
        <v>0</v>
      </c>
      <c r="I4" t="n">
        <v>0.7087663073055628</v>
      </c>
      <c r="J4" t="n">
        <v>0</v>
      </c>
      <c r="K4" t="n">
        <v>25555553.64738384</v>
      </c>
      <c r="L4" t="n">
        <v>0</v>
      </c>
      <c r="M4" t="n">
        <v>25555552.80652139</v>
      </c>
      <c r="N4" t="n">
        <v>23.92190746504179</v>
      </c>
    </row>
    <row r="5">
      <c r="A5" s="28" t="n"/>
      <c r="B5" s="25" t="inlineStr">
        <is>
          <t>Haber-Bosch</t>
        </is>
      </c>
      <c r="C5" t="n">
        <v>132.25208</v>
      </c>
      <c r="D5" t="n">
        <v>0</v>
      </c>
      <c r="E5" t="n">
        <v>875999.9785011932</v>
      </c>
      <c r="F5" t="n">
        <v>1192682.730729164</v>
      </c>
      <c r="G5" t="n">
        <v>-316682.7522279703</v>
      </c>
      <c r="H5" t="n">
        <v>0</v>
      </c>
      <c r="I5" t="n">
        <v>0.9221102383197201</v>
      </c>
      <c r="J5" t="n">
        <v>0</v>
      </c>
      <c r="K5" t="n">
        <v>9943447.205079202</v>
      </c>
      <c r="L5" t="n">
        <v>11592022.75226851</v>
      </c>
      <c r="M5" t="n">
        <v>21535469.23137828</v>
      </c>
      <c r="N5" t="n">
        <v>24.58386958892826</v>
      </c>
    </row>
    <row r="6">
      <c r="A6" s="28" t="n"/>
      <c r="B6" s="25" t="inlineStr">
        <is>
          <t>ammonia</t>
        </is>
      </c>
      <c r="C6" t="n">
        <v>34.931858</v>
      </c>
      <c r="D6" t="n">
        <v>0</v>
      </c>
      <c r="E6" t="n">
        <v>113150.7644268932</v>
      </c>
      <c r="F6" t="n">
        <v>113150.7644268932</v>
      </c>
      <c r="G6" t="n">
        <v>0</v>
      </c>
      <c r="H6" t="n">
        <v>-0.0006907275205207952</v>
      </c>
      <c r="I6" t="n">
        <v>0.3697700228258862</v>
      </c>
      <c r="J6" t="n">
        <v>0</v>
      </c>
      <c r="K6" t="n">
        <v>0</v>
      </c>
      <c r="L6" t="n">
        <v>-0.0006907268782470055</v>
      </c>
      <c r="M6" t="n">
        <v>-0.0006907670758664608</v>
      </c>
      <c r="N6" t="n">
        <v>-6.10427742803203e-09</v>
      </c>
    </row>
    <row r="7">
      <c r="A7" s="27" t="n"/>
      <c r="B7" s="25" t="inlineStr">
        <is>
          <t>hydrogen</t>
        </is>
      </c>
      <c r="C7" t="n">
        <v>132.25208</v>
      </c>
      <c r="D7" t="n">
        <v>0</v>
      </c>
      <c r="E7" t="n">
        <v>353533.8296064712</v>
      </c>
      <c r="F7" t="n">
        <v>353533.8296064712</v>
      </c>
      <c r="G7" t="n">
        <v>0</v>
      </c>
      <c r="H7" t="n">
        <v>-0.0003802970368269598</v>
      </c>
      <c r="I7" t="n">
        <v>0.3051577193021205</v>
      </c>
      <c r="J7" t="n">
        <v>0</v>
      </c>
      <c r="K7" t="n">
        <v>0</v>
      </c>
      <c r="L7" t="n">
        <v>-0.0003802970313699916</v>
      </c>
      <c r="M7" t="n">
        <v>-0.0003802413120865822</v>
      </c>
      <c r="N7" t="n">
        <v>-1.075626081006286e-09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-106400833.7040003</v>
      </c>
    </row>
    <row r="9">
      <c r="A9" s="25" t="inlineStr">
        <is>
          <t>StorageUnit</t>
        </is>
      </c>
      <c r="B9" s="25" t="inlineStr">
        <is>
          <t>-</t>
        </is>
      </c>
      <c r="C9" t="n">
        <v>53.373934</v>
      </c>
      <c r="D9" t="n">
        <v>0</v>
      </c>
      <c r="E9" t="n">
        <v>23358.62451665699</v>
      </c>
      <c r="F9" t="n">
        <v>25083.76015679</v>
      </c>
      <c r="G9" t="n">
        <v>-1725.135640133002</v>
      </c>
      <c r="H9" t="n">
        <v>0</v>
      </c>
      <c r="I9" t="n">
        <v>0.1036077383445829</v>
      </c>
      <c r="J9" t="n">
        <v>0</v>
      </c>
      <c r="K9" t="n">
        <v>1097955.52443602</v>
      </c>
      <c r="L9" t="n">
        <v>0</v>
      </c>
      <c r="M9" t="n">
        <v>1097955.517217348</v>
      </c>
      <c r="N9" t="n">
        <v>47.0042881349626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33171.925</v>
      </c>
      <c r="D10" t="n">
        <v>0</v>
      </c>
      <c r="E10" t="n">
        <v>56575.38255880995</v>
      </c>
      <c r="F10" t="n">
        <v>56575.38186808219</v>
      </c>
      <c r="G10" t="n">
        <v>0.0006907275205207952</v>
      </c>
      <c r="H10" t="n">
        <v>0</v>
      </c>
      <c r="I10" t="n">
        <v>0.4638424959294498</v>
      </c>
      <c r="J10" t="n">
        <v>0</v>
      </c>
      <c r="K10" t="n">
        <v>3779217.715304808</v>
      </c>
      <c r="L10" t="n">
        <v>0.0006907275205207952</v>
      </c>
      <c r="M10" t="n">
        <v>3779217.626682021</v>
      </c>
      <c r="N10" t="n">
        <v>66.79968310869916</v>
      </c>
    </row>
    <row r="11">
      <c r="A11" s="27" t="n"/>
      <c r="B11" s="25" t="inlineStr">
        <is>
          <t>hydrogen</t>
        </is>
      </c>
      <c r="C11" t="n">
        <v>4352.7029</v>
      </c>
      <c r="D11" t="n">
        <v>0</v>
      </c>
      <c r="E11" t="n">
        <v>176766.914993384</v>
      </c>
      <c r="F11" t="n">
        <v>176766.9146130881</v>
      </c>
      <c r="G11" t="n">
        <v>0.0003802970368269598</v>
      </c>
      <c r="H11" t="n">
        <v>0</v>
      </c>
      <c r="I11" t="n">
        <v>0.316152405945446</v>
      </c>
      <c r="J11" t="n">
        <v>0</v>
      </c>
      <c r="K11" t="n">
        <v>6963955.361338155</v>
      </c>
      <c r="L11" t="n">
        <v>0.0003802970368269598</v>
      </c>
      <c r="M11" t="n">
        <v>6963955.356167913</v>
      </c>
      <c r="N11" t="n">
        <v>39.39626007745044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875999.9785011932</v>
      </c>
    </row>
    <row r="16">
      <c r="A16" t="inlineStr">
        <is>
          <t>Total CAPEX</t>
        </is>
      </c>
      <c r="B16" t="n">
        <v>94808811.78624243</v>
      </c>
    </row>
    <row r="17">
      <c r="A17" t="inlineStr">
        <is>
          <t>Total OPEX</t>
        </is>
      </c>
      <c r="B17" t="n">
        <v>11592022.75226851</v>
      </c>
    </row>
    <row r="18">
      <c r="A18" t="inlineStr">
        <is>
          <t>Total LCOA (USD/t)</t>
        </is>
      </c>
      <c r="B18" t="n">
        <v>631.6031428983686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334.66006</v>
      </c>
      <c r="D2" t="n">
        <v>0</v>
      </c>
      <c r="E2" t="n">
        <v>425680.48572391</v>
      </c>
      <c r="F2" t="n">
        <v>0</v>
      </c>
      <c r="G2" t="n">
        <v>425680.48572391</v>
      </c>
      <c r="H2" t="n">
        <v>0</v>
      </c>
      <c r="I2" t="n">
        <v>0.1452030539702616</v>
      </c>
      <c r="J2" t="n">
        <v>160194.82748441</v>
      </c>
      <c r="K2" t="n">
        <v>15928744.89814825</v>
      </c>
      <c r="L2" t="n">
        <v>0</v>
      </c>
      <c r="M2" t="n">
        <v>15928744.98501908</v>
      </c>
      <c r="N2" t="n">
        <v>37.41948602114269</v>
      </c>
    </row>
    <row r="3">
      <c r="A3" s="27" t="n"/>
      <c r="B3" s="25" t="inlineStr">
        <is>
          <t>wind</t>
        </is>
      </c>
      <c r="C3" t="n">
        <v>373.16798</v>
      </c>
      <c r="D3" t="n">
        <v>0</v>
      </c>
      <c r="E3" t="n">
        <v>1510691.941216801</v>
      </c>
      <c r="F3" t="n">
        <v>0</v>
      </c>
      <c r="G3" t="n">
        <v>1510691.941216801</v>
      </c>
      <c r="H3" t="n">
        <v>0</v>
      </c>
      <c r="I3" t="n">
        <v>0.4621334819432357</v>
      </c>
      <c r="J3" t="n">
        <v>308012.74517076</v>
      </c>
      <c r="K3" t="n">
        <v>24814705.25812518</v>
      </c>
      <c r="L3" t="n">
        <v>0</v>
      </c>
      <c r="M3" t="n">
        <v>24814705.56754098</v>
      </c>
      <c r="N3" t="n">
        <v>16.42605278449668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278.52541</v>
      </c>
      <c r="D4" t="n">
        <v>0</v>
      </c>
      <c r="E4" t="n">
        <v>1068290.767853872</v>
      </c>
      <c r="F4" t="n">
        <v>1810662.318396406</v>
      </c>
      <c r="G4" t="n">
        <v>-742371.5505425341</v>
      </c>
      <c r="H4" t="n">
        <v>0</v>
      </c>
      <c r="I4" t="n">
        <v>0.7421104296699099</v>
      </c>
      <c r="J4" t="n">
        <v>0</v>
      </c>
      <c r="K4" t="n">
        <v>24407304.79979675</v>
      </c>
      <c r="L4" t="n">
        <v>0</v>
      </c>
      <c r="M4" t="n">
        <v>24407305.12881637</v>
      </c>
      <c r="N4" t="n">
        <v>22.84706173942591</v>
      </c>
    </row>
    <row r="5">
      <c r="A5" s="28" t="n"/>
      <c r="B5" s="25" t="inlineStr">
        <is>
          <t>Haber-Bosch</t>
        </is>
      </c>
      <c r="C5" t="n">
        <v>130.77983</v>
      </c>
      <c r="D5" t="n">
        <v>0</v>
      </c>
      <c r="E5" t="n">
        <v>875999.997823712</v>
      </c>
      <c r="F5" t="n">
        <v>1192682.757036965</v>
      </c>
      <c r="G5" t="n">
        <v>-316682.7592132527</v>
      </c>
      <c r="H5" t="n">
        <v>0</v>
      </c>
      <c r="I5" t="n">
        <v>0.932490887142404</v>
      </c>
      <c r="J5" t="n">
        <v>0</v>
      </c>
      <c r="K5" t="n">
        <v>9832755.258701663</v>
      </c>
      <c r="L5" t="n">
        <v>11592023.00796144</v>
      </c>
      <c r="M5" t="n">
        <v>21424778.53552937</v>
      </c>
      <c r="N5" t="n">
        <v>24.45750980451642</v>
      </c>
    </row>
    <row r="6">
      <c r="A6" s="28" t="n"/>
      <c r="B6" s="25" t="inlineStr">
        <is>
          <t>ammonia</t>
        </is>
      </c>
      <c r="C6" t="n">
        <v>35.656208</v>
      </c>
      <c r="D6" t="n">
        <v>0</v>
      </c>
      <c r="E6" t="n">
        <v>100703.1749698602</v>
      </c>
      <c r="F6" t="n">
        <v>100703.1749698602</v>
      </c>
      <c r="G6" t="n">
        <v>0</v>
      </c>
      <c r="H6" t="n">
        <v>-0.0002621998810354853</v>
      </c>
      <c r="I6" t="n">
        <v>0.3224065842737988</v>
      </c>
      <c r="J6" t="n">
        <v>0</v>
      </c>
      <c r="K6" t="n">
        <v>0</v>
      </c>
      <c r="L6" t="n">
        <v>-0.0002622000794190171</v>
      </c>
      <c r="M6" t="n">
        <v>-0.0002622101455926895</v>
      </c>
      <c r="N6" t="n">
        <v>-2.604014694027005e-09</v>
      </c>
    </row>
    <row r="7">
      <c r="A7" s="27" t="n"/>
      <c r="B7" s="25" t="inlineStr">
        <is>
          <t>hydrogen</t>
        </is>
      </c>
      <c r="C7" t="n">
        <v>130.77983</v>
      </c>
      <c r="D7" t="n">
        <v>0</v>
      </c>
      <c r="E7" t="n">
        <v>319230.9654092087</v>
      </c>
      <c r="F7" t="n">
        <v>319230.9654092087</v>
      </c>
      <c r="G7" t="n">
        <v>0</v>
      </c>
      <c r="H7" t="n">
        <v>0.001463571010162923</v>
      </c>
      <c r="I7" t="n">
        <v>0.2786506988764889</v>
      </c>
      <c r="J7" t="n">
        <v>0</v>
      </c>
      <c r="K7" t="n">
        <v>0</v>
      </c>
      <c r="L7" t="n">
        <v>0.001463571013800902</v>
      </c>
      <c r="M7" t="n">
        <v>0.001463590189814568</v>
      </c>
      <c r="N7" t="n">
        <v>4.584807772990661e-09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-97950135.42139831</v>
      </c>
    </row>
    <row r="9">
      <c r="A9" s="25" t="inlineStr">
        <is>
          <t>StorageUnit</t>
        </is>
      </c>
      <c r="B9" s="25" t="inlineStr">
        <is>
          <t>-</t>
        </is>
      </c>
      <c r="C9" t="n">
        <v>43.780978</v>
      </c>
      <c r="D9" t="n">
        <v>0</v>
      </c>
      <c r="E9" t="n">
        <v>17847.52844750699</v>
      </c>
      <c r="F9" t="n">
        <v>19165.64570054098</v>
      </c>
      <c r="G9" t="n">
        <v>-1318.117253034002</v>
      </c>
      <c r="H9" t="n">
        <v>0</v>
      </c>
      <c r="I9" t="n">
        <v>0.09650876667068603</v>
      </c>
      <c r="J9" t="n">
        <v>0</v>
      </c>
      <c r="K9" t="n">
        <v>900618.7675862875</v>
      </c>
      <c r="L9" t="n">
        <v>0</v>
      </c>
      <c r="M9" t="n">
        <v>900618.7812548036</v>
      </c>
      <c r="N9" t="n">
        <v>50.46182074474324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31960.412</v>
      </c>
      <c r="D10" t="n">
        <v>0</v>
      </c>
      <c r="E10" t="n">
        <v>50351.58761603022</v>
      </c>
      <c r="F10" t="n">
        <v>50351.58735383039</v>
      </c>
      <c r="G10" t="n">
        <v>0.0002621998810354853</v>
      </c>
      <c r="H10" t="n">
        <v>0</v>
      </c>
      <c r="I10" t="n">
        <v>0.4681447267941336</v>
      </c>
      <c r="J10" t="n">
        <v>0</v>
      </c>
      <c r="K10" t="n">
        <v>3641192.219590523</v>
      </c>
      <c r="L10" t="n">
        <v>0.0002621998810354853</v>
      </c>
      <c r="M10" t="n">
        <v>3641192.358120204</v>
      </c>
      <c r="N10" t="n">
        <v>72.31534357738985</v>
      </c>
    </row>
    <row r="11">
      <c r="A11" s="27" t="n"/>
      <c r="B11" s="25" t="inlineStr">
        <is>
          <t>hydrogen</t>
        </is>
      </c>
      <c r="C11" t="n">
        <v>4270.7204</v>
      </c>
      <c r="D11" t="n">
        <v>0</v>
      </c>
      <c r="E11" t="n">
        <v>159615.481972819</v>
      </c>
      <c r="F11" t="n">
        <v>159615.4834363903</v>
      </c>
      <c r="G11" t="n">
        <v>-0.001463571009480802</v>
      </c>
      <c r="H11" t="n">
        <v>0</v>
      </c>
      <c r="I11" t="n">
        <v>0.3257106004851471</v>
      </c>
      <c r="J11" t="n">
        <v>0</v>
      </c>
      <c r="K11" t="n">
        <v>6832790.316645832</v>
      </c>
      <c r="L11" t="n">
        <v>-0.001463571009480802</v>
      </c>
      <c r="M11" t="n">
        <v>6832790.316063895</v>
      </c>
      <c r="N11" t="n">
        <v>42.80781683337896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875999.997823712</v>
      </c>
    </row>
    <row r="16">
      <c r="A16" t="inlineStr">
        <is>
          <t>Total CAPEX</t>
        </is>
      </c>
      <c r="B16" t="n">
        <v>86358111.51859449</v>
      </c>
    </row>
    <row r="17">
      <c r="A17" t="inlineStr">
        <is>
          <t>Total OPEX</t>
        </is>
      </c>
      <c r="B17" t="n">
        <v>11592023.00796143</v>
      </c>
    </row>
    <row r="18">
      <c r="A18" t="inlineStr">
        <is>
          <t>Total LCOA (USD/t)</t>
        </is>
      </c>
      <c r="B18" t="n">
        <v>581.4391561683447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C18" sqref="C18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491.0377</v>
      </c>
      <c r="D2" t="n">
        <v>0</v>
      </c>
      <c r="E2" t="n">
        <v>632556.61968711</v>
      </c>
      <c r="F2" t="n">
        <v>0</v>
      </c>
      <c r="G2" t="n">
        <v>632556.61968711</v>
      </c>
      <c r="H2" t="n">
        <v>0</v>
      </c>
      <c r="I2" t="n">
        <v>0.147055225661153</v>
      </c>
      <c r="J2" t="n">
        <v>178645.37256398</v>
      </c>
      <c r="K2" t="n">
        <v>23371818.73054541</v>
      </c>
      <c r="L2" t="n">
        <v>0</v>
      </c>
      <c r="M2" t="n">
        <v>23371818.7324545</v>
      </c>
      <c r="N2" t="n">
        <v>36.94818456569977</v>
      </c>
    </row>
    <row r="3">
      <c r="A3" s="27" t="n"/>
      <c r="B3" s="25" t="inlineStr">
        <is>
          <t>wind</t>
        </is>
      </c>
      <c r="C3" t="n">
        <v>466.76337</v>
      </c>
      <c r="D3" t="n">
        <v>0</v>
      </c>
      <c r="E3" t="n">
        <v>1306077.962209599</v>
      </c>
      <c r="F3" t="n">
        <v>0</v>
      </c>
      <c r="G3" t="n">
        <v>1306077.962209599</v>
      </c>
      <c r="H3" t="n">
        <v>0</v>
      </c>
      <c r="I3" t="n">
        <v>0.3194245036547839</v>
      </c>
      <c r="J3" t="n">
        <v>268845.5981083991</v>
      </c>
      <c r="K3" t="n">
        <v>31038556.55525222</v>
      </c>
      <c r="L3" t="n">
        <v>0</v>
      </c>
      <c r="M3" t="n">
        <v>31038556.53982739</v>
      </c>
      <c r="N3" t="n">
        <v>23.76470428098861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296.05771</v>
      </c>
      <c r="D4" t="n">
        <v>0</v>
      </c>
      <c r="E4" t="n">
        <v>1068290.758459571</v>
      </c>
      <c r="F4" t="n">
        <v>1810662.302473841</v>
      </c>
      <c r="G4" t="n">
        <v>-742371.5440142702</v>
      </c>
      <c r="H4" t="n">
        <v>0</v>
      </c>
      <c r="I4" t="n">
        <v>0.6981632394287055</v>
      </c>
      <c r="J4" t="n">
        <v>0</v>
      </c>
      <c r="K4" t="n">
        <v>25943667.99890837</v>
      </c>
      <c r="L4" t="n">
        <v>0</v>
      </c>
      <c r="M4" t="n">
        <v>25943667.8071617</v>
      </c>
      <c r="N4" t="n">
        <v>24.28521224368868</v>
      </c>
    </row>
    <row r="5">
      <c r="A5" s="28" t="n"/>
      <c r="B5" s="25" t="inlineStr">
        <is>
          <t>Haber-Bosch</t>
        </is>
      </c>
      <c r="C5" t="n">
        <v>131.70582</v>
      </c>
      <c r="D5" t="n">
        <v>0</v>
      </c>
      <c r="E5" t="n">
        <v>876000.0183557372</v>
      </c>
      <c r="F5" t="n">
        <v>1192682.784991522</v>
      </c>
      <c r="G5" t="n">
        <v>-316682.7666357846</v>
      </c>
      <c r="H5" t="n">
        <v>0</v>
      </c>
      <c r="I5" t="n">
        <v>0.9259348034533702</v>
      </c>
      <c r="J5" t="n">
        <v>0</v>
      </c>
      <c r="K5" t="n">
        <v>9902376.338970732</v>
      </c>
      <c r="L5" t="n">
        <v>11592023.27965964</v>
      </c>
      <c r="M5" t="n">
        <v>21494398.50771629</v>
      </c>
      <c r="N5" t="n">
        <v>24.53698408369945</v>
      </c>
    </row>
    <row r="6">
      <c r="A6" s="28" t="n"/>
      <c r="B6" s="25" t="inlineStr">
        <is>
          <t>ammonia</t>
        </is>
      </c>
      <c r="C6" t="n">
        <v>35.200622</v>
      </c>
      <c r="D6" t="n">
        <v>0</v>
      </c>
      <c r="E6" t="n">
        <v>108404.7157789306</v>
      </c>
      <c r="F6" t="n">
        <v>108404.7157789306</v>
      </c>
      <c r="G6" t="n">
        <v>0</v>
      </c>
      <c r="H6" t="n">
        <v>-0.0009200225285894703</v>
      </c>
      <c r="I6" t="n">
        <v>0.3515553661146246</v>
      </c>
      <c r="J6" t="n">
        <v>0</v>
      </c>
      <c r="K6" t="n">
        <v>0</v>
      </c>
      <c r="L6" t="n">
        <v>-0.0009200232925650198</v>
      </c>
      <c r="M6" t="n">
        <v>-0.0009200111962854862</v>
      </c>
      <c r="N6" t="n">
        <v>-8.486806698009722e-09</v>
      </c>
    </row>
    <row r="7">
      <c r="A7" s="27" t="n"/>
      <c r="B7" s="25" t="inlineStr">
        <is>
          <t>hydrogen</t>
        </is>
      </c>
      <c r="C7" t="n">
        <v>131.70582</v>
      </c>
      <c r="D7" t="n">
        <v>0</v>
      </c>
      <c r="E7" t="n">
        <v>364178.8738114332</v>
      </c>
      <c r="F7" t="n">
        <v>364178.8738114332</v>
      </c>
      <c r="G7" t="n">
        <v>0</v>
      </c>
      <c r="H7" t="n">
        <v>-5.214291513766511e-05</v>
      </c>
      <c r="I7" t="n">
        <v>0.3156499143347808</v>
      </c>
      <c r="J7" t="n">
        <v>0</v>
      </c>
      <c r="K7" t="n">
        <v>0</v>
      </c>
      <c r="L7" t="n">
        <v>-5.214296629674209e-05</v>
      </c>
      <c r="M7" t="n">
        <v>-5.222856998443604e-05</v>
      </c>
      <c r="N7" t="n">
        <v>-1.431855466646022e-10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-114583742.4676979</v>
      </c>
    </row>
    <row r="9">
      <c r="A9" s="25" t="inlineStr">
        <is>
          <t>StorageUnit</t>
        </is>
      </c>
      <c r="B9" s="25" t="inlineStr">
        <is>
          <t>-</t>
        </is>
      </c>
      <c r="C9" t="n">
        <v>89.74455</v>
      </c>
      <c r="D9" t="n">
        <v>0</v>
      </c>
      <c r="E9" t="n">
        <v>48477.60845142997</v>
      </c>
      <c r="F9" t="n">
        <v>52057.88979522099</v>
      </c>
      <c r="G9" t="n">
        <v>-3580.281343791002</v>
      </c>
      <c r="H9" t="n">
        <v>0</v>
      </c>
      <c r="I9" t="n">
        <v>0.1278813593804588</v>
      </c>
      <c r="J9" t="n">
        <v>0</v>
      </c>
      <c r="K9" t="n">
        <v>1846135.689764307</v>
      </c>
      <c r="L9" t="n">
        <v>0</v>
      </c>
      <c r="M9" t="n">
        <v>1846135.699611556</v>
      </c>
      <c r="N9" t="n">
        <v>38.0822354605469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25462.197</v>
      </c>
      <c r="D10" t="n">
        <v>0</v>
      </c>
      <c r="E10" t="n">
        <v>54202.35834947717</v>
      </c>
      <c r="F10" t="n">
        <v>54202.35742945455</v>
      </c>
      <c r="G10" t="n">
        <v>0.0009200225285894703</v>
      </c>
      <c r="H10" t="n">
        <v>0</v>
      </c>
      <c r="I10" t="n">
        <v>0.4276846945636308</v>
      </c>
      <c r="J10" t="n">
        <v>0</v>
      </c>
      <c r="K10" t="n">
        <v>2900862.27956264</v>
      </c>
      <c r="L10" t="n">
        <v>0.0009200225285894703</v>
      </c>
      <c r="M10" t="n">
        <v>2900862.315955255</v>
      </c>
      <c r="N10" t="n">
        <v>53.5191162209516</v>
      </c>
    </row>
    <row r="11">
      <c r="A11" s="27" t="n"/>
      <c r="B11" s="25" t="inlineStr">
        <is>
          <t>hydrogen</t>
        </is>
      </c>
      <c r="C11" t="n">
        <v>4992.9548</v>
      </c>
      <c r="D11" t="n">
        <v>0</v>
      </c>
      <c r="E11" t="n">
        <v>182089.4369317884</v>
      </c>
      <c r="F11" t="n">
        <v>182089.4368796445</v>
      </c>
      <c r="G11" t="n">
        <v>5.214291718402819e-05</v>
      </c>
      <c r="H11" t="n">
        <v>0</v>
      </c>
      <c r="I11" t="n">
        <v>0.2912925344744648</v>
      </c>
      <c r="J11" t="n">
        <v>0</v>
      </c>
      <c r="K11" t="n">
        <v>7988304.083051263</v>
      </c>
      <c r="L11" t="n">
        <v>5.214291718402819e-05</v>
      </c>
      <c r="M11" t="n">
        <v>7988303.936623202</v>
      </c>
      <c r="N11" t="n">
        <v>43.87022153083839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876000.0183557372</v>
      </c>
    </row>
    <row r="16">
      <c r="A16" t="inlineStr">
        <is>
          <t>Total CAPEX</t>
        </is>
      </c>
      <c r="B16" t="n">
        <v>102991721.6760549</v>
      </c>
    </row>
    <row r="17">
      <c r="A17" t="inlineStr">
        <is>
          <t>Total OPEX</t>
        </is>
      </c>
      <c r="B17" t="n">
        <v>11592023.27965964</v>
      </c>
    </row>
    <row r="18">
      <c r="A18" t="inlineStr">
        <is>
          <t>Total LCOA (USD/t)</t>
        </is>
      </c>
      <c r="B18" t="n">
        <v>680.1774672198139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405.18206</v>
      </c>
      <c r="D2" t="n">
        <v>0</v>
      </c>
      <c r="E2" t="n">
        <v>517885.7853975501</v>
      </c>
      <c r="F2" t="n">
        <v>0</v>
      </c>
      <c r="G2" t="n">
        <v>517885.7853975501</v>
      </c>
      <c r="H2" t="n">
        <v>0</v>
      </c>
      <c r="I2" t="n">
        <v>0.1459081922203009</v>
      </c>
      <c r="J2" t="n">
        <v>151481.3437589199</v>
      </c>
      <c r="K2" t="n">
        <v>19285365.78594469</v>
      </c>
      <c r="L2" t="n">
        <v>0</v>
      </c>
      <c r="M2" t="n">
        <v>19285365.94227958</v>
      </c>
      <c r="N2" t="n">
        <v>37.23864698753101</v>
      </c>
    </row>
    <row r="3">
      <c r="A3" s="25" t="n"/>
      <c r="B3" s="25" t="inlineStr">
        <is>
          <t>wind</t>
        </is>
      </c>
      <c r="C3" t="n">
        <v>415.4485</v>
      </c>
      <c r="D3" t="n">
        <v>0</v>
      </c>
      <c r="E3" t="n">
        <v>1418902.925152543</v>
      </c>
      <c r="F3" t="n">
        <v>0</v>
      </c>
      <c r="G3" t="n">
        <v>1418902.925152543</v>
      </c>
      <c r="H3" t="n">
        <v>0</v>
      </c>
      <c r="I3" t="n">
        <v>0.3898803817230578</v>
      </c>
      <c r="J3" t="n">
        <v>310418.9106899601</v>
      </c>
      <c r="K3" t="n">
        <v>27626250.45543891</v>
      </c>
      <c r="L3" t="n">
        <v>0</v>
      </c>
      <c r="M3" t="n">
        <v>27626250.51655447</v>
      </c>
      <c r="N3" t="n">
        <v>19.47014839904181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282.32824</v>
      </c>
      <c r="D4" t="n">
        <v>0</v>
      </c>
      <c r="E4" t="n">
        <v>1068290.750271514</v>
      </c>
      <c r="F4" t="n">
        <v>1810662.288595793</v>
      </c>
      <c r="G4" t="n">
        <v>-742371.5383242788</v>
      </c>
      <c r="H4" t="n">
        <v>0</v>
      </c>
      <c r="I4" t="n">
        <v>0.7321145355037508</v>
      </c>
      <c r="J4" t="n">
        <v>0</v>
      </c>
      <c r="K4" t="n">
        <v>24740548.47372872</v>
      </c>
      <c r="L4" t="n">
        <v>0</v>
      </c>
      <c r="M4" t="n">
        <v>24740549.00606664</v>
      </c>
      <c r="N4" t="n">
        <v>23.1590032954779</v>
      </c>
    </row>
    <row r="5">
      <c r="A5" s="25" t="n"/>
      <c r="B5" s="25" t="inlineStr">
        <is>
          <t>Haber-Bosch</t>
        </is>
      </c>
      <c r="C5" t="n">
        <v>129.96269</v>
      </c>
      <c r="D5" t="n">
        <v>0</v>
      </c>
      <c r="E5" t="n">
        <v>876000.0067092503</v>
      </c>
      <c r="F5" t="n">
        <v>1192682.769134716</v>
      </c>
      <c r="G5" t="n">
        <v>-316682.762425466</v>
      </c>
      <c r="H5" t="n">
        <v>0</v>
      </c>
      <c r="I5" t="n">
        <v>0.9383539301473195</v>
      </c>
      <c r="J5" t="n">
        <v>0</v>
      </c>
      <c r="K5" t="n">
        <v>9771318.127057621</v>
      </c>
      <c r="L5" t="n">
        <v>11592023.12554295</v>
      </c>
      <c r="M5" t="n">
        <v>21363340.46354404</v>
      </c>
      <c r="N5" t="n">
        <v>24.38737477160277</v>
      </c>
    </row>
    <row r="6">
      <c r="A6" s="25" t="n"/>
      <c r="B6" s="25" t="inlineStr">
        <is>
          <t>ammonia</t>
        </is>
      </c>
      <c r="C6" t="n">
        <v>36.058242</v>
      </c>
      <c r="D6" t="n">
        <v>0</v>
      </c>
      <c r="E6" t="n">
        <v>93029.08727912919</v>
      </c>
      <c r="F6" t="n">
        <v>93029.08727912919</v>
      </c>
      <c r="G6" t="n">
        <v>0</v>
      </c>
      <c r="H6" t="n">
        <v>0.0004060512092110002</v>
      </c>
      <c r="I6" t="n">
        <v>0.2945168214750573</v>
      </c>
      <c r="J6" t="n">
        <v>0</v>
      </c>
      <c r="K6" t="n">
        <v>0</v>
      </c>
      <c r="L6" t="n">
        <v>0.0004060511646457599</v>
      </c>
      <c r="M6" t="n">
        <v>0.0004060775972902775</v>
      </c>
      <c r="N6" t="n">
        <v>4.365143803818712e-09</v>
      </c>
    </row>
    <row r="7">
      <c r="A7" s="25" t="n"/>
      <c r="B7" s="25" t="inlineStr">
        <is>
          <t>hydrogen</t>
        </is>
      </c>
      <c r="C7" t="n">
        <v>129.96269</v>
      </c>
      <c r="D7" t="n">
        <v>0</v>
      </c>
      <c r="E7" t="n">
        <v>330518.9421415017</v>
      </c>
      <c r="F7" t="n">
        <v>330518.9421415017</v>
      </c>
      <c r="G7" t="n">
        <v>0</v>
      </c>
      <c r="H7" t="n">
        <v>-0.001068951507249949</v>
      </c>
      <c r="I7" t="n">
        <v>0.2903177277048004</v>
      </c>
      <c r="J7" t="n">
        <v>0</v>
      </c>
      <c r="K7" t="n">
        <v>0</v>
      </c>
      <c r="L7" t="n">
        <v>-0.001068951540901253</v>
      </c>
      <c r="M7" t="n">
        <v>-0.001068922691047192</v>
      </c>
      <c r="N7" t="n">
        <v>-3.233989929941114e-09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-104676053.7247964</v>
      </c>
      <c r="N8" t="inlineStr"/>
    </row>
    <row r="9">
      <c r="A9" s="25" t="inlineStr">
        <is>
          <t>StorageUnit</t>
        </is>
      </c>
      <c r="B9" s="25" t="inlineStr">
        <is>
          <t>-</t>
        </is>
      </c>
      <c r="C9" t="n">
        <v>41.286325</v>
      </c>
      <c r="D9" t="n">
        <v>0</v>
      </c>
      <c r="E9" t="n">
        <v>23484.06465575997</v>
      </c>
      <c r="F9" t="n">
        <v>25218.46456782995</v>
      </c>
      <c r="G9" t="n">
        <v>-1734.399912070001</v>
      </c>
      <c r="H9" t="n">
        <v>0</v>
      </c>
      <c r="I9" t="n">
        <v>0.1346607976066583</v>
      </c>
      <c r="J9" t="n">
        <v>0</v>
      </c>
      <c r="K9" t="n">
        <v>849301.2453871388</v>
      </c>
      <c r="L9" t="n">
        <v>0</v>
      </c>
      <c r="M9" t="n">
        <v>849301.2461014369</v>
      </c>
      <c r="N9" t="n">
        <v>36.16500203652463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23299.948</v>
      </c>
      <c r="D10" t="n">
        <v>0</v>
      </c>
      <c r="E10" t="n">
        <v>46514.54343653881</v>
      </c>
      <c r="F10" t="n">
        <v>46514.54384259057</v>
      </c>
      <c r="G10" t="n">
        <v>-0.0004060512092110002</v>
      </c>
      <c r="H10" t="n">
        <v>0</v>
      </c>
      <c r="I10" t="n">
        <v>0.4494665121103497</v>
      </c>
      <c r="J10" t="n">
        <v>0</v>
      </c>
      <c r="K10" t="n">
        <v>2654521.142420309</v>
      </c>
      <c r="L10" t="n">
        <v>-0.0004060512092110002</v>
      </c>
      <c r="M10" t="n">
        <v>2654521.121169405</v>
      </c>
      <c r="N10" t="n">
        <v>57.0686268218684</v>
      </c>
    </row>
    <row r="11">
      <c r="A11" s="25" t="n"/>
      <c r="B11" s="25" t="inlineStr">
        <is>
          <t>hydrogen</t>
        </is>
      </c>
      <c r="C11" t="n">
        <v>5098.2236</v>
      </c>
      <c r="D11" t="n">
        <v>0</v>
      </c>
      <c r="E11" t="n">
        <v>165259.471605227</v>
      </c>
      <c r="F11" t="n">
        <v>165259.4705362744</v>
      </c>
      <c r="G11" t="n">
        <v>0.00106895150793207</v>
      </c>
      <c r="H11" t="n">
        <v>0</v>
      </c>
      <c r="I11" t="n">
        <v>0.2812517004346954</v>
      </c>
      <c r="J11" t="n">
        <v>0</v>
      </c>
      <c r="K11" t="n">
        <v>8156725.232158783</v>
      </c>
      <c r="L11" t="n">
        <v>0.00106895150793207</v>
      </c>
      <c r="M11" t="n">
        <v>8156725.556517238</v>
      </c>
      <c r="N11" t="n">
        <v>49.35708360487862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876000.0067092503</v>
      </c>
    </row>
    <row r="16">
      <c r="A16" t="inlineStr">
        <is>
          <t>Total CAPEX</t>
        </is>
      </c>
      <c r="B16" t="n">
        <v>93084030.46213616</v>
      </c>
    </row>
    <row r="17">
      <c r="A17" t="inlineStr">
        <is>
          <t>Total OPEX</t>
        </is>
      </c>
      <c r="B17" t="n">
        <v>11592023.12554295</v>
      </c>
    </row>
    <row r="18">
      <c r="A18" t="inlineStr">
        <is>
          <t>Total LCOA (USD/t)</t>
        </is>
      </c>
      <c r="B18" t="n">
        <v>621.364696903014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466.17442</v>
      </c>
      <c r="D2" t="n">
        <v>0</v>
      </c>
      <c r="E2" t="n">
        <v>562647.4985286598</v>
      </c>
      <c r="F2" t="n">
        <v>0</v>
      </c>
      <c r="G2" t="n">
        <v>562647.4985286598</v>
      </c>
      <c r="H2" t="n">
        <v>0</v>
      </c>
      <c r="I2" t="n">
        <v>0.1377792597429637</v>
      </c>
      <c r="J2" t="n">
        <v>211671.8989970179</v>
      </c>
      <c r="K2" t="n">
        <v>22188406.39131606</v>
      </c>
      <c r="L2" t="n">
        <v>0</v>
      </c>
      <c r="M2" t="n">
        <v>22188406.5317782</v>
      </c>
      <c r="N2" t="n">
        <v>39.43571523876238</v>
      </c>
    </row>
    <row r="3">
      <c r="A3" s="27" t="n"/>
      <c r="B3" s="25" t="inlineStr">
        <is>
          <t>wind</t>
        </is>
      </c>
      <c r="C3" t="n">
        <v>467.1495</v>
      </c>
      <c r="D3" t="n">
        <v>0</v>
      </c>
      <c r="E3" t="n">
        <v>1374654.249352331</v>
      </c>
      <c r="F3" t="n">
        <v>0</v>
      </c>
      <c r="G3" t="n">
        <v>1374654.249352331</v>
      </c>
      <c r="H3" t="n">
        <v>0</v>
      </c>
      <c r="I3" t="n">
        <v>0.3359181612473474</v>
      </c>
      <c r="J3" t="n">
        <v>376211.3346121699</v>
      </c>
      <c r="K3" t="n">
        <v>31064233.20130668</v>
      </c>
      <c r="L3" t="n">
        <v>0</v>
      </c>
      <c r="M3" t="n">
        <v>31064233.09717453</v>
      </c>
      <c r="N3" t="n">
        <v>22.59785186843196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298.99591</v>
      </c>
      <c r="D4" t="n">
        <v>0</v>
      </c>
      <c r="E4" t="n">
        <v>1068290.757641756</v>
      </c>
      <c r="F4" t="n">
        <v>1810662.301087716</v>
      </c>
      <c r="G4" t="n">
        <v>-742371.5434459604</v>
      </c>
      <c r="H4" t="n">
        <v>0</v>
      </c>
      <c r="I4" t="n">
        <v>0.6913024653521518</v>
      </c>
      <c r="J4" t="n">
        <v>0</v>
      </c>
      <c r="K4" t="n">
        <v>26201143.76373271</v>
      </c>
      <c r="L4" t="n">
        <v>0</v>
      </c>
      <c r="M4" t="n">
        <v>26201144.61798178</v>
      </c>
      <c r="N4" t="n">
        <v>24.52622980266229</v>
      </c>
    </row>
    <row r="5">
      <c r="A5" s="28" t="n"/>
      <c r="B5" s="25" t="inlineStr">
        <is>
          <t>Haber-Bosch</t>
        </is>
      </c>
      <c r="C5" t="n">
        <v>131.28506</v>
      </c>
      <c r="D5" t="n">
        <v>0</v>
      </c>
      <c r="E5" t="n">
        <v>876000.0090151001</v>
      </c>
      <c r="F5" t="n">
        <v>1192682.772274148</v>
      </c>
      <c r="G5" t="n">
        <v>-316682.7632590476</v>
      </c>
      <c r="H5" t="n">
        <v>0</v>
      </c>
      <c r="I5" t="n">
        <v>0.928902353817135</v>
      </c>
      <c r="J5" t="n">
        <v>0</v>
      </c>
      <c r="K5" t="n">
        <v>9870741.261125384</v>
      </c>
      <c r="L5" t="n">
        <v>11592023.15605588</v>
      </c>
      <c r="M5" t="n">
        <v>21462765.02196079</v>
      </c>
      <c r="N5" t="n">
        <v>24.50087306059726</v>
      </c>
    </row>
    <row r="6">
      <c r="A6" s="28" t="n"/>
      <c r="B6" s="25" t="inlineStr">
        <is>
          <t>ammonia</t>
        </is>
      </c>
      <c r="C6" t="n">
        <v>35.407635</v>
      </c>
      <c r="D6" t="n">
        <v>0</v>
      </c>
      <c r="E6" t="n">
        <v>104835.3080856641</v>
      </c>
      <c r="F6" t="n">
        <v>104835.3080856641</v>
      </c>
      <c r="G6" t="n">
        <v>0</v>
      </c>
      <c r="H6" t="n">
        <v>-0.0002678043592823087</v>
      </c>
      <c r="I6" t="n">
        <v>0.3379921003766856</v>
      </c>
      <c r="J6" t="n">
        <v>0</v>
      </c>
      <c r="K6" t="n">
        <v>0</v>
      </c>
      <c r="L6" t="n">
        <v>-0.0002678038808880956</v>
      </c>
      <c r="M6" t="n">
        <v>-0.0002678781747817993</v>
      </c>
      <c r="N6" t="n">
        <v>-2.554897145309511e-09</v>
      </c>
    </row>
    <row r="7">
      <c r="A7" s="27" t="n"/>
      <c r="B7" s="25" t="inlineStr">
        <is>
          <t>hydrogen</t>
        </is>
      </c>
      <c r="C7" t="n">
        <v>131.28506</v>
      </c>
      <c r="D7" t="n">
        <v>0</v>
      </c>
      <c r="E7" t="n">
        <v>353931.3764863742</v>
      </c>
      <c r="F7" t="n">
        <v>353931.3764863742</v>
      </c>
      <c r="G7" t="n">
        <v>0</v>
      </c>
      <c r="H7" t="n">
        <v>0.001078938296302567</v>
      </c>
      <c r="I7" t="n">
        <v>0.3077511269726921</v>
      </c>
      <c r="J7" t="n">
        <v>0</v>
      </c>
      <c r="K7" t="n">
        <v>0</v>
      </c>
      <c r="L7" t="n">
        <v>0.001078938273337826</v>
      </c>
      <c r="M7" t="n">
        <v>0.001078936271369457</v>
      </c>
      <c r="N7" t="n">
        <v>3.048439953121049e-09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-111219098.959199</v>
      </c>
    </row>
    <row r="9">
      <c r="A9" s="25" t="inlineStr">
        <is>
          <t>StorageUnit</t>
        </is>
      </c>
      <c r="B9" s="25" t="inlineStr">
        <is>
          <t>-</t>
        </is>
      </c>
      <c r="C9" t="n">
        <v>66.63944100000001</v>
      </c>
      <c r="D9" t="n">
        <v>0</v>
      </c>
      <c r="E9" t="n">
        <v>30430.76019861499</v>
      </c>
      <c r="F9" t="n">
        <v>32678.20368023996</v>
      </c>
      <c r="G9" t="n">
        <v>-2247.443481625</v>
      </c>
      <c r="H9" t="n">
        <v>0</v>
      </c>
      <c r="I9" t="n">
        <v>0.1081074437715325</v>
      </c>
      <c r="J9" t="n">
        <v>0</v>
      </c>
      <c r="K9" t="n">
        <v>1370840.350484156</v>
      </c>
      <c r="L9" t="n">
        <v>0</v>
      </c>
      <c r="M9" t="n">
        <v>1370840.348979826</v>
      </c>
      <c r="N9" t="n">
        <v>45.04785092559786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28286.994</v>
      </c>
      <c r="D10" t="n">
        <v>0</v>
      </c>
      <c r="E10" t="n">
        <v>52417.65417673375</v>
      </c>
      <c r="F10" t="n">
        <v>52417.65390892929</v>
      </c>
      <c r="G10" t="n">
        <v>0.0002678043592823087</v>
      </c>
      <c r="H10" t="n">
        <v>0</v>
      </c>
      <c r="I10" t="n">
        <v>0.4098789215709231</v>
      </c>
      <c r="J10" t="n">
        <v>0</v>
      </c>
      <c r="K10" t="n">
        <v>3222686.317948711</v>
      </c>
      <c r="L10" t="n">
        <v>0.0002678043592823087</v>
      </c>
      <c r="M10" t="n">
        <v>3222686.502660474</v>
      </c>
      <c r="N10" t="n">
        <v>61.48093716278913</v>
      </c>
    </row>
    <row r="11">
      <c r="A11" s="27" t="n"/>
      <c r="B11" s="25" t="inlineStr">
        <is>
          <t>hydrogen</t>
        </is>
      </c>
      <c r="C11" t="n">
        <v>3568.3288</v>
      </c>
      <c r="D11" t="n">
        <v>0</v>
      </c>
      <c r="E11" t="n">
        <v>176965.687703718</v>
      </c>
      <c r="F11" t="n">
        <v>176965.6887826571</v>
      </c>
      <c r="G11" t="n">
        <v>-0.001078938299940546</v>
      </c>
      <c r="H11" t="n">
        <v>0</v>
      </c>
      <c r="I11" t="n">
        <v>0.2889678274382066</v>
      </c>
      <c r="J11" t="n">
        <v>0</v>
      </c>
      <c r="K11" t="n">
        <v>5709023.346798455</v>
      </c>
      <c r="L11" t="n">
        <v>-0.001078938299940546</v>
      </c>
      <c r="M11" t="n">
        <v>5709023.189771163</v>
      </c>
      <c r="N11" t="n">
        <v>32.26062217964775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876000.0090151001</v>
      </c>
    </row>
    <row r="16">
      <c r="A16" t="inlineStr">
        <is>
          <t>Total CAPEX</t>
        </is>
      </c>
      <c r="B16" t="n">
        <v>99627074.63271216</v>
      </c>
    </row>
    <row r="17">
      <c r="A17" t="inlineStr">
        <is>
          <t>Total OPEX</t>
        </is>
      </c>
      <c r="B17" t="n">
        <v>11592023.15605587</v>
      </c>
    </row>
    <row r="18">
      <c r="A18" t="inlineStr">
        <is>
          <t>Total LCOA (USD/t)</t>
        </is>
      </c>
      <c r="B18" t="n">
        <v>660.2046832760075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343.52381</v>
      </c>
      <c r="D2" t="n">
        <v>0</v>
      </c>
      <c r="E2" t="n">
        <v>418320.1786639999</v>
      </c>
      <c r="F2" t="n">
        <v>0</v>
      </c>
      <c r="G2" t="n">
        <v>418320.1786639999</v>
      </c>
      <c r="H2" t="n">
        <v>0</v>
      </c>
      <c r="I2" t="n">
        <v>0.1390105828558668</v>
      </c>
      <c r="J2" t="n">
        <v>152275.584260159</v>
      </c>
      <c r="K2" t="n">
        <v>16350630.95348142</v>
      </c>
      <c r="L2" t="n">
        <v>0</v>
      </c>
      <c r="M2" t="n">
        <v>16350630.82707278</v>
      </c>
      <c r="N2" t="n">
        <v>39.08640238033033</v>
      </c>
    </row>
    <row r="3">
      <c r="A3" s="27" t="n"/>
      <c r="B3" s="25" t="inlineStr">
        <is>
          <t>wind</t>
        </is>
      </c>
      <c r="C3" t="n">
        <v>419.36757</v>
      </c>
      <c r="D3" t="n">
        <v>0</v>
      </c>
      <c r="E3" t="n">
        <v>1518065.943551292</v>
      </c>
      <c r="F3" t="n">
        <v>0</v>
      </c>
      <c r="G3" t="n">
        <v>1518065.943551292</v>
      </c>
      <c r="H3" t="n">
        <v>0</v>
      </c>
      <c r="I3" t="n">
        <v>0.413229852359677</v>
      </c>
      <c r="J3" t="n">
        <v>385067.2871604603</v>
      </c>
      <c r="K3" t="n">
        <v>27886858.4715285</v>
      </c>
      <c r="L3" t="n">
        <v>0</v>
      </c>
      <c r="M3" t="n">
        <v>27886858.50362715</v>
      </c>
      <c r="N3" t="n">
        <v>18.3699915159086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282.08995</v>
      </c>
      <c r="D4" t="n">
        <v>0</v>
      </c>
      <c r="E4" t="n">
        <v>1068290.768400871</v>
      </c>
      <c r="F4" t="n">
        <v>1810662.319323497</v>
      </c>
      <c r="G4" t="n">
        <v>-742371.5509226257</v>
      </c>
      <c r="H4" t="n">
        <v>0</v>
      </c>
      <c r="I4" t="n">
        <v>0.7327329874563765</v>
      </c>
      <c r="J4" t="n">
        <v>0</v>
      </c>
      <c r="K4" t="n">
        <v>24719667.0156932</v>
      </c>
      <c r="L4" t="n">
        <v>0</v>
      </c>
      <c r="M4" t="n">
        <v>24719667.12472685</v>
      </c>
      <c r="N4" t="n">
        <v>23.139455900878</v>
      </c>
    </row>
    <row r="5">
      <c r="A5" s="28" t="n"/>
      <c r="B5" s="25" t="inlineStr">
        <is>
          <t>Haber-Bosch</t>
        </is>
      </c>
      <c r="C5" t="n">
        <v>130.89689</v>
      </c>
      <c r="D5" t="n">
        <v>0</v>
      </c>
      <c r="E5" t="n">
        <v>876000.0151150912</v>
      </c>
      <c r="F5" t="n">
        <v>1192682.780579355</v>
      </c>
      <c r="G5" t="n">
        <v>-316682.7654642642</v>
      </c>
      <c r="H5" t="n">
        <v>0</v>
      </c>
      <c r="I5" t="n">
        <v>0.9316569866879479</v>
      </c>
      <c r="J5" t="n">
        <v>0</v>
      </c>
      <c r="K5" t="n">
        <v>9841556.480805896</v>
      </c>
      <c r="L5" t="n">
        <v>11592023.23677645</v>
      </c>
      <c r="M5" t="n">
        <v>21433579.80499268</v>
      </c>
      <c r="N5" t="n">
        <v>24.46755643283428</v>
      </c>
    </row>
    <row r="6">
      <c r="A6" s="28" t="n"/>
      <c r="B6" s="25" t="inlineStr">
        <is>
          <t>ammonia</t>
        </is>
      </c>
      <c r="C6" t="n">
        <v>35.598616</v>
      </c>
      <c r="D6" t="n">
        <v>0</v>
      </c>
      <c r="E6" t="n">
        <v>100991.2282849006</v>
      </c>
      <c r="F6" t="n">
        <v>100991.2282849006</v>
      </c>
      <c r="G6" t="n">
        <v>0</v>
      </c>
      <c r="H6" t="n">
        <v>-0.0005952198591785418</v>
      </c>
      <c r="I6" t="n">
        <v>0.3238518887351305</v>
      </c>
      <c r="J6" t="n">
        <v>0</v>
      </c>
      <c r="K6" t="n">
        <v>0</v>
      </c>
      <c r="L6" t="n">
        <v>-0.0005952197495844302</v>
      </c>
      <c r="M6" t="n">
        <v>-0.000595280434936285</v>
      </c>
      <c r="N6" t="n">
        <v>-5.893316404424336e-09</v>
      </c>
    </row>
    <row r="7">
      <c r="A7" s="27" t="n"/>
      <c r="B7" s="25" t="inlineStr">
        <is>
          <t>hydrogen</t>
        </is>
      </c>
      <c r="C7" t="n">
        <v>130.89689</v>
      </c>
      <c r="D7" t="n">
        <v>0</v>
      </c>
      <c r="E7" t="n">
        <v>311401.7047741083</v>
      </c>
      <c r="F7" t="n">
        <v>311401.7047741083</v>
      </c>
      <c r="G7" t="n">
        <v>0</v>
      </c>
      <c r="H7" t="n">
        <v>0.0009048259299220263</v>
      </c>
      <c r="I7" t="n">
        <v>0.2715736012856838</v>
      </c>
      <c r="J7" t="n">
        <v>0</v>
      </c>
      <c r="K7" t="n">
        <v>0</v>
      </c>
      <c r="L7" t="n">
        <v>0.0009048259728956509</v>
      </c>
      <c r="M7" t="n">
        <v>0.0009048543870449066</v>
      </c>
      <c r="N7" t="n">
        <v>2.905632640435153e-09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-101123915.4402031</v>
      </c>
    </row>
    <row r="9">
      <c r="A9" s="25" t="inlineStr">
        <is>
          <t>StorageUnit</t>
        </is>
      </c>
      <c r="B9" s="25" t="inlineStr">
        <is>
          <t>-</t>
        </is>
      </c>
      <c r="C9" t="n">
        <v>39.68199</v>
      </c>
      <c r="D9" t="n">
        <v>0</v>
      </c>
      <c r="E9" t="n">
        <v>18032.965364382</v>
      </c>
      <c r="F9" t="n">
        <v>19364.77801297999</v>
      </c>
      <c r="G9" t="n">
        <v>-1331.812648597994</v>
      </c>
      <c r="H9" t="n">
        <v>0</v>
      </c>
      <c r="I9" t="n">
        <v>0.1075840396958441</v>
      </c>
      <c r="J9" t="n">
        <v>0</v>
      </c>
      <c r="K9" t="n">
        <v>816298.4602393163</v>
      </c>
      <c r="L9" t="n">
        <v>0</v>
      </c>
      <c r="M9" t="n">
        <v>816298.4578616484</v>
      </c>
      <c r="N9" t="n">
        <v>45.26701190664786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27648.721</v>
      </c>
      <c r="D10" t="n">
        <v>0</v>
      </c>
      <c r="E10" t="n">
        <v>50495.61444005983</v>
      </c>
      <c r="F10" t="n">
        <v>50495.61384484063</v>
      </c>
      <c r="G10" t="n">
        <v>0.0005952198591785418</v>
      </c>
      <c r="H10" t="n">
        <v>0</v>
      </c>
      <c r="I10" t="n">
        <v>0.4128602762794727</v>
      </c>
      <c r="J10" t="n">
        <v>0</v>
      </c>
      <c r="K10" t="n">
        <v>3149969.023766937</v>
      </c>
      <c r="L10" t="n">
        <v>0.0005952198591785418</v>
      </c>
      <c r="M10" t="n">
        <v>3149969.084919804</v>
      </c>
      <c r="N10" t="n">
        <v>62.38104278657743</v>
      </c>
    </row>
    <row r="11">
      <c r="A11" s="27" t="n"/>
      <c r="B11" s="25" t="inlineStr">
        <is>
          <t>hydrogen</t>
        </is>
      </c>
      <c r="C11" t="n">
        <v>4229.545</v>
      </c>
      <c r="D11" t="n">
        <v>0</v>
      </c>
      <c r="E11" t="n">
        <v>155700.851934641</v>
      </c>
      <c r="F11" t="n">
        <v>155700.8528394664</v>
      </c>
      <c r="G11" t="n">
        <v>-0.0009048259283304105</v>
      </c>
      <c r="H11" t="n">
        <v>0</v>
      </c>
      <c r="I11" t="n">
        <v>0.2748945924757951</v>
      </c>
      <c r="J11" t="n">
        <v>0</v>
      </c>
      <c r="K11" t="n">
        <v>6766913.169922759</v>
      </c>
      <c r="L11" t="n">
        <v>-0.0009048259283304105</v>
      </c>
      <c r="M11" t="n">
        <v>6766912.919244</v>
      </c>
      <c r="N11" t="n">
        <v>43.46098839641905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876000.0151150912</v>
      </c>
    </row>
    <row r="16">
      <c r="A16" t="inlineStr">
        <is>
          <t>Total CAPEX</t>
        </is>
      </c>
      <c r="B16" t="n">
        <v>89531893.57543801</v>
      </c>
    </row>
    <row r="17">
      <c r="A17" t="inlineStr">
        <is>
          <t>Total OPEX</t>
        </is>
      </c>
      <c r="B17" t="n">
        <v>11592023.23677645</v>
      </c>
    </row>
    <row r="18">
      <c r="A18" t="inlineStr">
        <is>
          <t>Total LCOA (USD/t)</t>
        </is>
      </c>
      <c r="B18" t="n">
        <v>600.2789478884066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2025-03-07T12:29:10Z</dcterms:modified>
  <cp:lastModifiedBy>Philip Horster</cp:lastModifiedBy>
</cp:coreProperties>
</file>