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BootCampHomework\"/>
    </mc:Choice>
  </mc:AlternateContent>
  <xr:revisionPtr revIDLastSave="0" documentId="13_ncr:20001_{BF0B88DC-9A2A-4896-B3DA-80DB730D405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rowdfunding" sheetId="1" r:id="rId1"/>
    <sheet name="PivotTable-OutcomePerCategory" sheetId="2" r:id="rId2"/>
    <sheet name="PivotTable-OutcomePerSubCategor" sheetId="3" r:id="rId3"/>
    <sheet name="DatedCreatedConversion Pivot" sheetId="4" r:id="rId4"/>
    <sheet name="Crowdfunding Goal Analysis" sheetId="5" r:id="rId5"/>
    <sheet name="Statistical Analysis" sheetId="6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  <pivotCache cacheId="2" r:id="rId9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4" l="1"/>
  <c r="C23" i="4"/>
  <c r="C24" i="4"/>
  <c r="C22" i="4"/>
  <c r="I7" i="6"/>
  <c r="H7" i="6"/>
  <c r="I6" i="6"/>
  <c r="H6" i="6"/>
  <c r="I5" i="6"/>
  <c r="H5" i="6"/>
  <c r="I4" i="6"/>
  <c r="H4" i="6"/>
  <c r="I3" i="6"/>
  <c r="H3" i="6"/>
  <c r="I2" i="6"/>
  <c r="H2" i="6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E6" i="5"/>
  <c r="H6" i="5" s="1"/>
  <c r="D6" i="5"/>
  <c r="C6" i="5"/>
  <c r="B6" i="5"/>
  <c r="E5" i="5"/>
  <c r="G5" i="5" s="1"/>
  <c r="D5" i="5"/>
  <c r="H5" i="5" s="1"/>
  <c r="C5" i="5"/>
  <c r="B5" i="5"/>
  <c r="D4" i="5"/>
  <c r="C4" i="5"/>
  <c r="B4" i="5"/>
  <c r="D3" i="5"/>
  <c r="C3" i="5"/>
  <c r="B3" i="5"/>
  <c r="D2" i="5"/>
  <c r="C2" i="5"/>
  <c r="B2" i="5"/>
  <c r="S1001" i="1"/>
  <c r="S1001" i="1" a="1"/>
  <c r="O1001" i="1"/>
  <c r="N1001" i="1"/>
  <c r="S1000" i="1" a="1"/>
  <c r="S1000" i="1" s="1"/>
  <c r="O1000" i="1"/>
  <c r="N1000" i="1"/>
  <c r="S999" i="1" a="1"/>
  <c r="S999" i="1" s="1"/>
  <c r="O999" i="1"/>
  <c r="N999" i="1"/>
  <c r="S998" i="1" a="1"/>
  <c r="S998" i="1" s="1"/>
  <c r="O998" i="1"/>
  <c r="N998" i="1"/>
  <c r="S997" i="1" a="1"/>
  <c r="S997" i="1" s="1"/>
  <c r="O997" i="1"/>
  <c r="N997" i="1"/>
  <c r="S996" i="1"/>
  <c r="S996" i="1" a="1"/>
  <c r="O996" i="1"/>
  <c r="N996" i="1"/>
  <c r="S995" i="1" a="1"/>
  <c r="S995" i="1" s="1"/>
  <c r="O995" i="1"/>
  <c r="N995" i="1"/>
  <c r="S994" i="1" a="1"/>
  <c r="S994" i="1" s="1"/>
  <c r="O994" i="1"/>
  <c r="N994" i="1"/>
  <c r="S993" i="1" a="1"/>
  <c r="S993" i="1" s="1"/>
  <c r="O993" i="1"/>
  <c r="N993" i="1"/>
  <c r="S992" i="1" a="1"/>
  <c r="S992" i="1" s="1"/>
  <c r="O992" i="1"/>
  <c r="N992" i="1"/>
  <c r="S991" i="1" a="1"/>
  <c r="S991" i="1" s="1"/>
  <c r="O991" i="1"/>
  <c r="N991" i="1"/>
  <c r="S990" i="1"/>
  <c r="S990" i="1" a="1"/>
  <c r="O990" i="1"/>
  <c r="N990" i="1"/>
  <c r="S989" i="1" a="1"/>
  <c r="S989" i="1" s="1"/>
  <c r="O989" i="1"/>
  <c r="N989" i="1"/>
  <c r="S988" i="1" a="1"/>
  <c r="S988" i="1" s="1"/>
  <c r="O988" i="1"/>
  <c r="N988" i="1"/>
  <c r="S987" i="1"/>
  <c r="S987" i="1" a="1"/>
  <c r="O987" i="1"/>
  <c r="N987" i="1"/>
  <c r="S986" i="1"/>
  <c r="S986" i="1" a="1"/>
  <c r="O986" i="1"/>
  <c r="N986" i="1"/>
  <c r="S985" i="1" a="1"/>
  <c r="S985" i="1" s="1"/>
  <c r="O985" i="1"/>
  <c r="N985" i="1"/>
  <c r="S984" i="1" a="1"/>
  <c r="S984" i="1" s="1"/>
  <c r="O984" i="1"/>
  <c r="N984" i="1"/>
  <c r="S983" i="1"/>
  <c r="S983" i="1" a="1"/>
  <c r="O983" i="1"/>
  <c r="N983" i="1"/>
  <c r="S982" i="1"/>
  <c r="S982" i="1" a="1"/>
  <c r="O982" i="1"/>
  <c r="N982" i="1"/>
  <c r="S981" i="1" a="1"/>
  <c r="S981" i="1" s="1"/>
  <c r="O981" i="1"/>
  <c r="N981" i="1"/>
  <c r="S980" i="1" a="1"/>
  <c r="S980" i="1" s="1"/>
  <c r="O980" i="1"/>
  <c r="N980" i="1"/>
  <c r="S979" i="1" a="1"/>
  <c r="S979" i="1" s="1"/>
  <c r="O979" i="1"/>
  <c r="N979" i="1"/>
  <c r="S978" i="1"/>
  <c r="S978" i="1" a="1"/>
  <c r="O978" i="1"/>
  <c r="N978" i="1"/>
  <c r="S977" i="1" a="1"/>
  <c r="S977" i="1" s="1"/>
  <c r="O977" i="1"/>
  <c r="N977" i="1"/>
  <c r="S976" i="1" a="1"/>
  <c r="S976" i="1" s="1"/>
  <c r="O976" i="1"/>
  <c r="N976" i="1"/>
  <c r="S975" i="1" a="1"/>
  <c r="S975" i="1" s="1"/>
  <c r="O975" i="1"/>
  <c r="N975" i="1"/>
  <c r="S974" i="1" a="1"/>
  <c r="S974" i="1" s="1"/>
  <c r="O974" i="1"/>
  <c r="N974" i="1"/>
  <c r="S973" i="1"/>
  <c r="S973" i="1" a="1"/>
  <c r="O973" i="1"/>
  <c r="N973" i="1"/>
  <c r="S972" i="1" a="1"/>
  <c r="S972" i="1" s="1"/>
  <c r="O972" i="1"/>
  <c r="N972" i="1"/>
  <c r="S971" i="1" a="1"/>
  <c r="S971" i="1" s="1"/>
  <c r="O971" i="1"/>
  <c r="N971" i="1"/>
  <c r="S970" i="1" a="1"/>
  <c r="S970" i="1" s="1"/>
  <c r="O970" i="1"/>
  <c r="N970" i="1"/>
  <c r="S969" i="1" a="1"/>
  <c r="S969" i="1" s="1"/>
  <c r="O969" i="1"/>
  <c r="N969" i="1"/>
  <c r="S968" i="1" a="1"/>
  <c r="S968" i="1" s="1"/>
  <c r="O968" i="1"/>
  <c r="N968" i="1"/>
  <c r="S967" i="1" a="1"/>
  <c r="S967" i="1" s="1"/>
  <c r="O967" i="1"/>
  <c r="N967" i="1"/>
  <c r="S966" i="1" a="1"/>
  <c r="S966" i="1" s="1"/>
  <c r="O966" i="1"/>
  <c r="N966" i="1"/>
  <c r="S965" i="1" a="1"/>
  <c r="S965" i="1" s="1"/>
  <c r="O965" i="1"/>
  <c r="N965" i="1"/>
  <c r="S964" i="1"/>
  <c r="S964" i="1" a="1"/>
  <c r="O964" i="1"/>
  <c r="N964" i="1"/>
  <c r="S963" i="1" a="1"/>
  <c r="S963" i="1" s="1"/>
  <c r="O963" i="1"/>
  <c r="N963" i="1"/>
  <c r="S962" i="1" a="1"/>
  <c r="S962" i="1" s="1"/>
  <c r="O962" i="1"/>
  <c r="N962" i="1"/>
  <c r="S961" i="1" a="1"/>
  <c r="S961" i="1" s="1"/>
  <c r="O961" i="1"/>
  <c r="N961" i="1"/>
  <c r="S960" i="1" a="1"/>
  <c r="S960" i="1" s="1"/>
  <c r="O960" i="1"/>
  <c r="N960" i="1"/>
  <c r="S959" i="1" a="1"/>
  <c r="S959" i="1" s="1"/>
  <c r="O959" i="1"/>
  <c r="N959" i="1"/>
  <c r="S958" i="1" a="1"/>
  <c r="S958" i="1" s="1"/>
  <c r="O958" i="1"/>
  <c r="N958" i="1"/>
  <c r="S957" i="1"/>
  <c r="S957" i="1" a="1"/>
  <c r="O957" i="1"/>
  <c r="N957" i="1"/>
  <c r="S956" i="1" a="1"/>
  <c r="S956" i="1" s="1"/>
  <c r="O956" i="1"/>
  <c r="N956" i="1"/>
  <c r="S955" i="1"/>
  <c r="S955" i="1" a="1"/>
  <c r="O955" i="1"/>
  <c r="N955" i="1"/>
  <c r="S954" i="1" a="1"/>
  <c r="S954" i="1" s="1"/>
  <c r="O954" i="1"/>
  <c r="N954" i="1"/>
  <c r="S953" i="1"/>
  <c r="S953" i="1" a="1"/>
  <c r="O953" i="1"/>
  <c r="N953" i="1"/>
  <c r="S952" i="1" a="1"/>
  <c r="S952" i="1" s="1"/>
  <c r="O952" i="1"/>
  <c r="N952" i="1"/>
  <c r="S951" i="1" a="1"/>
  <c r="S951" i="1" s="1"/>
  <c r="O951" i="1"/>
  <c r="N951" i="1"/>
  <c r="S950" i="1" a="1"/>
  <c r="S950" i="1" s="1"/>
  <c r="O950" i="1"/>
  <c r="N950" i="1"/>
  <c r="S949" i="1" a="1"/>
  <c r="S949" i="1" s="1"/>
  <c r="O949" i="1"/>
  <c r="N949" i="1"/>
  <c r="S948" i="1" a="1"/>
  <c r="S948" i="1" s="1"/>
  <c r="O948" i="1"/>
  <c r="N948" i="1"/>
  <c r="S947" i="1" a="1"/>
  <c r="S947" i="1" s="1"/>
  <c r="O947" i="1"/>
  <c r="N947" i="1"/>
  <c r="S946" i="1" a="1"/>
  <c r="S946" i="1" s="1"/>
  <c r="O946" i="1"/>
  <c r="N946" i="1"/>
  <c r="S945" i="1" a="1"/>
  <c r="S945" i="1" s="1"/>
  <c r="O945" i="1"/>
  <c r="N945" i="1"/>
  <c r="S944" i="1" a="1"/>
  <c r="S944" i="1" s="1"/>
  <c r="O944" i="1"/>
  <c r="N944" i="1"/>
  <c r="S943" i="1"/>
  <c r="S943" i="1" a="1"/>
  <c r="O943" i="1"/>
  <c r="N943" i="1"/>
  <c r="S942" i="1" a="1"/>
  <c r="S942" i="1" s="1"/>
  <c r="O942" i="1"/>
  <c r="N942" i="1"/>
  <c r="S941" i="1" a="1"/>
  <c r="S941" i="1" s="1"/>
  <c r="O941" i="1"/>
  <c r="N941" i="1"/>
  <c r="S940" i="1"/>
  <c r="S940" i="1" a="1"/>
  <c r="O940" i="1"/>
  <c r="N940" i="1"/>
  <c r="S939" i="1" a="1"/>
  <c r="S939" i="1" s="1"/>
  <c r="O939" i="1"/>
  <c r="N939" i="1"/>
  <c r="S938" i="1" a="1"/>
  <c r="S938" i="1" s="1"/>
  <c r="O938" i="1"/>
  <c r="N938" i="1"/>
  <c r="S937" i="1" a="1"/>
  <c r="S937" i="1" s="1"/>
  <c r="O937" i="1"/>
  <c r="N937" i="1"/>
  <c r="S936" i="1" a="1"/>
  <c r="S936" i="1" s="1"/>
  <c r="O936" i="1"/>
  <c r="N936" i="1"/>
  <c r="S935" i="1" a="1"/>
  <c r="S935" i="1" s="1"/>
  <c r="O935" i="1"/>
  <c r="N935" i="1"/>
  <c r="S934" i="1" a="1"/>
  <c r="S934" i="1" s="1"/>
  <c r="O934" i="1"/>
  <c r="N934" i="1"/>
  <c r="S933" i="1" a="1"/>
  <c r="S933" i="1" s="1"/>
  <c r="O933" i="1"/>
  <c r="N933" i="1"/>
  <c r="S932" i="1" a="1"/>
  <c r="S932" i="1" s="1"/>
  <c r="O932" i="1"/>
  <c r="N932" i="1"/>
  <c r="S931" i="1" a="1"/>
  <c r="S931" i="1" s="1"/>
  <c r="O931" i="1"/>
  <c r="N931" i="1"/>
  <c r="S930" i="1"/>
  <c r="S930" i="1" a="1"/>
  <c r="O930" i="1"/>
  <c r="N930" i="1"/>
  <c r="S929" i="1" a="1"/>
  <c r="S929" i="1" s="1"/>
  <c r="O929" i="1"/>
  <c r="N929" i="1"/>
  <c r="S928" i="1" a="1"/>
  <c r="S928" i="1" s="1"/>
  <c r="O928" i="1"/>
  <c r="N928" i="1"/>
  <c r="S927" i="1" a="1"/>
  <c r="S927" i="1" s="1"/>
  <c r="O927" i="1"/>
  <c r="N927" i="1"/>
  <c r="S926" i="1" a="1"/>
  <c r="S926" i="1" s="1"/>
  <c r="O926" i="1"/>
  <c r="N926" i="1"/>
  <c r="S925" i="1" a="1"/>
  <c r="S925" i="1" s="1"/>
  <c r="O925" i="1"/>
  <c r="N925" i="1"/>
  <c r="S924" i="1"/>
  <c r="S924" i="1" a="1"/>
  <c r="O924" i="1"/>
  <c r="N924" i="1"/>
  <c r="S923" i="1" a="1"/>
  <c r="S923" i="1" s="1"/>
  <c r="O923" i="1"/>
  <c r="N923" i="1"/>
  <c r="S922" i="1" a="1"/>
  <c r="S922" i="1" s="1"/>
  <c r="O922" i="1"/>
  <c r="N922" i="1"/>
  <c r="S921" i="1" a="1"/>
  <c r="S921" i="1" s="1"/>
  <c r="O921" i="1"/>
  <c r="N921" i="1"/>
  <c r="S920" i="1" a="1"/>
  <c r="S920" i="1" s="1"/>
  <c r="O920" i="1"/>
  <c r="N920" i="1"/>
  <c r="S919" i="1"/>
  <c r="S919" i="1" a="1"/>
  <c r="O919" i="1"/>
  <c r="N919" i="1"/>
  <c r="S918" i="1" a="1"/>
  <c r="S918" i="1" s="1"/>
  <c r="O918" i="1"/>
  <c r="N918" i="1"/>
  <c r="S917" i="1" a="1"/>
  <c r="S917" i="1" s="1"/>
  <c r="O917" i="1"/>
  <c r="N917" i="1"/>
  <c r="S916" i="1" a="1"/>
  <c r="S916" i="1" s="1"/>
  <c r="O916" i="1"/>
  <c r="N916" i="1"/>
  <c r="S915" i="1" a="1"/>
  <c r="S915" i="1" s="1"/>
  <c r="O915" i="1"/>
  <c r="N915" i="1"/>
  <c r="S914" i="1"/>
  <c r="S914" i="1" a="1"/>
  <c r="O914" i="1"/>
  <c r="N914" i="1"/>
  <c r="S913" i="1"/>
  <c r="S913" i="1" a="1"/>
  <c r="O913" i="1"/>
  <c r="N913" i="1"/>
  <c r="S912" i="1" a="1"/>
  <c r="S912" i="1" s="1"/>
  <c r="O912" i="1"/>
  <c r="N912" i="1"/>
  <c r="S911" i="1" a="1"/>
  <c r="S911" i="1" s="1"/>
  <c r="O911" i="1"/>
  <c r="N911" i="1"/>
  <c r="S910" i="1" a="1"/>
  <c r="S910" i="1" s="1"/>
  <c r="O910" i="1"/>
  <c r="N910" i="1"/>
  <c r="S909" i="1"/>
  <c r="S909" i="1" a="1"/>
  <c r="O909" i="1"/>
  <c r="N909" i="1"/>
  <c r="S908" i="1" a="1"/>
  <c r="S908" i="1" s="1"/>
  <c r="O908" i="1"/>
  <c r="N908" i="1"/>
  <c r="S907" i="1"/>
  <c r="S907" i="1" a="1"/>
  <c r="O907" i="1"/>
  <c r="N907" i="1"/>
  <c r="S906" i="1" a="1"/>
  <c r="S906" i="1" s="1"/>
  <c r="O906" i="1"/>
  <c r="N906" i="1"/>
  <c r="S905" i="1" a="1"/>
  <c r="S905" i="1" s="1"/>
  <c r="O905" i="1"/>
  <c r="N905" i="1"/>
  <c r="S904" i="1" a="1"/>
  <c r="S904" i="1" s="1"/>
  <c r="O904" i="1"/>
  <c r="N904" i="1"/>
  <c r="S903" i="1" a="1"/>
  <c r="S903" i="1" s="1"/>
  <c r="O903" i="1"/>
  <c r="N903" i="1"/>
  <c r="S902" i="1" a="1"/>
  <c r="S902" i="1" s="1"/>
  <c r="O902" i="1"/>
  <c r="N902" i="1"/>
  <c r="S901" i="1"/>
  <c r="S901" i="1" a="1"/>
  <c r="O901" i="1"/>
  <c r="N901" i="1"/>
  <c r="S900" i="1" a="1"/>
  <c r="S900" i="1" s="1"/>
  <c r="O900" i="1"/>
  <c r="N900" i="1"/>
  <c r="S899" i="1" a="1"/>
  <c r="S899" i="1" s="1"/>
  <c r="O899" i="1"/>
  <c r="N899" i="1"/>
  <c r="S898" i="1" a="1"/>
  <c r="S898" i="1" s="1"/>
  <c r="O898" i="1"/>
  <c r="N898" i="1"/>
  <c r="S897" i="1" a="1"/>
  <c r="S897" i="1" s="1"/>
  <c r="O897" i="1"/>
  <c r="N897" i="1"/>
  <c r="S896" i="1" a="1"/>
  <c r="S896" i="1" s="1"/>
  <c r="O896" i="1"/>
  <c r="N896" i="1"/>
  <c r="S895" i="1"/>
  <c r="S895" i="1" a="1"/>
  <c r="O895" i="1"/>
  <c r="N895" i="1"/>
  <c r="S894" i="1" a="1"/>
  <c r="S894" i="1" s="1"/>
  <c r="O894" i="1"/>
  <c r="N894" i="1"/>
  <c r="S893" i="1" a="1"/>
  <c r="S893" i="1" s="1"/>
  <c r="O893" i="1"/>
  <c r="N893" i="1"/>
  <c r="S892" i="1"/>
  <c r="S892" i="1" a="1"/>
  <c r="O892" i="1"/>
  <c r="N892" i="1"/>
  <c r="S891" i="1"/>
  <c r="S891" i="1" a="1"/>
  <c r="O891" i="1"/>
  <c r="N891" i="1"/>
  <c r="S890" i="1" a="1"/>
  <c r="S890" i="1" s="1"/>
  <c r="O890" i="1"/>
  <c r="N890" i="1"/>
  <c r="S889" i="1" a="1"/>
  <c r="S889" i="1" s="1"/>
  <c r="O889" i="1"/>
  <c r="N889" i="1"/>
  <c r="S888" i="1" a="1"/>
  <c r="S888" i="1" s="1"/>
  <c r="O888" i="1"/>
  <c r="N888" i="1"/>
  <c r="S887" i="1"/>
  <c r="S887" i="1" a="1"/>
  <c r="O887" i="1"/>
  <c r="N887" i="1"/>
  <c r="S886" i="1" a="1"/>
  <c r="S886" i="1" s="1"/>
  <c r="O886" i="1"/>
  <c r="N886" i="1"/>
  <c r="S885" i="1" a="1"/>
  <c r="S885" i="1" s="1"/>
  <c r="O885" i="1"/>
  <c r="N885" i="1"/>
  <c r="S884" i="1"/>
  <c r="S884" i="1" a="1"/>
  <c r="O884" i="1"/>
  <c r="N884" i="1"/>
  <c r="S883" i="1" a="1"/>
  <c r="S883" i="1" s="1"/>
  <c r="O883" i="1"/>
  <c r="N883" i="1"/>
  <c r="S882" i="1" a="1"/>
  <c r="S882" i="1" s="1"/>
  <c r="O882" i="1"/>
  <c r="N882" i="1"/>
  <c r="S881" i="1" a="1"/>
  <c r="S881" i="1" s="1"/>
  <c r="O881" i="1"/>
  <c r="N881" i="1"/>
  <c r="S880" i="1" a="1"/>
  <c r="S880" i="1" s="1"/>
  <c r="O880" i="1"/>
  <c r="N880" i="1"/>
  <c r="S879" i="1"/>
  <c r="S879" i="1" a="1"/>
  <c r="O879" i="1"/>
  <c r="N879" i="1"/>
  <c r="S878" i="1" a="1"/>
  <c r="S878" i="1" s="1"/>
  <c r="O878" i="1"/>
  <c r="N878" i="1"/>
  <c r="S877" i="1" a="1"/>
  <c r="S877" i="1" s="1"/>
  <c r="O877" i="1"/>
  <c r="N877" i="1"/>
  <c r="S876" i="1" a="1"/>
  <c r="S876" i="1" s="1"/>
  <c r="O876" i="1"/>
  <c r="N876" i="1"/>
  <c r="S875" i="1" a="1"/>
  <c r="S875" i="1" s="1"/>
  <c r="O875" i="1"/>
  <c r="N875" i="1"/>
  <c r="S874" i="1"/>
  <c r="S874" i="1" a="1"/>
  <c r="O874" i="1"/>
  <c r="N874" i="1"/>
  <c r="S873" i="1" a="1"/>
  <c r="S873" i="1" s="1"/>
  <c r="O873" i="1"/>
  <c r="N873" i="1"/>
  <c r="S872" i="1" a="1"/>
  <c r="S872" i="1" s="1"/>
  <c r="O872" i="1"/>
  <c r="N872" i="1"/>
  <c r="S871" i="1" a="1"/>
  <c r="S871" i="1" s="1"/>
  <c r="O871" i="1"/>
  <c r="N871" i="1"/>
  <c r="S870" i="1" a="1"/>
  <c r="S870" i="1" s="1"/>
  <c r="O870" i="1"/>
  <c r="N870" i="1"/>
  <c r="S869" i="1" a="1"/>
  <c r="S869" i="1" s="1"/>
  <c r="O869" i="1"/>
  <c r="N869" i="1"/>
  <c r="S868" i="1" a="1"/>
  <c r="S868" i="1" s="1"/>
  <c r="O868" i="1"/>
  <c r="N868" i="1"/>
  <c r="S867" i="1" a="1"/>
  <c r="S867" i="1" s="1"/>
  <c r="O867" i="1"/>
  <c r="N867" i="1"/>
  <c r="S866" i="1" a="1"/>
  <c r="S866" i="1" s="1"/>
  <c r="O866" i="1"/>
  <c r="N866" i="1"/>
  <c r="S865" i="1" a="1"/>
  <c r="S865" i="1" s="1"/>
  <c r="O865" i="1"/>
  <c r="N865" i="1"/>
  <c r="S864" i="1" a="1"/>
  <c r="S864" i="1" s="1"/>
  <c r="O864" i="1"/>
  <c r="N864" i="1"/>
  <c r="S863" i="1" a="1"/>
  <c r="S863" i="1" s="1"/>
  <c r="O863" i="1"/>
  <c r="N863" i="1"/>
  <c r="S862" i="1"/>
  <c r="S862" i="1" a="1"/>
  <c r="O862" i="1"/>
  <c r="N862" i="1"/>
  <c r="S861" i="1"/>
  <c r="S861" i="1" a="1"/>
  <c r="O861" i="1"/>
  <c r="N861" i="1"/>
  <c r="S860" i="1" a="1"/>
  <c r="S860" i="1" s="1"/>
  <c r="O860" i="1"/>
  <c r="N860" i="1"/>
  <c r="S859" i="1" a="1"/>
  <c r="S859" i="1" s="1"/>
  <c r="O859" i="1"/>
  <c r="N859" i="1"/>
  <c r="S858" i="1"/>
  <c r="S858" i="1" a="1"/>
  <c r="O858" i="1"/>
  <c r="N858" i="1"/>
  <c r="S857" i="1" a="1"/>
  <c r="S857" i="1" s="1"/>
  <c r="O857" i="1"/>
  <c r="N857" i="1"/>
  <c r="S856" i="1" a="1"/>
  <c r="S856" i="1" s="1"/>
  <c r="O856" i="1"/>
  <c r="N856" i="1"/>
  <c r="S855" i="1"/>
  <c r="S855" i="1" a="1"/>
  <c r="O855" i="1"/>
  <c r="N855" i="1"/>
  <c r="S854" i="1" a="1"/>
  <c r="S854" i="1" s="1"/>
  <c r="O854" i="1"/>
  <c r="N854" i="1"/>
  <c r="S853" i="1" a="1"/>
  <c r="S853" i="1" s="1"/>
  <c r="O853" i="1"/>
  <c r="N853" i="1"/>
  <c r="S852" i="1" a="1"/>
  <c r="S852" i="1" s="1"/>
  <c r="O852" i="1"/>
  <c r="N852" i="1"/>
  <c r="S851" i="1" a="1"/>
  <c r="S851" i="1" s="1"/>
  <c r="O851" i="1"/>
  <c r="N851" i="1"/>
  <c r="S850" i="1" a="1"/>
  <c r="S850" i="1" s="1"/>
  <c r="O850" i="1"/>
  <c r="N850" i="1"/>
  <c r="S849" i="1" a="1"/>
  <c r="S849" i="1" s="1"/>
  <c r="O849" i="1"/>
  <c r="N849" i="1"/>
  <c r="S848" i="1" a="1"/>
  <c r="S848" i="1" s="1"/>
  <c r="O848" i="1"/>
  <c r="N848" i="1"/>
  <c r="S847" i="1"/>
  <c r="S847" i="1" a="1"/>
  <c r="O847" i="1"/>
  <c r="N847" i="1"/>
  <c r="S846" i="1" a="1"/>
  <c r="S846" i="1" s="1"/>
  <c r="O846" i="1"/>
  <c r="N846" i="1"/>
  <c r="S845" i="1" a="1"/>
  <c r="S845" i="1" s="1"/>
  <c r="O845" i="1"/>
  <c r="N845" i="1"/>
  <c r="S844" i="1"/>
  <c r="S844" i="1" a="1"/>
  <c r="O844" i="1"/>
  <c r="N844" i="1"/>
  <c r="S843" i="1" a="1"/>
  <c r="S843" i="1" s="1"/>
  <c r="O843" i="1"/>
  <c r="N843" i="1"/>
  <c r="S842" i="1" a="1"/>
  <c r="S842" i="1" s="1"/>
  <c r="O842" i="1"/>
  <c r="N842" i="1"/>
  <c r="S841" i="1"/>
  <c r="S841" i="1" a="1"/>
  <c r="O841" i="1"/>
  <c r="N841" i="1"/>
  <c r="S840" i="1" a="1"/>
  <c r="S840" i="1" s="1"/>
  <c r="O840" i="1"/>
  <c r="N840" i="1"/>
  <c r="S839" i="1" a="1"/>
  <c r="S839" i="1" s="1"/>
  <c r="O839" i="1"/>
  <c r="N839" i="1"/>
  <c r="S838" i="1" a="1"/>
  <c r="S838" i="1" s="1"/>
  <c r="O838" i="1"/>
  <c r="N838" i="1"/>
  <c r="S837" i="1" a="1"/>
  <c r="S837" i="1" s="1"/>
  <c r="O837" i="1"/>
  <c r="N837" i="1"/>
  <c r="S836" i="1" a="1"/>
  <c r="S836" i="1" s="1"/>
  <c r="O836" i="1"/>
  <c r="N836" i="1"/>
  <c r="S835" i="1" a="1"/>
  <c r="S835" i="1" s="1"/>
  <c r="O835" i="1"/>
  <c r="N835" i="1"/>
  <c r="S834" i="1" a="1"/>
  <c r="S834" i="1" s="1"/>
  <c r="O834" i="1"/>
  <c r="N834" i="1"/>
  <c r="S833" i="1" a="1"/>
  <c r="S833" i="1" s="1"/>
  <c r="O833" i="1"/>
  <c r="N833" i="1"/>
  <c r="S832" i="1" a="1"/>
  <c r="S832" i="1" s="1"/>
  <c r="O832" i="1"/>
  <c r="N832" i="1"/>
  <c r="S831" i="1" a="1"/>
  <c r="S831" i="1" s="1"/>
  <c r="O831" i="1"/>
  <c r="N831" i="1"/>
  <c r="S830" i="1"/>
  <c r="S830" i="1" a="1"/>
  <c r="O830" i="1"/>
  <c r="N830" i="1"/>
  <c r="S829" i="1"/>
  <c r="S829" i="1" a="1"/>
  <c r="O829" i="1"/>
  <c r="N829" i="1"/>
  <c r="S828" i="1" a="1"/>
  <c r="S828" i="1" s="1"/>
  <c r="O828" i="1"/>
  <c r="N828" i="1"/>
  <c r="S827" i="1"/>
  <c r="S827" i="1" a="1"/>
  <c r="O827" i="1"/>
  <c r="N827" i="1"/>
  <c r="S826" i="1" a="1"/>
  <c r="S826" i="1" s="1"/>
  <c r="O826" i="1"/>
  <c r="N826" i="1"/>
  <c r="S825" i="1"/>
  <c r="S825" i="1" a="1"/>
  <c r="O825" i="1"/>
  <c r="N825" i="1"/>
  <c r="S824" i="1" a="1"/>
  <c r="S824" i="1" s="1"/>
  <c r="O824" i="1"/>
  <c r="N824" i="1"/>
  <c r="S823" i="1" a="1"/>
  <c r="S823" i="1" s="1"/>
  <c r="O823" i="1"/>
  <c r="N823" i="1"/>
  <c r="S822" i="1" a="1"/>
  <c r="S822" i="1" s="1"/>
  <c r="O822" i="1"/>
  <c r="N822" i="1"/>
  <c r="S821" i="1" a="1"/>
  <c r="S821" i="1" s="1"/>
  <c r="O821" i="1"/>
  <c r="N821" i="1"/>
  <c r="S820" i="1" a="1"/>
  <c r="S820" i="1" s="1"/>
  <c r="O820" i="1"/>
  <c r="N820" i="1"/>
  <c r="S819" i="1" a="1"/>
  <c r="S819" i="1" s="1"/>
  <c r="O819" i="1"/>
  <c r="N819" i="1"/>
  <c r="S818" i="1" a="1"/>
  <c r="S818" i="1" s="1"/>
  <c r="O818" i="1"/>
  <c r="N818" i="1"/>
  <c r="S817" i="1" a="1"/>
  <c r="S817" i="1" s="1"/>
  <c r="O817" i="1"/>
  <c r="N817" i="1"/>
  <c r="S816" i="1" a="1"/>
  <c r="S816" i="1" s="1"/>
  <c r="O816" i="1"/>
  <c r="N816" i="1"/>
  <c r="S815" i="1"/>
  <c r="S815" i="1" a="1"/>
  <c r="O815" i="1"/>
  <c r="N815" i="1"/>
  <c r="S814" i="1" a="1"/>
  <c r="S814" i="1" s="1"/>
  <c r="O814" i="1"/>
  <c r="N814" i="1"/>
  <c r="S813" i="1" a="1"/>
  <c r="S813" i="1" s="1"/>
  <c r="O813" i="1"/>
  <c r="N813" i="1"/>
  <c r="S812" i="1" a="1"/>
  <c r="S812" i="1" s="1"/>
  <c r="O812" i="1"/>
  <c r="N812" i="1"/>
  <c r="S811" i="1" a="1"/>
  <c r="S811" i="1" s="1"/>
  <c r="O811" i="1"/>
  <c r="N811" i="1"/>
  <c r="S810" i="1"/>
  <c r="S810" i="1" a="1"/>
  <c r="O810" i="1"/>
  <c r="N810" i="1"/>
  <c r="S809" i="1" a="1"/>
  <c r="S809" i="1" s="1"/>
  <c r="O809" i="1"/>
  <c r="N809" i="1"/>
  <c r="S808" i="1" a="1"/>
  <c r="S808" i="1" s="1"/>
  <c r="O808" i="1"/>
  <c r="N808" i="1"/>
  <c r="S807" i="1"/>
  <c r="S807" i="1" a="1"/>
  <c r="O807" i="1"/>
  <c r="N807" i="1"/>
  <c r="S806" i="1" a="1"/>
  <c r="S806" i="1" s="1"/>
  <c r="O806" i="1"/>
  <c r="N806" i="1"/>
  <c r="S805" i="1" a="1"/>
  <c r="S805" i="1" s="1"/>
  <c r="O805" i="1"/>
  <c r="N805" i="1"/>
  <c r="S804" i="1" a="1"/>
  <c r="S804" i="1" s="1"/>
  <c r="O804" i="1"/>
  <c r="N804" i="1"/>
  <c r="S803" i="1" a="1"/>
  <c r="S803" i="1" s="1"/>
  <c r="O803" i="1"/>
  <c r="N803" i="1"/>
  <c r="S802" i="1" a="1"/>
  <c r="S802" i="1" s="1"/>
  <c r="O802" i="1"/>
  <c r="N802" i="1"/>
  <c r="S801" i="1" a="1"/>
  <c r="S801" i="1" s="1"/>
  <c r="O801" i="1"/>
  <c r="N801" i="1"/>
  <c r="S800" i="1" a="1"/>
  <c r="S800" i="1" s="1"/>
  <c r="O800" i="1"/>
  <c r="N800" i="1"/>
  <c r="S799" i="1" a="1"/>
  <c r="S799" i="1" s="1"/>
  <c r="O799" i="1"/>
  <c r="N799" i="1"/>
  <c r="S798" i="1" a="1"/>
  <c r="S798" i="1" s="1"/>
  <c r="O798" i="1"/>
  <c r="N798" i="1"/>
  <c r="S797" i="1" a="1"/>
  <c r="S797" i="1" s="1"/>
  <c r="O797" i="1"/>
  <c r="N797" i="1"/>
  <c r="S796" i="1"/>
  <c r="S796" i="1" a="1"/>
  <c r="O796" i="1"/>
  <c r="N796" i="1"/>
  <c r="S795" i="1" a="1"/>
  <c r="S795" i="1" s="1"/>
  <c r="O795" i="1"/>
  <c r="N795" i="1"/>
  <c r="S794" i="1" a="1"/>
  <c r="S794" i="1" s="1"/>
  <c r="O794" i="1"/>
  <c r="N794" i="1"/>
  <c r="S793" i="1"/>
  <c r="S793" i="1" a="1"/>
  <c r="O793" i="1"/>
  <c r="N793" i="1"/>
  <c r="S792" i="1" a="1"/>
  <c r="S792" i="1" s="1"/>
  <c r="O792" i="1"/>
  <c r="N792" i="1"/>
  <c r="S791" i="1" a="1"/>
  <c r="S791" i="1" s="1"/>
  <c r="O791" i="1"/>
  <c r="N791" i="1"/>
  <c r="S790" i="1" a="1"/>
  <c r="S790" i="1" s="1"/>
  <c r="O790" i="1"/>
  <c r="N790" i="1"/>
  <c r="S789" i="1" a="1"/>
  <c r="S789" i="1" s="1"/>
  <c r="O789" i="1"/>
  <c r="N789" i="1"/>
  <c r="S788" i="1"/>
  <c r="S788" i="1" a="1"/>
  <c r="O788" i="1"/>
  <c r="N788" i="1"/>
  <c r="S787" i="1" a="1"/>
  <c r="S787" i="1" s="1"/>
  <c r="O787" i="1"/>
  <c r="N787" i="1"/>
  <c r="S786" i="1" a="1"/>
  <c r="S786" i="1" s="1"/>
  <c r="O786" i="1"/>
  <c r="N786" i="1"/>
  <c r="S785" i="1" a="1"/>
  <c r="S785" i="1" s="1"/>
  <c r="O785" i="1"/>
  <c r="N785" i="1"/>
  <c r="S784" i="1" a="1"/>
  <c r="S784" i="1" s="1"/>
  <c r="O784" i="1"/>
  <c r="N784" i="1"/>
  <c r="S783" i="1"/>
  <c r="S783" i="1" a="1"/>
  <c r="O783" i="1"/>
  <c r="N783" i="1"/>
  <c r="S782" i="1" a="1"/>
  <c r="S782" i="1" s="1"/>
  <c r="O782" i="1"/>
  <c r="N782" i="1"/>
  <c r="S781" i="1"/>
  <c r="S781" i="1" a="1"/>
  <c r="O781" i="1"/>
  <c r="N781" i="1"/>
  <c r="S780" i="1" a="1"/>
  <c r="S780" i="1" s="1"/>
  <c r="O780" i="1"/>
  <c r="N780" i="1"/>
  <c r="S779" i="1" a="1"/>
  <c r="S779" i="1" s="1"/>
  <c r="O779" i="1"/>
  <c r="N779" i="1"/>
  <c r="S778" i="1" a="1"/>
  <c r="S778" i="1" s="1"/>
  <c r="O778" i="1"/>
  <c r="N778" i="1"/>
  <c r="S777" i="1" a="1"/>
  <c r="S777" i="1" s="1"/>
  <c r="O777" i="1"/>
  <c r="N777" i="1"/>
  <c r="S776" i="1" a="1"/>
  <c r="S776" i="1" s="1"/>
  <c r="O776" i="1"/>
  <c r="N776" i="1"/>
  <c r="S775" i="1" a="1"/>
  <c r="S775" i="1" s="1"/>
  <c r="O775" i="1"/>
  <c r="N775" i="1"/>
  <c r="S774" i="1" a="1"/>
  <c r="S774" i="1" s="1"/>
  <c r="O774" i="1"/>
  <c r="N774" i="1"/>
  <c r="S773" i="1" a="1"/>
  <c r="S773" i="1" s="1"/>
  <c r="O773" i="1"/>
  <c r="N773" i="1"/>
  <c r="S772" i="1" a="1"/>
  <c r="S772" i="1" s="1"/>
  <c r="O772" i="1"/>
  <c r="N772" i="1"/>
  <c r="S771" i="1" a="1"/>
  <c r="S771" i="1" s="1"/>
  <c r="O771" i="1"/>
  <c r="N771" i="1"/>
  <c r="S770" i="1" a="1"/>
  <c r="S770" i="1" s="1"/>
  <c r="O770" i="1"/>
  <c r="N770" i="1"/>
  <c r="S769" i="1" a="1"/>
  <c r="S769" i="1" s="1"/>
  <c r="O769" i="1"/>
  <c r="N769" i="1"/>
  <c r="S768" i="1" a="1"/>
  <c r="S768" i="1" s="1"/>
  <c r="O768" i="1"/>
  <c r="N768" i="1"/>
  <c r="S767" i="1"/>
  <c r="S767" i="1" a="1"/>
  <c r="O767" i="1"/>
  <c r="N767" i="1"/>
  <c r="S766" i="1" a="1"/>
  <c r="S766" i="1" s="1"/>
  <c r="O766" i="1"/>
  <c r="N766" i="1"/>
  <c r="S765" i="1" a="1"/>
  <c r="S765" i="1" s="1"/>
  <c r="O765" i="1"/>
  <c r="N765" i="1"/>
  <c r="S764" i="1"/>
  <c r="S764" i="1" a="1"/>
  <c r="O764" i="1"/>
  <c r="N764" i="1"/>
  <c r="S763" i="1"/>
  <c r="S763" i="1" a="1"/>
  <c r="O763" i="1"/>
  <c r="N763" i="1"/>
  <c r="S762" i="1" a="1"/>
  <c r="S762" i="1" s="1"/>
  <c r="O762" i="1"/>
  <c r="N762" i="1"/>
  <c r="S761" i="1" a="1"/>
  <c r="S761" i="1" s="1"/>
  <c r="O761" i="1"/>
  <c r="N761" i="1"/>
  <c r="S760" i="1" a="1"/>
  <c r="S760" i="1" s="1"/>
  <c r="O760" i="1"/>
  <c r="N760" i="1"/>
  <c r="S759" i="1" a="1"/>
  <c r="S759" i="1" s="1"/>
  <c r="O759" i="1"/>
  <c r="N759" i="1"/>
  <c r="S758" i="1" a="1"/>
  <c r="S758" i="1" s="1"/>
  <c r="O758" i="1"/>
  <c r="N758" i="1"/>
  <c r="S757" i="1" a="1"/>
  <c r="S757" i="1" s="1"/>
  <c r="O757" i="1"/>
  <c r="N757" i="1"/>
  <c r="S756" i="1" a="1"/>
  <c r="S756" i="1" s="1"/>
  <c r="O756" i="1"/>
  <c r="N756" i="1"/>
  <c r="S755" i="1"/>
  <c r="S755" i="1" a="1"/>
  <c r="O755" i="1"/>
  <c r="N755" i="1"/>
  <c r="S754" i="1" a="1"/>
  <c r="S754" i="1" s="1"/>
  <c r="O754" i="1"/>
  <c r="N754" i="1"/>
  <c r="S753" i="1"/>
  <c r="S753" i="1" a="1"/>
  <c r="O753" i="1"/>
  <c r="N753" i="1"/>
  <c r="S752" i="1" a="1"/>
  <c r="S752" i="1" s="1"/>
  <c r="O752" i="1"/>
  <c r="N752" i="1"/>
  <c r="S751" i="1" a="1"/>
  <c r="S751" i="1" s="1"/>
  <c r="O751" i="1"/>
  <c r="N751" i="1"/>
  <c r="S750" i="1"/>
  <c r="S750" i="1" a="1"/>
  <c r="O750" i="1"/>
  <c r="N750" i="1"/>
  <c r="S749" i="1" a="1"/>
  <c r="S749" i="1" s="1"/>
  <c r="O749" i="1"/>
  <c r="N749" i="1"/>
  <c r="S748" i="1"/>
  <c r="S748" i="1" a="1"/>
  <c r="O748" i="1"/>
  <c r="N748" i="1"/>
  <c r="S747" i="1" a="1"/>
  <c r="S747" i="1" s="1"/>
  <c r="O747" i="1"/>
  <c r="N747" i="1"/>
  <c r="S746" i="1" a="1"/>
  <c r="S746" i="1" s="1"/>
  <c r="O746" i="1"/>
  <c r="N746" i="1"/>
  <c r="S745" i="1" a="1"/>
  <c r="S745" i="1" s="1"/>
  <c r="O745" i="1"/>
  <c r="N745" i="1"/>
  <c r="S744" i="1" a="1"/>
  <c r="S744" i="1" s="1"/>
  <c r="O744" i="1"/>
  <c r="N744" i="1"/>
  <c r="S743" i="1" a="1"/>
  <c r="S743" i="1" s="1"/>
  <c r="O743" i="1"/>
  <c r="N743" i="1"/>
  <c r="S742" i="1" a="1"/>
  <c r="S742" i="1" s="1"/>
  <c r="O742" i="1"/>
  <c r="N742" i="1"/>
  <c r="S741" i="1" a="1"/>
  <c r="S741" i="1" s="1"/>
  <c r="O741" i="1"/>
  <c r="N741" i="1"/>
  <c r="S740" i="1" a="1"/>
  <c r="S740" i="1" s="1"/>
  <c r="O740" i="1"/>
  <c r="N740" i="1"/>
  <c r="S739" i="1" a="1"/>
  <c r="S739" i="1" s="1"/>
  <c r="O739" i="1"/>
  <c r="N739" i="1"/>
  <c r="S738" i="1" a="1"/>
  <c r="S738" i="1" s="1"/>
  <c r="O738" i="1"/>
  <c r="N738" i="1"/>
  <c r="S737" i="1" a="1"/>
  <c r="S737" i="1" s="1"/>
  <c r="O737" i="1"/>
  <c r="N737" i="1"/>
  <c r="S736" i="1" a="1"/>
  <c r="S736" i="1" s="1"/>
  <c r="O736" i="1"/>
  <c r="N736" i="1"/>
  <c r="S735" i="1" a="1"/>
  <c r="S735" i="1" s="1"/>
  <c r="O735" i="1"/>
  <c r="N735" i="1"/>
  <c r="S734" i="1"/>
  <c r="S734" i="1" a="1"/>
  <c r="O734" i="1"/>
  <c r="N734" i="1"/>
  <c r="S733" i="1" a="1"/>
  <c r="S733" i="1" s="1"/>
  <c r="O733" i="1"/>
  <c r="N733" i="1"/>
  <c r="S732" i="1" a="1"/>
  <c r="S732" i="1" s="1"/>
  <c r="O732" i="1"/>
  <c r="N732" i="1"/>
  <c r="S731" i="1" a="1"/>
  <c r="S731" i="1" s="1"/>
  <c r="O731" i="1"/>
  <c r="N731" i="1"/>
  <c r="S730" i="1"/>
  <c r="S730" i="1" a="1"/>
  <c r="O730" i="1"/>
  <c r="N730" i="1"/>
  <c r="S729" i="1" a="1"/>
  <c r="S729" i="1" s="1"/>
  <c r="O729" i="1"/>
  <c r="N729" i="1"/>
  <c r="S728" i="1" a="1"/>
  <c r="S728" i="1" s="1"/>
  <c r="O728" i="1"/>
  <c r="N728" i="1"/>
  <c r="S727" i="1" a="1"/>
  <c r="S727" i="1" s="1"/>
  <c r="O727" i="1"/>
  <c r="N727" i="1"/>
  <c r="S726" i="1" a="1"/>
  <c r="S726" i="1" s="1"/>
  <c r="O726" i="1"/>
  <c r="N726" i="1"/>
  <c r="S725" i="1" a="1"/>
  <c r="S725" i="1" s="1"/>
  <c r="O725" i="1"/>
  <c r="N725" i="1"/>
  <c r="S724" i="1"/>
  <c r="S724" i="1" a="1"/>
  <c r="O724" i="1"/>
  <c r="N724" i="1"/>
  <c r="S723" i="1" a="1"/>
  <c r="S723" i="1" s="1"/>
  <c r="O723" i="1"/>
  <c r="N723" i="1"/>
  <c r="S722" i="1" a="1"/>
  <c r="S722" i="1" s="1"/>
  <c r="O722" i="1"/>
  <c r="N722" i="1"/>
  <c r="S721" i="1" a="1"/>
  <c r="S721" i="1" s="1"/>
  <c r="O721" i="1"/>
  <c r="N721" i="1"/>
  <c r="S720" i="1" a="1"/>
  <c r="S720" i="1" s="1"/>
  <c r="O720" i="1"/>
  <c r="N720" i="1"/>
  <c r="S719" i="1" a="1"/>
  <c r="S719" i="1" s="1"/>
  <c r="O719" i="1"/>
  <c r="N719" i="1"/>
  <c r="S718" i="1" a="1"/>
  <c r="S718" i="1" s="1"/>
  <c r="O718" i="1"/>
  <c r="N718" i="1"/>
  <c r="S717" i="1"/>
  <c r="S717" i="1" a="1"/>
  <c r="O717" i="1"/>
  <c r="N717" i="1"/>
  <c r="S716" i="1"/>
  <c r="S716" i="1" a="1"/>
  <c r="O716" i="1"/>
  <c r="N716" i="1"/>
  <c r="S715" i="1" a="1"/>
  <c r="S715" i="1" s="1"/>
  <c r="O715" i="1"/>
  <c r="N715" i="1"/>
  <c r="S714" i="1" a="1"/>
  <c r="S714" i="1" s="1"/>
  <c r="O714" i="1"/>
  <c r="N714" i="1"/>
  <c r="S713" i="1" a="1"/>
  <c r="S713" i="1" s="1"/>
  <c r="O713" i="1"/>
  <c r="N713" i="1"/>
  <c r="S712" i="1" a="1"/>
  <c r="S712" i="1" s="1"/>
  <c r="O712" i="1"/>
  <c r="N712" i="1"/>
  <c r="S711" i="1" a="1"/>
  <c r="S711" i="1" s="1"/>
  <c r="O711" i="1"/>
  <c r="N711" i="1"/>
  <c r="S710" i="1" a="1"/>
  <c r="S710" i="1" s="1"/>
  <c r="O710" i="1"/>
  <c r="N710" i="1"/>
  <c r="S709" i="1" a="1"/>
  <c r="S709" i="1" s="1"/>
  <c r="O709" i="1"/>
  <c r="N709" i="1"/>
  <c r="S708" i="1" a="1"/>
  <c r="S708" i="1" s="1"/>
  <c r="O708" i="1"/>
  <c r="N708" i="1"/>
  <c r="S707" i="1"/>
  <c r="S707" i="1" a="1"/>
  <c r="O707" i="1"/>
  <c r="N707" i="1"/>
  <c r="S706" i="1" a="1"/>
  <c r="S706" i="1" s="1"/>
  <c r="O706" i="1"/>
  <c r="N706" i="1"/>
  <c r="S705" i="1" a="1"/>
  <c r="S705" i="1" s="1"/>
  <c r="O705" i="1"/>
  <c r="N705" i="1"/>
  <c r="S704" i="1" a="1"/>
  <c r="S704" i="1" s="1"/>
  <c r="O704" i="1"/>
  <c r="N704" i="1"/>
  <c r="S703" i="1" a="1"/>
  <c r="S703" i="1" s="1"/>
  <c r="O703" i="1"/>
  <c r="N703" i="1"/>
  <c r="S702" i="1" a="1"/>
  <c r="S702" i="1" s="1"/>
  <c r="O702" i="1"/>
  <c r="N702" i="1"/>
  <c r="S701" i="1"/>
  <c r="S701" i="1" a="1"/>
  <c r="O701" i="1"/>
  <c r="N701" i="1"/>
  <c r="S700" i="1" a="1"/>
  <c r="S700" i="1" s="1"/>
  <c r="O700" i="1"/>
  <c r="N700" i="1"/>
  <c r="S699" i="1" a="1"/>
  <c r="S699" i="1" s="1"/>
  <c r="O699" i="1"/>
  <c r="N699" i="1"/>
  <c r="S698" i="1" a="1"/>
  <c r="S698" i="1" s="1"/>
  <c r="O698" i="1"/>
  <c r="N698" i="1"/>
  <c r="S697" i="1"/>
  <c r="S697" i="1" a="1"/>
  <c r="O697" i="1"/>
  <c r="N697" i="1"/>
  <c r="S696" i="1" a="1"/>
  <c r="S696" i="1" s="1"/>
  <c r="O696" i="1"/>
  <c r="N696" i="1"/>
  <c r="S695" i="1" a="1"/>
  <c r="S695" i="1" s="1"/>
  <c r="O695" i="1"/>
  <c r="N695" i="1"/>
  <c r="S694" i="1" a="1"/>
  <c r="S694" i="1" s="1"/>
  <c r="O694" i="1"/>
  <c r="N694" i="1"/>
  <c r="S693" i="1" a="1"/>
  <c r="S693" i="1" s="1"/>
  <c r="O693" i="1"/>
  <c r="N693" i="1"/>
  <c r="S692" i="1" a="1"/>
  <c r="S692" i="1" s="1"/>
  <c r="O692" i="1"/>
  <c r="N692" i="1"/>
  <c r="S691" i="1" a="1"/>
  <c r="S691" i="1" s="1"/>
  <c r="O691" i="1"/>
  <c r="N691" i="1"/>
  <c r="S690" i="1"/>
  <c r="S690" i="1" a="1"/>
  <c r="O690" i="1"/>
  <c r="N690" i="1"/>
  <c r="S689" i="1" a="1"/>
  <c r="S689" i="1" s="1"/>
  <c r="O689" i="1"/>
  <c r="N689" i="1"/>
  <c r="S688" i="1" a="1"/>
  <c r="S688" i="1" s="1"/>
  <c r="O688" i="1"/>
  <c r="N688" i="1"/>
  <c r="S687" i="1" a="1"/>
  <c r="S687" i="1" s="1"/>
  <c r="O687" i="1"/>
  <c r="N687" i="1"/>
  <c r="S686" i="1" a="1"/>
  <c r="S686" i="1" s="1"/>
  <c r="O686" i="1"/>
  <c r="N686" i="1"/>
  <c r="S685" i="1"/>
  <c r="S685" i="1" a="1"/>
  <c r="O685" i="1"/>
  <c r="N685" i="1"/>
  <c r="S684" i="1"/>
  <c r="S684" i="1" a="1"/>
  <c r="O684" i="1"/>
  <c r="N684" i="1"/>
  <c r="S683" i="1" a="1"/>
  <c r="S683" i="1" s="1"/>
  <c r="O683" i="1"/>
  <c r="N683" i="1"/>
  <c r="S682" i="1" a="1"/>
  <c r="S682" i="1" s="1"/>
  <c r="O682" i="1"/>
  <c r="N682" i="1"/>
  <c r="S681" i="1" a="1"/>
  <c r="S681" i="1" s="1"/>
  <c r="O681" i="1"/>
  <c r="N681" i="1"/>
  <c r="S680" i="1" a="1"/>
  <c r="S680" i="1" s="1"/>
  <c r="O680" i="1"/>
  <c r="N680" i="1"/>
  <c r="S679" i="1" a="1"/>
  <c r="S679" i="1" s="1"/>
  <c r="O679" i="1"/>
  <c r="N679" i="1"/>
  <c r="S678" i="1"/>
  <c r="S678" i="1" a="1"/>
  <c r="O678" i="1"/>
  <c r="N678" i="1"/>
  <c r="S677" i="1" a="1"/>
  <c r="S677" i="1" s="1"/>
  <c r="O677" i="1"/>
  <c r="N677" i="1"/>
  <c r="S676" i="1" a="1"/>
  <c r="S676" i="1" s="1"/>
  <c r="O676" i="1"/>
  <c r="N676" i="1"/>
  <c r="S675" i="1" a="1"/>
  <c r="S675" i="1" s="1"/>
  <c r="O675" i="1"/>
  <c r="N675" i="1"/>
  <c r="S674" i="1" a="1"/>
  <c r="S674" i="1" s="1"/>
  <c r="O674" i="1"/>
  <c r="N674" i="1"/>
  <c r="S673" i="1"/>
  <c r="S673" i="1" a="1"/>
  <c r="O673" i="1"/>
  <c r="N673" i="1"/>
  <c r="S672" i="1" a="1"/>
  <c r="S672" i="1" s="1"/>
  <c r="O672" i="1"/>
  <c r="N672" i="1"/>
  <c r="S671" i="1" a="1"/>
  <c r="S671" i="1" s="1"/>
  <c r="O671" i="1"/>
  <c r="N671" i="1"/>
  <c r="S670" i="1"/>
  <c r="S670" i="1" a="1"/>
  <c r="O670" i="1"/>
  <c r="N670" i="1"/>
  <c r="S669" i="1" a="1"/>
  <c r="S669" i="1" s="1"/>
  <c r="O669" i="1"/>
  <c r="N669" i="1"/>
  <c r="S668" i="1"/>
  <c r="S668" i="1" a="1"/>
  <c r="O668" i="1"/>
  <c r="N668" i="1"/>
  <c r="S667" i="1" a="1"/>
  <c r="S667" i="1" s="1"/>
  <c r="O667" i="1"/>
  <c r="N667" i="1"/>
  <c r="S666" i="1" a="1"/>
  <c r="S666" i="1" s="1"/>
  <c r="O666" i="1"/>
  <c r="N666" i="1"/>
  <c r="S665" i="1" a="1"/>
  <c r="S665" i="1" s="1"/>
  <c r="O665" i="1"/>
  <c r="N665" i="1"/>
  <c r="S664" i="1" a="1"/>
  <c r="S664" i="1" s="1"/>
  <c r="O664" i="1"/>
  <c r="N664" i="1"/>
  <c r="S663" i="1" a="1"/>
  <c r="S663" i="1" s="1"/>
  <c r="O663" i="1"/>
  <c r="N663" i="1"/>
  <c r="S662" i="1"/>
  <c r="S662" i="1" a="1"/>
  <c r="O662" i="1"/>
  <c r="N662" i="1"/>
  <c r="S661" i="1"/>
  <c r="S661" i="1" a="1"/>
  <c r="O661" i="1"/>
  <c r="N661" i="1"/>
  <c r="S660" i="1" a="1"/>
  <c r="S660" i="1" s="1"/>
  <c r="O660" i="1"/>
  <c r="N660" i="1"/>
  <c r="S659" i="1" a="1"/>
  <c r="S659" i="1" s="1"/>
  <c r="O659" i="1"/>
  <c r="N659" i="1"/>
  <c r="S658" i="1" a="1"/>
  <c r="S658" i="1" s="1"/>
  <c r="O658" i="1"/>
  <c r="N658" i="1"/>
  <c r="S657" i="1"/>
  <c r="S657" i="1" a="1"/>
  <c r="O657" i="1"/>
  <c r="N657" i="1"/>
  <c r="S656" i="1" a="1"/>
  <c r="S656" i="1" s="1"/>
  <c r="O656" i="1"/>
  <c r="N656" i="1"/>
  <c r="S655" i="1" a="1"/>
  <c r="S655" i="1" s="1"/>
  <c r="O655" i="1"/>
  <c r="N655" i="1"/>
  <c r="S654" i="1" a="1"/>
  <c r="S654" i="1" s="1"/>
  <c r="O654" i="1"/>
  <c r="N654" i="1"/>
  <c r="S653" i="1"/>
  <c r="S653" i="1" a="1"/>
  <c r="O653" i="1"/>
  <c r="N653" i="1"/>
  <c r="S652" i="1" a="1"/>
  <c r="S652" i="1" s="1"/>
  <c r="O652" i="1"/>
  <c r="N652" i="1"/>
  <c r="S651" i="1"/>
  <c r="S651" i="1" a="1"/>
  <c r="O651" i="1"/>
  <c r="N651" i="1"/>
  <c r="S650" i="1" a="1"/>
  <c r="S650" i="1" s="1"/>
  <c r="O650" i="1"/>
  <c r="N650" i="1"/>
  <c r="S649" i="1"/>
  <c r="S649" i="1" a="1"/>
  <c r="O649" i="1"/>
  <c r="N649" i="1"/>
  <c r="S648" i="1" a="1"/>
  <c r="S648" i="1" s="1"/>
  <c r="O648" i="1"/>
  <c r="N648" i="1"/>
  <c r="S647" i="1" a="1"/>
  <c r="S647" i="1" s="1"/>
  <c r="O647" i="1"/>
  <c r="N647" i="1"/>
  <c r="S646" i="1" a="1"/>
  <c r="S646" i="1" s="1"/>
  <c r="O646" i="1"/>
  <c r="N646" i="1"/>
  <c r="S645" i="1" a="1"/>
  <c r="S645" i="1" s="1"/>
  <c r="O645" i="1"/>
  <c r="N645" i="1"/>
  <c r="S644" i="1" a="1"/>
  <c r="S644" i="1" s="1"/>
  <c r="O644" i="1"/>
  <c r="N644" i="1"/>
  <c r="S643" i="1" a="1"/>
  <c r="S643" i="1" s="1"/>
  <c r="O643" i="1"/>
  <c r="N643" i="1"/>
  <c r="S642" i="1" a="1"/>
  <c r="S642" i="1" s="1"/>
  <c r="O642" i="1"/>
  <c r="N642" i="1"/>
  <c r="S641" i="1" a="1"/>
  <c r="S641" i="1" s="1"/>
  <c r="O641" i="1"/>
  <c r="N641" i="1"/>
  <c r="S640" i="1" a="1"/>
  <c r="S640" i="1" s="1"/>
  <c r="O640" i="1"/>
  <c r="N640" i="1"/>
  <c r="S639" i="1"/>
  <c r="S639" i="1" a="1"/>
  <c r="O639" i="1"/>
  <c r="N639" i="1"/>
  <c r="S638" i="1" a="1"/>
  <c r="S638" i="1" s="1"/>
  <c r="O638" i="1"/>
  <c r="N638" i="1"/>
  <c r="S637" i="1" a="1"/>
  <c r="S637" i="1" s="1"/>
  <c r="O637" i="1"/>
  <c r="N637" i="1"/>
  <c r="S636" i="1" a="1"/>
  <c r="S636" i="1" s="1"/>
  <c r="O636" i="1"/>
  <c r="N636" i="1"/>
  <c r="S635" i="1"/>
  <c r="S635" i="1" a="1"/>
  <c r="O635" i="1"/>
  <c r="N635" i="1"/>
  <c r="S634" i="1" a="1"/>
  <c r="S634" i="1" s="1"/>
  <c r="O634" i="1"/>
  <c r="N634" i="1"/>
  <c r="S633" i="1" a="1"/>
  <c r="S633" i="1" s="1"/>
  <c r="O633" i="1"/>
  <c r="N633" i="1"/>
  <c r="S632" i="1" a="1"/>
  <c r="S632" i="1" s="1"/>
  <c r="O632" i="1"/>
  <c r="N632" i="1"/>
  <c r="S631" i="1" a="1"/>
  <c r="S631" i="1" s="1"/>
  <c r="O631" i="1"/>
  <c r="N631" i="1"/>
  <c r="S630" i="1"/>
  <c r="S630" i="1" a="1"/>
  <c r="O630" i="1"/>
  <c r="N630" i="1"/>
  <c r="S629" i="1" a="1"/>
  <c r="S629" i="1" s="1"/>
  <c r="O629" i="1"/>
  <c r="N629" i="1"/>
  <c r="S628" i="1" a="1"/>
  <c r="S628" i="1" s="1"/>
  <c r="O628" i="1"/>
  <c r="N628" i="1"/>
  <c r="S627" i="1" a="1"/>
  <c r="S627" i="1" s="1"/>
  <c r="O627" i="1"/>
  <c r="N627" i="1"/>
  <c r="S626" i="1" a="1"/>
  <c r="S626" i="1" s="1"/>
  <c r="O626" i="1"/>
  <c r="N626" i="1"/>
  <c r="S625" i="1" a="1"/>
  <c r="S625" i="1" s="1"/>
  <c r="O625" i="1"/>
  <c r="N625" i="1"/>
  <c r="S624" i="1" a="1"/>
  <c r="S624" i="1" s="1"/>
  <c r="O624" i="1"/>
  <c r="N624" i="1"/>
  <c r="S623" i="1" a="1"/>
  <c r="S623" i="1" s="1"/>
  <c r="O623" i="1"/>
  <c r="N623" i="1"/>
  <c r="S622" i="1" a="1"/>
  <c r="S622" i="1" s="1"/>
  <c r="O622" i="1"/>
  <c r="N622" i="1"/>
  <c r="S621" i="1" a="1"/>
  <c r="S621" i="1" s="1"/>
  <c r="O621" i="1"/>
  <c r="N621" i="1"/>
  <c r="S620" i="1" a="1"/>
  <c r="S620" i="1" s="1"/>
  <c r="O620" i="1"/>
  <c r="N620" i="1"/>
  <c r="S619" i="1" a="1"/>
  <c r="S619" i="1" s="1"/>
  <c r="O619" i="1"/>
  <c r="N619" i="1"/>
  <c r="S618" i="1"/>
  <c r="S618" i="1" a="1"/>
  <c r="O618" i="1"/>
  <c r="N618" i="1"/>
  <c r="S617" i="1" a="1"/>
  <c r="S617" i="1" s="1"/>
  <c r="O617" i="1"/>
  <c r="N617" i="1"/>
  <c r="S616" i="1" a="1"/>
  <c r="S616" i="1" s="1"/>
  <c r="O616" i="1"/>
  <c r="N616" i="1"/>
  <c r="S615" i="1" a="1"/>
  <c r="S615" i="1" s="1"/>
  <c r="O615" i="1"/>
  <c r="N615" i="1"/>
  <c r="S614" i="1" a="1"/>
  <c r="S614" i="1" s="1"/>
  <c r="O614" i="1"/>
  <c r="N614" i="1"/>
  <c r="S613" i="1"/>
  <c r="S613" i="1" a="1"/>
  <c r="O613" i="1"/>
  <c r="N613" i="1"/>
  <c r="S612" i="1" a="1"/>
  <c r="S612" i="1" s="1"/>
  <c r="O612" i="1"/>
  <c r="N612" i="1"/>
  <c r="S611" i="1" a="1"/>
  <c r="S611" i="1" s="1"/>
  <c r="O611" i="1"/>
  <c r="N611" i="1"/>
  <c r="S610" i="1" a="1"/>
  <c r="S610" i="1" s="1"/>
  <c r="O610" i="1"/>
  <c r="N610" i="1"/>
  <c r="S609" i="1" a="1"/>
  <c r="S609" i="1" s="1"/>
  <c r="O609" i="1"/>
  <c r="N609" i="1"/>
  <c r="S608" i="1" a="1"/>
  <c r="S608" i="1" s="1"/>
  <c r="O608" i="1"/>
  <c r="N608" i="1"/>
  <c r="S607" i="1" a="1"/>
  <c r="S607" i="1" s="1"/>
  <c r="O607" i="1"/>
  <c r="N607" i="1"/>
  <c r="S606" i="1"/>
  <c r="S606" i="1" a="1"/>
  <c r="O606" i="1"/>
  <c r="N606" i="1"/>
  <c r="S605" i="1" a="1"/>
  <c r="S605" i="1" s="1"/>
  <c r="O605" i="1"/>
  <c r="N605" i="1"/>
  <c r="S604" i="1" a="1"/>
  <c r="S604" i="1" s="1"/>
  <c r="O604" i="1"/>
  <c r="N604" i="1"/>
  <c r="S603" i="1" a="1"/>
  <c r="S603" i="1" s="1"/>
  <c r="O603" i="1"/>
  <c r="N603" i="1"/>
  <c r="S602" i="1"/>
  <c r="S602" i="1" a="1"/>
  <c r="O602" i="1"/>
  <c r="N602" i="1"/>
  <c r="S601" i="1" a="1"/>
  <c r="S601" i="1" s="1"/>
  <c r="O601" i="1"/>
  <c r="N601" i="1"/>
  <c r="S600" i="1" a="1"/>
  <c r="S600" i="1" s="1"/>
  <c r="O600" i="1"/>
  <c r="N600" i="1"/>
  <c r="S599" i="1" a="1"/>
  <c r="S599" i="1" s="1"/>
  <c r="O599" i="1"/>
  <c r="N599" i="1"/>
  <c r="S598" i="1" a="1"/>
  <c r="S598" i="1" s="1"/>
  <c r="O598" i="1"/>
  <c r="N598" i="1"/>
  <c r="S597" i="1" a="1"/>
  <c r="S597" i="1" s="1"/>
  <c r="O597" i="1"/>
  <c r="N597" i="1"/>
  <c r="S596" i="1"/>
  <c r="S596" i="1" a="1"/>
  <c r="O596" i="1"/>
  <c r="N596" i="1"/>
  <c r="S595" i="1" a="1"/>
  <c r="S595" i="1" s="1"/>
  <c r="O595" i="1"/>
  <c r="N595" i="1"/>
  <c r="S594" i="1" a="1"/>
  <c r="S594" i="1" s="1"/>
  <c r="O594" i="1"/>
  <c r="N594" i="1"/>
  <c r="S593" i="1" a="1"/>
  <c r="S593" i="1" s="1"/>
  <c r="O593" i="1"/>
  <c r="N593" i="1"/>
  <c r="S592" i="1" a="1"/>
  <c r="S592" i="1" s="1"/>
  <c r="O592" i="1"/>
  <c r="N592" i="1"/>
  <c r="S591" i="1" a="1"/>
  <c r="S591" i="1" s="1"/>
  <c r="O591" i="1"/>
  <c r="N591" i="1"/>
  <c r="S590" i="1" a="1"/>
  <c r="S590" i="1" s="1"/>
  <c r="O590" i="1"/>
  <c r="N590" i="1"/>
  <c r="S589" i="1" a="1"/>
  <c r="S589" i="1" s="1"/>
  <c r="O589" i="1"/>
  <c r="N589" i="1"/>
  <c r="S588" i="1" a="1"/>
  <c r="S588" i="1" s="1"/>
  <c r="O588" i="1"/>
  <c r="N588" i="1"/>
  <c r="S587" i="1"/>
  <c r="S587" i="1" a="1"/>
  <c r="O587" i="1"/>
  <c r="N587" i="1"/>
  <c r="S586" i="1" a="1"/>
  <c r="S586" i="1" s="1"/>
  <c r="O586" i="1"/>
  <c r="N586" i="1"/>
  <c r="S585" i="1"/>
  <c r="S585" i="1" a="1"/>
  <c r="O585" i="1"/>
  <c r="N585" i="1"/>
  <c r="S584" i="1" a="1"/>
  <c r="S584" i="1" s="1"/>
  <c r="O584" i="1"/>
  <c r="N584" i="1"/>
  <c r="S583" i="1" a="1"/>
  <c r="S583" i="1" s="1"/>
  <c r="O583" i="1"/>
  <c r="N583" i="1"/>
  <c r="S582" i="1" a="1"/>
  <c r="S582" i="1" s="1"/>
  <c r="O582" i="1"/>
  <c r="N582" i="1"/>
  <c r="S581" i="1" a="1"/>
  <c r="S581" i="1" s="1"/>
  <c r="O581" i="1"/>
  <c r="N581" i="1"/>
  <c r="S580" i="1" a="1"/>
  <c r="S580" i="1" s="1"/>
  <c r="O580" i="1"/>
  <c r="N580" i="1"/>
  <c r="S579" i="1" a="1"/>
  <c r="S579" i="1" s="1"/>
  <c r="O579" i="1"/>
  <c r="N579" i="1"/>
  <c r="S578" i="1" a="1"/>
  <c r="S578" i="1" s="1"/>
  <c r="O578" i="1"/>
  <c r="N578" i="1"/>
  <c r="S577" i="1" a="1"/>
  <c r="S577" i="1" s="1"/>
  <c r="O577" i="1"/>
  <c r="N577" i="1"/>
  <c r="S576" i="1" a="1"/>
  <c r="S576" i="1" s="1"/>
  <c r="O576" i="1"/>
  <c r="N576" i="1"/>
  <c r="S575" i="1" a="1"/>
  <c r="S575" i="1" s="1"/>
  <c r="O575" i="1"/>
  <c r="N575" i="1"/>
  <c r="S574" i="1" a="1"/>
  <c r="S574" i="1" s="1"/>
  <c r="O574" i="1"/>
  <c r="N574" i="1"/>
  <c r="S573" i="1"/>
  <c r="S573" i="1" a="1"/>
  <c r="O573" i="1"/>
  <c r="N573" i="1"/>
  <c r="S572" i="1" a="1"/>
  <c r="S572" i="1" s="1"/>
  <c r="O572" i="1"/>
  <c r="N572" i="1"/>
  <c r="S571" i="1"/>
  <c r="S571" i="1" a="1"/>
  <c r="O571" i="1"/>
  <c r="N571" i="1"/>
  <c r="S570" i="1"/>
  <c r="S570" i="1" a="1"/>
  <c r="O570" i="1"/>
  <c r="N570" i="1"/>
  <c r="S569" i="1"/>
  <c r="S569" i="1" a="1"/>
  <c r="O569" i="1"/>
  <c r="N569" i="1"/>
  <c r="S568" i="1" a="1"/>
  <c r="S568" i="1" s="1"/>
  <c r="O568" i="1"/>
  <c r="N568" i="1"/>
  <c r="S567" i="1"/>
  <c r="S567" i="1" a="1"/>
  <c r="O567" i="1"/>
  <c r="N567" i="1"/>
  <c r="S566" i="1" a="1"/>
  <c r="S566" i="1" s="1"/>
  <c r="O566" i="1"/>
  <c r="N566" i="1"/>
  <c r="S565" i="1" a="1"/>
  <c r="S565" i="1" s="1"/>
  <c r="O565" i="1"/>
  <c r="N565" i="1"/>
  <c r="S564" i="1" a="1"/>
  <c r="S564" i="1" s="1"/>
  <c r="O564" i="1"/>
  <c r="N564" i="1"/>
  <c r="S563" i="1" a="1"/>
  <c r="S563" i="1" s="1"/>
  <c r="O563" i="1"/>
  <c r="N563" i="1"/>
  <c r="S562" i="1"/>
  <c r="S562" i="1" a="1"/>
  <c r="O562" i="1"/>
  <c r="N562" i="1"/>
  <c r="S561" i="1" a="1"/>
  <c r="S561" i="1" s="1"/>
  <c r="O561" i="1"/>
  <c r="N561" i="1"/>
  <c r="S560" i="1" a="1"/>
  <c r="S560" i="1" s="1"/>
  <c r="O560" i="1"/>
  <c r="N560" i="1"/>
  <c r="S559" i="1" a="1"/>
  <c r="S559" i="1" s="1"/>
  <c r="O559" i="1"/>
  <c r="N559" i="1"/>
  <c r="S558" i="1" a="1"/>
  <c r="S558" i="1" s="1"/>
  <c r="O558" i="1"/>
  <c r="N558" i="1"/>
  <c r="S557" i="1" a="1"/>
  <c r="S557" i="1" s="1"/>
  <c r="O557" i="1"/>
  <c r="N557" i="1"/>
  <c r="S556" i="1" a="1"/>
  <c r="S556" i="1" s="1"/>
  <c r="O556" i="1"/>
  <c r="N556" i="1"/>
  <c r="S555" i="1" a="1"/>
  <c r="S555" i="1" s="1"/>
  <c r="O555" i="1"/>
  <c r="N555" i="1"/>
  <c r="S554" i="1" a="1"/>
  <c r="S554" i="1" s="1"/>
  <c r="O554" i="1"/>
  <c r="N554" i="1"/>
  <c r="S553" i="1" a="1"/>
  <c r="S553" i="1" s="1"/>
  <c r="O553" i="1"/>
  <c r="N553" i="1"/>
  <c r="S552" i="1" a="1"/>
  <c r="S552" i="1" s="1"/>
  <c r="O552" i="1"/>
  <c r="N552" i="1"/>
  <c r="S551" i="1" a="1"/>
  <c r="S551" i="1" s="1"/>
  <c r="O551" i="1"/>
  <c r="N551" i="1"/>
  <c r="S550" i="1" a="1"/>
  <c r="S550" i="1" s="1"/>
  <c r="O550" i="1"/>
  <c r="N550" i="1"/>
  <c r="S549" i="1" a="1"/>
  <c r="S549" i="1" s="1"/>
  <c r="O549" i="1"/>
  <c r="N549" i="1"/>
  <c r="S548" i="1" a="1"/>
  <c r="S548" i="1" s="1"/>
  <c r="O548" i="1"/>
  <c r="N548" i="1"/>
  <c r="S547" i="1" a="1"/>
  <c r="S547" i="1" s="1"/>
  <c r="O547" i="1"/>
  <c r="N547" i="1"/>
  <c r="S546" i="1" a="1"/>
  <c r="S546" i="1" s="1"/>
  <c r="O546" i="1"/>
  <c r="N546" i="1"/>
  <c r="S545" i="1"/>
  <c r="S545" i="1" a="1"/>
  <c r="O545" i="1"/>
  <c r="N545" i="1"/>
  <c r="S544" i="1" a="1"/>
  <c r="S544" i="1" s="1"/>
  <c r="O544" i="1"/>
  <c r="N544" i="1"/>
  <c r="S543" i="1" a="1"/>
  <c r="S543" i="1" s="1"/>
  <c r="O543" i="1"/>
  <c r="N543" i="1"/>
  <c r="S542" i="1" a="1"/>
  <c r="S542" i="1" s="1"/>
  <c r="O542" i="1"/>
  <c r="N542" i="1"/>
  <c r="S541" i="1"/>
  <c r="S541" i="1" a="1"/>
  <c r="O541" i="1"/>
  <c r="N541" i="1"/>
  <c r="S540" i="1"/>
  <c r="S540" i="1" a="1"/>
  <c r="O540" i="1"/>
  <c r="N540" i="1"/>
  <c r="S539" i="1" a="1"/>
  <c r="S539" i="1" s="1"/>
  <c r="O539" i="1"/>
  <c r="N539" i="1"/>
  <c r="S538" i="1" a="1"/>
  <c r="S538" i="1" s="1"/>
  <c r="O538" i="1"/>
  <c r="N538" i="1"/>
  <c r="S537" i="1" a="1"/>
  <c r="S537" i="1" s="1"/>
  <c r="O537" i="1"/>
  <c r="N537" i="1"/>
  <c r="S536" i="1" a="1"/>
  <c r="S536" i="1" s="1"/>
  <c r="O536" i="1"/>
  <c r="N536" i="1"/>
  <c r="S535" i="1" a="1"/>
  <c r="S535" i="1" s="1"/>
  <c r="O535" i="1"/>
  <c r="N535" i="1"/>
  <c r="S534" i="1" a="1"/>
  <c r="S534" i="1" s="1"/>
  <c r="O534" i="1"/>
  <c r="N534" i="1"/>
  <c r="S533" i="1"/>
  <c r="S533" i="1" a="1"/>
  <c r="O533" i="1"/>
  <c r="N533" i="1"/>
  <c r="S532" i="1" a="1"/>
  <c r="S532" i="1" s="1"/>
  <c r="O532" i="1"/>
  <c r="N532" i="1"/>
  <c r="S531" i="1" a="1"/>
  <c r="S531" i="1" s="1"/>
  <c r="O531" i="1"/>
  <c r="N531" i="1"/>
  <c r="S530" i="1"/>
  <c r="S530" i="1" a="1"/>
  <c r="O530" i="1"/>
  <c r="N530" i="1"/>
  <c r="S529" i="1" a="1"/>
  <c r="S529" i="1" s="1"/>
  <c r="O529" i="1"/>
  <c r="N529" i="1"/>
  <c r="S528" i="1" a="1"/>
  <c r="S528" i="1" s="1"/>
  <c r="O528" i="1"/>
  <c r="N528" i="1"/>
  <c r="S527" i="1"/>
  <c r="S527" i="1" a="1"/>
  <c r="O527" i="1"/>
  <c r="N527" i="1"/>
  <c r="S526" i="1" a="1"/>
  <c r="S526" i="1" s="1"/>
  <c r="O526" i="1"/>
  <c r="N526" i="1"/>
  <c r="S525" i="1" a="1"/>
  <c r="S525" i="1" s="1"/>
  <c r="O525" i="1"/>
  <c r="N525" i="1"/>
  <c r="S524" i="1" a="1"/>
  <c r="S524" i="1" s="1"/>
  <c r="O524" i="1"/>
  <c r="N524" i="1"/>
  <c r="S523" i="1" a="1"/>
  <c r="S523" i="1" s="1"/>
  <c r="O523" i="1"/>
  <c r="N523" i="1"/>
  <c r="S522" i="1" a="1"/>
  <c r="S522" i="1" s="1"/>
  <c r="O522" i="1"/>
  <c r="N522" i="1"/>
  <c r="S521" i="1" a="1"/>
  <c r="S521" i="1" s="1"/>
  <c r="O521" i="1"/>
  <c r="N521" i="1"/>
  <c r="S520" i="1" a="1"/>
  <c r="S520" i="1" s="1"/>
  <c r="O520" i="1"/>
  <c r="N520" i="1"/>
  <c r="S519" i="1" a="1"/>
  <c r="S519" i="1" s="1"/>
  <c r="O519" i="1"/>
  <c r="N519" i="1"/>
  <c r="S518" i="1" a="1"/>
  <c r="S518" i="1" s="1"/>
  <c r="O518" i="1"/>
  <c r="N518" i="1"/>
  <c r="S517" i="1" a="1"/>
  <c r="S517" i="1" s="1"/>
  <c r="O517" i="1"/>
  <c r="N517" i="1"/>
  <c r="S516" i="1"/>
  <c r="S516" i="1" a="1"/>
  <c r="O516" i="1"/>
  <c r="N516" i="1"/>
  <c r="S515" i="1" a="1"/>
  <c r="S515" i="1" s="1"/>
  <c r="O515" i="1"/>
  <c r="N515" i="1"/>
  <c r="S514" i="1" a="1"/>
  <c r="S514" i="1" s="1"/>
  <c r="O514" i="1"/>
  <c r="N514" i="1"/>
  <c r="S513" i="1" a="1"/>
  <c r="S513" i="1" s="1"/>
  <c r="O513" i="1"/>
  <c r="N513" i="1"/>
  <c r="S512" i="1" a="1"/>
  <c r="S512" i="1" s="1"/>
  <c r="O512" i="1"/>
  <c r="N512" i="1"/>
  <c r="S511" i="1"/>
  <c r="S511" i="1" a="1"/>
  <c r="O511" i="1"/>
  <c r="N511" i="1"/>
  <c r="S510" i="1" a="1"/>
  <c r="S510" i="1" s="1"/>
  <c r="O510" i="1"/>
  <c r="N510" i="1"/>
  <c r="S509" i="1" a="1"/>
  <c r="S509" i="1" s="1"/>
  <c r="O509" i="1"/>
  <c r="N509" i="1"/>
  <c r="S508" i="1" a="1"/>
  <c r="S508" i="1" s="1"/>
  <c r="O508" i="1"/>
  <c r="N508" i="1"/>
  <c r="S507" i="1"/>
  <c r="S507" i="1" a="1"/>
  <c r="O507" i="1"/>
  <c r="N507" i="1"/>
  <c r="S506" i="1" a="1"/>
  <c r="S506" i="1" s="1"/>
  <c r="O506" i="1"/>
  <c r="N506" i="1"/>
  <c r="S505" i="1" a="1"/>
  <c r="S505" i="1" s="1"/>
  <c r="O505" i="1"/>
  <c r="N505" i="1"/>
  <c r="S504" i="1" a="1"/>
  <c r="S504" i="1" s="1"/>
  <c r="O504" i="1"/>
  <c r="N504" i="1"/>
  <c r="S503" i="1" a="1"/>
  <c r="S503" i="1" s="1"/>
  <c r="O503" i="1"/>
  <c r="N503" i="1"/>
  <c r="S502" i="1" a="1"/>
  <c r="S502" i="1" s="1"/>
  <c r="O502" i="1"/>
  <c r="N502" i="1"/>
  <c r="S501" i="1" a="1"/>
  <c r="S501" i="1" s="1"/>
  <c r="O501" i="1"/>
  <c r="N501" i="1"/>
  <c r="S500" i="1" a="1"/>
  <c r="S500" i="1" s="1"/>
  <c r="O500" i="1"/>
  <c r="N500" i="1"/>
  <c r="S499" i="1" a="1"/>
  <c r="S499" i="1" s="1"/>
  <c r="O499" i="1"/>
  <c r="N499" i="1"/>
  <c r="S498" i="1" a="1"/>
  <c r="S498" i="1" s="1"/>
  <c r="O498" i="1"/>
  <c r="N498" i="1"/>
  <c r="S497" i="1" a="1"/>
  <c r="S497" i="1" s="1"/>
  <c r="O497" i="1"/>
  <c r="N497" i="1"/>
  <c r="S496" i="1" a="1"/>
  <c r="S496" i="1" s="1"/>
  <c r="O496" i="1"/>
  <c r="N496" i="1"/>
  <c r="S495" i="1" a="1"/>
  <c r="S495" i="1" s="1"/>
  <c r="O495" i="1"/>
  <c r="N495" i="1"/>
  <c r="S494" i="1"/>
  <c r="S494" i="1" a="1"/>
  <c r="O494" i="1"/>
  <c r="N494" i="1"/>
  <c r="S493" i="1" a="1"/>
  <c r="S493" i="1" s="1"/>
  <c r="O493" i="1"/>
  <c r="N493" i="1"/>
  <c r="S492" i="1"/>
  <c r="S492" i="1" a="1"/>
  <c r="O492" i="1"/>
  <c r="N492" i="1"/>
  <c r="S491" i="1" a="1"/>
  <c r="S491" i="1" s="1"/>
  <c r="O491" i="1"/>
  <c r="N491" i="1"/>
  <c r="S490" i="1" a="1"/>
  <c r="S490" i="1" s="1"/>
  <c r="O490" i="1"/>
  <c r="N490" i="1"/>
  <c r="S489" i="1" a="1"/>
  <c r="S489" i="1" s="1"/>
  <c r="O489" i="1"/>
  <c r="N489" i="1"/>
  <c r="S488" i="1" a="1"/>
  <c r="S488" i="1" s="1"/>
  <c r="O488" i="1"/>
  <c r="N488" i="1"/>
  <c r="S487" i="1" a="1"/>
  <c r="S487" i="1" s="1"/>
  <c r="O487" i="1"/>
  <c r="N487" i="1"/>
  <c r="S486" i="1" a="1"/>
  <c r="S486" i="1" s="1"/>
  <c r="O486" i="1"/>
  <c r="N486" i="1"/>
  <c r="S485" i="1" a="1"/>
  <c r="S485" i="1" s="1"/>
  <c r="O485" i="1"/>
  <c r="N485" i="1"/>
  <c r="S484" i="1" a="1"/>
  <c r="S484" i="1" s="1"/>
  <c r="O484" i="1"/>
  <c r="N484" i="1"/>
  <c r="S483" i="1" a="1"/>
  <c r="S483" i="1" s="1"/>
  <c r="O483" i="1"/>
  <c r="N483" i="1"/>
  <c r="S482" i="1" a="1"/>
  <c r="S482" i="1" s="1"/>
  <c r="O482" i="1"/>
  <c r="N482" i="1"/>
  <c r="S481" i="1"/>
  <c r="S481" i="1" a="1"/>
  <c r="O481" i="1"/>
  <c r="N481" i="1"/>
  <c r="S480" i="1" a="1"/>
  <c r="S480" i="1" s="1"/>
  <c r="O480" i="1"/>
  <c r="N480" i="1"/>
  <c r="S479" i="1" a="1"/>
  <c r="S479" i="1" s="1"/>
  <c r="O479" i="1"/>
  <c r="N479" i="1"/>
  <c r="S478" i="1"/>
  <c r="S478" i="1" a="1"/>
  <c r="O478" i="1"/>
  <c r="N478" i="1"/>
  <c r="S477" i="1" a="1"/>
  <c r="S477" i="1" s="1"/>
  <c r="O477" i="1"/>
  <c r="N477" i="1"/>
  <c r="S476" i="1"/>
  <c r="S476" i="1" a="1"/>
  <c r="O476" i="1"/>
  <c r="N476" i="1"/>
  <c r="S475" i="1" a="1"/>
  <c r="S475" i="1" s="1"/>
  <c r="O475" i="1"/>
  <c r="N475" i="1"/>
  <c r="S474" i="1"/>
  <c r="S474" i="1" a="1"/>
  <c r="O474" i="1"/>
  <c r="N474" i="1"/>
  <c r="S473" i="1"/>
  <c r="S473" i="1" a="1"/>
  <c r="O473" i="1"/>
  <c r="N473" i="1"/>
  <c r="S472" i="1" a="1"/>
  <c r="S472" i="1" s="1"/>
  <c r="O472" i="1"/>
  <c r="N472" i="1"/>
  <c r="S471" i="1" a="1"/>
  <c r="S471" i="1" s="1"/>
  <c r="O471" i="1"/>
  <c r="N471" i="1"/>
  <c r="S470" i="1" a="1"/>
  <c r="S470" i="1" s="1"/>
  <c r="O470" i="1"/>
  <c r="N470" i="1"/>
  <c r="S469" i="1" a="1"/>
  <c r="S469" i="1" s="1"/>
  <c r="O469" i="1"/>
  <c r="N469" i="1"/>
  <c r="S468" i="1" a="1"/>
  <c r="S468" i="1" s="1"/>
  <c r="O468" i="1"/>
  <c r="N468" i="1"/>
  <c r="S467" i="1" a="1"/>
  <c r="S467" i="1" s="1"/>
  <c r="O467" i="1"/>
  <c r="N467" i="1"/>
  <c r="S466" i="1" a="1"/>
  <c r="S466" i="1" s="1"/>
  <c r="O466" i="1"/>
  <c r="N466" i="1"/>
  <c r="S465" i="1" a="1"/>
  <c r="S465" i="1" s="1"/>
  <c r="O465" i="1"/>
  <c r="N465" i="1"/>
  <c r="S464" i="1" a="1"/>
  <c r="S464" i="1" s="1"/>
  <c r="O464" i="1"/>
  <c r="N464" i="1"/>
  <c r="S463" i="1" a="1"/>
  <c r="S463" i="1" s="1"/>
  <c r="O463" i="1"/>
  <c r="N463" i="1"/>
  <c r="S462" i="1" a="1"/>
  <c r="S462" i="1" s="1"/>
  <c r="O462" i="1"/>
  <c r="N462" i="1"/>
  <c r="S461" i="1"/>
  <c r="S461" i="1" a="1"/>
  <c r="O461" i="1"/>
  <c r="N461" i="1"/>
  <c r="S460" i="1"/>
  <c r="S460" i="1" a="1"/>
  <c r="O460" i="1"/>
  <c r="N460" i="1"/>
  <c r="S459" i="1"/>
  <c r="S459" i="1" a="1"/>
  <c r="O459" i="1"/>
  <c r="N459" i="1"/>
  <c r="S458" i="1" a="1"/>
  <c r="S458" i="1" s="1"/>
  <c r="O458" i="1"/>
  <c r="N458" i="1"/>
  <c r="S457" i="1" a="1"/>
  <c r="S457" i="1" s="1"/>
  <c r="O457" i="1"/>
  <c r="N457" i="1"/>
  <c r="S456" i="1" a="1"/>
  <c r="S456" i="1" s="1"/>
  <c r="O456" i="1"/>
  <c r="N456" i="1"/>
  <c r="S455" i="1" a="1"/>
  <c r="S455" i="1" s="1"/>
  <c r="O455" i="1"/>
  <c r="N455" i="1"/>
  <c r="S454" i="1" a="1"/>
  <c r="S454" i="1" s="1"/>
  <c r="O454" i="1"/>
  <c r="N454" i="1"/>
  <c r="S453" i="1" a="1"/>
  <c r="S453" i="1" s="1"/>
  <c r="O453" i="1"/>
  <c r="N453" i="1"/>
  <c r="S452" i="1" a="1"/>
  <c r="S452" i="1" s="1"/>
  <c r="O452" i="1"/>
  <c r="N452" i="1"/>
  <c r="S451" i="1" a="1"/>
  <c r="S451" i="1" s="1"/>
  <c r="O451" i="1"/>
  <c r="N451" i="1"/>
  <c r="S450" i="1" a="1"/>
  <c r="S450" i="1" s="1"/>
  <c r="O450" i="1"/>
  <c r="N450" i="1"/>
  <c r="S449" i="1" a="1"/>
  <c r="S449" i="1" s="1"/>
  <c r="O449" i="1"/>
  <c r="N449" i="1"/>
  <c r="S448" i="1" a="1"/>
  <c r="S448" i="1" s="1"/>
  <c r="O448" i="1"/>
  <c r="N448" i="1"/>
  <c r="S447" i="1"/>
  <c r="S447" i="1" a="1"/>
  <c r="O447" i="1"/>
  <c r="N447" i="1"/>
  <c r="S446" i="1" a="1"/>
  <c r="S446" i="1" s="1"/>
  <c r="O446" i="1"/>
  <c r="N446" i="1"/>
  <c r="S445" i="1"/>
  <c r="S445" i="1" a="1"/>
  <c r="O445" i="1"/>
  <c r="N445" i="1"/>
  <c r="S444" i="1" a="1"/>
  <c r="S444" i="1" s="1"/>
  <c r="O444" i="1"/>
  <c r="N444" i="1"/>
  <c r="S443" i="1" a="1"/>
  <c r="S443" i="1" s="1"/>
  <c r="O443" i="1"/>
  <c r="N443" i="1"/>
  <c r="S442" i="1" a="1"/>
  <c r="S442" i="1" s="1"/>
  <c r="O442" i="1"/>
  <c r="N442" i="1"/>
  <c r="S441" i="1"/>
  <c r="S441" i="1" a="1"/>
  <c r="O441" i="1"/>
  <c r="N441" i="1"/>
  <c r="S440" i="1" a="1"/>
  <c r="S440" i="1" s="1"/>
  <c r="O440" i="1"/>
  <c r="N440" i="1"/>
  <c r="S439" i="1" a="1"/>
  <c r="S439" i="1" s="1"/>
  <c r="O439" i="1"/>
  <c r="N439" i="1"/>
  <c r="S438" i="1"/>
  <c r="S438" i="1" a="1"/>
  <c r="O438" i="1"/>
  <c r="N438" i="1"/>
  <c r="S437" i="1" a="1"/>
  <c r="S437" i="1" s="1"/>
  <c r="O437" i="1"/>
  <c r="N437" i="1"/>
  <c r="S436" i="1" a="1"/>
  <c r="S436" i="1" s="1"/>
  <c r="O436" i="1"/>
  <c r="N436" i="1"/>
  <c r="S435" i="1" a="1"/>
  <c r="S435" i="1" s="1"/>
  <c r="O435" i="1"/>
  <c r="N435" i="1"/>
  <c r="S434" i="1" a="1"/>
  <c r="S434" i="1" s="1"/>
  <c r="O434" i="1"/>
  <c r="N434" i="1"/>
  <c r="S433" i="1"/>
  <c r="S433" i="1" a="1"/>
  <c r="O433" i="1"/>
  <c r="N433" i="1"/>
  <c r="S432" i="1" a="1"/>
  <c r="S432" i="1" s="1"/>
  <c r="O432" i="1"/>
  <c r="N432" i="1"/>
  <c r="S431" i="1" a="1"/>
  <c r="S431" i="1" s="1"/>
  <c r="O431" i="1"/>
  <c r="N431" i="1"/>
  <c r="S430" i="1"/>
  <c r="S430" i="1" a="1"/>
  <c r="O430" i="1"/>
  <c r="N430" i="1"/>
  <c r="S429" i="1" a="1"/>
  <c r="S429" i="1" s="1"/>
  <c r="O429" i="1"/>
  <c r="N429" i="1"/>
  <c r="S428" i="1"/>
  <c r="S428" i="1" a="1"/>
  <c r="O428" i="1"/>
  <c r="N428" i="1"/>
  <c r="S427" i="1" a="1"/>
  <c r="S427" i="1" s="1"/>
  <c r="O427" i="1"/>
  <c r="N427" i="1"/>
  <c r="S426" i="1" a="1"/>
  <c r="S426" i="1" s="1"/>
  <c r="O426" i="1"/>
  <c r="N426" i="1"/>
  <c r="S425" i="1"/>
  <c r="S425" i="1" a="1"/>
  <c r="O425" i="1"/>
  <c r="N425" i="1"/>
  <c r="S424" i="1" a="1"/>
  <c r="S424" i="1" s="1"/>
  <c r="O424" i="1"/>
  <c r="N424" i="1"/>
  <c r="S423" i="1" a="1"/>
  <c r="S423" i="1" s="1"/>
  <c r="O423" i="1"/>
  <c r="N423" i="1"/>
  <c r="S422" i="1" a="1"/>
  <c r="S422" i="1" s="1"/>
  <c r="O422" i="1"/>
  <c r="N422" i="1"/>
  <c r="S421" i="1" a="1"/>
  <c r="S421" i="1" s="1"/>
  <c r="O421" i="1"/>
  <c r="N421" i="1"/>
  <c r="S420" i="1" a="1"/>
  <c r="S420" i="1" s="1"/>
  <c r="O420" i="1"/>
  <c r="N420" i="1"/>
  <c r="S419" i="1" a="1"/>
  <c r="S419" i="1" s="1"/>
  <c r="O419" i="1"/>
  <c r="N419" i="1"/>
  <c r="S418" i="1" a="1"/>
  <c r="S418" i="1" s="1"/>
  <c r="O418" i="1"/>
  <c r="N418" i="1"/>
  <c r="S417" i="1" a="1"/>
  <c r="S417" i="1" s="1"/>
  <c r="O417" i="1"/>
  <c r="N417" i="1"/>
  <c r="S416" i="1" a="1"/>
  <c r="S416" i="1" s="1"/>
  <c r="O416" i="1"/>
  <c r="N416" i="1"/>
  <c r="S415" i="1" a="1"/>
  <c r="S415" i="1" s="1"/>
  <c r="O415" i="1"/>
  <c r="N415" i="1"/>
  <c r="S414" i="1"/>
  <c r="S414" i="1" a="1"/>
  <c r="O414" i="1"/>
  <c r="N414" i="1"/>
  <c r="S413" i="1" a="1"/>
  <c r="S413" i="1" s="1"/>
  <c r="O413" i="1"/>
  <c r="N413" i="1"/>
  <c r="S412" i="1"/>
  <c r="S412" i="1" a="1"/>
  <c r="O412" i="1"/>
  <c r="N412" i="1"/>
  <c r="S411" i="1" a="1"/>
  <c r="S411" i="1" s="1"/>
  <c r="O411" i="1"/>
  <c r="N411" i="1"/>
  <c r="S410" i="1"/>
  <c r="S410" i="1" a="1"/>
  <c r="O410" i="1"/>
  <c r="N410" i="1"/>
  <c r="S409" i="1" a="1"/>
  <c r="S409" i="1" s="1"/>
  <c r="O409" i="1"/>
  <c r="N409" i="1"/>
  <c r="S408" i="1" a="1"/>
  <c r="S408" i="1" s="1"/>
  <c r="O408" i="1"/>
  <c r="N408" i="1"/>
  <c r="S407" i="1" a="1"/>
  <c r="S407" i="1" s="1"/>
  <c r="O407" i="1"/>
  <c r="N407" i="1"/>
  <c r="S406" i="1" a="1"/>
  <c r="S406" i="1" s="1"/>
  <c r="O406" i="1"/>
  <c r="N406" i="1"/>
  <c r="S405" i="1"/>
  <c r="S405" i="1" a="1"/>
  <c r="O405" i="1"/>
  <c r="N405" i="1"/>
  <c r="S404" i="1" a="1"/>
  <c r="S404" i="1" s="1"/>
  <c r="O404" i="1"/>
  <c r="N404" i="1"/>
  <c r="S403" i="1" a="1"/>
  <c r="S403" i="1" s="1"/>
  <c r="O403" i="1"/>
  <c r="N403" i="1"/>
  <c r="S402" i="1" a="1"/>
  <c r="S402" i="1" s="1"/>
  <c r="O402" i="1"/>
  <c r="N402" i="1"/>
  <c r="S401" i="1"/>
  <c r="S401" i="1" a="1"/>
  <c r="O401" i="1"/>
  <c r="N401" i="1"/>
  <c r="S400" i="1" a="1"/>
  <c r="S400" i="1" s="1"/>
  <c r="O400" i="1"/>
  <c r="N400" i="1"/>
  <c r="S399" i="1" a="1"/>
  <c r="S399" i="1" s="1"/>
  <c r="O399" i="1"/>
  <c r="N399" i="1"/>
  <c r="S398" i="1" a="1"/>
  <c r="S398" i="1" s="1"/>
  <c r="O398" i="1"/>
  <c r="N398" i="1"/>
  <c r="S397" i="1" a="1"/>
  <c r="S397" i="1" s="1"/>
  <c r="O397" i="1"/>
  <c r="N397" i="1"/>
  <c r="S396" i="1"/>
  <c r="S396" i="1" a="1"/>
  <c r="O396" i="1"/>
  <c r="N396" i="1"/>
  <c r="S395" i="1"/>
  <c r="S395" i="1" a="1"/>
  <c r="O395" i="1"/>
  <c r="N395" i="1"/>
  <c r="S394" i="1" a="1"/>
  <c r="S394" i="1" s="1"/>
  <c r="O394" i="1"/>
  <c r="N394" i="1"/>
  <c r="S393" i="1" a="1"/>
  <c r="S393" i="1" s="1"/>
  <c r="O393" i="1"/>
  <c r="N393" i="1"/>
  <c r="S392" i="1" a="1"/>
  <c r="S392" i="1" s="1"/>
  <c r="O392" i="1"/>
  <c r="N392" i="1"/>
  <c r="S391" i="1" a="1"/>
  <c r="S391" i="1" s="1"/>
  <c r="O391" i="1"/>
  <c r="N391" i="1"/>
  <c r="S390" i="1" a="1"/>
  <c r="S390" i="1" s="1"/>
  <c r="O390" i="1"/>
  <c r="N390" i="1"/>
  <c r="S389" i="1" a="1"/>
  <c r="S389" i="1" s="1"/>
  <c r="O389" i="1"/>
  <c r="N389" i="1"/>
  <c r="S388" i="1" a="1"/>
  <c r="S388" i="1" s="1"/>
  <c r="O388" i="1"/>
  <c r="N388" i="1"/>
  <c r="S387" i="1" a="1"/>
  <c r="S387" i="1" s="1"/>
  <c r="O387" i="1"/>
  <c r="N387" i="1"/>
  <c r="S386" i="1" a="1"/>
  <c r="S386" i="1" s="1"/>
  <c r="O386" i="1"/>
  <c r="N386" i="1"/>
  <c r="S385" i="1" a="1"/>
  <c r="S385" i="1" s="1"/>
  <c r="O385" i="1"/>
  <c r="N385" i="1"/>
  <c r="S384" i="1" a="1"/>
  <c r="S384" i="1" s="1"/>
  <c r="O384" i="1"/>
  <c r="N384" i="1"/>
  <c r="S383" i="1"/>
  <c r="S383" i="1" a="1"/>
  <c r="O383" i="1"/>
  <c r="N383" i="1"/>
  <c r="S382" i="1"/>
  <c r="S382" i="1" a="1"/>
  <c r="O382" i="1"/>
  <c r="N382" i="1"/>
  <c r="S381" i="1" a="1"/>
  <c r="S381" i="1" s="1"/>
  <c r="O381" i="1"/>
  <c r="N381" i="1"/>
  <c r="S380" i="1" a="1"/>
  <c r="S380" i="1" s="1"/>
  <c r="O380" i="1"/>
  <c r="N380" i="1"/>
  <c r="S379" i="1"/>
  <c r="S379" i="1" a="1"/>
  <c r="O379" i="1"/>
  <c r="N379" i="1"/>
  <c r="S378" i="1" a="1"/>
  <c r="S378" i="1" s="1"/>
  <c r="O378" i="1"/>
  <c r="N378" i="1"/>
  <c r="S377" i="1" a="1"/>
  <c r="S377" i="1" s="1"/>
  <c r="O377" i="1"/>
  <c r="N377" i="1"/>
  <c r="S376" i="1" a="1"/>
  <c r="S376" i="1" s="1"/>
  <c r="O376" i="1"/>
  <c r="N376" i="1"/>
  <c r="S375" i="1" a="1"/>
  <c r="S375" i="1" s="1"/>
  <c r="O375" i="1"/>
  <c r="N375" i="1"/>
  <c r="S374" i="1"/>
  <c r="S374" i="1" a="1"/>
  <c r="O374" i="1"/>
  <c r="N374" i="1"/>
  <c r="S373" i="1" a="1"/>
  <c r="S373" i="1" s="1"/>
  <c r="O373" i="1"/>
  <c r="N373" i="1"/>
  <c r="S372" i="1" a="1"/>
  <c r="S372" i="1" s="1"/>
  <c r="O372" i="1"/>
  <c r="N372" i="1"/>
  <c r="S371" i="1" a="1"/>
  <c r="S371" i="1" s="1"/>
  <c r="O371" i="1"/>
  <c r="N371" i="1"/>
  <c r="S370" i="1" a="1"/>
  <c r="S370" i="1" s="1"/>
  <c r="O370" i="1"/>
  <c r="N370" i="1"/>
  <c r="S369" i="1" a="1"/>
  <c r="S369" i="1" s="1"/>
  <c r="O369" i="1"/>
  <c r="N369" i="1"/>
  <c r="S368" i="1" a="1"/>
  <c r="S368" i="1" s="1"/>
  <c r="O368" i="1"/>
  <c r="N368" i="1"/>
  <c r="S367" i="1" a="1"/>
  <c r="S367" i="1" s="1"/>
  <c r="O367" i="1"/>
  <c r="N367" i="1"/>
  <c r="S366" i="1" a="1"/>
  <c r="S366" i="1" s="1"/>
  <c r="O366" i="1"/>
  <c r="N366" i="1"/>
  <c r="S365" i="1"/>
  <c r="S365" i="1" a="1"/>
  <c r="O365" i="1"/>
  <c r="N365" i="1"/>
  <c r="S364" i="1" a="1"/>
  <c r="S364" i="1" s="1"/>
  <c r="O364" i="1"/>
  <c r="N364" i="1"/>
  <c r="S363" i="1" a="1"/>
  <c r="S363" i="1" s="1"/>
  <c r="O363" i="1"/>
  <c r="N363" i="1"/>
  <c r="S362" i="1"/>
  <c r="S362" i="1" a="1"/>
  <c r="O362" i="1"/>
  <c r="N362" i="1"/>
  <c r="S361" i="1" a="1"/>
  <c r="S361" i="1" s="1"/>
  <c r="O361" i="1"/>
  <c r="N361" i="1"/>
  <c r="S360" i="1" a="1"/>
  <c r="S360" i="1" s="1"/>
  <c r="O360" i="1"/>
  <c r="N360" i="1"/>
  <c r="S359" i="1" a="1"/>
  <c r="S359" i="1" s="1"/>
  <c r="O359" i="1"/>
  <c r="N359" i="1"/>
  <c r="S358" i="1" a="1"/>
  <c r="S358" i="1" s="1"/>
  <c r="O358" i="1"/>
  <c r="N358" i="1"/>
  <c r="S357" i="1" a="1"/>
  <c r="S357" i="1" s="1"/>
  <c r="O357" i="1"/>
  <c r="N357" i="1"/>
  <c r="S356" i="1"/>
  <c r="S356" i="1" a="1"/>
  <c r="O356" i="1"/>
  <c r="N356" i="1"/>
  <c r="S355" i="1" a="1"/>
  <c r="S355" i="1" s="1"/>
  <c r="O355" i="1"/>
  <c r="N355" i="1"/>
  <c r="S354" i="1" a="1"/>
  <c r="S354" i="1" s="1"/>
  <c r="O354" i="1"/>
  <c r="N354" i="1"/>
  <c r="S353" i="1"/>
  <c r="S353" i="1" a="1"/>
  <c r="O353" i="1"/>
  <c r="N353" i="1"/>
  <c r="S352" i="1" a="1"/>
  <c r="S352" i="1" s="1"/>
  <c r="O352" i="1"/>
  <c r="N352" i="1"/>
  <c r="S351" i="1" a="1"/>
  <c r="S351" i="1" s="1"/>
  <c r="O351" i="1"/>
  <c r="N351" i="1"/>
  <c r="S350" i="1"/>
  <c r="S350" i="1" a="1"/>
  <c r="O350" i="1"/>
  <c r="N350" i="1"/>
  <c r="S349" i="1" a="1"/>
  <c r="S349" i="1" s="1"/>
  <c r="O349" i="1"/>
  <c r="N349" i="1"/>
  <c r="S348" i="1" a="1"/>
  <c r="S348" i="1" s="1"/>
  <c r="O348" i="1"/>
  <c r="N348" i="1"/>
  <c r="S347" i="1" a="1"/>
  <c r="S347" i="1" s="1"/>
  <c r="O347" i="1"/>
  <c r="N347" i="1"/>
  <c r="S346" i="1"/>
  <c r="S346" i="1" a="1"/>
  <c r="O346" i="1"/>
  <c r="N346" i="1"/>
  <c r="S345" i="1" a="1"/>
  <c r="S345" i="1" s="1"/>
  <c r="O345" i="1"/>
  <c r="N345" i="1"/>
  <c r="S344" i="1" a="1"/>
  <c r="S344" i="1" s="1"/>
  <c r="O344" i="1"/>
  <c r="N344" i="1"/>
  <c r="S343" i="1" a="1"/>
  <c r="S343" i="1" s="1"/>
  <c r="O343" i="1"/>
  <c r="N343" i="1"/>
  <c r="S342" i="1" a="1"/>
  <c r="S342" i="1" s="1"/>
  <c r="O342" i="1"/>
  <c r="N342" i="1"/>
  <c r="S341" i="1" a="1"/>
  <c r="S341" i="1" s="1"/>
  <c r="O341" i="1"/>
  <c r="N341" i="1"/>
  <c r="S340" i="1" a="1"/>
  <c r="S340" i="1" s="1"/>
  <c r="O340" i="1"/>
  <c r="N340" i="1"/>
  <c r="S339" i="1"/>
  <c r="S339" i="1" a="1"/>
  <c r="O339" i="1"/>
  <c r="N339" i="1"/>
  <c r="S338" i="1" a="1"/>
  <c r="S338" i="1" s="1"/>
  <c r="O338" i="1"/>
  <c r="N338" i="1"/>
  <c r="S337" i="1" a="1"/>
  <c r="S337" i="1" s="1"/>
  <c r="O337" i="1"/>
  <c r="N337" i="1"/>
  <c r="S336" i="1"/>
  <c r="S336" i="1" a="1"/>
  <c r="O336" i="1"/>
  <c r="N336" i="1"/>
  <c r="S335" i="1" a="1"/>
  <c r="S335" i="1" s="1"/>
  <c r="O335" i="1"/>
  <c r="N335" i="1"/>
  <c r="S334" i="1"/>
  <c r="S334" i="1" a="1"/>
  <c r="O334" i="1"/>
  <c r="N334" i="1"/>
  <c r="S333" i="1" a="1"/>
  <c r="S333" i="1" s="1"/>
  <c r="O333" i="1"/>
  <c r="N333" i="1"/>
  <c r="S332" i="1" a="1"/>
  <c r="S332" i="1" s="1"/>
  <c r="O332" i="1"/>
  <c r="N332" i="1"/>
  <c r="S331" i="1"/>
  <c r="S331" i="1" a="1"/>
  <c r="O331" i="1"/>
  <c r="N331" i="1"/>
  <c r="S330" i="1" a="1"/>
  <c r="S330" i="1" s="1"/>
  <c r="O330" i="1"/>
  <c r="N330" i="1"/>
  <c r="S329" i="1" a="1"/>
  <c r="S329" i="1" s="1"/>
  <c r="O329" i="1"/>
  <c r="N329" i="1"/>
  <c r="S328" i="1" a="1"/>
  <c r="S328" i="1" s="1"/>
  <c r="O328" i="1"/>
  <c r="N328" i="1"/>
  <c r="S327" i="1" a="1"/>
  <c r="S327" i="1" s="1"/>
  <c r="O327" i="1"/>
  <c r="N327" i="1"/>
  <c r="S326" i="1" a="1"/>
  <c r="S326" i="1" s="1"/>
  <c r="O326" i="1"/>
  <c r="N326" i="1"/>
  <c r="S325" i="1" a="1"/>
  <c r="S325" i="1" s="1"/>
  <c r="O325" i="1"/>
  <c r="N325" i="1"/>
  <c r="S324" i="1" a="1"/>
  <c r="S324" i="1" s="1"/>
  <c r="O324" i="1"/>
  <c r="N324" i="1"/>
  <c r="S323" i="1" a="1"/>
  <c r="S323" i="1" s="1"/>
  <c r="O323" i="1"/>
  <c r="N323" i="1"/>
  <c r="S322" i="1" a="1"/>
  <c r="S322" i="1" s="1"/>
  <c r="O322" i="1"/>
  <c r="N322" i="1"/>
  <c r="S321" i="1" a="1"/>
  <c r="S321" i="1" s="1"/>
  <c r="O321" i="1"/>
  <c r="N321" i="1"/>
  <c r="S320" i="1" a="1"/>
  <c r="S320" i="1" s="1"/>
  <c r="O320" i="1"/>
  <c r="N320" i="1"/>
  <c r="S319" i="1"/>
  <c r="S319" i="1" a="1"/>
  <c r="O319" i="1"/>
  <c r="N319" i="1"/>
  <c r="S318" i="1" a="1"/>
  <c r="S318" i="1" s="1"/>
  <c r="O318" i="1"/>
  <c r="N318" i="1"/>
  <c r="S317" i="1" a="1"/>
  <c r="S317" i="1" s="1"/>
  <c r="O317" i="1"/>
  <c r="N317" i="1"/>
  <c r="S316" i="1" a="1"/>
  <c r="S316" i="1" s="1"/>
  <c r="O316" i="1"/>
  <c r="N316" i="1"/>
  <c r="S315" i="1" a="1"/>
  <c r="S315" i="1" s="1"/>
  <c r="O315" i="1"/>
  <c r="N315" i="1"/>
  <c r="S314" i="1" a="1"/>
  <c r="S314" i="1" s="1"/>
  <c r="O314" i="1"/>
  <c r="N314" i="1"/>
  <c r="S313" i="1" a="1"/>
  <c r="S313" i="1" s="1"/>
  <c r="O313" i="1"/>
  <c r="N313" i="1"/>
  <c r="S312" i="1"/>
  <c r="S312" i="1" a="1"/>
  <c r="O312" i="1"/>
  <c r="N312" i="1"/>
  <c r="S311" i="1" a="1"/>
  <c r="S311" i="1" s="1"/>
  <c r="O311" i="1"/>
  <c r="N311" i="1"/>
  <c r="S310" i="1" a="1"/>
  <c r="S310" i="1" s="1"/>
  <c r="O310" i="1"/>
  <c r="N310" i="1"/>
  <c r="S309" i="1" a="1"/>
  <c r="S309" i="1" s="1"/>
  <c r="O309" i="1"/>
  <c r="N309" i="1"/>
  <c r="S308" i="1" a="1"/>
  <c r="S308" i="1" s="1"/>
  <c r="O308" i="1"/>
  <c r="N308" i="1"/>
  <c r="S307" i="1" a="1"/>
  <c r="S307" i="1" s="1"/>
  <c r="O307" i="1"/>
  <c r="N307" i="1"/>
  <c r="S306" i="1"/>
  <c r="S306" i="1" a="1"/>
  <c r="O306" i="1"/>
  <c r="N306" i="1"/>
  <c r="S305" i="1" a="1"/>
  <c r="S305" i="1" s="1"/>
  <c r="O305" i="1"/>
  <c r="N305" i="1"/>
  <c r="S304" i="1" a="1"/>
  <c r="S304" i="1" s="1"/>
  <c r="O304" i="1"/>
  <c r="N304" i="1"/>
  <c r="S303" i="1"/>
  <c r="S303" i="1" a="1"/>
  <c r="O303" i="1"/>
  <c r="N303" i="1"/>
  <c r="S302" i="1" a="1"/>
  <c r="S302" i="1" s="1"/>
  <c r="O302" i="1"/>
  <c r="N302" i="1"/>
  <c r="S301" i="1" a="1"/>
  <c r="S301" i="1" s="1"/>
  <c r="O301" i="1"/>
  <c r="N301" i="1"/>
  <c r="S300" i="1" a="1"/>
  <c r="S300" i="1" s="1"/>
  <c r="O300" i="1"/>
  <c r="N300" i="1"/>
  <c r="S299" i="1"/>
  <c r="S299" i="1" a="1"/>
  <c r="O299" i="1"/>
  <c r="N299" i="1"/>
  <c r="S298" i="1"/>
  <c r="S298" i="1" a="1"/>
  <c r="O298" i="1"/>
  <c r="N298" i="1"/>
  <c r="S297" i="1" a="1"/>
  <c r="S297" i="1" s="1"/>
  <c r="O297" i="1"/>
  <c r="N297" i="1"/>
  <c r="S296" i="1" a="1"/>
  <c r="S296" i="1" s="1"/>
  <c r="O296" i="1"/>
  <c r="N296" i="1"/>
  <c r="S295" i="1" a="1"/>
  <c r="S295" i="1" s="1"/>
  <c r="O295" i="1"/>
  <c r="N295" i="1"/>
  <c r="S294" i="1" a="1"/>
  <c r="S294" i="1" s="1"/>
  <c r="O294" i="1"/>
  <c r="N294" i="1"/>
  <c r="S293" i="1" a="1"/>
  <c r="S293" i="1" s="1"/>
  <c r="O293" i="1"/>
  <c r="N293" i="1"/>
  <c r="S292" i="1" a="1"/>
  <c r="S292" i="1" s="1"/>
  <c r="O292" i="1"/>
  <c r="N292" i="1"/>
  <c r="S291" i="1" a="1"/>
  <c r="S291" i="1" s="1"/>
  <c r="O291" i="1"/>
  <c r="N291" i="1"/>
  <c r="S290" i="1" a="1"/>
  <c r="S290" i="1" s="1"/>
  <c r="O290" i="1"/>
  <c r="N290" i="1"/>
  <c r="S289" i="1" a="1"/>
  <c r="S289" i="1" s="1"/>
  <c r="O289" i="1"/>
  <c r="N289" i="1"/>
  <c r="S288" i="1" a="1"/>
  <c r="S288" i="1" s="1"/>
  <c r="O288" i="1"/>
  <c r="N288" i="1"/>
  <c r="S287" i="1" a="1"/>
  <c r="S287" i="1" s="1"/>
  <c r="O287" i="1"/>
  <c r="N287" i="1"/>
  <c r="S286" i="1"/>
  <c r="S286" i="1" a="1"/>
  <c r="O286" i="1"/>
  <c r="N286" i="1"/>
  <c r="S285" i="1" a="1"/>
  <c r="S285" i="1" s="1"/>
  <c r="O285" i="1"/>
  <c r="N285" i="1"/>
  <c r="S284" i="1" a="1"/>
  <c r="S284" i="1" s="1"/>
  <c r="O284" i="1"/>
  <c r="N284" i="1"/>
  <c r="S283" i="1" a="1"/>
  <c r="S283" i="1" s="1"/>
  <c r="O283" i="1"/>
  <c r="N283" i="1"/>
  <c r="S282" i="1"/>
  <c r="S282" i="1" a="1"/>
  <c r="O282" i="1"/>
  <c r="N282" i="1"/>
  <c r="S281" i="1" a="1"/>
  <c r="S281" i="1" s="1"/>
  <c r="O281" i="1"/>
  <c r="N281" i="1"/>
  <c r="S280" i="1" a="1"/>
  <c r="S280" i="1" s="1"/>
  <c r="O280" i="1"/>
  <c r="N280" i="1"/>
  <c r="S279" i="1" a="1"/>
  <c r="S279" i="1" s="1"/>
  <c r="O279" i="1"/>
  <c r="N279" i="1"/>
  <c r="S278" i="1" a="1"/>
  <c r="S278" i="1" s="1"/>
  <c r="O278" i="1"/>
  <c r="N278" i="1"/>
  <c r="S277" i="1" a="1"/>
  <c r="S277" i="1" s="1"/>
  <c r="O277" i="1"/>
  <c r="N277" i="1"/>
  <c r="S276" i="1" a="1"/>
  <c r="S276" i="1" s="1"/>
  <c r="O276" i="1"/>
  <c r="N276" i="1"/>
  <c r="S275" i="1" a="1"/>
  <c r="S275" i="1" s="1"/>
  <c r="O275" i="1"/>
  <c r="N275" i="1"/>
  <c r="S274" i="1" a="1"/>
  <c r="S274" i="1" s="1"/>
  <c r="O274" i="1"/>
  <c r="N274" i="1"/>
  <c r="S273" i="1" a="1"/>
  <c r="S273" i="1" s="1"/>
  <c r="O273" i="1"/>
  <c r="N273" i="1"/>
  <c r="S272" i="1" a="1"/>
  <c r="S272" i="1" s="1"/>
  <c r="O272" i="1"/>
  <c r="N272" i="1"/>
  <c r="S271" i="1" a="1"/>
  <c r="S271" i="1" s="1"/>
  <c r="O271" i="1"/>
  <c r="N271" i="1"/>
  <c r="S270" i="1"/>
  <c r="S270" i="1" a="1"/>
  <c r="O270" i="1"/>
  <c r="N270" i="1"/>
  <c r="S269" i="1" a="1"/>
  <c r="S269" i="1" s="1"/>
  <c r="O269" i="1"/>
  <c r="N269" i="1"/>
  <c r="S268" i="1" a="1"/>
  <c r="S268" i="1" s="1"/>
  <c r="O268" i="1"/>
  <c r="N268" i="1"/>
  <c r="S267" i="1" a="1"/>
  <c r="S267" i="1" s="1"/>
  <c r="O267" i="1"/>
  <c r="N267" i="1"/>
  <c r="S266" i="1" a="1"/>
  <c r="S266" i="1" s="1"/>
  <c r="O266" i="1"/>
  <c r="N266" i="1"/>
  <c r="S265" i="1" a="1"/>
  <c r="S265" i="1" s="1"/>
  <c r="O265" i="1"/>
  <c r="N265" i="1"/>
  <c r="S264" i="1" a="1"/>
  <c r="S264" i="1" s="1"/>
  <c r="O264" i="1"/>
  <c r="N264" i="1"/>
  <c r="S263" i="1" a="1"/>
  <c r="S263" i="1" s="1"/>
  <c r="O263" i="1"/>
  <c r="N263" i="1"/>
  <c r="S262" i="1" a="1"/>
  <c r="S262" i="1" s="1"/>
  <c r="O262" i="1"/>
  <c r="N262" i="1"/>
  <c r="S261" i="1" a="1"/>
  <c r="S261" i="1" s="1"/>
  <c r="O261" i="1"/>
  <c r="N261" i="1"/>
  <c r="S260" i="1"/>
  <c r="S260" i="1" a="1"/>
  <c r="O260" i="1"/>
  <c r="N260" i="1"/>
  <c r="S259" i="1" a="1"/>
  <c r="S259" i="1" s="1"/>
  <c r="O259" i="1"/>
  <c r="N259" i="1"/>
  <c r="S258" i="1" a="1"/>
  <c r="S258" i="1" s="1"/>
  <c r="O258" i="1"/>
  <c r="N258" i="1"/>
  <c r="S257" i="1" a="1"/>
  <c r="S257" i="1" s="1"/>
  <c r="O257" i="1"/>
  <c r="N257" i="1"/>
  <c r="S256" i="1" a="1"/>
  <c r="S256" i="1" s="1"/>
  <c r="O256" i="1"/>
  <c r="N256" i="1"/>
  <c r="S255" i="1" a="1"/>
  <c r="S255" i="1" s="1"/>
  <c r="O255" i="1"/>
  <c r="N255" i="1"/>
  <c r="S254" i="1" a="1"/>
  <c r="S254" i="1" s="1"/>
  <c r="O254" i="1"/>
  <c r="N254" i="1"/>
  <c r="S253" i="1"/>
  <c r="S253" i="1" a="1"/>
  <c r="O253" i="1"/>
  <c r="N253" i="1"/>
  <c r="S252" i="1" a="1"/>
  <c r="S252" i="1" s="1"/>
  <c r="O252" i="1"/>
  <c r="N252" i="1"/>
  <c r="S251" i="1" a="1"/>
  <c r="S251" i="1" s="1"/>
  <c r="O251" i="1"/>
  <c r="N251" i="1"/>
  <c r="S250" i="1" a="1"/>
  <c r="S250" i="1" s="1"/>
  <c r="O250" i="1"/>
  <c r="N250" i="1"/>
  <c r="S249" i="1" a="1"/>
  <c r="S249" i="1" s="1"/>
  <c r="O249" i="1"/>
  <c r="N249" i="1"/>
  <c r="S248" i="1"/>
  <c r="S248" i="1" a="1"/>
  <c r="O248" i="1"/>
  <c r="N248" i="1"/>
  <c r="S247" i="1" a="1"/>
  <c r="S247" i="1" s="1"/>
  <c r="O247" i="1"/>
  <c r="N247" i="1"/>
  <c r="S246" i="1"/>
  <c r="S246" i="1" a="1"/>
  <c r="O246" i="1"/>
  <c r="N246" i="1"/>
  <c r="S245" i="1" a="1"/>
  <c r="S245" i="1" s="1"/>
  <c r="O245" i="1"/>
  <c r="N245" i="1"/>
  <c r="S244" i="1" a="1"/>
  <c r="S244" i="1" s="1"/>
  <c r="O244" i="1"/>
  <c r="N244" i="1"/>
  <c r="S243" i="1" a="1"/>
  <c r="S243" i="1" s="1"/>
  <c r="O243" i="1"/>
  <c r="N243" i="1"/>
  <c r="S242" i="1"/>
  <c r="S242" i="1" a="1"/>
  <c r="O242" i="1"/>
  <c r="N242" i="1"/>
  <c r="S241" i="1" a="1"/>
  <c r="S241" i="1" s="1"/>
  <c r="O241" i="1"/>
  <c r="N241" i="1"/>
  <c r="S240" i="1"/>
  <c r="S240" i="1" a="1"/>
  <c r="O240" i="1"/>
  <c r="N240" i="1"/>
  <c r="S239" i="1" a="1"/>
  <c r="S239" i="1" s="1"/>
  <c r="O239" i="1"/>
  <c r="N239" i="1"/>
  <c r="S238" i="1" a="1"/>
  <c r="S238" i="1" s="1"/>
  <c r="O238" i="1"/>
  <c r="N238" i="1"/>
  <c r="S237" i="1"/>
  <c r="S237" i="1" a="1"/>
  <c r="O237" i="1"/>
  <c r="N237" i="1"/>
  <c r="S236" i="1" a="1"/>
  <c r="S236" i="1" s="1"/>
  <c r="O236" i="1"/>
  <c r="N236" i="1"/>
  <c r="S235" i="1" a="1"/>
  <c r="S235" i="1" s="1"/>
  <c r="O235" i="1"/>
  <c r="N235" i="1"/>
  <c r="S234" i="1" a="1"/>
  <c r="S234" i="1" s="1"/>
  <c r="O234" i="1"/>
  <c r="N234" i="1"/>
  <c r="S233" i="1" a="1"/>
  <c r="S233" i="1" s="1"/>
  <c r="O233" i="1"/>
  <c r="N233" i="1"/>
  <c r="S232" i="1" a="1"/>
  <c r="S232" i="1" s="1"/>
  <c r="O232" i="1"/>
  <c r="N232" i="1"/>
  <c r="S231" i="1" a="1"/>
  <c r="S231" i="1" s="1"/>
  <c r="O231" i="1"/>
  <c r="N231" i="1"/>
  <c r="S230" i="1" a="1"/>
  <c r="S230" i="1" s="1"/>
  <c r="O230" i="1"/>
  <c r="N230" i="1"/>
  <c r="S229" i="1"/>
  <c r="S229" i="1" a="1"/>
  <c r="O229" i="1"/>
  <c r="N229" i="1"/>
  <c r="S228" i="1" a="1"/>
  <c r="S228" i="1" s="1"/>
  <c r="O228" i="1"/>
  <c r="N228" i="1"/>
  <c r="S227" i="1" a="1"/>
  <c r="S227" i="1" s="1"/>
  <c r="O227" i="1"/>
  <c r="N227" i="1"/>
  <c r="S226" i="1"/>
  <c r="S226" i="1" a="1"/>
  <c r="O226" i="1"/>
  <c r="N226" i="1"/>
  <c r="S225" i="1" a="1"/>
  <c r="S225" i="1" s="1"/>
  <c r="O225" i="1"/>
  <c r="N225" i="1"/>
  <c r="S224" i="1" a="1"/>
  <c r="S224" i="1" s="1"/>
  <c r="O224" i="1"/>
  <c r="N224" i="1"/>
  <c r="S223" i="1" a="1"/>
  <c r="S223" i="1" s="1"/>
  <c r="O223" i="1"/>
  <c r="N223" i="1"/>
  <c r="S222" i="1" a="1"/>
  <c r="S222" i="1" s="1"/>
  <c r="O222" i="1"/>
  <c r="N222" i="1"/>
  <c r="S221" i="1" a="1"/>
  <c r="S221" i="1" s="1"/>
  <c r="O221" i="1"/>
  <c r="N221" i="1"/>
  <c r="S220" i="1"/>
  <c r="S220" i="1" a="1"/>
  <c r="O220" i="1"/>
  <c r="N220" i="1"/>
  <c r="S219" i="1" a="1"/>
  <c r="S219" i="1" s="1"/>
  <c r="O219" i="1"/>
  <c r="N219" i="1"/>
  <c r="S218" i="1" a="1"/>
  <c r="S218" i="1" s="1"/>
  <c r="O218" i="1"/>
  <c r="N218" i="1"/>
  <c r="S217" i="1" a="1"/>
  <c r="S217" i="1" s="1"/>
  <c r="O217" i="1"/>
  <c r="N217" i="1"/>
  <c r="S216" i="1" a="1"/>
  <c r="S216" i="1" s="1"/>
  <c r="O216" i="1"/>
  <c r="N216" i="1"/>
  <c r="S215" i="1"/>
  <c r="S215" i="1" a="1"/>
  <c r="O215" i="1"/>
  <c r="N215" i="1"/>
  <c r="S214" i="1" a="1"/>
  <c r="S214" i="1" s="1"/>
  <c r="O214" i="1"/>
  <c r="N214" i="1"/>
  <c r="S213" i="1" a="1"/>
  <c r="S213" i="1" s="1"/>
  <c r="O213" i="1"/>
  <c r="N213" i="1"/>
  <c r="S212" i="1" a="1"/>
  <c r="S212" i="1" s="1"/>
  <c r="O212" i="1"/>
  <c r="N212" i="1"/>
  <c r="S211" i="1" a="1"/>
  <c r="S211" i="1" s="1"/>
  <c r="O211" i="1"/>
  <c r="N211" i="1"/>
  <c r="S210" i="1" a="1"/>
  <c r="S210" i="1" s="1"/>
  <c r="O210" i="1"/>
  <c r="N210" i="1"/>
  <c r="S209" i="1" a="1"/>
  <c r="S209" i="1" s="1"/>
  <c r="O209" i="1"/>
  <c r="N209" i="1"/>
  <c r="S208" i="1" a="1"/>
  <c r="S208" i="1" s="1"/>
  <c r="O208" i="1"/>
  <c r="N208" i="1"/>
  <c r="S207" i="1"/>
  <c r="S207" i="1" a="1"/>
  <c r="O207" i="1"/>
  <c r="N207" i="1"/>
  <c r="S206" i="1" a="1"/>
  <c r="S206" i="1" s="1"/>
  <c r="O206" i="1"/>
  <c r="N206" i="1"/>
  <c r="S205" i="1" a="1"/>
  <c r="S205" i="1" s="1"/>
  <c r="O205" i="1"/>
  <c r="N205" i="1"/>
  <c r="S204" i="1"/>
  <c r="S204" i="1" a="1"/>
  <c r="O204" i="1"/>
  <c r="N204" i="1"/>
  <c r="S203" i="1" a="1"/>
  <c r="S203" i="1" s="1"/>
  <c r="O203" i="1"/>
  <c r="N203" i="1"/>
  <c r="S202" i="1"/>
  <c r="S202" i="1" a="1"/>
  <c r="O202" i="1"/>
  <c r="N202" i="1"/>
  <c r="S201" i="1" a="1"/>
  <c r="S201" i="1" s="1"/>
  <c r="O201" i="1"/>
  <c r="N201" i="1"/>
  <c r="S200" i="1" a="1"/>
  <c r="S200" i="1" s="1"/>
  <c r="O200" i="1"/>
  <c r="N200" i="1"/>
  <c r="S199" i="1" a="1"/>
  <c r="S199" i="1" s="1"/>
  <c r="O199" i="1"/>
  <c r="N199" i="1"/>
  <c r="S198" i="1" a="1"/>
  <c r="S198" i="1" s="1"/>
  <c r="O198" i="1"/>
  <c r="N198" i="1"/>
  <c r="S197" i="1" a="1"/>
  <c r="S197" i="1" s="1"/>
  <c r="O197" i="1"/>
  <c r="N197" i="1"/>
  <c r="S196" i="1" a="1"/>
  <c r="S196" i="1" s="1"/>
  <c r="O196" i="1"/>
  <c r="N196" i="1"/>
  <c r="S195" i="1" a="1"/>
  <c r="S195" i="1" s="1"/>
  <c r="O195" i="1"/>
  <c r="N195" i="1"/>
  <c r="S194" i="1"/>
  <c r="S194" i="1" a="1"/>
  <c r="O194" i="1"/>
  <c r="N194" i="1"/>
  <c r="S193" i="1" a="1"/>
  <c r="S193" i="1" s="1"/>
  <c r="O193" i="1"/>
  <c r="N193" i="1"/>
  <c r="S192" i="1" a="1"/>
  <c r="S192" i="1" s="1"/>
  <c r="O192" i="1"/>
  <c r="N192" i="1"/>
  <c r="S191" i="1" a="1"/>
  <c r="S191" i="1" s="1"/>
  <c r="O191" i="1"/>
  <c r="N191" i="1"/>
  <c r="S190" i="1" a="1"/>
  <c r="S190" i="1" s="1"/>
  <c r="O190" i="1"/>
  <c r="N190" i="1"/>
  <c r="S189" i="1" a="1"/>
  <c r="S189" i="1" s="1"/>
  <c r="O189" i="1"/>
  <c r="N189" i="1"/>
  <c r="S188" i="1" a="1"/>
  <c r="S188" i="1" s="1"/>
  <c r="O188" i="1"/>
  <c r="N188" i="1"/>
  <c r="S187" i="1"/>
  <c r="S187" i="1" a="1"/>
  <c r="O187" i="1"/>
  <c r="N187" i="1"/>
  <c r="S186" i="1" a="1"/>
  <c r="S186" i="1" s="1"/>
  <c r="O186" i="1"/>
  <c r="N186" i="1"/>
  <c r="S185" i="1" a="1"/>
  <c r="S185" i="1" s="1"/>
  <c r="O185" i="1"/>
  <c r="N185" i="1"/>
  <c r="S184" i="1" a="1"/>
  <c r="S184" i="1" s="1"/>
  <c r="O184" i="1"/>
  <c r="N184" i="1"/>
  <c r="S183" i="1" a="1"/>
  <c r="S183" i="1" s="1"/>
  <c r="O183" i="1"/>
  <c r="N183" i="1"/>
  <c r="S182" i="1"/>
  <c r="S182" i="1" a="1"/>
  <c r="O182" i="1"/>
  <c r="N182" i="1"/>
  <c r="S181" i="1"/>
  <c r="S181" i="1" a="1"/>
  <c r="O181" i="1"/>
  <c r="N181" i="1"/>
  <c r="S180" i="1" a="1"/>
  <c r="S180" i="1" s="1"/>
  <c r="O180" i="1"/>
  <c r="N180" i="1"/>
  <c r="S179" i="1" a="1"/>
  <c r="S179" i="1" s="1"/>
  <c r="O179" i="1"/>
  <c r="N179" i="1"/>
  <c r="S178" i="1" a="1"/>
  <c r="S178" i="1" s="1"/>
  <c r="O178" i="1"/>
  <c r="N178" i="1"/>
  <c r="S177" i="1" a="1"/>
  <c r="S177" i="1" s="1"/>
  <c r="O177" i="1"/>
  <c r="N177" i="1"/>
  <c r="S176" i="1" a="1"/>
  <c r="S176" i="1" s="1"/>
  <c r="O176" i="1"/>
  <c r="N176" i="1"/>
  <c r="S175" i="1" a="1"/>
  <c r="S175" i="1" s="1"/>
  <c r="O175" i="1"/>
  <c r="N175" i="1"/>
  <c r="S174" i="1"/>
  <c r="S174" i="1" a="1"/>
  <c r="O174" i="1"/>
  <c r="N174" i="1"/>
  <c r="S173" i="1" a="1"/>
  <c r="S173" i="1" s="1"/>
  <c r="O173" i="1"/>
  <c r="N173" i="1"/>
  <c r="S172" i="1"/>
  <c r="S172" i="1" a="1"/>
  <c r="O172" i="1"/>
  <c r="N172" i="1"/>
  <c r="S171" i="1"/>
  <c r="S171" i="1" a="1"/>
  <c r="O171" i="1"/>
  <c r="N171" i="1"/>
  <c r="S170" i="1" a="1"/>
  <c r="S170" i="1" s="1"/>
  <c r="O170" i="1"/>
  <c r="N170" i="1"/>
  <c r="S169" i="1" a="1"/>
  <c r="S169" i="1" s="1"/>
  <c r="O169" i="1"/>
  <c r="N169" i="1"/>
  <c r="S168" i="1" a="1"/>
  <c r="S168" i="1" s="1"/>
  <c r="O168" i="1"/>
  <c r="N168" i="1"/>
  <c r="S167" i="1"/>
  <c r="S167" i="1" a="1"/>
  <c r="O167" i="1"/>
  <c r="N167" i="1"/>
  <c r="S166" i="1" a="1"/>
  <c r="S166" i="1" s="1"/>
  <c r="O166" i="1"/>
  <c r="N166" i="1"/>
  <c r="S165" i="1" a="1"/>
  <c r="S165" i="1" s="1"/>
  <c r="O165" i="1"/>
  <c r="N165" i="1"/>
  <c r="S164" i="1" a="1"/>
  <c r="S164" i="1" s="1"/>
  <c r="O164" i="1"/>
  <c r="N164" i="1"/>
  <c r="S163" i="1" a="1"/>
  <c r="S163" i="1" s="1"/>
  <c r="O163" i="1"/>
  <c r="N163" i="1"/>
  <c r="S162" i="1" a="1"/>
  <c r="S162" i="1" s="1"/>
  <c r="O162" i="1"/>
  <c r="N162" i="1"/>
  <c r="S161" i="1" a="1"/>
  <c r="S161" i="1" s="1"/>
  <c r="O161" i="1"/>
  <c r="N161" i="1"/>
  <c r="S160" i="1"/>
  <c r="S160" i="1" a="1"/>
  <c r="O160" i="1"/>
  <c r="N160" i="1"/>
  <c r="S159" i="1"/>
  <c r="S159" i="1" a="1"/>
  <c r="O159" i="1"/>
  <c r="N159" i="1"/>
  <c r="S158" i="1" a="1"/>
  <c r="S158" i="1" s="1"/>
  <c r="O158" i="1"/>
  <c r="N158" i="1"/>
  <c r="S157" i="1" a="1"/>
  <c r="S157" i="1" s="1"/>
  <c r="O157" i="1"/>
  <c r="N157" i="1"/>
  <c r="S156" i="1" a="1"/>
  <c r="S156" i="1" s="1"/>
  <c r="O156" i="1"/>
  <c r="N156" i="1"/>
  <c r="S155" i="1" a="1"/>
  <c r="S155" i="1" s="1"/>
  <c r="O155" i="1"/>
  <c r="N155" i="1"/>
  <c r="S154" i="1" a="1"/>
  <c r="S154" i="1" s="1"/>
  <c r="O154" i="1"/>
  <c r="N154" i="1"/>
  <c r="S153" i="1" a="1"/>
  <c r="S153" i="1" s="1"/>
  <c r="O153" i="1"/>
  <c r="N153" i="1"/>
  <c r="S152" i="1" a="1"/>
  <c r="S152" i="1" s="1"/>
  <c r="O152" i="1"/>
  <c r="N152" i="1"/>
  <c r="S151" i="1" a="1"/>
  <c r="S151" i="1" s="1"/>
  <c r="O151" i="1"/>
  <c r="N151" i="1"/>
  <c r="S150" i="1" a="1"/>
  <c r="S150" i="1" s="1"/>
  <c r="O150" i="1"/>
  <c r="N150" i="1"/>
  <c r="S149" i="1"/>
  <c r="S149" i="1" a="1"/>
  <c r="O149" i="1"/>
  <c r="N149" i="1"/>
  <c r="S148" i="1" a="1"/>
  <c r="S148" i="1" s="1"/>
  <c r="O148" i="1"/>
  <c r="N148" i="1"/>
  <c r="S147" i="1" a="1"/>
  <c r="S147" i="1" s="1"/>
  <c r="O147" i="1"/>
  <c r="N147" i="1"/>
  <c r="S146" i="1" a="1"/>
  <c r="S146" i="1" s="1"/>
  <c r="O146" i="1"/>
  <c r="N146" i="1"/>
  <c r="S145" i="1" a="1"/>
  <c r="S145" i="1" s="1"/>
  <c r="O145" i="1"/>
  <c r="N145" i="1"/>
  <c r="S144" i="1" a="1"/>
  <c r="S144" i="1" s="1"/>
  <c r="O144" i="1"/>
  <c r="N144" i="1"/>
  <c r="S143" i="1" a="1"/>
  <c r="S143" i="1" s="1"/>
  <c r="O143" i="1"/>
  <c r="N143" i="1"/>
  <c r="S142" i="1" a="1"/>
  <c r="S142" i="1" s="1"/>
  <c r="O142" i="1"/>
  <c r="N142" i="1"/>
  <c r="S141" i="1"/>
  <c r="S141" i="1" a="1"/>
  <c r="O141" i="1"/>
  <c r="N141" i="1"/>
  <c r="S140" i="1" a="1"/>
  <c r="S140" i="1" s="1"/>
  <c r="O140" i="1"/>
  <c r="N140" i="1"/>
  <c r="S139" i="1" a="1"/>
  <c r="S139" i="1" s="1"/>
  <c r="O139" i="1"/>
  <c r="N139" i="1"/>
  <c r="S138" i="1"/>
  <c r="S138" i="1" a="1"/>
  <c r="O138" i="1"/>
  <c r="N138" i="1"/>
  <c r="S137" i="1" a="1"/>
  <c r="S137" i="1" s="1"/>
  <c r="O137" i="1"/>
  <c r="N137" i="1"/>
  <c r="S136" i="1" a="1"/>
  <c r="S136" i="1" s="1"/>
  <c r="O136" i="1"/>
  <c r="N136" i="1"/>
  <c r="S135" i="1" a="1"/>
  <c r="S135" i="1" s="1"/>
  <c r="O135" i="1"/>
  <c r="N135" i="1"/>
  <c r="S134" i="1" a="1"/>
  <c r="S134" i="1" s="1"/>
  <c r="O134" i="1"/>
  <c r="N134" i="1"/>
  <c r="S133" i="1" a="1"/>
  <c r="S133" i="1" s="1"/>
  <c r="O133" i="1"/>
  <c r="N133" i="1"/>
  <c r="S132" i="1" a="1"/>
  <c r="S132" i="1" s="1"/>
  <c r="O132" i="1"/>
  <c r="N132" i="1"/>
  <c r="S131" i="1" a="1"/>
  <c r="S131" i="1" s="1"/>
  <c r="O131" i="1"/>
  <c r="N131" i="1"/>
  <c r="S130" i="1" a="1"/>
  <c r="S130" i="1" s="1"/>
  <c r="O130" i="1"/>
  <c r="N130" i="1"/>
  <c r="S129" i="1" a="1"/>
  <c r="S129" i="1" s="1"/>
  <c r="O129" i="1"/>
  <c r="N129" i="1"/>
  <c r="S128" i="1" a="1"/>
  <c r="S128" i="1" s="1"/>
  <c r="O128" i="1"/>
  <c r="N128" i="1"/>
  <c r="S127" i="1" a="1"/>
  <c r="S127" i="1" s="1"/>
  <c r="O127" i="1"/>
  <c r="N127" i="1"/>
  <c r="S126" i="1" a="1"/>
  <c r="S126" i="1" s="1"/>
  <c r="O126" i="1"/>
  <c r="N126" i="1"/>
  <c r="S125" i="1" a="1"/>
  <c r="S125" i="1" s="1"/>
  <c r="O125" i="1"/>
  <c r="N125" i="1"/>
  <c r="S124" i="1" a="1"/>
  <c r="S124" i="1" s="1"/>
  <c r="O124" i="1"/>
  <c r="N124" i="1"/>
  <c r="S123" i="1" a="1"/>
  <c r="S123" i="1" s="1"/>
  <c r="O123" i="1"/>
  <c r="N123" i="1"/>
  <c r="S122" i="1" a="1"/>
  <c r="S122" i="1" s="1"/>
  <c r="O122" i="1"/>
  <c r="N122" i="1"/>
  <c r="S121" i="1" a="1"/>
  <c r="S121" i="1" s="1"/>
  <c r="O121" i="1"/>
  <c r="N121" i="1"/>
  <c r="S120" i="1" a="1"/>
  <c r="S120" i="1" s="1"/>
  <c r="O120" i="1"/>
  <c r="N120" i="1"/>
  <c r="S119" i="1" a="1"/>
  <c r="S119" i="1" s="1"/>
  <c r="O119" i="1"/>
  <c r="N119" i="1"/>
  <c r="S118" i="1" a="1"/>
  <c r="S118" i="1" s="1"/>
  <c r="O118" i="1"/>
  <c r="N118" i="1"/>
  <c r="S117" i="1" a="1"/>
  <c r="S117" i="1" s="1"/>
  <c r="O117" i="1"/>
  <c r="N117" i="1"/>
  <c r="S116" i="1"/>
  <c r="S116" i="1" a="1"/>
  <c r="O116" i="1"/>
  <c r="N116" i="1"/>
  <c r="S115" i="1" a="1"/>
  <c r="S115" i="1" s="1"/>
  <c r="O115" i="1"/>
  <c r="N115" i="1"/>
  <c r="S114" i="1" a="1"/>
  <c r="S114" i="1" s="1"/>
  <c r="O114" i="1"/>
  <c r="N114" i="1"/>
  <c r="S113" i="1" a="1"/>
  <c r="S113" i="1" s="1"/>
  <c r="O113" i="1"/>
  <c r="N113" i="1"/>
  <c r="S112" i="1" a="1"/>
  <c r="S112" i="1" s="1"/>
  <c r="O112" i="1"/>
  <c r="N112" i="1"/>
  <c r="S111" i="1" a="1"/>
  <c r="S111" i="1" s="1"/>
  <c r="O111" i="1"/>
  <c r="N111" i="1"/>
  <c r="S110" i="1" a="1"/>
  <c r="S110" i="1" s="1"/>
  <c r="O110" i="1"/>
  <c r="N110" i="1"/>
  <c r="S109" i="1" a="1"/>
  <c r="S109" i="1" s="1"/>
  <c r="O109" i="1"/>
  <c r="N109" i="1"/>
  <c r="S108" i="1"/>
  <c r="S108" i="1" a="1"/>
  <c r="O108" i="1"/>
  <c r="N108" i="1"/>
  <c r="S107" i="1" a="1"/>
  <c r="S107" i="1" s="1"/>
  <c r="O107" i="1"/>
  <c r="N107" i="1"/>
  <c r="S106" i="1" a="1"/>
  <c r="S106" i="1" s="1"/>
  <c r="O106" i="1"/>
  <c r="N106" i="1"/>
  <c r="S105" i="1" a="1"/>
  <c r="S105" i="1" s="1"/>
  <c r="O105" i="1"/>
  <c r="N105" i="1"/>
  <c r="S104" i="1" a="1"/>
  <c r="S104" i="1" s="1"/>
  <c r="O104" i="1"/>
  <c r="N104" i="1"/>
  <c r="S103" i="1" a="1"/>
  <c r="S103" i="1" s="1"/>
  <c r="O103" i="1"/>
  <c r="N103" i="1"/>
  <c r="S102" i="1" a="1"/>
  <c r="S102" i="1" s="1"/>
  <c r="O102" i="1"/>
  <c r="N102" i="1"/>
  <c r="S101" i="1" a="1"/>
  <c r="S101" i="1" s="1"/>
  <c r="O101" i="1"/>
  <c r="N101" i="1"/>
  <c r="S100" i="1" a="1"/>
  <c r="S100" i="1" s="1"/>
  <c r="O100" i="1"/>
  <c r="N100" i="1"/>
  <c r="S99" i="1" a="1"/>
  <c r="S99" i="1" s="1"/>
  <c r="O99" i="1"/>
  <c r="N99" i="1"/>
  <c r="S98" i="1" a="1"/>
  <c r="S98" i="1" s="1"/>
  <c r="O98" i="1"/>
  <c r="N98" i="1"/>
  <c r="S97" i="1" a="1"/>
  <c r="S97" i="1" s="1"/>
  <c r="O97" i="1"/>
  <c r="N97" i="1"/>
  <c r="S96" i="1" a="1"/>
  <c r="S96" i="1" s="1"/>
  <c r="O96" i="1"/>
  <c r="N96" i="1"/>
  <c r="S95" i="1" a="1"/>
  <c r="S95" i="1" s="1"/>
  <c r="O95" i="1"/>
  <c r="N95" i="1"/>
  <c r="S94" i="1" a="1"/>
  <c r="S94" i="1" s="1"/>
  <c r="O94" i="1"/>
  <c r="N94" i="1"/>
  <c r="S93" i="1" a="1"/>
  <c r="S93" i="1" s="1"/>
  <c r="O93" i="1"/>
  <c r="N93" i="1"/>
  <c r="S92" i="1" a="1"/>
  <c r="S92" i="1" s="1"/>
  <c r="O92" i="1"/>
  <c r="N92" i="1"/>
  <c r="S91" i="1" a="1"/>
  <c r="S91" i="1" s="1"/>
  <c r="O91" i="1"/>
  <c r="N91" i="1"/>
  <c r="S90" i="1" a="1"/>
  <c r="S90" i="1" s="1"/>
  <c r="O90" i="1"/>
  <c r="N90" i="1"/>
  <c r="S89" i="1" a="1"/>
  <c r="S89" i="1" s="1"/>
  <c r="O89" i="1"/>
  <c r="N89" i="1"/>
  <c r="S88" i="1" a="1"/>
  <c r="S88" i="1" s="1"/>
  <c r="O88" i="1"/>
  <c r="N88" i="1"/>
  <c r="S87" i="1" a="1"/>
  <c r="S87" i="1" s="1"/>
  <c r="O87" i="1"/>
  <c r="N87" i="1"/>
  <c r="S86" i="1" a="1"/>
  <c r="S86" i="1" s="1"/>
  <c r="O86" i="1"/>
  <c r="N86" i="1"/>
  <c r="S85" i="1" a="1"/>
  <c r="S85" i="1" s="1"/>
  <c r="O85" i="1"/>
  <c r="N85" i="1"/>
  <c r="S84" i="1" a="1"/>
  <c r="S84" i="1" s="1"/>
  <c r="O84" i="1"/>
  <c r="N84" i="1"/>
  <c r="S83" i="1"/>
  <c r="S83" i="1" a="1"/>
  <c r="O83" i="1"/>
  <c r="N83" i="1"/>
  <c r="S82" i="1" a="1"/>
  <c r="S82" i="1" s="1"/>
  <c r="O82" i="1"/>
  <c r="N82" i="1"/>
  <c r="S81" i="1" a="1"/>
  <c r="S81" i="1" s="1"/>
  <c r="O81" i="1"/>
  <c r="N81" i="1"/>
  <c r="S80" i="1"/>
  <c r="S80" i="1" a="1"/>
  <c r="O80" i="1"/>
  <c r="N80" i="1"/>
  <c r="S79" i="1" a="1"/>
  <c r="S79" i="1" s="1"/>
  <c r="O79" i="1"/>
  <c r="N79" i="1"/>
  <c r="S78" i="1" a="1"/>
  <c r="S78" i="1" s="1"/>
  <c r="O78" i="1"/>
  <c r="N78" i="1"/>
  <c r="S77" i="1" a="1"/>
  <c r="S77" i="1" s="1"/>
  <c r="O77" i="1"/>
  <c r="N77" i="1"/>
  <c r="S76" i="1" a="1"/>
  <c r="S76" i="1" s="1"/>
  <c r="O76" i="1"/>
  <c r="N76" i="1"/>
  <c r="S75" i="1"/>
  <c r="S75" i="1" a="1"/>
  <c r="O75" i="1"/>
  <c r="N75" i="1"/>
  <c r="S74" i="1" a="1"/>
  <c r="S74" i="1" s="1"/>
  <c r="O74" i="1"/>
  <c r="N74" i="1"/>
  <c r="S73" i="1" a="1"/>
  <c r="S73" i="1" s="1"/>
  <c r="O73" i="1"/>
  <c r="N73" i="1"/>
  <c r="S72" i="1"/>
  <c r="S72" i="1" a="1"/>
  <c r="O72" i="1"/>
  <c r="N72" i="1"/>
  <c r="S71" i="1" a="1"/>
  <c r="S71" i="1" s="1"/>
  <c r="O71" i="1"/>
  <c r="N71" i="1"/>
  <c r="S70" i="1" a="1"/>
  <c r="S70" i="1" s="1"/>
  <c r="O70" i="1"/>
  <c r="N70" i="1"/>
  <c r="S69" i="1" a="1"/>
  <c r="S69" i="1" s="1"/>
  <c r="O69" i="1"/>
  <c r="N69" i="1"/>
  <c r="S68" i="1" a="1"/>
  <c r="S68" i="1" s="1"/>
  <c r="O68" i="1"/>
  <c r="N68" i="1"/>
  <c r="S67" i="1" a="1"/>
  <c r="S67" i="1" s="1"/>
  <c r="O67" i="1"/>
  <c r="N67" i="1"/>
  <c r="S66" i="1" a="1"/>
  <c r="S66" i="1" s="1"/>
  <c r="O66" i="1"/>
  <c r="N66" i="1"/>
  <c r="S65" i="1" a="1"/>
  <c r="S65" i="1" s="1"/>
  <c r="O65" i="1"/>
  <c r="N65" i="1"/>
  <c r="S64" i="1" a="1"/>
  <c r="S64" i="1" s="1"/>
  <c r="O64" i="1"/>
  <c r="N64" i="1"/>
  <c r="S63" i="1" a="1"/>
  <c r="S63" i="1" s="1"/>
  <c r="O63" i="1"/>
  <c r="N63" i="1"/>
  <c r="S62" i="1" a="1"/>
  <c r="S62" i="1" s="1"/>
  <c r="O62" i="1"/>
  <c r="N62" i="1"/>
  <c r="S61" i="1" a="1"/>
  <c r="S61" i="1" s="1"/>
  <c r="O61" i="1"/>
  <c r="N61" i="1"/>
  <c r="S60" i="1" a="1"/>
  <c r="S60" i="1" s="1"/>
  <c r="O60" i="1"/>
  <c r="N60" i="1"/>
  <c r="S59" i="1" a="1"/>
  <c r="S59" i="1" s="1"/>
  <c r="O59" i="1"/>
  <c r="N59" i="1"/>
  <c r="S58" i="1" a="1"/>
  <c r="S58" i="1" s="1"/>
  <c r="O58" i="1"/>
  <c r="N58" i="1"/>
  <c r="S57" i="1" a="1"/>
  <c r="S57" i="1" s="1"/>
  <c r="O57" i="1"/>
  <c r="N57" i="1"/>
  <c r="S56" i="1" a="1"/>
  <c r="S56" i="1" s="1"/>
  <c r="O56" i="1"/>
  <c r="N56" i="1"/>
  <c r="S55" i="1" a="1"/>
  <c r="S55" i="1" s="1"/>
  <c r="O55" i="1"/>
  <c r="N55" i="1"/>
  <c r="S54" i="1" a="1"/>
  <c r="S54" i="1" s="1"/>
  <c r="O54" i="1"/>
  <c r="N54" i="1"/>
  <c r="S53" i="1" a="1"/>
  <c r="S53" i="1" s="1"/>
  <c r="O53" i="1"/>
  <c r="N53" i="1"/>
  <c r="S52" i="1" a="1"/>
  <c r="S52" i="1" s="1"/>
  <c r="O52" i="1"/>
  <c r="N52" i="1"/>
  <c r="S51" i="1" a="1"/>
  <c r="S51" i="1" s="1"/>
  <c r="O51" i="1"/>
  <c r="N51" i="1"/>
  <c r="S50" i="1"/>
  <c r="S50" i="1" a="1"/>
  <c r="O50" i="1"/>
  <c r="N50" i="1"/>
  <c r="S49" i="1" a="1"/>
  <c r="S49" i="1" s="1"/>
  <c r="O49" i="1"/>
  <c r="N49" i="1"/>
  <c r="S48" i="1" a="1"/>
  <c r="S48" i="1" s="1"/>
  <c r="O48" i="1"/>
  <c r="N48" i="1"/>
  <c r="S47" i="1"/>
  <c r="S47" i="1" a="1"/>
  <c r="O47" i="1"/>
  <c r="N47" i="1"/>
  <c r="S46" i="1" a="1"/>
  <c r="S46" i="1" s="1"/>
  <c r="O46" i="1"/>
  <c r="N46" i="1"/>
  <c r="S45" i="1" a="1"/>
  <c r="S45" i="1" s="1"/>
  <c r="O45" i="1"/>
  <c r="N45" i="1"/>
  <c r="S44" i="1" a="1"/>
  <c r="S44" i="1" s="1"/>
  <c r="O44" i="1"/>
  <c r="N44" i="1"/>
  <c r="S43" i="1" a="1"/>
  <c r="S43" i="1" s="1"/>
  <c r="O43" i="1"/>
  <c r="N43" i="1"/>
  <c r="S42" i="1"/>
  <c r="S42" i="1" a="1"/>
  <c r="O42" i="1"/>
  <c r="N42" i="1"/>
  <c r="S41" i="1" a="1"/>
  <c r="S41" i="1" s="1"/>
  <c r="O41" i="1"/>
  <c r="N41" i="1"/>
  <c r="S40" i="1" a="1"/>
  <c r="S40" i="1" s="1"/>
  <c r="O40" i="1"/>
  <c r="N40" i="1"/>
  <c r="S39" i="1" a="1"/>
  <c r="S39" i="1" s="1"/>
  <c r="O39" i="1"/>
  <c r="N39" i="1"/>
  <c r="S38" i="1" a="1"/>
  <c r="S38" i="1" s="1"/>
  <c r="O38" i="1"/>
  <c r="N38" i="1"/>
  <c r="S37" i="1"/>
  <c r="S37" i="1" a="1"/>
  <c r="O37" i="1"/>
  <c r="N37" i="1"/>
  <c r="S36" i="1" a="1"/>
  <c r="S36" i="1" s="1"/>
  <c r="O36" i="1"/>
  <c r="N36" i="1"/>
  <c r="S35" i="1" a="1"/>
  <c r="S35" i="1" s="1"/>
  <c r="O35" i="1"/>
  <c r="N35" i="1"/>
  <c r="S34" i="1" a="1"/>
  <c r="S34" i="1" s="1"/>
  <c r="O34" i="1"/>
  <c r="N34" i="1"/>
  <c r="S33" i="1" a="1"/>
  <c r="S33" i="1" s="1"/>
  <c r="O33" i="1"/>
  <c r="N33" i="1"/>
  <c r="S32" i="1" a="1"/>
  <c r="S32" i="1" s="1"/>
  <c r="O32" i="1"/>
  <c r="N32" i="1"/>
  <c r="S31" i="1" a="1"/>
  <c r="S31" i="1" s="1"/>
  <c r="O31" i="1"/>
  <c r="N31" i="1"/>
  <c r="S30" i="1" a="1"/>
  <c r="S30" i="1" s="1"/>
  <c r="O30" i="1"/>
  <c r="N30" i="1"/>
  <c r="S29" i="1" a="1"/>
  <c r="S29" i="1" s="1"/>
  <c r="O29" i="1"/>
  <c r="N29" i="1"/>
  <c r="S28" i="1" a="1"/>
  <c r="S28" i="1" s="1"/>
  <c r="O28" i="1"/>
  <c r="N28" i="1"/>
  <c r="S27" i="1" a="1"/>
  <c r="S27" i="1" s="1"/>
  <c r="O27" i="1"/>
  <c r="N27" i="1"/>
  <c r="S26" i="1" a="1"/>
  <c r="S26" i="1" s="1"/>
  <c r="O26" i="1"/>
  <c r="N26" i="1"/>
  <c r="S25" i="1" a="1"/>
  <c r="S25" i="1" s="1"/>
  <c r="O25" i="1"/>
  <c r="N25" i="1"/>
  <c r="S24" i="1"/>
  <c r="S24" i="1" a="1"/>
  <c r="O24" i="1"/>
  <c r="N24" i="1"/>
  <c r="S23" i="1" a="1"/>
  <c r="S23" i="1" s="1"/>
  <c r="O23" i="1"/>
  <c r="N23" i="1"/>
  <c r="S22" i="1" a="1"/>
  <c r="S22" i="1" s="1"/>
  <c r="O22" i="1"/>
  <c r="N22" i="1"/>
  <c r="S21" i="1" a="1"/>
  <c r="S21" i="1" s="1"/>
  <c r="O21" i="1"/>
  <c r="N21" i="1"/>
  <c r="S20" i="1" a="1"/>
  <c r="S20" i="1" s="1"/>
  <c r="O20" i="1"/>
  <c r="N20" i="1"/>
  <c r="S19" i="1"/>
  <c r="S19" i="1" a="1"/>
  <c r="O19" i="1"/>
  <c r="N19" i="1"/>
  <c r="S18" i="1" a="1"/>
  <c r="S18" i="1" s="1"/>
  <c r="O18" i="1"/>
  <c r="N18" i="1"/>
  <c r="S17" i="1" a="1"/>
  <c r="S17" i="1" s="1"/>
  <c r="O17" i="1"/>
  <c r="N17" i="1"/>
  <c r="S16" i="1" a="1"/>
  <c r="S16" i="1" s="1"/>
  <c r="O16" i="1"/>
  <c r="N16" i="1"/>
  <c r="S15" i="1"/>
  <c r="S15" i="1" a="1"/>
  <c r="O15" i="1"/>
  <c r="N15" i="1"/>
  <c r="S14" i="1"/>
  <c r="S14" i="1" a="1"/>
  <c r="O14" i="1"/>
  <c r="N14" i="1"/>
  <c r="S13" i="1" a="1"/>
  <c r="S13" i="1" s="1"/>
  <c r="O13" i="1"/>
  <c r="N13" i="1"/>
  <c r="S12" i="1" a="1"/>
  <c r="S12" i="1" s="1"/>
  <c r="O12" i="1"/>
  <c r="N12" i="1"/>
  <c r="S11" i="1"/>
  <c r="S11" i="1" a="1"/>
  <c r="O11" i="1"/>
  <c r="N11" i="1"/>
  <c r="S10" i="1" a="1"/>
  <c r="S10" i="1" s="1"/>
  <c r="O10" i="1"/>
  <c r="N10" i="1"/>
  <c r="S9" i="1" a="1"/>
  <c r="S9" i="1" s="1"/>
  <c r="O9" i="1"/>
  <c r="N9" i="1"/>
  <c r="S8" i="1" a="1"/>
  <c r="S8" i="1" s="1"/>
  <c r="O8" i="1"/>
  <c r="N8" i="1"/>
  <c r="S7" i="1" a="1"/>
  <c r="S7" i="1" s="1"/>
  <c r="O7" i="1"/>
  <c r="N7" i="1"/>
  <c r="S6" i="1" a="1"/>
  <c r="S6" i="1" s="1"/>
  <c r="O6" i="1"/>
  <c r="N6" i="1"/>
  <c r="S5" i="1" a="1"/>
  <c r="S5" i="1" s="1"/>
  <c r="O5" i="1"/>
  <c r="N5" i="1"/>
  <c r="S4" i="1" a="1"/>
  <c r="S4" i="1" s="1"/>
  <c r="O4" i="1"/>
  <c r="N4" i="1"/>
  <c r="S3" i="1" a="1"/>
  <c r="S3" i="1" s="1"/>
  <c r="O3" i="1"/>
  <c r="N3" i="1"/>
  <c r="S2" i="1" a="1"/>
  <c r="S2" i="1" s="1"/>
  <c r="O2" i="1"/>
  <c r="N2" i="1"/>
  <c r="I2" i="1" a="1"/>
  <c r="I2" i="1" s="1"/>
  <c r="F2" i="1"/>
  <c r="F2" i="1" a="1"/>
  <c r="E13" i="5" l="1"/>
  <c r="F13" i="5" s="1"/>
  <c r="E2" i="5"/>
  <c r="G2" i="5" s="1"/>
  <c r="H2" i="5"/>
  <c r="F6" i="5"/>
  <c r="G6" i="5"/>
  <c r="F3" i="5"/>
  <c r="E12" i="5"/>
  <c r="H12" i="5" s="1"/>
  <c r="H10" i="5"/>
  <c r="E11" i="5"/>
  <c r="F11" i="5" s="1"/>
  <c r="E4" i="5"/>
  <c r="F4" i="5" s="1"/>
  <c r="E7" i="5"/>
  <c r="H7" i="5" s="1"/>
  <c r="E8" i="5"/>
  <c r="H8" i="5" s="1"/>
  <c r="F8" i="5"/>
  <c r="F5" i="5"/>
  <c r="F12" i="5"/>
  <c r="G12" i="5"/>
  <c r="G3" i="5"/>
  <c r="H3" i="5"/>
  <c r="E9" i="5"/>
  <c r="G9" i="5" s="1"/>
  <c r="E3" i="5"/>
  <c r="E10" i="5"/>
  <c r="F10" i="5" s="1"/>
  <c r="G10" i="5"/>
  <c r="F9" i="5" l="1"/>
  <c r="G8" i="5"/>
  <c r="F7" i="5"/>
  <c r="H11" i="5"/>
  <c r="H4" i="5"/>
  <c r="G4" i="5"/>
  <c r="G11" i="5"/>
  <c r="G7" i="5"/>
  <c r="F2" i="5"/>
  <c r="H9" i="5"/>
  <c r="H13" i="5"/>
  <c r="G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<sst xmlns="http://schemas.openxmlformats.org/spreadsheetml/2006/main" count="7066" uniqueCount="2118">
  <si>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</si>
  <si>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</si>
  <si>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</si>
  <si>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</si>
  <si>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</si>
  <si>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</si>
  <si>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</si>
  <si>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</si>
  <si>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</si>
  <si>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</si>
  <si>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</si>
  <si>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</si>
  <si>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</si>
  <si>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</si>
  <si>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</si>
  <si>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</si>
  <si>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</si>
  <si>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</si>
  <si>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</si>
  <si>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</si>
  <si>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</si>
  <si>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</si>
  <si>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</si>
  <si>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</si>
  <si>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</si>
  <si>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</si>
  <si>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</si>
  <si>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</si>
  <si>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</si>
  <si>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</si>
  <si>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</si>
  <si>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</si>
  <si>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</si>
  <si>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</si>
  <si>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</si>
  <si>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</si>
  <si>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</si>
  <si>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</si>
  <si>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</si>
  <si>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</si>
  <si>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</si>
  <si>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</si>
  <si>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</si>
  <si>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</si>
  <si>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</si>
  <si>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</si>
  <si>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</si>
  <si>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</si>
  <si>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</si>
  <si>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</si>
  <si>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</si>
  <si>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</si>
  <si>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</si>
  <si>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</si>
  <si>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</si>
  <si>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</si>
  <si>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</si>
  <si>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</si>
  <si>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</si>
  <si>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</si>
  <si>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</si>
  <si>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</si>
  <si>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</si>
  <si>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</si>
  <si>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</si>
  <si>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</si>
  <si>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</si>
  <si>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</si>
  <si>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</si>
  <si>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</si>
  <si>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</si>
  <si>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</si>
  <si>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</si>
  <si>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</si>
  <si>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</si>
  <si>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</si>
  <si>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</si>
  <si>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</si>
  <si>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</si>
  <si>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</si>
  <si>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</si>
  <si>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</si>
  <si>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</si>
  <si>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</si>
  <si>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</si>
  <si>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</si>
  <si>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</si>
  <si>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</si>
  <si>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</si>
  <si>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</si>
  <si>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</si>
  <si>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</si>
  <si>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</si>
  <si>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</si>
  <si>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</si>
  <si>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</si>
  <si>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</si>
  <si>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</si>
  <si>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</si>
  <si>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</si>
  <si>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</si>
  <si>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</si>
  <si>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</si>
  <si>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</si>
  <si>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</si>
  <si>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</si>
  <si>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</si>
  <si>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</si>
  <si>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</si>
  <si>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</si>
  <si>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</si>
  <si>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</si>
  <si>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</si>
  <si>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</si>
  <si>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</si>
  <si>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</si>
  <si>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</si>
  <si>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</si>
  <si>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</si>
  <si>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</si>
  <si>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</si>
  <si>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</si>
  <si>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</si>
  <si>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</si>
  <si>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</si>
  <si>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</si>
  <si>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</si>
  <si>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</si>
  <si>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</si>
  <si>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</si>
  <si>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</si>
  <si>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</si>
  <si>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</si>
  <si>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</si>
  <si>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</si>
  <si>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</si>
  <si>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</si>
  <si>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</si>
  <si>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</si>
  <si>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</si>
  <si>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</si>
  <si>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</si>
  <si>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</si>
  <si>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</si>
  <si>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</si>
  <si>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</si>
  <si>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</si>
  <si>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</si>
  <si>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</si>
  <si>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</si>
  <si>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</si>
  <si>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</si>
  <si>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</si>
  <si>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</si>
  <si>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</si>
  <si>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</si>
  <si>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</si>
  <si>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</si>
  <si>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</si>
  <si>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</si>
  <si>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</si>
  <si>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</si>
  <si>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</si>
  <si>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</si>
  <si>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</si>
  <si>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</si>
  <si>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</si>
  <si>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</si>
  <si>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</si>
  <si>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</si>
  <si>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</si>
  <si>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</si>
  <si>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</si>
  <si>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</si>
  <si>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</si>
  <si>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</si>
  <si>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</si>
  <si>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</si>
  <si>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</si>
  <si>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</si>
  <si>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</si>
  <si>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</si>
  <si>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</si>
  <si>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</si>
  <si>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</si>
  <si>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</si>
  <si>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</si>
  <si>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</si>
  <si>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</si>
  <si>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</si>
  <si>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</si>
  <si>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</si>
  <si>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</si>
  <si>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</si>
  <si>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</si>
  <si>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</si>
  <si>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</si>
  <si>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</si>
  <si>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</si>
  <si>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</si>
  <si>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</si>
  <si>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</si>
  <si>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</si>
  <si>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</si>
  <si>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</si>
  <si>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</si>
  <si>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</si>
  <si>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</si>
  <si>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</si>
  <si>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</si>
  <si>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</si>
  <si>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</si>
  <si>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</si>
  <si>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</si>
  <si>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</si>
  <si>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</si>
  <si>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</si>
  <si>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</si>
  <si>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</si>
  <si>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</si>
  <si>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</si>
  <si>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</si>
  <si>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</si>
  <si>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</si>
  <si>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</si>
  <si>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</si>
  <si>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</si>
  <si>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</si>
  <si>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</si>
  <si>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</si>
  <si>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</si>
  <si>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</si>
  <si>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</si>
  <si>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</si>
  <si>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</si>
  <si>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</si>
  <si>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</si>
  <si>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</si>
  <si>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</si>
  <si>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</si>
  <si>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</si>
  <si>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</si>
  <si>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</si>
  <si>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</si>
  <si>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</si>
  <si>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</si>
  <si>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</si>
  <si>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</si>
  <si>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</si>
  <si>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</si>
  <si>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</si>
  <si>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</si>
  <si>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</si>
  <si>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</si>
  <si>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</si>
  <si>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</si>
  <si>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</si>
  <si>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</si>
  <si>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</si>
  <si>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</si>
  <si>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</si>
  <si>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</si>
  <si>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</si>
  <si>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</si>
  <si>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</si>
  <si>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</si>
  <si>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</si>
  <si>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</si>
  <si>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</si>
  <si>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</si>
  <si>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</si>
  <si>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</si>
  <si>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</si>
  <si>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</si>
  <si>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</si>
  <si>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</si>
  <si>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</si>
  <si>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</si>
  <si>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</si>
  <si>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</si>
  <si>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</si>
  <si>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</si>
  <si>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</si>
  <si>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</si>
  <si>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</si>
  <si>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</si>
  <si>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</si>
  <si>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</si>
  <si>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</si>
  <si>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</si>
  <si>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</si>
  <si>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</si>
  <si>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</si>
  <si>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</si>
  <si>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</si>
  <si>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</si>
  <si>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</si>
  <si>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</si>
  <si>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</si>
  <si>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</si>
  <si>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</si>
  <si>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</si>
  <si>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</si>
  <si>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</si>
  <si>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</si>
  <si>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</si>
  <si>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</si>
  <si>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</si>
  <si>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</si>
  <si>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</si>
  <si>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</si>
  <si>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</si>
  <si>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</si>
  <si>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</si>
  <si>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</si>
  <si>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</si>
  <si>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</si>
  <si>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</si>
  <si>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</si>
  <si>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</si>
  <si>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</si>
  <si>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</si>
  <si>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</si>
  <si>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</si>
  <si>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</si>
  <si>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</si>
  <si>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</si>
  <si>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</si>
  <si>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</si>
  <si>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</si>
  <si>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</si>
  <si>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</si>
  <si>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</si>
  <si>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</si>
  <si>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</si>
  <si>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</si>
  <si>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</si>
  <si>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</si>
  <si>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</si>
  <si>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</si>
  <si>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</si>
  <si>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</si>
  <si>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</si>
  <si>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</si>
  <si>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</si>
  <si>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</si>
  <si>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</si>
  <si>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</si>
  <si>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</si>
  <si>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</si>
  <si>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</si>
  <si>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</si>
  <si>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</si>
  <si>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</si>
  <si>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</si>
  <si>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</si>
  <si>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</si>
  <si>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</si>
  <si>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</si>
  <si>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</si>
  <si>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</si>
  <si>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</si>
  <si>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</si>
  <si>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</si>
  <si>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</si>
  <si>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</si>
  <si>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</si>
  <si>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</si>
  <si>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</si>
  <si>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</si>
  <si>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</si>
  <si>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</si>
  <si>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</si>
  <si>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</si>
  <si>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</si>
  <si>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</si>
  <si>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</si>
  <si>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</si>
  <si>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</si>
  <si>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</si>
  <si>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</si>
  <si>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</si>
  <si>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</si>
  <si>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</si>
  <si>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</si>
  <si>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</si>
  <si>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</si>
  <si>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</si>
  <si>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</si>
  <si>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</si>
  <si>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</si>
  <si>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</si>
  <si>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</si>
  <si>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</si>
  <si>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</si>
  <si>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</si>
  <si>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</si>
  <si>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</si>
  <si>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</si>
  <si>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</si>
  <si>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</si>
  <si>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</si>
  <si>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</si>
  <si>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</si>
  <si>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</si>
  <si>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</si>
  <si>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</si>
  <si>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</si>
  <si>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</si>
  <si>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</si>
  <si>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</si>
  <si>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</si>
  <si>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</si>
  <si>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</si>
  <si>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</si>
  <si>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</si>
  <si>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</si>
  <si>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</si>
  <si>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</si>
  <si>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</si>
  <si>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</si>
  <si>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</si>
  <si>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</si>
  <si>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</si>
  <si>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</si>
  <si>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</si>
  <si>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</si>
  <si>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</si>
  <si>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</si>
  <si>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</si>
  <si>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</si>
  <si>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</si>
  <si>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</si>
  <si>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</si>
  <si>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</si>
  <si>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</si>
  <si>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</si>
  <si>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</si>
  <si>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</si>
  <si>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</si>
  <si>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</si>
  <si>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</si>
  <si>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</si>
  <si>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</si>
  <si>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</si>
  <si>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</si>
  <si>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</si>
  <si>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</si>
  <si>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</si>
  <si>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</si>
  <si>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</si>
  <si>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</si>
  <si>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</si>
  <si>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</si>
  <si>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</si>
  <si>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</si>
  <si>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</si>
  <si>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</si>
  <si>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</si>
  <si>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</si>
  <si>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</si>
  <si>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</si>
  <si>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</si>
  <si>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</si>
  <si>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</si>
  <si>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</si>
  <si>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</si>
  <si>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</si>
  <si>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</si>
  <si>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</si>
  <si>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</si>
  <si>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</si>
  <si>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</si>
  <si>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</si>
  <si>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</si>
  <si>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</si>
  <si>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</si>
  <si>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</si>
  <si>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</si>
  <si>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</si>
  <si>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</si>
  <si>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</si>
  <si>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</si>
  <si>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</si>
  <si>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</si>
  <si>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</si>
  <si>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</si>
  <si>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</si>
  <si>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</si>
  <si>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</si>
  <si>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</si>
  <si>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</si>
  <si>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</si>
  <si>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</si>
  <si>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</si>
  <si>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</si>
  <si>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</si>
  <si>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</si>
  <si>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</si>
  <si>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</si>
  <si>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</si>
  <si>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</si>
  <si>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</si>
  <si>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</si>
  <si>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</si>
  <si>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</si>
  <si>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</si>
  <si>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</si>
  <si>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</si>
  <si>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</si>
  <si>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</si>
  <si>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</si>
  <si>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</si>
  <si>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</si>
  <si>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</si>
  <si>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</si>
  <si>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</si>
  <si>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</si>
  <si>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</si>
  <si>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</si>
  <si>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</si>
  <si>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</si>
  <si>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</si>
  <si>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</si>
  <si>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</si>
  <si>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</si>
  <si>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</si>
  <si>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</si>
  <si>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</si>
  <si>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</si>
  <si>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</si>
  <si>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</si>
  <si>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</si>
  <si>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</si>
  <si>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</si>
  <si>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</si>
  <si>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</si>
  <si>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</si>
  <si>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</si>
  <si>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</si>
  <si>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</si>
  <si>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</si>
  <si>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</si>
  <si>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</si>
  <si>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</si>
  <si>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</si>
  <si>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</si>
  <si>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</si>
  <si>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</si>
  <si>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</si>
  <si>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</si>
  <si>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</si>
  <si>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</si>
  <si>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</si>
  <si>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</si>
  <si>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</si>
  <si>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</si>
  <si>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</si>
  <si>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</si>
  <si>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</si>
  <si>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</si>
  <si>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</si>
  <si>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</si>
  <si>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</si>
  <si>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</si>
  <si>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</si>
  <si>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</si>
  <si>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</si>
  <si>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</si>
  <si>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</si>
  <si>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</si>
  <si>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</si>
  <si>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</si>
  <si>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</si>
  <si>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</si>
  <si>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</si>
  <si>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</si>
  <si>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</si>
  <si>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</si>
  <si>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</si>
  <si>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</si>
  <si>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</si>
  <si>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</si>
  <si>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</si>
  <si>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</si>
  <si>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</si>
  <si>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</si>
  <si>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</si>
  <si>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</si>
  <si>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</si>
  <si>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</si>
  <si>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</si>
  <si>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</si>
  <si>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</si>
  <si>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</si>
  <si>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</si>
  <si>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</si>
  <si>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</si>
  <si>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</si>
  <si>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</si>
  <si>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</si>
  <si>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</si>
  <si>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</si>
  <si>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</si>
  <si>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</si>
  <si>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</si>
  <si>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</si>
  <si>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</si>
  <si>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</si>
  <si>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</si>
  <si>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</si>
  <si>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</si>
  <si>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</si>
  <si>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</si>
  <si>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</si>
  <si>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</si>
  <si>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</si>
  <si>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</si>
  <si>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</si>
  <si>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</si>
  <si>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</si>
  <si>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</si>
  <si>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</si>
  <si>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</si>
  <si>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</si>
  <si>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</si>
  <si>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</si>
  <si>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</si>
  <si>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</si>
  <si>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</si>
  <si>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</si>
  <si>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</si>
  <si>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</si>
  <si>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</si>
  <si>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</si>
  <si>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</si>
  <si>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</si>
  <si>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</si>
  <si>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</si>
  <si>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</si>
  <si>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</si>
  <si>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</si>
  <si>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</si>
  <si>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</si>
  <si>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</si>
  <si>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</si>
  <si>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</si>
  <si>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</si>
  <si>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</si>
  <si>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</si>
  <si>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</si>
  <si>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</si>
  <si>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</si>
  <si>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</si>
  <si>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</si>
  <si>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</si>
  <si>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</si>
  <si>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</si>
  <si>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</si>
  <si>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</si>
  <si>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</si>
  <si>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</si>
  <si>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</si>
  <si>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</si>
  <si>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</si>
  <si>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</si>
  <si>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</si>
  <si>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</si>
  <si>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</si>
  <si>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</si>
  <si>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</si>
  <si>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</si>
  <si>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</si>
  <si>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</si>
  <si>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</si>
  <si>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</si>
  <si>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</si>
  <si>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</si>
  <si>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</si>
  <si>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</si>
  <si>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</si>
  <si>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</si>
  <si>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</si>
  <si>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</si>
  <si>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</si>
  <si>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</si>
  <si>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</si>
  <si>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</si>
  <si>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</si>
  <si>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</si>
  <si>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</si>
  <si>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</si>
  <si>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</si>
  <si>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</si>
  <si>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</si>
  <si>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</si>
  <si>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</si>
  <si>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</si>
  <si>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</si>
  <si>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</si>
  <si>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</si>
  <si>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</si>
  <si>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</si>
  <si>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</si>
  <si>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</si>
  <si>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</si>
  <si>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</si>
  <si>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</si>
  <si>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</si>
  <si>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</si>
  <si>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</si>
  <si>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</si>
  <si>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</si>
  <si>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</si>
  <si>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</si>
  <si>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</si>
  <si>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</si>
  <si>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</si>
  <si>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</si>
  <si>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</si>
  <si>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</si>
  <si>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</si>
  <si>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</si>
  <si>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</si>
  <si>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</si>
  <si>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</si>
  <si>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</si>
  <si>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</si>
  <si>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</si>
  <si>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</si>
  <si>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</si>
  <si>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</si>
  <si>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</si>
  <si>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</si>
  <si>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</si>
  <si>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</si>
  <si>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</si>
  <si>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</si>
  <si>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</si>
  <si>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</si>
  <si>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</si>
  <si>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</si>
  <si>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</si>
  <si>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</si>
  <si>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</si>
  <si>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</si>
  <si>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</si>
  <si>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</si>
  <si>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</si>
  <si>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</si>
  <si>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</si>
  <si>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</si>
  <si>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</si>
  <si>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</si>
  <si>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</si>
  <si>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</si>
  <si>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</si>
  <si>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</si>
  <si>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</si>
  <si>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</si>
  <si>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</si>
  <si>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</si>
  <si>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</si>
  <si>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</si>
  <si>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</si>
  <si>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</si>
  <si>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</si>
  <si>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</si>
  <si>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</si>
  <si>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</si>
  <si>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</si>
  <si>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</si>
  <si>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</si>
  <si>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</si>
  <si>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</si>
  <si>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</si>
  <si>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</si>
  <si>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</si>
  <si>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</si>
  <si>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</si>
  <si>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</si>
  <si>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</si>
  <si>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</si>
  <si>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</si>
  <si>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</si>
  <si>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</si>
  <si>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</si>
  <si>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</si>
  <si>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</si>
  <si>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</si>
  <si>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</si>
  <si>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</si>
  <si>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</si>
  <si>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</si>
  <si>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</si>
  <si>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</si>
  <si>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</si>
  <si>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</si>
  <si>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</si>
  <si>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</si>
  <si>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</si>
  <si>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</si>
  <si>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</si>
  <si>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</si>
  <si>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</si>
  <si>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</si>
  <si>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</si>
  <si>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</si>
  <si>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</si>
  <si>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</si>
  <si>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</si>
  <si>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</si>
  <si>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</si>
  <si>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</si>
  <si>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</si>
  <si>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</si>
  <si>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</si>
  <si>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</si>
  <si>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</si>
  <si>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</si>
  <si>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</si>
  <si>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</si>
  <si>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</si>
  <si>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</si>
  <si>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</si>
  <si>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</si>
  <si>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</si>
  <si>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</si>
  <si>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</si>
  <si>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</si>
  <si>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</si>
  <si>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</si>
  <si>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</si>
  <si>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</si>
  <si>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</si>
  <si>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</si>
  <si>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</si>
  <si>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</si>
  <si>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</si>
  <si>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</si>
  <si>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</si>
  <si>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</si>
  <si>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</si>
  <si>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</si>
  <si>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</si>
  <si>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</si>
  <si>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</si>
  <si>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</si>
  <si>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</si>
  <si>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</si>
  <si>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</si>
  <si>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</si>
  <si>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</si>
  <si>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</si>
  <si>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</si>
  <si>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</si>
  <si>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</si>
  <si>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</si>
  <si>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</si>
  <si>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</si>
  <si>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</si>
  <si>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</si>
  <si>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</si>
  <si>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</si>
  <si>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</si>
  <si>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</si>
  <si>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</si>
  <si>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</si>
  <si>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</si>
  <si>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</si>
  <si>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</si>
  <si>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</si>
  <si>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</si>
  <si>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</si>
  <si>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</si>
  <si>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</si>
  <si>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</si>
  <si>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</si>
  <si>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</si>
  <si>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</si>
  <si>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</si>
  <si>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</si>
  <si>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</si>
  <si>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</si>
  <si>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</si>
  <si>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</si>
  <si>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</si>
  <si>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</si>
  <si>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</si>
  <si>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</si>
  <si>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</si>
  <si>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</si>
  <si>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</si>
  <si>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</si>
  <si>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</si>
  <si>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</si>
  <si>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</si>
  <si>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</si>
  <si>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</si>
  <si>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</si>
  <si>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</si>
  <si>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</si>
  <si>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</si>
  <si>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</si>
  <si>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</si>
  <si>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</si>
  <si>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</si>
  <si>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</si>
  <si>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</si>
  <si>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</si>
  <si>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</si>
  <si>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</si>
  <si>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</si>
  <si>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</si>
  <si>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</si>
  <si>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</si>
  <si>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</si>
  <si>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</si>
  <si>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</si>
  <si>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</si>
  <si>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</si>
  <si>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</si>
  <si>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</si>
  <si>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</si>
  <si>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</si>
  <si>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</si>
  <si>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</si>
  <si>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</si>
  <si>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</si>
  <si>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</si>
  <si>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</si>
  <si>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</si>
  <si>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</si>
  <si>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</si>
  <si>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</si>
  <si>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</si>
  <si>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</si>
  <si>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</si>
  <si>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</si>
  <si>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</si>
  <si>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</si>
  <si>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</si>
  <si>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</si>
  <si>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</si>
  <si>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</si>
  <si>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</si>
  <si>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</si>
  <si>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</si>
  <si>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</si>
  <si>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</si>
  <si>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</si>
  <si>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</si>
  <si>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</si>
  <si>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</si>
  <si>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</si>
  <si>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</si>
  <si>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</si>
  <si>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</si>
  <si>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</si>
  <si>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</si>
  <si>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</si>
  <si>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</si>
  <si>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</si>
  <si>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</si>
  <si>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</si>
  <si>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</si>
  <si>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</si>
  <si>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</si>
  <si>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</si>
  <si>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</si>
  <si>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</si>
  <si>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</si>
  <si>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</si>
  <si>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</si>
  <si>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</si>
  <si>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</si>
  <si>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</si>
  <si>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</si>
  <si>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</si>
  <si>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</si>
  <si>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</si>
  <si>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</si>
  <si>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</si>
  <si>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</si>
  <si>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</si>
  <si>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</si>
  <si>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</si>
  <si>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</si>
  <si>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</si>
  <si>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</si>
  <si>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</si>
  <si>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</si>
  <si>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</si>
  <si>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</si>
  <si>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</si>
  <si>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</si>
  <si>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</si>
  <si>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</si>
  <si>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</si>
  <si>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</si>
  <si>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</si>
  <si>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</si>
  <si>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</si>
  <si>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</si>
  <si>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</si>
  <si>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</si>
  <si>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</si>
  <si>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</si>
  <si>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</si>
  <si>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</si>
  <si>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</si>
  <si>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</si>
  <si>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</si>
  <si>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</si>
  <si>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</si>
  <si>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</si>
  <si>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</si>
  <si>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</si>
  <si>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</si>
  <si>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</si>
  <si>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</si>
  <si>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</si>
  <si>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</si>
  <si>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</si>
  <si>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</si>
  <si>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</si>
  <si>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</si>
  <si>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</si>
  <si>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</si>
  <si>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</si>
  <si>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</si>
  <si>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</si>
  <si>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</si>
  <si>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</si>
  <si>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</si>
  <si>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</si>
  <si>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</si>
  <si>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</si>
  <si>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</si>
  <si>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</si>
  <si>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</si>
  <si>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</si>
  <si>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</si>
  <si>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</si>
  <si>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</si>
  <si>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</si>
  <si>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</si>
  <si>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</si>
  <si>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</si>
  <si>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</si>
  <si>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</si>
  <si>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</si>
  <si>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</si>
  <si>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</si>
  <si>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</si>
  <si>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</si>
  <si>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</si>
  <si>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</si>
  <si>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</si>
  <si>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</si>
  <si>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</si>
  <si>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</si>
  <si>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</si>
  <si>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</si>
  <si>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</si>
  <si>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</si>
  <si>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</si>
  <si>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</si>
  <si>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</si>
  <si>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</si>
  <si>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</si>
  <si>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</si>
  <si>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</si>
  <si>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</si>
  <si>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</si>
  <si>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</si>
  <si>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</si>
  <si>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</si>
  <si>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</si>
  <si>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</si>
  <si>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</si>
  <si>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</si>
  <si>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</si>
  <si>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</si>
  <si>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</si>
  <si>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</si>
  <si>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</si>
  <si>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</si>
  <si>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</si>
  <si>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</si>
  <si>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</si>
  <si>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</si>
  <si>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</si>
  <si>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</si>
  <si>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</si>
  <si>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</si>
  <si>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</si>
  <si>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</si>
  <si>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</si>
  <si>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</si>
  <si>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</si>
  <si>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</si>
  <si>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</si>
  <si>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</si>
  <si>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</si>
  <si>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</si>
  <si>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</si>
  <si>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</si>
  <si>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</si>
  <si>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</si>
  <si>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</si>
  <si>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</si>
  <si>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</si>
  <si>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</si>
  <si>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</si>
  <si>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</si>
  <si>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</si>
  <si>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</si>
  <si>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</si>
  <si>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</si>
  <si>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</si>
  <si>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</si>
  <si>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</si>
  <si>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</si>
  <si>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</si>
  <si>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</si>
  <si>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</si>
  <si>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</si>
  <si>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</si>
  <si>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</si>
  <si>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</si>
  <si>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</si>
  <si>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</si>
  <si>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</si>
  <si>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</si>
  <si>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</si>
  <si>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</si>
  <si>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</si>
  <si>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</si>
  <si>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</si>
  <si>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</si>
  <si>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</si>
  <si>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</si>
  <si>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</si>
  <si>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</si>
  <si>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</si>
  <si>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</si>
  <si>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</si>
  <si>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</si>
  <si>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</si>
  <si>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</si>
  <si>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</si>
  <si>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</si>
  <si>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</si>
  <si>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</si>
  <si>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</si>
  <si>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</si>
  <si>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</si>
  <si>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</si>
  <si>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</si>
  <si>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</si>
  <si>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</si>
  <si>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</si>
  <si>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</si>
  <si>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</si>
  <si>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</si>
  <si>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</si>
  <si>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</si>
  <si>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</si>
  <si>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</si>
  <si>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</si>
  <si>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</si>
  <si>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</si>
  <si>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</si>
  <si>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</si>
  <si>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</si>
  <si>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</si>
  <si>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</si>
  <si>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</si>
  <si>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</si>
  <si>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</si>
  <si>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</si>
  <si>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</si>
  <si>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</si>
  <si>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</si>
  <si>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</si>
  <si>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</si>
  <si>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</si>
  <si>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</si>
  <si>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</si>
  <si>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</si>
  <si>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</si>
  <si>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</si>
  <si>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</si>
  <si>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</si>
  <si>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</si>
  <si>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</si>
  <si>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</si>
  <si>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</si>
  <si>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</si>
  <si>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</si>
  <si>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</si>
  <si>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</si>
  <si>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</si>
  <si>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</si>
  <si>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</si>
  <si>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</si>
  <si>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</si>
  <si>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</si>
  <si>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</si>
  <si>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</si>
  <si>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</si>
  <si>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</si>
  <si>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</si>
  <si>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</si>
  <si>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</si>
  <si>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</si>
  <si>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</si>
  <si>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</si>
  <si>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</si>
  <si>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</si>
  <si>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</si>
  <si>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</si>
  <si>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</si>
  <si>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</si>
  <si>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</si>
  <si>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</si>
  <si>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</si>
  <si>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</si>
  <si>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</si>
  <si>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</si>
  <si>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</si>
  <si>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</si>
  <si>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</si>
  <si>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</si>
  <si>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</si>
  <si>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</si>
  <si>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</si>
  <si>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</si>
  <si>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</si>
  <si>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</si>
  <si>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</si>
  <si>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</si>
  <si>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</si>
  <si>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</si>
  <si>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</si>
  <si>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</si>
  <si>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</si>
  <si>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</si>
  <si>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</si>
  <si>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</si>
  <si>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</si>
  <si>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</si>
  <si>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</si>
  <si>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</si>
  <si>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</si>
  <si>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</si>
  <si>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</si>
  <si>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</si>
  <si>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</si>
  <si>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</si>
  <si>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</si>
  <si>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</si>
  <si>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</si>
  <si>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</si>
  <si>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</si>
  <si>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</si>
  <si>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</si>
  <si>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</si>
  <si>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</si>
  <si>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</si>
  <si>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</si>
  <si>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</si>
  <si>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</si>
  <si>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</si>
  <si>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</si>
  <si>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</si>
  <si>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</si>
  <si>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</si>
  <si>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</si>
  <si>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</si>
  <si>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</si>
  <si>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</si>
  <si>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</si>
  <si>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</si>
  <si>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</si>
  <si>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</si>
  <si>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</si>
  <si>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</si>
  <si>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</si>
  <si>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</si>
  <si>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</si>
  <si>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</si>
  <si>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</si>
  <si>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</si>
  <si>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</si>
  <si>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</si>
  <si>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</si>
  <si>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</si>
  <si>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</si>
  <si>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</si>
  <si>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</si>
  <si>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</si>
  <si>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</si>
  <si>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</si>
  <si>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</si>
  <si>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</si>
  <si>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</si>
  <si>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</si>
  <si>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</si>
  <si>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</si>
  <si>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</si>
  <si>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</si>
  <si>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</si>
  <si>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</si>
  <si>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</si>
  <si>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</si>
  <si>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</si>
  <si>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</si>
  <si>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</si>
  <si>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</si>
  <si>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</si>
  <si>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</si>
  <si>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</si>
  <si>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</si>
  <si>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</si>
  <si>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</si>
  <si>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</si>
  <si>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</si>
  <si>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</si>
  <si>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</si>
  <si>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</si>
  <si>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</si>
  <si>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</si>
  <si>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</si>
  <si>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</si>
  <si>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</si>
  <si>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</si>
  <si>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</si>
  <si>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</si>
  <si>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</si>
  <si>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</si>
  <si>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</si>
  <si>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</si>
  <si>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</si>
  <si>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</si>
  <si>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</si>
  <si>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</si>
  <si>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</si>
  <si>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</si>
  <si>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</si>
  <si>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</si>
  <si>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</si>
  <si>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</si>
  <si>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</si>
  <si>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</si>
  <si>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</si>
  <si>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</si>
  <si>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</si>
  <si>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</si>
  <si>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</si>
  <si>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</si>
  <si>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</si>
  <si>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</si>
  <si>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</si>
  <si>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</si>
  <si>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</si>
  <si>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</si>
  <si>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</si>
  <si>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</si>
  <si>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</si>
  <si>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</si>
  <si>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</si>
  <si>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</si>
  <si>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</si>
  <si>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</si>
  <si>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</si>
  <si>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</si>
  <si>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</si>
  <si>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</si>
  <si>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</si>
  <si>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</si>
  <si>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</si>
  <si>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</si>
  <si>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</si>
  <si>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</si>
  <si>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</si>
  <si>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</si>
  <si>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</si>
  <si>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</si>
  <si>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</si>
  <si>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</si>
  <si>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</si>
  <si>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</si>
  <si>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</si>
  <si>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</si>
  <si>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</si>
  <si>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</si>
  <si>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</si>
  <si>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</si>
  <si>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</si>
  <si>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</si>
  <si>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</si>
  <si>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</si>
  <si>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</si>
  <si>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</si>
  <si>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</si>
  <si>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</si>
  <si>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</si>
  <si>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</si>
  <si>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</si>
  <si>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</si>
  <si>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</si>
  <si>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</si>
  <si>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</si>
  <si>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</si>
  <si>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</si>
  <si>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</si>
  <si>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</si>
  <si>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</si>
  <si>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</si>
  <si>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</si>
  <si>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</si>
  <si>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</si>
  <si>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</si>
  <si>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</si>
  <si>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</si>
  <si>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</si>
  <si>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</si>
  <si>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</si>
  <si>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</si>
  <si>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</si>
  <si>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</si>
  <si>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</si>
  <si>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</si>
  <si>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</si>
  <si>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</si>
  <si>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</si>
  <si>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</si>
  <si>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</si>
  <si>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</si>
  <si>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</si>
  <si>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</si>
  <si>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</si>
  <si>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</si>
  <si>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</si>
  <si>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</si>
  <si>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</si>
  <si>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</si>
  <si>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</si>
  <si>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</si>
  <si>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</si>
  <si>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</si>
  <si>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</si>
  <si>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</si>
  <si>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</si>
  <si>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</si>
  <si>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</si>
  <si>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</si>
  <si>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</si>
  <si>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</si>
  <si>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</si>
  <si>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</si>
  <si>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</si>
  <si>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</si>
  <si>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</si>
  <si>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</si>
  <si>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</si>
  <si>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</si>
  <si>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</si>
  <si>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</si>
  <si>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</si>
  <si>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</si>
  <si>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</si>
  <si>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</si>
  <si>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</si>
  <si>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</si>
  <si>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</si>
  <si>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</si>
  <si>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</si>
  <si>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</si>
  <si>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</si>
  <si>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</si>
  <si>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</si>
  <si>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</si>
  <si>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</si>
  <si>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</si>
  <si>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</si>
  <si>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</si>
  <si>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</si>
  <si>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</si>
  <si>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</si>
  <si>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</si>
  <si>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</si>
  <si>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</si>
  <si>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</si>
  <si>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</si>
  <si>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</si>
  <si>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</si>
  <si>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</si>
  <si>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</si>
  <si>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</si>
  <si>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</si>
  <si>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</si>
  <si>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</si>
  <si>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</si>
  <si>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</si>
  <si>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</si>
  <si>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</si>
  <si>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</si>
  <si>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</si>
  <si>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</si>
  <si>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</si>
  <si>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</si>
  <si>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</si>
  <si>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</si>
  <si>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</si>
  <si>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</si>
  <si>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</si>
  <si>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</si>
  <si>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</si>
  <si>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</si>
  <si>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</si>
  <si>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</si>
  <si>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</si>
  <si>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</si>
  <si>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</si>
  <si>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</si>
  <si>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</si>
  <si>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</si>
  <si>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</si>
  <si>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</si>
  <si>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</si>
  <si>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</si>
  <si>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</si>
  <si>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</si>
  <si>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</si>
  <si>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</si>
  <si>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</si>
  <si>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</si>
  <si>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</si>
  <si>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</si>
  <si>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</si>
  <si>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</si>
  <si>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</si>
  <si>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</si>
  <si>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</si>
  <si>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</si>
  <si>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</si>
  <si>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</si>
  <si>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</si>
  <si>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</si>
  <si>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</si>
  <si>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</si>
  <si>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</si>
  <si>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</si>
  <si>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</si>
  <si>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</si>
  <si>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</si>
  <si>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</si>
  <si>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</si>
  <si>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</si>
  <si>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</si>
  <si>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</si>
  <si>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</si>
  <si>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</si>
  <si>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</si>
  <si>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</si>
  <si>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</si>
  <si>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</si>
  <si>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</si>
  <si>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</si>
  <si>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</si>
  <si>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</si>
  <si>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</si>
  <si>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</si>
  <si>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</si>
  <si>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</si>
  <si>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</si>
  <si>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</si>
  <si>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</si>
  <si>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</si>
  <si>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</si>
  <si>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</si>
  <si>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</si>
  <si>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</si>
  <si>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</si>
  <si>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</si>
  <si>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</si>
  <si>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</si>
  <si>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</si>
  <si>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</si>
  <si>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</si>
  <si>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</si>
  <si>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</si>
  <si>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</si>
  <si>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</si>
  <si>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</si>
  <si>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</si>
  <si>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</si>
  <si>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</si>
  <si>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</si>
  <si>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</si>
  <si>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</si>
  <si>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</si>
  <si>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</si>
  <si>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</si>
  <si>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</si>
  <si>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</si>
  <si>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</si>
  <si>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</si>
  <si>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</si>
  <si>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</si>
  <si>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</si>
  <si>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</si>
  <si>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</si>
  <si>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</si>
  <si>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</si>
  <si>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</si>
  <si>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</si>
  <si>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</si>
  <si>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</si>
  <si>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</si>
  <si>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</si>
  <si>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</si>
  <si>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</si>
  <si>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</si>
  <si>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</si>
  <si>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</si>
  <si>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</si>
  <si>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</si>
  <si>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</si>
  <si>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</si>
  <si>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</si>
  <si>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</si>
  <si>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</si>
  <si>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</si>
  <si>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</si>
  <si>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</si>
  <si>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</si>
  <si>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</si>
  <si>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</si>
  <si>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</si>
  <si>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</si>
  <si>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</si>
  <si>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</si>
  <si>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</si>
  <si>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</si>
  <si>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</si>
  <si>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</si>
  <si>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</si>
  <si>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</si>
  <si>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</si>
  <si>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</si>
  <si>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</si>
  <si>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</si>
  <si>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</si>
  <si>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</si>
  <si>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</si>
  <si>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</si>
  <si>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</si>
  <si>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</si>
  <si>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</si>
  <si>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</si>
  <si>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</si>
  <si>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</si>
  <si>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</si>
  <si>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</si>
  <si>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</si>
  <si>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</si>
  <si>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</si>
  <si>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</si>
  <si>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</si>
  <si>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</si>
  <si>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</si>
  <si>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</si>
  <si>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</si>
  <si>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</si>
  <si>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</si>
  <si>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</si>
  <si>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</si>
  <si>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</si>
  <si>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</si>
  <si>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</si>
  <si>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</si>
  <si>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</si>
  <si>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</si>
  <si>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</si>
  <si>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</si>
  <si>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</si>
  <si>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</si>
  <si>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</si>
  <si>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</si>
  <si>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</si>
  <si>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</si>
  <si>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</si>
  <si>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</si>
  <si>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</si>
  <si>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</si>
  <si>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</si>
  <si>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</si>
  <si>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</si>
  <si>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</si>
  <si>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</si>
  <si>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</si>
  <si>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</si>
  <si>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</si>
  <si>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</si>
  <si>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</si>
  <si>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</si>
  <si>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</si>
  <si>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</si>
  <si>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</si>
  <si>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</si>
  <si>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</si>
  <si>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</si>
  <si>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</si>
  <si>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</si>
  <si>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</si>
  <si>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</si>
  <si>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</si>
  <si>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</si>
  <si>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</si>
  <si>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</si>
  <si>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</si>
  <si>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</si>
  <si>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</si>
  <si>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</si>
  <si>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</si>
  <si>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</si>
  <si>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</si>
  <si>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</si>
  <si>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</si>
  <si>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</si>
  <si>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</si>
  <si>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</si>
  <si>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</si>
  <si>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</si>
  <si>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</si>
  <si>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</si>
  <si>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</si>
  <si>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</si>
  <si>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</si>
  <si>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</si>
  <si>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</si>
  <si>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</si>
  <si>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</si>
  <si>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</si>
  <si>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</si>
  <si>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</si>
  <si>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</si>
  <si>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</si>
  <si>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</si>
  <si>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</si>
  <si>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</si>
  <si>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</si>
  <si>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</si>
  <si>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</si>
  <si>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</si>
  <si>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</si>
  <si>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</si>
  <si>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</si>
  <si>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</si>
  <si>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</si>
  <si>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</si>
  <si>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</si>
  <si>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</si>
  <si>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</si>
  <si>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</si>
  <si>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</si>
  <si>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</si>
  <si>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</si>
  <si>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</si>
  <si>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</si>
  <si>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</si>
  <si>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</si>
  <si>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</si>
  <si>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</si>
  <si>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</si>
  <si>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</si>
  <si>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</si>
  <si>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</si>
  <si>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</si>
  <si>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</si>
  <si>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</si>
  <si>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</si>
  <si>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</si>
  <si>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</si>
  <si>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</si>
  <si>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</si>
  <si>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</si>
  <si>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</si>
  <si>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</si>
  <si>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</si>
  <si>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</si>
  <si>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</si>
  <si>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</si>
  <si>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</si>
  <si>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</si>
  <si>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</si>
  <si>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</si>
  <si>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</si>
  <si>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</si>
  <si>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</si>
  <si>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</si>
  <si>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</si>
  <si>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</si>
  <si>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</si>
  <si>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</si>
  <si>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</si>
  <si>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</si>
  <si>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</si>
  <si>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</si>
  <si>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</si>
  <si>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</si>
  <si>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</si>
  <si>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</si>
  <si>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</si>
  <si>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</si>
  <si>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</si>
  <si>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</si>
  <si>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</si>
  <si>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</si>
  <si>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</si>
  <si>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</si>
  <si>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</si>
  <si>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</si>
  <si>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</si>
  <si>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</si>
  <si>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</si>
  <si>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</si>
  <si>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</si>
  <si>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</si>
  <si>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</si>
  <si>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</si>
  <si>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</si>
  <si>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</si>
  <si>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</si>
  <si>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</si>
  <si>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</si>
  <si>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</si>
  <si>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</si>
  <si>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</si>
  <si>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</si>
  <si>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</si>
  <si>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</si>
  <si>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</si>
  <si>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</si>
  <si>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</si>
  <si>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</si>
  <si>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</si>
  <si>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</si>
  <si>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</si>
  <si>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</si>
  <si>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</si>
  <si>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</si>
  <si>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</si>
  <si>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</si>
  <si>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</si>
  <si>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</si>
  <si>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</si>
  <si>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</si>
  <si>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</si>
  <si>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</si>
  <si>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</si>
  <si>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</si>
  <si>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</si>
  <si>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</si>
  <si>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</si>
  <si>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</si>
  <si>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</si>
  <si>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</si>
  <si>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</si>
  <si>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</si>
  <si>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</si>
  <si>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</si>
  <si>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</si>
  <si>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</si>
  <si>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</si>
  <si>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</si>
  <si>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</si>
  <si>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</si>
  <si>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</si>
  <si>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</si>
  <si>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</si>
  <si>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</si>
  <si>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</si>
  <si>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</si>
  <si>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</si>
  <si>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</si>
  <si>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</si>
  <si>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</si>
  <si>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</si>
  <si>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</si>
  <si>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</si>
  <si>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</si>
  <si>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</si>
  <si>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</si>
  <si>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</si>
  <si>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</si>
  <si>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</si>
  <si>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</si>
  <si>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</si>
  <si>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</si>
  <si>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</si>
  <si>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</si>
  <si>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</si>
  <si>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</si>
  <si>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</si>
  <si>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</si>
  <si>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</si>
  <si>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</si>
  <si>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</si>
  <si>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</si>
  <si>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</si>
  <si>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</si>
  <si>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</si>
  <si>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</si>
  <si>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</si>
  <si>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</si>
  <si>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</si>
  <si>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</si>
  <si>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</si>
  <si>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</si>
  <si>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</si>
  <si>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</si>
  <si>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</si>
  <si>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</si>
  <si>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</si>
  <si>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</si>
  <si>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</si>
  <si>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</si>
  <si>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</si>
  <si>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</si>
  <si>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</si>
  <si>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</si>
  <si>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</si>
  <si>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</si>
  <si>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</si>
  <si>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</si>
  <si>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</si>
  <si>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</si>
  <si>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</si>
  <si>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</si>
  <si>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</si>
  <si>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</si>
  <si>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</si>
  <si>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</si>
  <si>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</si>
  <si>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</si>
  <si>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</si>
  <si>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</si>
  <si>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</si>
  <si>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</si>
  <si>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</si>
  <si>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</si>
  <si>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</si>
  <si>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</si>
  <si>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</si>
  <si>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</si>
  <si>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</si>
  <si>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</si>
  <si>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</si>
  <si>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</si>
  <si>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</si>
  <si>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</si>
  <si>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</si>
  <si>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</si>
  <si>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</si>
  <si>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</si>
  <si>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</si>
  <si>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</si>
  <si>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</si>
  <si>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</si>
  <si>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</si>
  <si>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</si>
  <si>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</si>
  <si>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</si>
  <si>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</si>
  <si>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</si>
  <si>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</si>
  <si>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</si>
  <si>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</si>
  <si>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</si>
  <si>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</si>
  <si>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</si>
  <si>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</si>
  <si>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</si>
  <si>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</si>
  <si>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</si>
  <si>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</si>
  <si>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</si>
  <si>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</si>
  <si>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</si>
  <si>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</si>
  <si>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</si>
  <si>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</si>
  <si>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</si>
  <si>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</si>
  <si>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</si>
  <si>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</si>
  <si>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</si>
  <si>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</si>
  <si>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</si>
  <si>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</si>
  <si>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</si>
  <si>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</si>
  <si>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</si>
  <si>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</si>
  <si>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</si>
  <si>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</si>
  <si>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</si>
  <si>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</si>
  <si>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</si>
  <si>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</si>
  <si>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</si>
  <si>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</si>
  <si>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</si>
  <si>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</si>
  <si>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</si>
  <si>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</si>
  <si>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</si>
  <si>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</si>
  <si>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</si>
  <si>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</si>
  <si>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</si>
  <si>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</si>
  <si>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</si>
  <si>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</si>
  <si>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</si>
  <si>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</si>
  <si>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</si>
  <si>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</si>
  <si>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</si>
  <si>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</si>
  <si>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</si>
  <si>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</si>
  <si>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</si>
  <si>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</si>
  <si>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</si>
  <si>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</si>
  <si>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</si>
  <si>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</si>
  <si>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</si>
  <si>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</si>
  <si>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</si>
  <si>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</si>
  <si>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</si>
  <si>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</si>
  <si>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</si>
  <si>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</si>
  <si>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</si>
  <si>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</si>
  <si>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</si>
  <si>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</si>
  <si>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</si>
  <si>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</si>
  <si>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</si>
  <si>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</si>
  <si>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</si>
  <si>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</si>
  <si>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</si>
  <si>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</si>
  <si>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</si>
  <si>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</si>
  <si>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</si>
  <si>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</si>
  <si>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</si>
  <si>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</si>
  <si>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</si>
  <si>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</si>
  <si>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</si>
  <si>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</si>
  <si>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</si>
  <si>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</si>
  <si>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</si>
  <si>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</si>
  <si>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</si>
  <si>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</si>
  <si>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</si>
  <si>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</si>
  <si>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</si>
  <si>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</si>
  <si>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</si>
  <si>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</si>
  <si>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</si>
  <si>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</si>
  <si>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</si>
  <si>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</si>
  <si>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</si>
  <si>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</si>
  <si>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</si>
  <si>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</si>
  <si>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</si>
  <si>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</si>
  <si>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</si>
  <si>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</si>
  <si>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</si>
  <si>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</si>
  <si>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</si>
  <si>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</si>
  <si>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</si>
  <si>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</si>
  <si>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</si>
  <si>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</si>
  <si>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</si>
  <si>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</si>
  <si>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</si>
  <si>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Mean of backers</t>
  </si>
  <si>
    <t>Median of backers</t>
  </si>
  <si>
    <t>Minimum of backers</t>
  </si>
  <si>
    <t>Maximum of backers</t>
  </si>
  <si>
    <t>Variance of backers (VAR.P)</t>
  </si>
  <si>
    <t>Standard Deviation of backers (STDEV.P)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</si>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</sst>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[CrowdfundingBook.xlsx]PivotTable-OutcomePerCategory!PivotTable1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'PivotTable-OutcomePerCategory'!$C$3:$C$4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'PivotTable-OutcomePerCategory'!$B$5:$B$14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'PivotTable-OutcomePerCategory'!$C$5:$C$14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0D-4C34-9E46-163C703DC2C3}"/>
            </c:ext>
          </c:extLst>
        </c:ser>
        <c:ser>
          <c:idx val="1"/>
          <c:order val="1"/>
          <c:tx>
            <c:strRef>
              <c:f>'PivotTable-OutcomePerCategory'!$D$3:$D$4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'PivotTable-OutcomePerCategory'!$B$5:$B$14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'PivotTable-OutcomePerCategory'!$D$5:$D$14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0D-4C34-9E46-163C703DC2C3}"/>
            </c:ext>
          </c:extLst>
        </c:ser>
        <c:ser>
          <c:idx val="2"/>
          <c:order val="2"/>
          <c:tx>
            <c:strRef>
              <c:f>'PivotTable-OutcomePerCategory'!$E$3:$E$4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'PivotTable-OutcomePerCategory'!$B$5:$B$14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'PivotTable-OutcomePerCategory'!$E$5:$E$14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0D-4C34-9E46-163C703DC2C3}"/>
            </c:ext>
          </c:extLst>
        </c:ser>
        <c:ser>
          <c:idx val="3"/>
          <c:order val="3"/>
          <c:tx>
            <c:strRef>
              <c:f>'PivotTable-OutcomePerCategory'!$F$3:$F$4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'PivotTable-OutcomePerCategory'!$B$5:$B$14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'PivotTable-OutcomePerCategory'!$F$5:$F$14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0D-4C34-9E46-163C703DC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4933583"/>
        <c:axId val="1894831007"/>
      </c:barChart>
      <c:catAx>
        <c:axId val="188493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831007"/>
        <c:crosses val="autoZero"/>
        <c:auto val="1"/>
        <c:lblAlgn val="ctr"/>
        <c:lblOffset val="100"/>
        <c:noMultiLvlLbl val="0"/>
      </c:catAx>
      <c:valAx>
        <c:axId val="189483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93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[CrowdfundingBook.xlsx]PivotTable-OutcomePerSubCategor!PivotTable3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'PivotTable-OutcomePerSubCategor'!$C$4:$C$5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'PivotTable-OutcomePerSubCategor'!$B$6:$B$30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'PivotTable-OutcomePerSubCategor'!$C$6:$C$30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A-4980-AE9D-444117E6E017}"/>
            </c:ext>
          </c:extLst>
        </c:ser>
        <c:ser>
          <c:idx val="1"/>
          <c:order val="1"/>
          <c:tx>
            <c:strRef>
              <c:f>'PivotTable-OutcomePerSubCategor'!$D$4:$D$5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'PivotTable-OutcomePerSubCategor'!$B$6:$B$30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'PivotTable-OutcomePerSubCategor'!$D$6:$D$30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6A-4980-AE9D-444117E6E017}"/>
            </c:ext>
          </c:extLst>
        </c:ser>
        <c:ser>
          <c:idx val="2"/>
          <c:order val="2"/>
          <c:tx>
            <c:strRef>
              <c:f>'PivotTable-OutcomePerSubCategor'!$E$4:$E$5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'PivotTable-OutcomePerSubCategor'!$B$6:$B$30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'PivotTable-OutcomePerSubCategor'!$E$6:$E$30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6A-4980-AE9D-444117E6E017}"/>
            </c:ext>
          </c:extLst>
        </c:ser>
        <c:ser>
          <c:idx val="3"/>
          <c:order val="3"/>
          <c:tx>
            <c:strRef>
              <c:f>'PivotTable-OutcomePerSubCategor'!$F$4:$F$5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'PivotTable-OutcomePerSubCategor'!$B$6:$B$30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'PivotTable-OutcomePerSubCategor'!$F$6:$F$30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6A-4980-AE9D-444117E6E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4949983"/>
        <c:axId val="1882712031"/>
      </c:barChart>
      <c:catAx>
        <c:axId val="188494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712031"/>
        <c:crosses val="autoZero"/>
        <c:auto val="1"/>
        <c:lblAlgn val="ctr"/>
        <c:lblOffset val="100"/>
        <c:noMultiLvlLbl val="0"/>
      </c:catAx>
      <c:valAx>
        <c:axId val="188271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94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[CrowdfundingBook.xlsx]DatedCreatedConversion Pivot!PivotTable10</c:name>
    <c:fmtId val="2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598482333300878E-2"/>
          <c:y val="0.12707450030284675"/>
          <c:w val="0.85154973978750226"/>
          <c:h val="0.76016192206743383"/>
        </c:manualLayout>
      </c:layout>
      <c:lineChart>
        <c:grouping val="standard"/>
        <c:varyColors val="0"/>
        <c:ser>
          <c:idx val="0"/>
          <c:order val="0"/>
          <c:tx>
            <c:strRef>
              <c:f>'DatedCreatedConversion Pivot'!$C$4:$C$5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'DatedCreatedConversion Pivot'!$B$6:$B$18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'DatedCreatedConversion Pivot'!$C$6:$C$18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4D-4298-8251-ED75B3DAE7B5}"/>
            </c:ext>
          </c:extLst>
        </c:ser>
        <c:ser>
          <c:idx val="1"/>
          <c:order val="1"/>
          <c:tx>
            <c:strRef>
              <c:f>'DatedCreatedConversion Pivot'!$D$4:$D$5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'DatedCreatedConversion Pivot'!$B$6:$B$18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'DatedCreatedConversion Pivot'!$D$6:$D$18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4D-4298-8251-ED75B3DAE7B5}"/>
            </c:ext>
          </c:extLst>
        </c:ser>
        <c:ser>
          <c:idx val="2"/>
          <c:order val="2"/>
          <c:tx>
            <c:strRef>
              <c:f>'DatedCreatedConversion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'DatedCreatedConversion Pivot'!$B$6:$B$18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'DatedCreatedConversion Pivot'!$E$6:$E$18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4D-4298-8251-ED75B3DAE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4967823"/>
        <c:axId val="79850047"/>
      </c:lineChart>
      <c:catAx>
        <c:axId val="188496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0047"/>
        <c:crosses val="autoZero"/>
        <c:auto val="1"/>
        <c:lblAlgn val="ctr"/>
        <c:lblOffset val="100"/>
        <c:noMultiLvlLbl val="0"/>
      </c:catAx>
      <c:valAx>
        <c:axId val="7985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96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744887301281832E-2"/>
          <c:y val="0.10750724637681161"/>
          <c:w val="0.92127737935511766"/>
          <c:h val="0.66342462626954235"/>
        </c:manualLayout>
      </c:layout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DF-4B5C-9C10-63831C869CEC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DF-4B5C-9C10-63831C869CEC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DF-4B5C-9C10-63831C869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549983"/>
        <c:axId val="19249427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3DF-4B5C-9C10-63831C869CE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3DF-4B5C-9C10-63831C869CE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3DF-4B5C-9C10-63831C869CE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3DF-4B5C-9C10-63831C869CEC}"/>
                  </c:ext>
                </c:extLst>
              </c15:ser>
            </c15:filteredLineSeries>
          </c:ext>
        </c:extLst>
      </c:lineChart>
      <c:catAx>
        <c:axId val="188954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942703"/>
        <c:crosses val="autoZero"/>
        <c:auto val="1"/>
        <c:lblAlgn val="ctr"/>
        <c:lblOffset val="100"/>
        <c:noMultiLvlLbl val="0"/>
      </c:catAx>
      <c:valAx>
        <c:axId val="192494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54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80961</xdr:colOff>
      <xdr:row>0</xdr:row>
      <xdr:rowOff>38099</xdr:rowOff>
    </xdr:from>
    <xdr:to>
      <xdr:col>12</xdr:col>
      <xdr:colOff>628650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9F8D7-11E5-A482-9AAA-BDF2BB5C1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119061</xdr:colOff>
      <xdr:row>0</xdr:row>
      <xdr:rowOff>114298</xdr:rowOff>
    </xdr:from>
    <xdr:to>
      <xdr:col>19</xdr:col>
      <xdr:colOff>476250</xdr:colOff>
      <xdr:row>30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2F060-0EB4-FA98-1BC0-BB70FFA82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166686</xdr:colOff>
      <xdr:row>0</xdr:row>
      <xdr:rowOff>95250</xdr:rowOff>
    </xdr:from>
    <xdr:to>
      <xdr:col>19</xdr:col>
      <xdr:colOff>457199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0742B-CD90-87DA-6D07-014DA0694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57150</xdr:rowOff>
    </xdr:from>
    <xdr:to>
      <xdr:col>7</xdr:col>
      <xdr:colOff>1428750</xdr:colOff>
      <xdr:row>35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6ADC8B-E985-320B-EE3F-C962CFB5B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10</xdr:row>
      <xdr:rowOff>133350</xdr:rowOff>
    </xdr:from>
    <xdr:to>
      <xdr:col>9</xdr:col>
      <xdr:colOff>581025</xdr:colOff>
      <xdr:row>20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3CA76E-BA36-203F-282C-3DBAC5C843B4}"/>
            </a:ext>
          </a:extLst>
        </xdr:cNvPr>
        <xdr:cNvSpPr txBox="1"/>
      </xdr:nvSpPr>
      <xdr:spPr>
        <a:xfrm>
          <a:off x="4791075" y="2133600"/>
          <a:ext cx="8305800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Use your data to determine whether the mean or the median better summarizes the data.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median is better to use in this case because of the data is heavily skewed. For example, there are numbers in the 	thousands and numbers sub hundred.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Use your data to determine if there is more variability with successful or unsuccessful campaigns. Does this make sense? Why or why not?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is more variability with successful campaigns because the values are less consistent as opposed to failed campaigns.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This is also shown with higher standard deviation.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il Tsao" refreshedDate="45218.87130810185" createdVersion="8" refreshedVersion="8" minRefreshableVersion="3" recordCount="1000" xr:uid="{6B79D9A8-6CF9-473C-A882-C9B379F2FA77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il Tsao" refreshedDate="45218.890954745373" createdVersion="8" refreshedVersion="8" minRefreshableVersion="3" recordCount="1001" xr:uid="{A076B14E-BCF8-45A1-A6F7-F1CE4A8CE8D1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il Tsao" refreshedDate="45218.915141550926" createdVersion="8" refreshedVersion="8" minRefreshableVersion="3" recordCount="1001" xr:uid="{8D9A8865-6034-465F-B225-24F67D41A3C0}">
  <cacheSource type="worksheet">
    <worksheetSource ref="G1:T1048576" sheet="Crowdfunding"/>
  </cacheSource>
  <cacheFields count="17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6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7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7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7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x v="0"/>
    <x v="0"/>
    <b v="0"/>
    <b v="0"/>
    <x v="0"/>
    <x v="0"/>
    <s v="food trucks"/>
  </r>
  <r>
    <n v="1"/>
    <x v="1"/>
    <s v="Managed bottom-line architecture"/>
    <n v="1400"/>
    <n v="14560"/>
    <n v="1040"/>
    <x v="1"/>
    <n v="158"/>
    <n v="92.151898734177209"/>
    <x v="1"/>
    <s v="USD"/>
    <x v="1"/>
    <x v="1"/>
    <b v="0"/>
    <b v="1"/>
    <x v="1"/>
    <x v="1"/>
    <s v="rock"/>
  </r>
  <r>
    <n v="2"/>
    <x v="2"/>
    <s v="Function-based leadingedge pricing structure"/>
    <n v="108400"/>
    <n v="142523"/>
    <n v="131.4787822878229"/>
    <x v="1"/>
    <n v="1425"/>
    <n v="100.01614035087719"/>
    <x v="2"/>
    <s v="AUD"/>
    <x v="2"/>
    <x v="2"/>
    <b v="0"/>
    <b v="0"/>
    <x v="2"/>
    <x v="2"/>
    <s v="web"/>
  </r>
  <r>
    <n v="3"/>
    <x v="3"/>
    <s v="Vision-oriented fresh-thinking conglomeration"/>
    <n v="4200"/>
    <n v="2477"/>
    <n v="58.976190476190467"/>
    <x v="0"/>
    <n v="24"/>
    <n v="103.20833333333333"/>
    <x v="1"/>
    <s v="USD"/>
    <x v="3"/>
    <x v="3"/>
    <b v="0"/>
    <b v="0"/>
    <x v="1"/>
    <x v="1"/>
    <s v="rock"/>
  </r>
  <r>
    <n v="4"/>
    <x v="4"/>
    <s v="Proactive foreground core"/>
    <n v="7600"/>
    <n v="5265"/>
    <n v="69.276315789473685"/>
    <x v="0"/>
    <n v="53"/>
    <n v="99.339622641509436"/>
    <x v="1"/>
    <s v="USD"/>
    <x v="4"/>
    <x v="4"/>
    <b v="0"/>
    <b v="0"/>
    <x v="3"/>
    <x v="3"/>
    <s v="plays"/>
  </r>
  <r>
    <n v="5"/>
    <x v="5"/>
    <s v="Open-source optimizing database"/>
    <n v="7600"/>
    <n v="13195"/>
    <n v="173.61842105263159"/>
    <x v="1"/>
    <n v="174"/>
    <n v="75.833333333333329"/>
    <x v="3"/>
    <s v="DKK"/>
    <x v="5"/>
    <x v="5"/>
    <b v="0"/>
    <b v="0"/>
    <x v="3"/>
    <x v="3"/>
    <s v="plays"/>
  </r>
  <r>
    <n v="6"/>
    <x v="6"/>
    <s v="Operative upward-trending algorithm"/>
    <n v="5200"/>
    <n v="1090"/>
    <n v="20.961538461538463"/>
    <x v="0"/>
    <n v="18"/>
    <n v="60.555555555555557"/>
    <x v="4"/>
    <s v="GBP"/>
    <x v="6"/>
    <x v="6"/>
    <b v="0"/>
    <b v="0"/>
    <x v="4"/>
    <x v="4"/>
    <s v="documentary"/>
  </r>
  <r>
    <n v="7"/>
    <x v="7"/>
    <s v="Centralized cohesive challenge"/>
    <n v="4500"/>
    <n v="14741"/>
    <n v="327.57777777777778"/>
    <x v="1"/>
    <n v="227"/>
    <n v="64.93832599118943"/>
    <x v="3"/>
    <s v="DKK"/>
    <x v="7"/>
    <x v="7"/>
    <b v="0"/>
    <b v="0"/>
    <x v="3"/>
    <x v="3"/>
    <s v="plays"/>
  </r>
  <r>
    <n v="8"/>
    <x v="8"/>
    <s v="Exclusive attitude-oriented intranet"/>
    <n v="110100"/>
    <n v="21946"/>
    <n v="19.932788374205266"/>
    <x v="2"/>
    <n v="708"/>
    <n v="30.997175141242938"/>
    <x v="3"/>
    <s v="DKK"/>
    <x v="8"/>
    <x v="8"/>
    <b v="0"/>
    <b v="0"/>
    <x v="3"/>
    <x v="3"/>
    <s v="plays"/>
  </r>
  <r>
    <n v="9"/>
    <x v="9"/>
    <s v="Open-source fresh-thinking model"/>
    <n v="6200"/>
    <n v="3208"/>
    <n v="51.741935483870968"/>
    <x v="0"/>
    <n v="44"/>
    <n v="72.909090909090907"/>
    <x v="1"/>
    <s v="USD"/>
    <x v="9"/>
    <x v="9"/>
    <b v="0"/>
    <b v="0"/>
    <x v="5"/>
    <x v="1"/>
    <s v="electric music"/>
  </r>
  <r>
    <n v="10"/>
    <x v="10"/>
    <s v="Monitored empowering installation"/>
    <n v="5200"/>
    <n v="13838"/>
    <n v="266.11538461538464"/>
    <x v="1"/>
    <n v="220"/>
    <n v="62.9"/>
    <x v="1"/>
    <s v="USD"/>
    <x v="10"/>
    <x v="10"/>
    <b v="0"/>
    <b v="0"/>
    <x v="6"/>
    <x v="4"/>
    <s v="drama"/>
  </r>
  <r>
    <n v="11"/>
    <x v="11"/>
    <s v="Grass-roots zero administration system engine"/>
    <n v="6300"/>
    <n v="3030"/>
    <n v="48.095238095238095"/>
    <x v="0"/>
    <n v="27"/>
    <n v="112.22222222222223"/>
    <x v="1"/>
    <s v="USD"/>
    <x v="11"/>
    <x v="11"/>
    <b v="0"/>
    <b v="1"/>
    <x v="3"/>
    <x v="3"/>
    <s v="plays"/>
  </r>
  <r>
    <n v="12"/>
    <x v="12"/>
    <s v="Assimilated hybrid intranet"/>
    <n v="6300"/>
    <n v="5629"/>
    <n v="89.349206349206341"/>
    <x v="0"/>
    <n v="55"/>
    <n v="102.34545454545454"/>
    <x v="1"/>
    <s v="USD"/>
    <x v="12"/>
    <x v="12"/>
    <b v="0"/>
    <b v="0"/>
    <x v="6"/>
    <x v="4"/>
    <s v="drama"/>
  </r>
  <r>
    <n v="13"/>
    <x v="13"/>
    <s v="Multi-tiered directional open architecture"/>
    <n v="4200"/>
    <n v="10295"/>
    <n v="245.11904761904765"/>
    <x v="1"/>
    <n v="98"/>
    <n v="105.05102040816327"/>
    <x v="1"/>
    <s v="USD"/>
    <x v="13"/>
    <x v="13"/>
    <b v="0"/>
    <b v="0"/>
    <x v="7"/>
    <x v="1"/>
    <s v="indie rock"/>
  </r>
  <r>
    <n v="14"/>
    <x v="14"/>
    <s v="Cloned directional synergy"/>
    <n v="28200"/>
    <n v="18829"/>
    <n v="66.769503546099301"/>
    <x v="0"/>
    <n v="200"/>
    <n v="94.144999999999996"/>
    <x v="1"/>
    <s v="USD"/>
    <x v="14"/>
    <x v="14"/>
    <b v="0"/>
    <b v="0"/>
    <x v="7"/>
    <x v="1"/>
    <s v="indie rock"/>
  </r>
  <r>
    <n v="15"/>
    <x v="15"/>
    <s v="Extended eco-centric pricing structure"/>
    <n v="81200"/>
    <n v="38414"/>
    <n v="47.307881773399011"/>
    <x v="0"/>
    <n v="452"/>
    <n v="84.986725663716811"/>
    <x v="1"/>
    <s v="USD"/>
    <x v="15"/>
    <x v="15"/>
    <b v="0"/>
    <b v="0"/>
    <x v="8"/>
    <x v="2"/>
    <s v="wearables"/>
  </r>
  <r>
    <n v="16"/>
    <x v="16"/>
    <s v="Cross-platform systemic adapter"/>
    <n v="1700"/>
    <n v="11041"/>
    <n v="649.47058823529414"/>
    <x v="1"/>
    <n v="100"/>
    <n v="110.41"/>
    <x v="1"/>
    <s v="USD"/>
    <x v="16"/>
    <x v="16"/>
    <b v="0"/>
    <b v="0"/>
    <x v="9"/>
    <x v="5"/>
    <s v="nonfiction"/>
  </r>
  <r>
    <n v="17"/>
    <x v="17"/>
    <s v="Seamless 4thgeneration methodology"/>
    <n v="84600"/>
    <n v="134845"/>
    <n v="159.39125295508273"/>
    <x v="1"/>
    <n v="1249"/>
    <n v="107.96236989591674"/>
    <x v="1"/>
    <s v="USD"/>
    <x v="17"/>
    <x v="17"/>
    <b v="0"/>
    <b v="0"/>
    <x v="10"/>
    <x v="4"/>
    <s v="animation"/>
  </r>
  <r>
    <n v="18"/>
    <x v="18"/>
    <s v="Exclusive needs-based adapter"/>
    <n v="9100"/>
    <n v="6089"/>
    <n v="66.912087912087912"/>
    <x v="3"/>
    <n v="135"/>
    <n v="45.103703703703701"/>
    <x v="1"/>
    <s v="USD"/>
    <x v="18"/>
    <x v="18"/>
    <b v="0"/>
    <b v="0"/>
    <x v="3"/>
    <x v="3"/>
    <s v="plays"/>
  </r>
  <r>
    <n v="19"/>
    <x v="19"/>
    <s v="Down-sized cohesive archive"/>
    <n v="62500"/>
    <n v="30331"/>
    <n v="48.529600000000002"/>
    <x v="0"/>
    <n v="674"/>
    <n v="45.001483679525222"/>
    <x v="1"/>
    <s v="USD"/>
    <x v="19"/>
    <x v="19"/>
    <b v="0"/>
    <b v="1"/>
    <x v="3"/>
    <x v="3"/>
    <s v="plays"/>
  </r>
  <r>
    <n v="20"/>
    <x v="20"/>
    <s v="Proactive composite alliance"/>
    <n v="131800"/>
    <n v="147936"/>
    <n v="112.24279210925646"/>
    <x v="1"/>
    <n v="1396"/>
    <n v="105.97134670487107"/>
    <x v="1"/>
    <s v="USD"/>
    <x v="20"/>
    <x v="20"/>
    <b v="0"/>
    <b v="0"/>
    <x v="6"/>
    <x v="4"/>
    <s v="drama"/>
  </r>
  <r>
    <n v="21"/>
    <x v="21"/>
    <s v="Re-engineered intangible definition"/>
    <n v="94000"/>
    <n v="38533"/>
    <n v="40.992553191489364"/>
    <x v="0"/>
    <n v="558"/>
    <n v="69.055555555555557"/>
    <x v="1"/>
    <s v="USD"/>
    <x v="21"/>
    <x v="21"/>
    <b v="0"/>
    <b v="0"/>
    <x v="3"/>
    <x v="3"/>
    <s v="plays"/>
  </r>
  <r>
    <n v="22"/>
    <x v="22"/>
    <s v="Enhanced dynamic definition"/>
    <n v="59100"/>
    <n v="75690"/>
    <n v="128.07106598984771"/>
    <x v="1"/>
    <n v="890"/>
    <n v="85.044943820224717"/>
    <x v="1"/>
    <s v="USD"/>
    <x v="22"/>
    <x v="22"/>
    <b v="0"/>
    <b v="0"/>
    <x v="3"/>
    <x v="3"/>
    <s v="plays"/>
  </r>
  <r>
    <n v="23"/>
    <x v="23"/>
    <s v="Devolved next generation adapter"/>
    <n v="4500"/>
    <n v="14942"/>
    <n v="332.04444444444448"/>
    <x v="1"/>
    <n v="142"/>
    <n v="105.22535211267606"/>
    <x v="4"/>
    <s v="GBP"/>
    <x v="23"/>
    <x v="23"/>
    <b v="0"/>
    <b v="0"/>
    <x v="4"/>
    <x v="4"/>
    <s v="documentary"/>
  </r>
  <r>
    <n v="24"/>
    <x v="24"/>
    <s v="Cross-platform intermediate frame"/>
    <n v="92400"/>
    <n v="104257"/>
    <n v="112.83225108225108"/>
    <x v="1"/>
    <n v="2673"/>
    <n v="39.003741114852225"/>
    <x v="1"/>
    <s v="USD"/>
    <x v="24"/>
    <x v="24"/>
    <b v="0"/>
    <b v="0"/>
    <x v="8"/>
    <x v="2"/>
    <s v="wearables"/>
  </r>
  <r>
    <n v="25"/>
    <x v="25"/>
    <s v="Monitored impactful analyzer"/>
    <n v="5500"/>
    <n v="11904"/>
    <n v="216.43636363636364"/>
    <x v="1"/>
    <n v="163"/>
    <n v="73.030674846625772"/>
    <x v="1"/>
    <s v="USD"/>
    <x v="25"/>
    <x v="25"/>
    <b v="0"/>
    <b v="1"/>
    <x v="11"/>
    <x v="6"/>
    <s v="video games"/>
  </r>
  <r>
    <n v="26"/>
    <x v="26"/>
    <s v="Optional responsive customer loyalty"/>
    <n v="107500"/>
    <n v="51814"/>
    <n v="48.199069767441863"/>
    <x v="3"/>
    <n v="1480"/>
    <n v="35.009459459459457"/>
    <x v="1"/>
    <s v="USD"/>
    <x v="26"/>
    <x v="26"/>
    <b v="0"/>
    <b v="0"/>
    <x v="3"/>
    <x v="3"/>
    <s v="plays"/>
  </r>
  <r>
    <n v="27"/>
    <x v="27"/>
    <s v="Diverse transitional migration"/>
    <n v="2000"/>
    <n v="1599"/>
    <n v="79.95"/>
    <x v="0"/>
    <n v="15"/>
    <n v="106.6"/>
    <x v="1"/>
    <s v="USD"/>
    <x v="27"/>
    <x v="27"/>
    <b v="0"/>
    <b v="0"/>
    <x v="1"/>
    <x v="1"/>
    <s v="rock"/>
  </r>
  <r>
    <n v="28"/>
    <x v="28"/>
    <s v="Synchronized global task-force"/>
    <n v="130800"/>
    <n v="137635"/>
    <n v="105.22553516819573"/>
    <x v="1"/>
    <n v="2220"/>
    <n v="61.997747747747745"/>
    <x v="1"/>
    <s v="USD"/>
    <x v="28"/>
    <x v="28"/>
    <b v="0"/>
    <b v="1"/>
    <x v="3"/>
    <x v="3"/>
    <s v="plays"/>
  </r>
  <r>
    <n v="29"/>
    <x v="29"/>
    <s v="Focused 6thgeneration forecast"/>
    <n v="45900"/>
    <n v="150965"/>
    <n v="328.89978213507629"/>
    <x v="1"/>
    <n v="1606"/>
    <n v="94.000622665006233"/>
    <x v="5"/>
    <s v="CHF"/>
    <x v="29"/>
    <x v="29"/>
    <b v="0"/>
    <b v="0"/>
    <x v="12"/>
    <x v="4"/>
    <s v="shorts"/>
  </r>
  <r>
    <n v="30"/>
    <x v="30"/>
    <s v="Down-sized analyzing challenge"/>
    <n v="9000"/>
    <n v="14455"/>
    <n v="160.61111111111111"/>
    <x v="1"/>
    <n v="129"/>
    <n v="112.05426356589147"/>
    <x v="1"/>
    <s v="USD"/>
    <x v="30"/>
    <x v="30"/>
    <b v="0"/>
    <b v="0"/>
    <x v="10"/>
    <x v="4"/>
    <s v="animation"/>
  </r>
  <r>
    <n v="31"/>
    <x v="31"/>
    <s v="Progressive needs-based focus group"/>
    <n v="3500"/>
    <n v="10850"/>
    <n v="310"/>
    <x v="1"/>
    <n v="226"/>
    <n v="48.008849557522126"/>
    <x v="4"/>
    <s v="GBP"/>
    <x v="31"/>
    <x v="31"/>
    <b v="0"/>
    <b v="0"/>
    <x v="11"/>
    <x v="6"/>
    <s v="video games"/>
  </r>
  <r>
    <n v="32"/>
    <x v="32"/>
    <s v="Ergonomic 6thgeneration success"/>
    <n v="101000"/>
    <n v="87676"/>
    <n v="86.807920792079202"/>
    <x v="0"/>
    <n v="2307"/>
    <n v="38.004334633723452"/>
    <x v="6"/>
    <s v="EUR"/>
    <x v="32"/>
    <x v="32"/>
    <b v="0"/>
    <b v="0"/>
    <x v="4"/>
    <x v="4"/>
    <s v="documentary"/>
  </r>
  <r>
    <n v="33"/>
    <x v="33"/>
    <s v="Exclusive interactive approach"/>
    <n v="50200"/>
    <n v="189666"/>
    <n v="377.82071713147411"/>
    <x v="1"/>
    <n v="5419"/>
    <n v="35.000184535892231"/>
    <x v="1"/>
    <s v="USD"/>
    <x v="33"/>
    <x v="33"/>
    <b v="0"/>
    <b v="0"/>
    <x v="3"/>
    <x v="3"/>
    <s v="plays"/>
  </r>
  <r>
    <n v="34"/>
    <x v="34"/>
    <s v="Reverse-engineered asynchronous archive"/>
    <n v="9300"/>
    <n v="14025"/>
    <n v="150.80645161290323"/>
    <x v="1"/>
    <n v="165"/>
    <n v="85"/>
    <x v="1"/>
    <s v="USD"/>
    <x v="34"/>
    <x v="34"/>
    <b v="0"/>
    <b v="0"/>
    <x v="4"/>
    <x v="4"/>
    <s v="documentary"/>
  </r>
  <r>
    <n v="35"/>
    <x v="35"/>
    <s v="Synergized intangible challenge"/>
    <n v="125500"/>
    <n v="188628"/>
    <n v="150.30119521912351"/>
    <x v="1"/>
    <n v="1965"/>
    <n v="95.993893129770996"/>
    <x v="3"/>
    <s v="DKK"/>
    <x v="35"/>
    <x v="35"/>
    <b v="0"/>
    <b v="1"/>
    <x v="6"/>
    <x v="4"/>
    <s v="drama"/>
  </r>
  <r>
    <n v="36"/>
    <x v="36"/>
    <s v="Monitored multi-state encryption"/>
    <n v="700"/>
    <n v="1101"/>
    <n v="157.28571428571431"/>
    <x v="1"/>
    <n v="16"/>
    <n v="68.8125"/>
    <x v="1"/>
    <s v="USD"/>
    <x v="36"/>
    <x v="36"/>
    <b v="0"/>
    <b v="0"/>
    <x v="3"/>
    <x v="3"/>
    <s v="plays"/>
  </r>
  <r>
    <n v="37"/>
    <x v="37"/>
    <s v="Profound attitude-oriented functionalities"/>
    <n v="8100"/>
    <n v="11339"/>
    <n v="139.98765432098764"/>
    <x v="1"/>
    <n v="107"/>
    <n v="105.97196261682242"/>
    <x v="1"/>
    <s v="USD"/>
    <x v="37"/>
    <x v="37"/>
    <b v="0"/>
    <b v="1"/>
    <x v="13"/>
    <x v="5"/>
    <s v="fiction"/>
  </r>
  <r>
    <n v="38"/>
    <x v="38"/>
    <s v="Digitized client-driven database"/>
    <n v="3100"/>
    <n v="10085"/>
    <n v="325.32258064516128"/>
    <x v="1"/>
    <n v="134"/>
    <n v="75.261194029850742"/>
    <x v="1"/>
    <s v="USD"/>
    <x v="38"/>
    <x v="38"/>
    <b v="0"/>
    <b v="0"/>
    <x v="14"/>
    <x v="7"/>
    <s v="photography books"/>
  </r>
  <r>
    <n v="39"/>
    <x v="39"/>
    <s v="Organized bi-directional function"/>
    <n v="9900"/>
    <n v="5027"/>
    <n v="50.777777777777779"/>
    <x v="0"/>
    <n v="88"/>
    <n v="57.125"/>
    <x v="3"/>
    <s v="DKK"/>
    <x v="39"/>
    <x v="39"/>
    <b v="0"/>
    <b v="0"/>
    <x v="3"/>
    <x v="3"/>
    <s v="plays"/>
  </r>
  <r>
    <n v="40"/>
    <x v="40"/>
    <s v="Reduced stable middleware"/>
    <n v="8800"/>
    <n v="14878"/>
    <n v="169.06818181818181"/>
    <x v="1"/>
    <n v="198"/>
    <n v="75.141414141414145"/>
    <x v="1"/>
    <s v="USD"/>
    <x v="40"/>
    <x v="40"/>
    <b v="0"/>
    <b v="1"/>
    <x v="8"/>
    <x v="2"/>
    <s v="wearables"/>
  </r>
  <r>
    <n v="41"/>
    <x v="41"/>
    <s v="Universal 5thgeneration neural-net"/>
    <n v="5600"/>
    <n v="11924"/>
    <n v="212.92857142857144"/>
    <x v="1"/>
    <n v="111"/>
    <n v="107.42342342342343"/>
    <x v="6"/>
    <s v="EUR"/>
    <x v="41"/>
    <x v="41"/>
    <b v="0"/>
    <b v="1"/>
    <x v="1"/>
    <x v="1"/>
    <s v="rock"/>
  </r>
  <r>
    <n v="42"/>
    <x v="42"/>
    <s v="Virtual uniform frame"/>
    <n v="1800"/>
    <n v="7991"/>
    <n v="443.94444444444446"/>
    <x v="1"/>
    <n v="222"/>
    <n v="35.995495495495497"/>
    <x v="1"/>
    <s v="USD"/>
    <x v="42"/>
    <x v="42"/>
    <b v="0"/>
    <b v="0"/>
    <x v="0"/>
    <x v="0"/>
    <s v="food trucks"/>
  </r>
  <r>
    <n v="43"/>
    <x v="43"/>
    <s v="Profound explicit paradigm"/>
    <n v="90200"/>
    <n v="167717"/>
    <n v="185.9390243902439"/>
    <x v="1"/>
    <n v="6212"/>
    <n v="26.998873148744366"/>
    <x v="1"/>
    <s v="USD"/>
    <x v="43"/>
    <x v="43"/>
    <b v="0"/>
    <b v="0"/>
    <x v="15"/>
    <x v="5"/>
    <s v="radio &amp; podcasts"/>
  </r>
  <r>
    <n v="44"/>
    <x v="44"/>
    <s v="Visionary real-time groupware"/>
    <n v="1600"/>
    <n v="10541"/>
    <n v="658.8125"/>
    <x v="1"/>
    <n v="98"/>
    <n v="107.56122448979592"/>
    <x v="3"/>
    <s v="DKK"/>
    <x v="44"/>
    <x v="44"/>
    <b v="0"/>
    <b v="0"/>
    <x v="13"/>
    <x v="5"/>
    <s v="fiction"/>
  </r>
  <r>
    <n v="45"/>
    <x v="45"/>
    <s v="Networked tertiary Graphical User Interface"/>
    <n v="9500"/>
    <n v="4530"/>
    <n v="47.684210526315788"/>
    <x v="0"/>
    <n v="48"/>
    <n v="94.375"/>
    <x v="1"/>
    <s v="USD"/>
    <x v="45"/>
    <x v="45"/>
    <b v="0"/>
    <b v="1"/>
    <x v="3"/>
    <x v="3"/>
    <s v="plays"/>
  </r>
  <r>
    <n v="46"/>
    <x v="46"/>
    <s v="Virtual grid-enabled task-force"/>
    <n v="3700"/>
    <n v="4247"/>
    <n v="114.78378378378378"/>
    <x v="1"/>
    <n v="92"/>
    <n v="46.163043478260867"/>
    <x v="1"/>
    <s v="USD"/>
    <x v="46"/>
    <x v="46"/>
    <b v="0"/>
    <b v="0"/>
    <x v="1"/>
    <x v="1"/>
    <s v="rock"/>
  </r>
  <r>
    <n v="47"/>
    <x v="47"/>
    <s v="Function-based multi-state software"/>
    <n v="1500"/>
    <n v="7129"/>
    <n v="475.26666666666665"/>
    <x v="1"/>
    <n v="149"/>
    <n v="47.845637583892618"/>
    <x v="1"/>
    <s v="USD"/>
    <x v="47"/>
    <x v="47"/>
    <b v="0"/>
    <b v="0"/>
    <x v="3"/>
    <x v="3"/>
    <s v="plays"/>
  </r>
  <r>
    <n v="48"/>
    <x v="48"/>
    <s v="Optimized leadingedge concept"/>
    <n v="33300"/>
    <n v="128862"/>
    <n v="386.97297297297297"/>
    <x v="1"/>
    <n v="2431"/>
    <n v="53.007815713698065"/>
    <x v="1"/>
    <s v="USD"/>
    <x v="48"/>
    <x v="48"/>
    <b v="0"/>
    <b v="0"/>
    <x v="3"/>
    <x v="3"/>
    <s v="plays"/>
  </r>
  <r>
    <n v="49"/>
    <x v="49"/>
    <s v="Sharable holistic interface"/>
    <n v="7200"/>
    <n v="13653"/>
    <n v="189.625"/>
    <x v="1"/>
    <n v="303"/>
    <n v="45.059405940594061"/>
    <x v="1"/>
    <s v="USD"/>
    <x v="49"/>
    <x v="49"/>
    <b v="0"/>
    <b v="0"/>
    <x v="1"/>
    <x v="1"/>
    <s v="rock"/>
  </r>
  <r>
    <n v="50"/>
    <x v="50"/>
    <s v="Down-sized system-worthy secured line"/>
    <n v="100"/>
    <n v="2"/>
    <n v="2"/>
    <x v="0"/>
    <n v="1"/>
    <n v="2"/>
    <x v="6"/>
    <s v="EUR"/>
    <x v="50"/>
    <x v="50"/>
    <b v="0"/>
    <b v="0"/>
    <x v="16"/>
    <x v="1"/>
    <s v="metal"/>
  </r>
  <r>
    <n v="51"/>
    <x v="51"/>
    <s v="Inverse secondary infrastructure"/>
    <n v="158100"/>
    <n v="145243"/>
    <n v="91.867805186590772"/>
    <x v="0"/>
    <n v="1467"/>
    <n v="99.006816632583508"/>
    <x v="4"/>
    <s v="GBP"/>
    <x v="51"/>
    <x v="51"/>
    <b v="0"/>
    <b v="1"/>
    <x v="8"/>
    <x v="2"/>
    <s v="wearables"/>
  </r>
  <r>
    <n v="52"/>
    <x v="52"/>
    <s v="Organic foreground leverage"/>
    <n v="7200"/>
    <n v="2459"/>
    <n v="34.152777777777779"/>
    <x v="0"/>
    <n v="75"/>
    <n v="32.786666666666669"/>
    <x v="1"/>
    <s v="USD"/>
    <x v="52"/>
    <x v="52"/>
    <b v="0"/>
    <b v="0"/>
    <x v="3"/>
    <x v="3"/>
    <s v="plays"/>
  </r>
  <r>
    <n v="53"/>
    <x v="53"/>
    <s v="Reverse-engineered static concept"/>
    <n v="8800"/>
    <n v="12356"/>
    <n v="140.40909090909091"/>
    <x v="1"/>
    <n v="209"/>
    <n v="59.119617224880386"/>
    <x v="1"/>
    <s v="USD"/>
    <x v="53"/>
    <x v="53"/>
    <b v="0"/>
    <b v="0"/>
    <x v="6"/>
    <x v="4"/>
    <s v="drama"/>
  </r>
  <r>
    <n v="54"/>
    <x v="54"/>
    <s v="Multi-channeled neutral customer loyalty"/>
    <n v="6000"/>
    <n v="5392"/>
    <n v="89.86666666666666"/>
    <x v="0"/>
    <n v="120"/>
    <n v="44.93333333333333"/>
    <x v="1"/>
    <s v="USD"/>
    <x v="54"/>
    <x v="54"/>
    <b v="0"/>
    <b v="0"/>
    <x v="8"/>
    <x v="2"/>
    <s v="wearables"/>
  </r>
  <r>
    <n v="55"/>
    <x v="55"/>
    <s v="Reverse-engineered bifurcated strategy"/>
    <n v="6600"/>
    <n v="11746"/>
    <n v="177.96969696969697"/>
    <x v="1"/>
    <n v="131"/>
    <n v="89.664122137404576"/>
    <x v="1"/>
    <s v="USD"/>
    <x v="55"/>
    <x v="55"/>
    <b v="0"/>
    <b v="0"/>
    <x v="17"/>
    <x v="1"/>
    <s v="jazz"/>
  </r>
  <r>
    <n v="56"/>
    <x v="56"/>
    <s v="Horizontal context-sensitive knowledge user"/>
    <n v="8000"/>
    <n v="11493"/>
    <n v="143.66249999999999"/>
    <x v="1"/>
    <n v="164"/>
    <n v="70.079268292682926"/>
    <x v="1"/>
    <s v="USD"/>
    <x v="56"/>
    <x v="56"/>
    <b v="0"/>
    <b v="0"/>
    <x v="8"/>
    <x v="2"/>
    <s v="wearables"/>
  </r>
  <r>
    <n v="57"/>
    <x v="57"/>
    <s v="Cross-group multi-state task-force"/>
    <n v="2900"/>
    <n v="6243"/>
    <n v="215.27586206896552"/>
    <x v="1"/>
    <n v="201"/>
    <n v="31.059701492537314"/>
    <x v="1"/>
    <s v="USD"/>
    <x v="57"/>
    <x v="57"/>
    <b v="0"/>
    <b v="0"/>
    <x v="11"/>
    <x v="6"/>
    <s v="video games"/>
  </r>
  <r>
    <n v="58"/>
    <x v="58"/>
    <s v="Expanded 3rdgeneration strategy"/>
    <n v="2700"/>
    <n v="6132"/>
    <n v="227.11111111111114"/>
    <x v="1"/>
    <n v="211"/>
    <n v="29.061611374407583"/>
    <x v="1"/>
    <s v="USD"/>
    <x v="58"/>
    <x v="58"/>
    <b v="0"/>
    <b v="0"/>
    <x v="3"/>
    <x v="3"/>
    <s v="plays"/>
  </r>
  <r>
    <n v="59"/>
    <x v="59"/>
    <s v="Assimilated real-time support"/>
    <n v="1400"/>
    <n v="3851"/>
    <n v="275.07142857142861"/>
    <x v="1"/>
    <n v="128"/>
    <n v="30.0859375"/>
    <x v="1"/>
    <s v="USD"/>
    <x v="59"/>
    <x v="59"/>
    <b v="0"/>
    <b v="1"/>
    <x v="3"/>
    <x v="3"/>
    <s v="plays"/>
  </r>
  <r>
    <n v="60"/>
    <x v="60"/>
    <s v="User-centric regional database"/>
    <n v="94200"/>
    <n v="135997"/>
    <n v="144.37048832271762"/>
    <x v="1"/>
    <n v="1600"/>
    <n v="84.998125000000002"/>
    <x v="0"/>
    <s v="CAD"/>
    <x v="60"/>
    <x v="60"/>
    <b v="0"/>
    <b v="0"/>
    <x v="3"/>
    <x v="3"/>
    <s v="plays"/>
  </r>
  <r>
    <n v="61"/>
    <x v="61"/>
    <s v="Open-source zero administration complexity"/>
    <n v="199200"/>
    <n v="184750"/>
    <n v="92.74598393574297"/>
    <x v="0"/>
    <n v="2253"/>
    <n v="82.001775410563695"/>
    <x v="0"/>
    <s v="CAD"/>
    <x v="61"/>
    <x v="61"/>
    <b v="0"/>
    <b v="0"/>
    <x v="3"/>
    <x v="3"/>
    <s v="plays"/>
  </r>
  <r>
    <n v="62"/>
    <x v="62"/>
    <s v="Organized incremental standardization"/>
    <n v="2000"/>
    <n v="14452"/>
    <n v="722.6"/>
    <x v="1"/>
    <n v="249"/>
    <n v="58.040160642570278"/>
    <x v="1"/>
    <s v="USD"/>
    <x v="62"/>
    <x v="62"/>
    <b v="0"/>
    <b v="0"/>
    <x v="2"/>
    <x v="2"/>
    <s v="web"/>
  </r>
  <r>
    <n v="63"/>
    <x v="63"/>
    <s v="Assimilated didactic open system"/>
    <n v="4700"/>
    <n v="557"/>
    <n v="11.851063829787234"/>
    <x v="0"/>
    <n v="5"/>
    <n v="111.4"/>
    <x v="1"/>
    <s v="USD"/>
    <x v="63"/>
    <x v="63"/>
    <b v="0"/>
    <b v="0"/>
    <x v="3"/>
    <x v="3"/>
    <s v="plays"/>
  </r>
  <r>
    <n v="64"/>
    <x v="64"/>
    <s v="Vision-oriented logistical intranet"/>
    <n v="2800"/>
    <n v="2734"/>
    <n v="97.642857142857139"/>
    <x v="0"/>
    <n v="38"/>
    <n v="71.94736842105263"/>
    <x v="1"/>
    <s v="USD"/>
    <x v="64"/>
    <x v="64"/>
    <b v="0"/>
    <b v="1"/>
    <x v="2"/>
    <x v="2"/>
    <s v="web"/>
  </r>
  <r>
    <n v="65"/>
    <x v="65"/>
    <s v="Mandatory incremental projection"/>
    <n v="6100"/>
    <n v="14405"/>
    <n v="236.14754098360655"/>
    <x v="1"/>
    <n v="236"/>
    <n v="61.038135593220339"/>
    <x v="1"/>
    <s v="USD"/>
    <x v="65"/>
    <x v="65"/>
    <b v="0"/>
    <b v="0"/>
    <x v="3"/>
    <x v="3"/>
    <s v="plays"/>
  </r>
  <r>
    <n v="66"/>
    <x v="66"/>
    <s v="Grass-roots needs-based encryption"/>
    <n v="2900"/>
    <n v="1307"/>
    <n v="45.068965517241381"/>
    <x v="0"/>
    <n v="12"/>
    <n v="108.91666666666667"/>
    <x v="1"/>
    <s v="USD"/>
    <x v="66"/>
    <x v="66"/>
    <b v="0"/>
    <b v="1"/>
    <x v="3"/>
    <x v="3"/>
    <s v="plays"/>
  </r>
  <r>
    <n v="67"/>
    <x v="67"/>
    <s v="Team-oriented 6thgeneration middleware"/>
    <n v="72600"/>
    <n v="117892"/>
    <n v="162.38567493112947"/>
    <x v="1"/>
    <n v="4065"/>
    <n v="29.001722017220171"/>
    <x v="4"/>
    <s v="GBP"/>
    <x v="67"/>
    <x v="67"/>
    <b v="0"/>
    <b v="1"/>
    <x v="8"/>
    <x v="2"/>
    <s v="wearables"/>
  </r>
  <r>
    <n v="68"/>
    <x v="68"/>
    <s v="Inverse multi-tasking installation"/>
    <n v="5700"/>
    <n v="14508"/>
    <n v="254.52631578947367"/>
    <x v="1"/>
    <n v="246"/>
    <n v="58.975609756097562"/>
    <x v="6"/>
    <s v="EUR"/>
    <x v="68"/>
    <x v="68"/>
    <b v="0"/>
    <b v="1"/>
    <x v="3"/>
    <x v="3"/>
    <s v="plays"/>
  </r>
  <r>
    <n v="69"/>
    <x v="69"/>
    <s v="Switchable disintermediate moderator"/>
    <n v="7900"/>
    <n v="1901"/>
    <n v="24.063291139240505"/>
    <x v="3"/>
    <n v="17"/>
    <n v="111.82352941176471"/>
    <x v="1"/>
    <s v="USD"/>
    <x v="69"/>
    <x v="69"/>
    <b v="0"/>
    <b v="0"/>
    <x v="3"/>
    <x v="3"/>
    <s v="plays"/>
  </r>
  <r>
    <n v="70"/>
    <x v="70"/>
    <s v="Re-engineered 24/7 task-force"/>
    <n v="128000"/>
    <n v="158389"/>
    <n v="123.74140625000001"/>
    <x v="1"/>
    <n v="2475"/>
    <n v="63.995555555555555"/>
    <x v="6"/>
    <s v="EUR"/>
    <x v="70"/>
    <x v="70"/>
    <b v="0"/>
    <b v="1"/>
    <x v="3"/>
    <x v="3"/>
    <s v="plays"/>
  </r>
  <r>
    <n v="71"/>
    <x v="71"/>
    <s v="Organic object-oriented budgetary management"/>
    <n v="6000"/>
    <n v="6484"/>
    <n v="108.06666666666666"/>
    <x v="1"/>
    <n v="76"/>
    <n v="85.315789473684205"/>
    <x v="1"/>
    <s v="USD"/>
    <x v="71"/>
    <x v="49"/>
    <b v="0"/>
    <b v="0"/>
    <x v="3"/>
    <x v="3"/>
    <s v="plays"/>
  </r>
  <r>
    <n v="72"/>
    <x v="72"/>
    <s v="Seamless coherent parallelism"/>
    <n v="600"/>
    <n v="4022"/>
    <n v="670.33333333333326"/>
    <x v="1"/>
    <n v="54"/>
    <n v="74.481481481481481"/>
    <x v="1"/>
    <s v="USD"/>
    <x v="72"/>
    <x v="71"/>
    <b v="0"/>
    <b v="0"/>
    <x v="10"/>
    <x v="4"/>
    <s v="animation"/>
  </r>
  <r>
    <n v="73"/>
    <x v="73"/>
    <s v="Cross-platform even-keeled initiative"/>
    <n v="1400"/>
    <n v="9253"/>
    <n v="660.92857142857144"/>
    <x v="1"/>
    <n v="88"/>
    <n v="105.14772727272727"/>
    <x v="1"/>
    <s v="USD"/>
    <x v="73"/>
    <x v="72"/>
    <b v="0"/>
    <b v="0"/>
    <x v="17"/>
    <x v="1"/>
    <s v="jazz"/>
  </r>
  <r>
    <n v="74"/>
    <x v="74"/>
    <s v="Progressive tertiary framework"/>
    <n v="3900"/>
    <n v="4776"/>
    <n v="122.46153846153847"/>
    <x v="1"/>
    <n v="85"/>
    <n v="56.188235294117646"/>
    <x v="4"/>
    <s v="GBP"/>
    <x v="74"/>
    <x v="73"/>
    <b v="0"/>
    <b v="0"/>
    <x v="16"/>
    <x v="1"/>
    <s v="metal"/>
  </r>
  <r>
    <n v="75"/>
    <x v="75"/>
    <s v="Multi-layered dynamic protocol"/>
    <n v="9700"/>
    <n v="14606"/>
    <n v="150.57731958762886"/>
    <x v="1"/>
    <n v="170"/>
    <n v="85.917647058823533"/>
    <x v="1"/>
    <s v="USD"/>
    <x v="75"/>
    <x v="74"/>
    <b v="0"/>
    <b v="0"/>
    <x v="14"/>
    <x v="7"/>
    <s v="photography books"/>
  </r>
  <r>
    <n v="76"/>
    <x v="76"/>
    <s v="Horizontal next generation function"/>
    <n v="122900"/>
    <n v="95993"/>
    <n v="78.106590724165997"/>
    <x v="0"/>
    <n v="1684"/>
    <n v="57.00296912114014"/>
    <x v="1"/>
    <s v="USD"/>
    <x v="76"/>
    <x v="75"/>
    <b v="1"/>
    <b v="1"/>
    <x v="3"/>
    <x v="3"/>
    <s v="plays"/>
  </r>
  <r>
    <n v="77"/>
    <x v="77"/>
    <s v="Pre-emptive impactful model"/>
    <n v="9500"/>
    <n v="4460"/>
    <n v="46.94736842105263"/>
    <x v="0"/>
    <n v="56"/>
    <n v="79.642857142857139"/>
    <x v="1"/>
    <s v="USD"/>
    <x v="77"/>
    <x v="76"/>
    <b v="0"/>
    <b v="1"/>
    <x v="10"/>
    <x v="4"/>
    <s v="animation"/>
  </r>
  <r>
    <n v="78"/>
    <x v="78"/>
    <s v="User-centric bifurcated knowledge user"/>
    <n v="4500"/>
    <n v="13536"/>
    <n v="300.8"/>
    <x v="1"/>
    <n v="330"/>
    <n v="41.018181818181816"/>
    <x v="1"/>
    <s v="USD"/>
    <x v="78"/>
    <x v="77"/>
    <b v="0"/>
    <b v="0"/>
    <x v="18"/>
    <x v="5"/>
    <s v="translations"/>
  </r>
  <r>
    <n v="79"/>
    <x v="79"/>
    <s v="Triple-buffered reciprocal project"/>
    <n v="57800"/>
    <n v="40228"/>
    <n v="69.598615916955026"/>
    <x v="0"/>
    <n v="838"/>
    <n v="48.004773269689736"/>
    <x v="1"/>
    <s v="USD"/>
    <x v="79"/>
    <x v="78"/>
    <b v="0"/>
    <b v="0"/>
    <x v="3"/>
    <x v="3"/>
    <s v="plays"/>
  </r>
  <r>
    <n v="80"/>
    <x v="80"/>
    <s v="Cross-platform needs-based approach"/>
    <n v="1100"/>
    <n v="7012"/>
    <n v="637.4545454545455"/>
    <x v="1"/>
    <n v="127"/>
    <n v="55.212598425196852"/>
    <x v="1"/>
    <s v="USD"/>
    <x v="80"/>
    <x v="79"/>
    <b v="0"/>
    <b v="0"/>
    <x v="11"/>
    <x v="6"/>
    <s v="video games"/>
  </r>
  <r>
    <n v="81"/>
    <x v="81"/>
    <s v="User-friendly static contingency"/>
    <n v="16800"/>
    <n v="37857"/>
    <n v="225.33928571428569"/>
    <x v="1"/>
    <n v="411"/>
    <n v="92.109489051094897"/>
    <x v="1"/>
    <s v="USD"/>
    <x v="81"/>
    <x v="80"/>
    <b v="0"/>
    <b v="0"/>
    <x v="1"/>
    <x v="1"/>
    <s v="rock"/>
  </r>
  <r>
    <n v="82"/>
    <x v="82"/>
    <s v="Reactive content-based framework"/>
    <n v="1000"/>
    <n v="14973"/>
    <n v="1497.3000000000002"/>
    <x v="1"/>
    <n v="180"/>
    <n v="83.183333333333337"/>
    <x v="4"/>
    <s v="GBP"/>
    <x v="82"/>
    <x v="4"/>
    <b v="0"/>
    <b v="1"/>
    <x v="11"/>
    <x v="6"/>
    <s v="video games"/>
  </r>
  <r>
    <n v="83"/>
    <x v="83"/>
    <s v="Realigned user-facing concept"/>
    <n v="106400"/>
    <n v="39996"/>
    <n v="37.590225563909776"/>
    <x v="0"/>
    <n v="1000"/>
    <n v="39.996000000000002"/>
    <x v="1"/>
    <s v="USD"/>
    <x v="83"/>
    <x v="81"/>
    <b v="0"/>
    <b v="0"/>
    <x v="5"/>
    <x v="1"/>
    <s v="electric music"/>
  </r>
  <r>
    <n v="84"/>
    <x v="84"/>
    <s v="Public-key zero tolerance orchestration"/>
    <n v="31400"/>
    <n v="41564"/>
    <n v="132.36942675159236"/>
    <x v="1"/>
    <n v="374"/>
    <n v="111.1336898395722"/>
    <x v="1"/>
    <s v="USD"/>
    <x v="84"/>
    <x v="82"/>
    <b v="0"/>
    <b v="0"/>
    <x v="8"/>
    <x v="2"/>
    <s v="wearables"/>
  </r>
  <r>
    <n v="85"/>
    <x v="85"/>
    <s v="Multi-tiered eco-centric architecture"/>
    <n v="4900"/>
    <n v="6430"/>
    <n v="131.22448979591837"/>
    <x v="1"/>
    <n v="71"/>
    <n v="90.563380281690144"/>
    <x v="2"/>
    <s v="AUD"/>
    <x v="85"/>
    <x v="83"/>
    <b v="0"/>
    <b v="0"/>
    <x v="7"/>
    <x v="1"/>
    <s v="indie rock"/>
  </r>
  <r>
    <n v="86"/>
    <x v="86"/>
    <s v="Organic motivating firmware"/>
    <n v="7400"/>
    <n v="12405"/>
    <n v="167.63513513513513"/>
    <x v="1"/>
    <n v="203"/>
    <n v="61.108374384236456"/>
    <x v="1"/>
    <s v="USD"/>
    <x v="86"/>
    <x v="84"/>
    <b v="1"/>
    <b v="0"/>
    <x v="3"/>
    <x v="3"/>
    <s v="plays"/>
  </r>
  <r>
    <n v="87"/>
    <x v="87"/>
    <s v="Synergized 4thgeneration conglomeration"/>
    <n v="198500"/>
    <n v="123040"/>
    <n v="61.984886649874063"/>
    <x v="0"/>
    <n v="1482"/>
    <n v="83.022941970310384"/>
    <x v="2"/>
    <s v="AUD"/>
    <x v="87"/>
    <x v="85"/>
    <b v="0"/>
    <b v="1"/>
    <x v="1"/>
    <x v="1"/>
    <s v="rock"/>
  </r>
  <r>
    <n v="88"/>
    <x v="88"/>
    <s v="Grass-roots fault-tolerant policy"/>
    <n v="4800"/>
    <n v="12516"/>
    <n v="260.75"/>
    <x v="1"/>
    <n v="113"/>
    <n v="110.76106194690266"/>
    <x v="1"/>
    <s v="USD"/>
    <x v="88"/>
    <x v="86"/>
    <b v="0"/>
    <b v="0"/>
    <x v="18"/>
    <x v="5"/>
    <s v="translations"/>
  </r>
  <r>
    <n v="89"/>
    <x v="89"/>
    <s v="Monitored scalable knowledgebase"/>
    <n v="3400"/>
    <n v="8588"/>
    <n v="252.58823529411765"/>
    <x v="1"/>
    <n v="96"/>
    <n v="89.458333333333329"/>
    <x v="1"/>
    <s v="USD"/>
    <x v="89"/>
    <x v="87"/>
    <b v="0"/>
    <b v="0"/>
    <x v="3"/>
    <x v="3"/>
    <s v="plays"/>
  </r>
  <r>
    <n v="90"/>
    <x v="90"/>
    <s v="Synergistic explicit parallelism"/>
    <n v="7800"/>
    <n v="6132"/>
    <n v="78.615384615384613"/>
    <x v="0"/>
    <n v="106"/>
    <n v="57.849056603773583"/>
    <x v="1"/>
    <s v="USD"/>
    <x v="90"/>
    <x v="88"/>
    <b v="0"/>
    <b v="1"/>
    <x v="3"/>
    <x v="3"/>
    <s v="plays"/>
  </r>
  <r>
    <n v="91"/>
    <x v="91"/>
    <s v="Enhanced systemic analyzer"/>
    <n v="154300"/>
    <n v="74688"/>
    <n v="48.404406999351913"/>
    <x v="0"/>
    <n v="679"/>
    <n v="109.99705449189985"/>
    <x v="6"/>
    <s v="EUR"/>
    <x v="91"/>
    <x v="89"/>
    <b v="0"/>
    <b v="0"/>
    <x v="18"/>
    <x v="5"/>
    <s v="translations"/>
  </r>
  <r>
    <n v="92"/>
    <x v="92"/>
    <s v="Object-based analyzing knowledge user"/>
    <n v="20000"/>
    <n v="51775"/>
    <n v="258.875"/>
    <x v="1"/>
    <n v="498"/>
    <n v="103.96586345381526"/>
    <x v="5"/>
    <s v="CHF"/>
    <x v="92"/>
    <x v="40"/>
    <b v="0"/>
    <b v="1"/>
    <x v="11"/>
    <x v="6"/>
    <s v="video games"/>
  </r>
  <r>
    <n v="93"/>
    <x v="93"/>
    <s v="Pre-emptive radical architecture"/>
    <n v="108800"/>
    <n v="65877"/>
    <n v="60.548713235294116"/>
    <x v="3"/>
    <n v="610"/>
    <n v="107.99508196721311"/>
    <x v="1"/>
    <s v="USD"/>
    <x v="93"/>
    <x v="90"/>
    <b v="0"/>
    <b v="1"/>
    <x v="3"/>
    <x v="3"/>
    <s v="plays"/>
  </r>
  <r>
    <n v="94"/>
    <x v="94"/>
    <s v="Grass-roots web-enabled contingency"/>
    <n v="2900"/>
    <n v="8807"/>
    <n v="303.68965517241378"/>
    <x v="1"/>
    <n v="180"/>
    <n v="48.927777777777777"/>
    <x v="4"/>
    <s v="GBP"/>
    <x v="94"/>
    <x v="91"/>
    <b v="0"/>
    <b v="0"/>
    <x v="2"/>
    <x v="2"/>
    <s v="web"/>
  </r>
  <r>
    <n v="95"/>
    <x v="95"/>
    <s v="Stand-alone system-worthy standardization"/>
    <n v="900"/>
    <n v="1017"/>
    <n v="112.99999999999999"/>
    <x v="1"/>
    <n v="27"/>
    <n v="37.666666666666664"/>
    <x v="1"/>
    <s v="USD"/>
    <x v="95"/>
    <x v="92"/>
    <b v="0"/>
    <b v="0"/>
    <x v="4"/>
    <x v="4"/>
    <s v="documentary"/>
  </r>
  <r>
    <n v="96"/>
    <x v="96"/>
    <s v="Down-sized systematic policy"/>
    <n v="69700"/>
    <n v="151513"/>
    <n v="217.37876614060258"/>
    <x v="1"/>
    <n v="2331"/>
    <n v="64.999141999141997"/>
    <x v="1"/>
    <s v="USD"/>
    <x v="96"/>
    <x v="36"/>
    <b v="0"/>
    <b v="0"/>
    <x v="3"/>
    <x v="3"/>
    <s v="plays"/>
  </r>
  <r>
    <n v="97"/>
    <x v="97"/>
    <s v="Cloned bi-directional architecture"/>
    <n v="1300"/>
    <n v="12047"/>
    <n v="926.69230769230762"/>
    <x v="1"/>
    <n v="113"/>
    <n v="106.61061946902655"/>
    <x v="1"/>
    <s v="USD"/>
    <x v="48"/>
    <x v="93"/>
    <b v="0"/>
    <b v="0"/>
    <x v="0"/>
    <x v="0"/>
    <s v="food trucks"/>
  </r>
  <r>
    <n v="98"/>
    <x v="98"/>
    <s v="Seamless transitional portal"/>
    <n v="97800"/>
    <n v="32951"/>
    <n v="33.692229038854805"/>
    <x v="0"/>
    <n v="1220"/>
    <n v="27.009016393442622"/>
    <x v="2"/>
    <s v="AUD"/>
    <x v="97"/>
    <x v="94"/>
    <b v="0"/>
    <b v="0"/>
    <x v="11"/>
    <x v="6"/>
    <s v="video games"/>
  </r>
  <r>
    <n v="99"/>
    <x v="99"/>
    <s v="Fully-configurable motivating approach"/>
    <n v="7600"/>
    <n v="14951"/>
    <n v="196.7236842105263"/>
    <x v="1"/>
    <n v="164"/>
    <n v="91.16463414634147"/>
    <x v="1"/>
    <s v="USD"/>
    <x v="98"/>
    <x v="95"/>
    <b v="0"/>
    <b v="0"/>
    <x v="3"/>
    <x v="3"/>
    <s v="plays"/>
  </r>
  <r>
    <n v="100"/>
    <x v="100"/>
    <s v="Upgradable fault-tolerant approach"/>
    <n v="100"/>
    <n v="1"/>
    <n v="1"/>
    <x v="0"/>
    <n v="1"/>
    <n v="1"/>
    <x v="1"/>
    <s v="USD"/>
    <x v="99"/>
    <x v="96"/>
    <b v="0"/>
    <b v="0"/>
    <x v="3"/>
    <x v="3"/>
    <s v="plays"/>
  </r>
  <r>
    <n v="101"/>
    <x v="101"/>
    <s v="Reduced heuristic moratorium"/>
    <n v="900"/>
    <n v="9193"/>
    <n v="1021.4444444444445"/>
    <x v="1"/>
    <n v="164"/>
    <n v="56.054878048780488"/>
    <x v="1"/>
    <s v="USD"/>
    <x v="100"/>
    <x v="97"/>
    <b v="0"/>
    <b v="1"/>
    <x v="5"/>
    <x v="1"/>
    <s v="electric music"/>
  </r>
  <r>
    <n v="102"/>
    <x v="102"/>
    <s v="Front-line web-enabled model"/>
    <n v="3700"/>
    <n v="10422"/>
    <n v="281.67567567567568"/>
    <x v="1"/>
    <n v="336"/>
    <n v="31.017857142857142"/>
    <x v="1"/>
    <s v="USD"/>
    <x v="101"/>
    <x v="98"/>
    <b v="0"/>
    <b v="1"/>
    <x v="8"/>
    <x v="2"/>
    <s v="wearables"/>
  </r>
  <r>
    <n v="103"/>
    <x v="103"/>
    <s v="Polarized incremental emulation"/>
    <n v="10000"/>
    <n v="2461"/>
    <n v="24.610000000000003"/>
    <x v="0"/>
    <n v="37"/>
    <n v="66.513513513513516"/>
    <x v="6"/>
    <s v="EUR"/>
    <x v="102"/>
    <x v="99"/>
    <b v="0"/>
    <b v="0"/>
    <x v="5"/>
    <x v="1"/>
    <s v="electric music"/>
  </r>
  <r>
    <n v="104"/>
    <x v="104"/>
    <s v="Self-enabling grid-enabled initiative"/>
    <n v="119200"/>
    <n v="170623"/>
    <n v="143.14010067114094"/>
    <x v="1"/>
    <n v="1917"/>
    <n v="89.005216484089729"/>
    <x v="1"/>
    <s v="USD"/>
    <x v="103"/>
    <x v="100"/>
    <b v="0"/>
    <b v="0"/>
    <x v="7"/>
    <x v="1"/>
    <s v="indie rock"/>
  </r>
  <r>
    <n v="105"/>
    <x v="105"/>
    <s v="Total fresh-thinking system engine"/>
    <n v="6800"/>
    <n v="9829"/>
    <n v="144.54411764705884"/>
    <x v="1"/>
    <n v="95"/>
    <n v="103.46315789473684"/>
    <x v="1"/>
    <s v="USD"/>
    <x v="104"/>
    <x v="101"/>
    <b v="0"/>
    <b v="0"/>
    <x v="2"/>
    <x v="2"/>
    <s v="web"/>
  </r>
  <r>
    <n v="106"/>
    <x v="106"/>
    <s v="Ameliorated clear-thinking circuit"/>
    <n v="3900"/>
    <n v="14006"/>
    <n v="359.12820512820514"/>
    <x v="1"/>
    <n v="147"/>
    <n v="95.278911564625844"/>
    <x v="1"/>
    <s v="USD"/>
    <x v="105"/>
    <x v="102"/>
    <b v="0"/>
    <b v="0"/>
    <x v="3"/>
    <x v="3"/>
    <s v="plays"/>
  </r>
  <r>
    <n v="107"/>
    <x v="107"/>
    <s v="Multi-layered encompassing installation"/>
    <n v="3500"/>
    <n v="6527"/>
    <n v="186.48571428571427"/>
    <x v="1"/>
    <n v="86"/>
    <n v="75.895348837209298"/>
    <x v="1"/>
    <s v="USD"/>
    <x v="106"/>
    <x v="103"/>
    <b v="0"/>
    <b v="1"/>
    <x v="3"/>
    <x v="3"/>
    <s v="plays"/>
  </r>
  <r>
    <n v="108"/>
    <x v="108"/>
    <s v="Universal encompassing implementation"/>
    <n v="1500"/>
    <n v="8929"/>
    <n v="595.26666666666665"/>
    <x v="1"/>
    <n v="83"/>
    <n v="107.57831325301204"/>
    <x v="1"/>
    <s v="USD"/>
    <x v="107"/>
    <x v="104"/>
    <b v="0"/>
    <b v="0"/>
    <x v="4"/>
    <x v="4"/>
    <s v="documentary"/>
  </r>
  <r>
    <n v="109"/>
    <x v="109"/>
    <s v="Object-based client-server application"/>
    <n v="5200"/>
    <n v="3079"/>
    <n v="59.21153846153846"/>
    <x v="0"/>
    <n v="60"/>
    <n v="51.31666666666667"/>
    <x v="1"/>
    <s v="USD"/>
    <x v="108"/>
    <x v="105"/>
    <b v="0"/>
    <b v="0"/>
    <x v="19"/>
    <x v="4"/>
    <s v="television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x v="109"/>
    <x v="106"/>
    <b v="0"/>
    <b v="0"/>
    <x v="0"/>
    <x v="0"/>
    <s v="food trucks"/>
  </r>
  <r>
    <n v="111"/>
    <x v="111"/>
    <s v="Re-engineered user-facing approach"/>
    <n v="61400"/>
    <n v="73653"/>
    <n v="119.95602605863192"/>
    <x v="1"/>
    <n v="676"/>
    <n v="108.95414201183432"/>
    <x v="1"/>
    <s v="USD"/>
    <x v="110"/>
    <x v="107"/>
    <b v="0"/>
    <b v="0"/>
    <x v="15"/>
    <x v="5"/>
    <s v="radio &amp; podcasts"/>
  </r>
  <r>
    <n v="112"/>
    <x v="112"/>
    <s v="Re-engineered client-driven hub"/>
    <n v="4700"/>
    <n v="12635"/>
    <n v="268.82978723404256"/>
    <x v="1"/>
    <n v="361"/>
    <n v="35"/>
    <x v="2"/>
    <s v="AUD"/>
    <x v="111"/>
    <x v="108"/>
    <b v="0"/>
    <b v="0"/>
    <x v="2"/>
    <x v="2"/>
    <s v="web"/>
  </r>
  <r>
    <n v="113"/>
    <x v="113"/>
    <s v="User-friendly tertiary array"/>
    <n v="3300"/>
    <n v="12437"/>
    <n v="376.87878787878788"/>
    <x v="1"/>
    <n v="131"/>
    <n v="94.938931297709928"/>
    <x v="1"/>
    <s v="USD"/>
    <x v="112"/>
    <x v="109"/>
    <b v="0"/>
    <b v="0"/>
    <x v="0"/>
    <x v="0"/>
    <s v="food trucks"/>
  </r>
  <r>
    <n v="114"/>
    <x v="114"/>
    <s v="Robust heuristic encoding"/>
    <n v="1900"/>
    <n v="13816"/>
    <n v="727.15789473684208"/>
    <x v="1"/>
    <n v="126"/>
    <n v="109.65079365079364"/>
    <x v="1"/>
    <s v="USD"/>
    <x v="113"/>
    <x v="110"/>
    <b v="0"/>
    <b v="1"/>
    <x v="8"/>
    <x v="2"/>
    <s v="wearables"/>
  </r>
  <r>
    <n v="115"/>
    <x v="115"/>
    <s v="Team-oriented clear-thinking capacity"/>
    <n v="166700"/>
    <n v="145382"/>
    <n v="87.211757648470297"/>
    <x v="0"/>
    <n v="3304"/>
    <n v="44.001815980629537"/>
    <x v="6"/>
    <s v="EUR"/>
    <x v="114"/>
    <x v="111"/>
    <b v="0"/>
    <b v="0"/>
    <x v="13"/>
    <x v="5"/>
    <s v="fiction"/>
  </r>
  <r>
    <n v="116"/>
    <x v="116"/>
    <s v="De-engineered motivating standardization"/>
    <n v="7200"/>
    <n v="6336"/>
    <n v="88"/>
    <x v="0"/>
    <n v="73"/>
    <n v="86.794520547945211"/>
    <x v="1"/>
    <s v="USD"/>
    <x v="115"/>
    <x v="112"/>
    <b v="0"/>
    <b v="0"/>
    <x v="3"/>
    <x v="3"/>
    <s v="plays"/>
  </r>
  <r>
    <n v="117"/>
    <x v="117"/>
    <s v="Business-focused 24hour groupware"/>
    <n v="4900"/>
    <n v="8523"/>
    <n v="173.9387755102041"/>
    <x v="1"/>
    <n v="275"/>
    <n v="30.992727272727272"/>
    <x v="1"/>
    <s v="USD"/>
    <x v="116"/>
    <x v="113"/>
    <b v="0"/>
    <b v="0"/>
    <x v="19"/>
    <x v="4"/>
    <s v="television"/>
  </r>
  <r>
    <n v="118"/>
    <x v="118"/>
    <s v="Organic next generation protocol"/>
    <n v="5400"/>
    <n v="6351"/>
    <n v="117.61111111111111"/>
    <x v="1"/>
    <n v="67"/>
    <n v="94.791044776119406"/>
    <x v="1"/>
    <s v="USD"/>
    <x v="117"/>
    <x v="114"/>
    <b v="0"/>
    <b v="0"/>
    <x v="14"/>
    <x v="7"/>
    <s v="photography books"/>
  </r>
  <r>
    <n v="119"/>
    <x v="119"/>
    <s v="Reverse-engineered full-range Internet solution"/>
    <n v="5000"/>
    <n v="10748"/>
    <n v="214.96"/>
    <x v="1"/>
    <n v="154"/>
    <n v="69.79220779220779"/>
    <x v="1"/>
    <s v="USD"/>
    <x v="118"/>
    <x v="115"/>
    <b v="0"/>
    <b v="1"/>
    <x v="4"/>
    <x v="4"/>
    <s v="documentary"/>
  </r>
  <r>
    <n v="120"/>
    <x v="120"/>
    <s v="Synchronized regional synergy"/>
    <n v="75100"/>
    <n v="112272"/>
    <n v="149.49667110519306"/>
    <x v="1"/>
    <n v="1782"/>
    <n v="63.003367003367003"/>
    <x v="1"/>
    <s v="USD"/>
    <x v="119"/>
    <x v="116"/>
    <b v="0"/>
    <b v="1"/>
    <x v="20"/>
    <x v="6"/>
    <s v="mobile games"/>
  </r>
  <r>
    <n v="121"/>
    <x v="121"/>
    <s v="Multi-lateral homogeneous success"/>
    <n v="45300"/>
    <n v="99361"/>
    <n v="219.33995584988963"/>
    <x v="1"/>
    <n v="903"/>
    <n v="110.0343300110742"/>
    <x v="1"/>
    <s v="USD"/>
    <x v="33"/>
    <x v="117"/>
    <b v="0"/>
    <b v="0"/>
    <x v="11"/>
    <x v="6"/>
    <s v="video games"/>
  </r>
  <r>
    <n v="122"/>
    <x v="122"/>
    <s v="Seamless zero-defect solution"/>
    <n v="136800"/>
    <n v="88055"/>
    <n v="64.367690058479525"/>
    <x v="0"/>
    <n v="3387"/>
    <n v="25.997933274284026"/>
    <x v="1"/>
    <s v="USD"/>
    <x v="120"/>
    <x v="95"/>
    <b v="0"/>
    <b v="0"/>
    <x v="13"/>
    <x v="5"/>
    <s v="fiction"/>
  </r>
  <r>
    <n v="123"/>
    <x v="123"/>
    <s v="Enhanced scalable concept"/>
    <n v="177700"/>
    <n v="33092"/>
    <n v="18.622397298818232"/>
    <x v="0"/>
    <n v="662"/>
    <n v="49.987915407854985"/>
    <x v="0"/>
    <s v="CAD"/>
    <x v="121"/>
    <x v="118"/>
    <b v="1"/>
    <b v="0"/>
    <x v="3"/>
    <x v="3"/>
    <s v="plays"/>
  </r>
  <r>
    <n v="124"/>
    <x v="124"/>
    <s v="Polarized uniform software"/>
    <n v="2600"/>
    <n v="9562"/>
    <n v="367.76923076923077"/>
    <x v="1"/>
    <n v="94"/>
    <n v="101.72340425531915"/>
    <x v="6"/>
    <s v="EUR"/>
    <x v="122"/>
    <x v="119"/>
    <b v="0"/>
    <b v="0"/>
    <x v="14"/>
    <x v="7"/>
    <s v="photography books"/>
  </r>
  <r>
    <n v="125"/>
    <x v="125"/>
    <s v="Stand-alone web-enabled moderator"/>
    <n v="5300"/>
    <n v="8475"/>
    <n v="159.90566037735849"/>
    <x v="1"/>
    <n v="180"/>
    <n v="47.083333333333336"/>
    <x v="1"/>
    <s v="USD"/>
    <x v="123"/>
    <x v="120"/>
    <b v="0"/>
    <b v="0"/>
    <x v="3"/>
    <x v="3"/>
    <s v="plays"/>
  </r>
  <r>
    <n v="126"/>
    <x v="126"/>
    <s v="Proactive methodical benchmark"/>
    <n v="180200"/>
    <n v="69617"/>
    <n v="38.633185349611544"/>
    <x v="0"/>
    <n v="774"/>
    <n v="89.944444444444443"/>
    <x v="1"/>
    <s v="USD"/>
    <x v="124"/>
    <x v="121"/>
    <b v="0"/>
    <b v="1"/>
    <x v="3"/>
    <x v="3"/>
    <s v="plays"/>
  </r>
  <r>
    <n v="127"/>
    <x v="127"/>
    <s v="Team-oriented 6thgeneration matrix"/>
    <n v="103200"/>
    <n v="53067"/>
    <n v="51.42151162790698"/>
    <x v="0"/>
    <n v="672"/>
    <n v="78.96875"/>
    <x v="0"/>
    <s v="CAD"/>
    <x v="125"/>
    <x v="122"/>
    <b v="0"/>
    <b v="0"/>
    <x v="3"/>
    <x v="3"/>
    <s v="plays"/>
  </r>
  <r>
    <n v="128"/>
    <x v="128"/>
    <s v="Phased human-resource core"/>
    <n v="70600"/>
    <n v="42596"/>
    <n v="60.334277620396605"/>
    <x v="3"/>
    <n v="532"/>
    <n v="80.067669172932327"/>
    <x v="1"/>
    <s v="USD"/>
    <x v="126"/>
    <x v="123"/>
    <b v="0"/>
    <b v="0"/>
    <x v="1"/>
    <x v="1"/>
    <s v="rock"/>
  </r>
  <r>
    <n v="129"/>
    <x v="129"/>
    <s v="Mandatory tertiary implementation"/>
    <n v="148500"/>
    <n v="4756"/>
    <n v="3.202693602693603"/>
    <x v="3"/>
    <n v="55"/>
    <n v="86.472727272727269"/>
    <x v="2"/>
    <s v="AUD"/>
    <x v="127"/>
    <x v="97"/>
    <b v="0"/>
    <b v="0"/>
    <x v="0"/>
    <x v="0"/>
    <s v="food trucks"/>
  </r>
  <r>
    <n v="130"/>
    <x v="130"/>
    <s v="Secured directional encryption"/>
    <n v="9600"/>
    <n v="14925"/>
    <n v="155.46875"/>
    <x v="1"/>
    <n v="533"/>
    <n v="28.001876172607879"/>
    <x v="3"/>
    <s v="DKK"/>
    <x v="128"/>
    <x v="124"/>
    <b v="0"/>
    <b v="0"/>
    <x v="6"/>
    <x v="4"/>
    <s v="drama"/>
  </r>
  <r>
    <n v="131"/>
    <x v="131"/>
    <s v="Distributed 5thgeneration implementation"/>
    <n v="164700"/>
    <n v="166116"/>
    <n v="100.85974499089254"/>
    <x v="1"/>
    <n v="2443"/>
    <n v="67.996725337699544"/>
    <x v="4"/>
    <s v="GBP"/>
    <x v="129"/>
    <x v="125"/>
    <b v="0"/>
    <b v="0"/>
    <x v="2"/>
    <x v="2"/>
    <s v="web"/>
  </r>
  <r>
    <n v="132"/>
    <x v="132"/>
    <s v="Virtual static core"/>
    <n v="3300"/>
    <n v="3834"/>
    <n v="116.18181818181819"/>
    <x v="1"/>
    <n v="89"/>
    <n v="43.078651685393261"/>
    <x v="1"/>
    <s v="USD"/>
    <x v="130"/>
    <x v="126"/>
    <b v="0"/>
    <b v="1"/>
    <x v="3"/>
    <x v="3"/>
    <s v="plays"/>
  </r>
  <r>
    <n v="133"/>
    <x v="133"/>
    <s v="Secured content-based product"/>
    <n v="4500"/>
    <n v="13985"/>
    <n v="310.77777777777777"/>
    <x v="1"/>
    <n v="159"/>
    <n v="87.95597484276729"/>
    <x v="1"/>
    <s v="USD"/>
    <x v="131"/>
    <x v="127"/>
    <b v="0"/>
    <b v="0"/>
    <x v="21"/>
    <x v="1"/>
    <s v="world music"/>
  </r>
  <r>
    <n v="134"/>
    <x v="134"/>
    <s v="Secured executive concept"/>
    <n v="99500"/>
    <n v="89288"/>
    <n v="89.73668341708543"/>
    <x v="0"/>
    <n v="940"/>
    <n v="94.987234042553197"/>
    <x v="5"/>
    <s v="CHF"/>
    <x v="132"/>
    <x v="128"/>
    <b v="0"/>
    <b v="1"/>
    <x v="4"/>
    <x v="4"/>
    <s v="documentary"/>
  </r>
  <r>
    <n v="135"/>
    <x v="135"/>
    <s v="Balanced zero-defect software"/>
    <n v="7700"/>
    <n v="5488"/>
    <n v="71.27272727272728"/>
    <x v="0"/>
    <n v="117"/>
    <n v="46.905982905982903"/>
    <x v="1"/>
    <s v="USD"/>
    <x v="133"/>
    <x v="129"/>
    <b v="0"/>
    <b v="1"/>
    <x v="3"/>
    <x v="3"/>
    <s v="plays"/>
  </r>
  <r>
    <n v="136"/>
    <x v="136"/>
    <s v="Distributed context-sensitive flexibility"/>
    <n v="82800"/>
    <n v="2721"/>
    <n v="3.2862318840579712"/>
    <x v="3"/>
    <n v="58"/>
    <n v="46.913793103448278"/>
    <x v="1"/>
    <s v="USD"/>
    <x v="134"/>
    <x v="130"/>
    <b v="0"/>
    <b v="1"/>
    <x v="6"/>
    <x v="4"/>
    <s v="drama"/>
  </r>
  <r>
    <n v="137"/>
    <x v="137"/>
    <s v="Down-sized disintermediate support"/>
    <n v="1800"/>
    <n v="4712"/>
    <n v="261.77777777777777"/>
    <x v="1"/>
    <n v="50"/>
    <n v="94.24"/>
    <x v="1"/>
    <s v="USD"/>
    <x v="135"/>
    <x v="131"/>
    <b v="0"/>
    <b v="0"/>
    <x v="9"/>
    <x v="5"/>
    <s v="nonfiction"/>
  </r>
  <r>
    <n v="138"/>
    <x v="138"/>
    <s v="Stand-alone mission-critical moratorium"/>
    <n v="9600"/>
    <n v="9216"/>
    <n v="96"/>
    <x v="0"/>
    <n v="115"/>
    <n v="80.139130434782615"/>
    <x v="1"/>
    <s v="USD"/>
    <x v="136"/>
    <x v="132"/>
    <b v="0"/>
    <b v="0"/>
    <x v="20"/>
    <x v="6"/>
    <s v="mobile games"/>
  </r>
  <r>
    <n v="139"/>
    <x v="139"/>
    <s v="Down-sized empowering protocol"/>
    <n v="92100"/>
    <n v="19246"/>
    <n v="20.896851248642779"/>
    <x v="0"/>
    <n v="326"/>
    <n v="59.036809815950917"/>
    <x v="1"/>
    <s v="USD"/>
    <x v="137"/>
    <x v="133"/>
    <b v="0"/>
    <b v="1"/>
    <x v="8"/>
    <x v="2"/>
    <s v="wearables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x v="138"/>
    <x v="134"/>
    <b v="0"/>
    <b v="0"/>
    <x v="4"/>
    <x v="4"/>
    <s v="documentary"/>
  </r>
  <r>
    <n v="141"/>
    <x v="141"/>
    <s v="Distributed motivating algorithm"/>
    <n v="64300"/>
    <n v="65323"/>
    <n v="101.59097978227061"/>
    <x v="1"/>
    <n v="1071"/>
    <n v="60.992530345471522"/>
    <x v="1"/>
    <s v="USD"/>
    <x v="139"/>
    <x v="135"/>
    <b v="0"/>
    <b v="0"/>
    <x v="2"/>
    <x v="2"/>
    <s v="web"/>
  </r>
  <r>
    <n v="142"/>
    <x v="142"/>
    <s v="Expanded solution-oriented benchmark"/>
    <n v="5000"/>
    <n v="11502"/>
    <n v="230.03999999999996"/>
    <x v="1"/>
    <n v="117"/>
    <n v="98.307692307692307"/>
    <x v="1"/>
    <s v="USD"/>
    <x v="107"/>
    <x v="136"/>
    <b v="0"/>
    <b v="0"/>
    <x v="2"/>
    <x v="2"/>
    <s v="web"/>
  </r>
  <r>
    <n v="143"/>
    <x v="143"/>
    <s v="Implemented discrete secured line"/>
    <n v="5400"/>
    <n v="7322"/>
    <n v="135.59259259259261"/>
    <x v="1"/>
    <n v="70"/>
    <n v="104.6"/>
    <x v="1"/>
    <s v="USD"/>
    <x v="140"/>
    <x v="137"/>
    <b v="0"/>
    <b v="0"/>
    <x v="7"/>
    <x v="1"/>
    <s v="indie rock"/>
  </r>
  <r>
    <n v="144"/>
    <x v="144"/>
    <s v="Multi-lateral actuating installation"/>
    <n v="9000"/>
    <n v="11619"/>
    <n v="129.1"/>
    <x v="1"/>
    <n v="135"/>
    <n v="86.066666666666663"/>
    <x v="1"/>
    <s v="USD"/>
    <x v="141"/>
    <x v="138"/>
    <b v="0"/>
    <b v="0"/>
    <x v="3"/>
    <x v="3"/>
    <s v="plays"/>
  </r>
  <r>
    <n v="145"/>
    <x v="145"/>
    <s v="Secured reciprocal array"/>
    <n v="25000"/>
    <n v="59128"/>
    <n v="236.512"/>
    <x v="1"/>
    <n v="768"/>
    <n v="76.989583333333329"/>
    <x v="5"/>
    <s v="CHF"/>
    <x v="142"/>
    <x v="139"/>
    <b v="0"/>
    <b v="0"/>
    <x v="8"/>
    <x v="2"/>
    <s v="wearables"/>
  </r>
  <r>
    <n v="146"/>
    <x v="146"/>
    <s v="Optional bandwidth-monitored middleware"/>
    <n v="8800"/>
    <n v="1518"/>
    <n v="17.25"/>
    <x v="3"/>
    <n v="51"/>
    <n v="29.764705882352942"/>
    <x v="1"/>
    <s v="USD"/>
    <x v="143"/>
    <x v="140"/>
    <b v="0"/>
    <b v="0"/>
    <x v="3"/>
    <x v="3"/>
    <s v="plays"/>
  </r>
  <r>
    <n v="147"/>
    <x v="147"/>
    <s v="Upgradable upward-trending workforce"/>
    <n v="8300"/>
    <n v="9337"/>
    <n v="112.49397590361446"/>
    <x v="1"/>
    <n v="199"/>
    <n v="46.91959798994975"/>
    <x v="1"/>
    <s v="USD"/>
    <x v="144"/>
    <x v="141"/>
    <b v="0"/>
    <b v="1"/>
    <x v="3"/>
    <x v="3"/>
    <s v="plays"/>
  </r>
  <r>
    <n v="148"/>
    <x v="148"/>
    <s v="Upgradable hybrid capability"/>
    <n v="9300"/>
    <n v="11255"/>
    <n v="121.02150537634408"/>
    <x v="1"/>
    <n v="107"/>
    <n v="105.18691588785046"/>
    <x v="1"/>
    <s v="USD"/>
    <x v="145"/>
    <x v="142"/>
    <b v="0"/>
    <b v="0"/>
    <x v="8"/>
    <x v="2"/>
    <s v="wearables"/>
  </r>
  <r>
    <n v="149"/>
    <x v="149"/>
    <s v="Managed fresh-thinking flexibility"/>
    <n v="6200"/>
    <n v="13632"/>
    <n v="219.87096774193549"/>
    <x v="1"/>
    <n v="195"/>
    <n v="69.907692307692301"/>
    <x v="1"/>
    <s v="USD"/>
    <x v="146"/>
    <x v="143"/>
    <b v="0"/>
    <b v="0"/>
    <x v="7"/>
    <x v="1"/>
    <s v="indie rock"/>
  </r>
  <r>
    <n v="150"/>
    <x v="150"/>
    <s v="Networked stable workforce"/>
    <n v="100"/>
    <n v="1"/>
    <n v="1"/>
    <x v="0"/>
    <n v="1"/>
    <n v="1"/>
    <x v="1"/>
    <s v="USD"/>
    <x v="147"/>
    <x v="144"/>
    <b v="0"/>
    <b v="0"/>
    <x v="1"/>
    <x v="1"/>
    <s v="rock"/>
  </r>
  <r>
    <n v="151"/>
    <x v="151"/>
    <s v="Customizable intermediate extranet"/>
    <n v="137200"/>
    <n v="88037"/>
    <n v="64.166909620991248"/>
    <x v="0"/>
    <n v="1467"/>
    <n v="60.011588275391958"/>
    <x v="1"/>
    <s v="USD"/>
    <x v="148"/>
    <x v="145"/>
    <b v="0"/>
    <b v="0"/>
    <x v="5"/>
    <x v="1"/>
    <s v="electric music"/>
  </r>
  <r>
    <n v="152"/>
    <x v="152"/>
    <s v="User-centric fault-tolerant task-force"/>
    <n v="41500"/>
    <n v="175573"/>
    <n v="423.06746987951806"/>
    <x v="1"/>
    <n v="3376"/>
    <n v="52.006220379146917"/>
    <x v="1"/>
    <s v="USD"/>
    <x v="149"/>
    <x v="146"/>
    <b v="0"/>
    <b v="0"/>
    <x v="7"/>
    <x v="1"/>
    <s v="indie rock"/>
  </r>
  <r>
    <n v="153"/>
    <x v="153"/>
    <s v="Multi-tiered radical definition"/>
    <n v="189400"/>
    <n v="176112"/>
    <n v="92.984160506863773"/>
    <x v="0"/>
    <n v="5681"/>
    <n v="31.000176025347649"/>
    <x v="1"/>
    <s v="USD"/>
    <x v="150"/>
    <x v="147"/>
    <b v="0"/>
    <b v="0"/>
    <x v="3"/>
    <x v="3"/>
    <s v="plays"/>
  </r>
  <r>
    <n v="154"/>
    <x v="154"/>
    <s v="Devolved foreground benchmark"/>
    <n v="171300"/>
    <n v="100650"/>
    <n v="58.756567425569173"/>
    <x v="0"/>
    <n v="1059"/>
    <n v="95.042492917847028"/>
    <x v="1"/>
    <s v="USD"/>
    <x v="151"/>
    <x v="148"/>
    <b v="0"/>
    <b v="1"/>
    <x v="7"/>
    <x v="1"/>
    <s v="indie rock"/>
  </r>
  <r>
    <n v="155"/>
    <x v="155"/>
    <s v="Distributed eco-centric methodology"/>
    <n v="139500"/>
    <n v="90706"/>
    <n v="65.022222222222226"/>
    <x v="0"/>
    <n v="1194"/>
    <n v="75.968174204355108"/>
    <x v="1"/>
    <s v="USD"/>
    <x v="152"/>
    <x v="149"/>
    <b v="0"/>
    <b v="0"/>
    <x v="3"/>
    <x v="3"/>
    <s v="plays"/>
  </r>
  <r>
    <n v="156"/>
    <x v="156"/>
    <s v="Streamlined encompassing encryption"/>
    <n v="36400"/>
    <n v="26914"/>
    <n v="73.939560439560438"/>
    <x v="3"/>
    <n v="379"/>
    <n v="71.013192612137203"/>
    <x v="2"/>
    <s v="AUD"/>
    <x v="153"/>
    <x v="150"/>
    <b v="0"/>
    <b v="0"/>
    <x v="1"/>
    <x v="1"/>
    <s v="rock"/>
  </r>
  <r>
    <n v="157"/>
    <x v="157"/>
    <s v="User-friendly reciprocal initiative"/>
    <n v="4200"/>
    <n v="2212"/>
    <n v="52.666666666666664"/>
    <x v="0"/>
    <n v="30"/>
    <n v="73.733333333333334"/>
    <x v="2"/>
    <s v="AUD"/>
    <x v="154"/>
    <x v="151"/>
    <b v="0"/>
    <b v="0"/>
    <x v="14"/>
    <x v="7"/>
    <s v="photography books"/>
  </r>
  <r>
    <n v="158"/>
    <x v="158"/>
    <s v="Ergonomic fresh-thinking installation"/>
    <n v="2100"/>
    <n v="4640"/>
    <n v="220.95238095238096"/>
    <x v="1"/>
    <n v="41"/>
    <n v="113.17073170731707"/>
    <x v="1"/>
    <s v="USD"/>
    <x v="155"/>
    <x v="152"/>
    <b v="0"/>
    <b v="0"/>
    <x v="1"/>
    <x v="1"/>
    <s v="rock"/>
  </r>
  <r>
    <n v="159"/>
    <x v="159"/>
    <s v="Robust explicit hardware"/>
    <n v="191200"/>
    <n v="191222"/>
    <n v="100.01150627615063"/>
    <x v="1"/>
    <n v="1821"/>
    <n v="105.00933552992861"/>
    <x v="1"/>
    <s v="USD"/>
    <x v="156"/>
    <x v="153"/>
    <b v="0"/>
    <b v="1"/>
    <x v="3"/>
    <x v="3"/>
    <s v="plays"/>
  </r>
  <r>
    <n v="160"/>
    <x v="160"/>
    <s v="Stand-alone actuating support"/>
    <n v="8000"/>
    <n v="12985"/>
    <n v="162.3125"/>
    <x v="1"/>
    <n v="164"/>
    <n v="79.176829268292678"/>
    <x v="1"/>
    <s v="USD"/>
    <x v="157"/>
    <x v="154"/>
    <b v="0"/>
    <b v="0"/>
    <x v="8"/>
    <x v="2"/>
    <s v="wearables"/>
  </r>
  <r>
    <n v="161"/>
    <x v="161"/>
    <s v="Cross-platform methodical process improvement"/>
    <n v="5500"/>
    <n v="4300"/>
    <n v="78.181818181818187"/>
    <x v="0"/>
    <n v="75"/>
    <n v="57.333333333333336"/>
    <x v="1"/>
    <s v="USD"/>
    <x v="158"/>
    <x v="155"/>
    <b v="0"/>
    <b v="1"/>
    <x v="2"/>
    <x v="2"/>
    <s v="web"/>
  </r>
  <r>
    <n v="162"/>
    <x v="162"/>
    <s v="Extended bottom-line open architecture"/>
    <n v="6100"/>
    <n v="9134"/>
    <n v="149.73770491803279"/>
    <x v="1"/>
    <n v="157"/>
    <n v="58.178343949044589"/>
    <x v="5"/>
    <s v="CHF"/>
    <x v="159"/>
    <x v="156"/>
    <b v="0"/>
    <b v="0"/>
    <x v="1"/>
    <x v="1"/>
    <s v="rock"/>
  </r>
  <r>
    <n v="163"/>
    <x v="163"/>
    <s v="Extended reciprocal circuit"/>
    <n v="3500"/>
    <n v="8864"/>
    <n v="253.25714285714284"/>
    <x v="1"/>
    <n v="246"/>
    <n v="36.032520325203251"/>
    <x v="1"/>
    <s v="USD"/>
    <x v="160"/>
    <x v="157"/>
    <b v="0"/>
    <b v="1"/>
    <x v="14"/>
    <x v="7"/>
    <s v="photography books"/>
  </r>
  <r>
    <n v="164"/>
    <x v="164"/>
    <s v="Polarized human-resource protocol"/>
    <n v="150500"/>
    <n v="150755"/>
    <n v="100.16943521594683"/>
    <x v="1"/>
    <n v="1396"/>
    <n v="107.99068767908309"/>
    <x v="1"/>
    <s v="USD"/>
    <x v="161"/>
    <x v="158"/>
    <b v="0"/>
    <b v="0"/>
    <x v="3"/>
    <x v="3"/>
    <s v="plays"/>
  </r>
  <r>
    <n v="165"/>
    <x v="165"/>
    <s v="Synergized radical product"/>
    <n v="90400"/>
    <n v="110279"/>
    <n v="121.99004424778761"/>
    <x v="1"/>
    <n v="2506"/>
    <n v="44.005985634477256"/>
    <x v="1"/>
    <s v="USD"/>
    <x v="162"/>
    <x v="159"/>
    <b v="0"/>
    <b v="0"/>
    <x v="2"/>
    <x v="2"/>
    <s v="web"/>
  </r>
  <r>
    <n v="166"/>
    <x v="166"/>
    <s v="Robust heuristic artificial intelligence"/>
    <n v="9800"/>
    <n v="13439"/>
    <n v="137.13265306122449"/>
    <x v="1"/>
    <n v="244"/>
    <n v="55.077868852459019"/>
    <x v="1"/>
    <s v="USD"/>
    <x v="163"/>
    <x v="160"/>
    <b v="0"/>
    <b v="0"/>
    <x v="14"/>
    <x v="7"/>
    <s v="photography books"/>
  </r>
  <r>
    <n v="167"/>
    <x v="167"/>
    <s v="Robust content-based emulation"/>
    <n v="2600"/>
    <n v="10804"/>
    <n v="415.53846153846149"/>
    <x v="1"/>
    <n v="146"/>
    <n v="74"/>
    <x v="2"/>
    <s v="AUD"/>
    <x v="164"/>
    <x v="161"/>
    <b v="0"/>
    <b v="0"/>
    <x v="3"/>
    <x v="3"/>
    <s v="plays"/>
  </r>
  <r>
    <n v="168"/>
    <x v="168"/>
    <s v="Ergonomic uniform open system"/>
    <n v="128100"/>
    <n v="40107"/>
    <n v="31.30913348946136"/>
    <x v="0"/>
    <n v="955"/>
    <n v="41.996858638743454"/>
    <x v="3"/>
    <s v="DKK"/>
    <x v="165"/>
    <x v="162"/>
    <b v="0"/>
    <b v="1"/>
    <x v="7"/>
    <x v="1"/>
    <s v="indie rock"/>
  </r>
  <r>
    <n v="169"/>
    <x v="169"/>
    <s v="Profit-focused modular product"/>
    <n v="23300"/>
    <n v="98811"/>
    <n v="424.08154506437768"/>
    <x v="1"/>
    <n v="1267"/>
    <n v="77.988161010260455"/>
    <x v="1"/>
    <s v="USD"/>
    <x v="166"/>
    <x v="163"/>
    <b v="0"/>
    <b v="1"/>
    <x v="12"/>
    <x v="4"/>
    <s v="shorts"/>
  </r>
  <r>
    <n v="170"/>
    <x v="170"/>
    <s v="Mandatory mobile product"/>
    <n v="188100"/>
    <n v="5528"/>
    <n v="2.93886230728336"/>
    <x v="0"/>
    <n v="67"/>
    <n v="82.507462686567166"/>
    <x v="1"/>
    <s v="USD"/>
    <x v="167"/>
    <x v="164"/>
    <b v="0"/>
    <b v="0"/>
    <x v="7"/>
    <x v="1"/>
    <s v="indie rock"/>
  </r>
  <r>
    <n v="171"/>
    <x v="171"/>
    <s v="Public-key 3rdgeneration budgetary management"/>
    <n v="4900"/>
    <n v="521"/>
    <n v="10.63265306122449"/>
    <x v="0"/>
    <n v="5"/>
    <n v="104.2"/>
    <x v="1"/>
    <s v="USD"/>
    <x v="168"/>
    <x v="165"/>
    <b v="0"/>
    <b v="0"/>
    <x v="18"/>
    <x v="5"/>
    <s v="translations"/>
  </r>
  <r>
    <n v="172"/>
    <x v="172"/>
    <s v="Centralized national firmware"/>
    <n v="800"/>
    <n v="663"/>
    <n v="82.875"/>
    <x v="0"/>
    <n v="26"/>
    <n v="25.5"/>
    <x v="1"/>
    <s v="USD"/>
    <x v="169"/>
    <x v="166"/>
    <b v="0"/>
    <b v="1"/>
    <x v="4"/>
    <x v="4"/>
    <s v="documentary"/>
  </r>
  <r>
    <n v="173"/>
    <x v="173"/>
    <s v="Cross-group 4thgeneration middleware"/>
    <n v="96700"/>
    <n v="157635"/>
    <n v="163.01447776628748"/>
    <x v="1"/>
    <n v="1561"/>
    <n v="100.98334401024984"/>
    <x v="1"/>
    <s v="USD"/>
    <x v="170"/>
    <x v="167"/>
    <b v="0"/>
    <b v="0"/>
    <x v="3"/>
    <x v="3"/>
    <s v="plays"/>
  </r>
  <r>
    <n v="174"/>
    <x v="174"/>
    <s v="Pre-emptive scalable access"/>
    <n v="600"/>
    <n v="5368"/>
    <n v="894.66666666666674"/>
    <x v="1"/>
    <n v="48"/>
    <n v="111.83333333333333"/>
    <x v="1"/>
    <s v="USD"/>
    <x v="171"/>
    <x v="168"/>
    <b v="0"/>
    <b v="1"/>
    <x v="8"/>
    <x v="2"/>
    <s v="wearables"/>
  </r>
  <r>
    <n v="175"/>
    <x v="175"/>
    <s v="Sharable intangible migration"/>
    <n v="181200"/>
    <n v="47459"/>
    <n v="26.191501103752756"/>
    <x v="0"/>
    <n v="1130"/>
    <n v="41.999115044247787"/>
    <x v="1"/>
    <s v="USD"/>
    <x v="172"/>
    <x v="169"/>
    <b v="0"/>
    <b v="0"/>
    <x v="3"/>
    <x v="3"/>
    <s v="plays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x v="173"/>
    <x v="170"/>
    <b v="0"/>
    <b v="0"/>
    <x v="3"/>
    <x v="3"/>
    <s v="plays"/>
  </r>
  <r>
    <n v="177"/>
    <x v="177"/>
    <s v="Digitized solution-oriented product"/>
    <n v="38800"/>
    <n v="161593"/>
    <n v="416.47680412371136"/>
    <x v="1"/>
    <n v="2739"/>
    <n v="58.997079225994888"/>
    <x v="1"/>
    <s v="USD"/>
    <x v="174"/>
    <x v="171"/>
    <b v="0"/>
    <b v="0"/>
    <x v="3"/>
    <x v="3"/>
    <s v="plays"/>
  </r>
  <r>
    <n v="178"/>
    <x v="178"/>
    <s v="Triple-buffered cohesive structure"/>
    <n v="7200"/>
    <n v="6927"/>
    <n v="96.208333333333329"/>
    <x v="0"/>
    <n v="210"/>
    <n v="32.985714285714288"/>
    <x v="1"/>
    <s v="USD"/>
    <x v="175"/>
    <x v="172"/>
    <b v="0"/>
    <b v="0"/>
    <x v="0"/>
    <x v="0"/>
    <s v="food trucks"/>
  </r>
  <r>
    <n v="179"/>
    <x v="179"/>
    <s v="Realigned human-resource orchestration"/>
    <n v="44500"/>
    <n v="159185"/>
    <n v="357.71910112359546"/>
    <x v="1"/>
    <n v="3537"/>
    <n v="45.005654509471306"/>
    <x v="0"/>
    <s v="CAD"/>
    <x v="176"/>
    <x v="173"/>
    <b v="0"/>
    <b v="1"/>
    <x v="3"/>
    <x v="3"/>
    <s v="plays"/>
  </r>
  <r>
    <n v="180"/>
    <x v="180"/>
    <s v="Optional clear-thinking software"/>
    <n v="56000"/>
    <n v="172736"/>
    <n v="308.45714285714286"/>
    <x v="1"/>
    <n v="2107"/>
    <n v="81.98196487897485"/>
    <x v="2"/>
    <s v="AUD"/>
    <x v="177"/>
    <x v="174"/>
    <b v="0"/>
    <b v="0"/>
    <x v="8"/>
    <x v="2"/>
    <s v="wearables"/>
  </r>
  <r>
    <n v="181"/>
    <x v="181"/>
    <s v="Centralized global approach"/>
    <n v="8600"/>
    <n v="5315"/>
    <n v="61.802325581395344"/>
    <x v="0"/>
    <n v="136"/>
    <n v="39.080882352941174"/>
    <x v="1"/>
    <s v="USD"/>
    <x v="178"/>
    <x v="175"/>
    <b v="0"/>
    <b v="0"/>
    <x v="2"/>
    <x v="2"/>
    <s v="web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x v="179"/>
    <x v="176"/>
    <b v="0"/>
    <b v="0"/>
    <x v="3"/>
    <x v="3"/>
    <s v="plays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x v="180"/>
    <x v="177"/>
    <b v="0"/>
    <b v="0"/>
    <x v="1"/>
    <x v="1"/>
    <s v="rock"/>
  </r>
  <r>
    <n v="184"/>
    <x v="184"/>
    <s v="Adaptive asynchronous emulation"/>
    <n v="3600"/>
    <n v="10550"/>
    <n v="293.05555555555554"/>
    <x v="1"/>
    <n v="340"/>
    <n v="31.029411764705884"/>
    <x v="1"/>
    <s v="USD"/>
    <x v="181"/>
    <x v="178"/>
    <b v="0"/>
    <b v="0"/>
    <x v="3"/>
    <x v="3"/>
    <s v="plays"/>
  </r>
  <r>
    <n v="185"/>
    <x v="185"/>
    <s v="Innovative actuating conglomeration"/>
    <n v="1000"/>
    <n v="718"/>
    <n v="71.8"/>
    <x v="0"/>
    <n v="19"/>
    <n v="37.789473684210527"/>
    <x v="1"/>
    <s v="USD"/>
    <x v="182"/>
    <x v="179"/>
    <b v="0"/>
    <b v="0"/>
    <x v="19"/>
    <x v="4"/>
    <s v="television"/>
  </r>
  <r>
    <n v="186"/>
    <x v="186"/>
    <s v="Grass-roots foreground policy"/>
    <n v="88800"/>
    <n v="28358"/>
    <n v="31.934684684684683"/>
    <x v="0"/>
    <n v="886"/>
    <n v="32.006772009029348"/>
    <x v="1"/>
    <s v="USD"/>
    <x v="183"/>
    <x v="180"/>
    <b v="0"/>
    <b v="0"/>
    <x v="3"/>
    <x v="3"/>
    <s v="plays"/>
  </r>
  <r>
    <n v="187"/>
    <x v="187"/>
    <s v="Horizontal transitional paradigm"/>
    <n v="60200"/>
    <n v="138384"/>
    <n v="229.87375415282392"/>
    <x v="1"/>
    <n v="1442"/>
    <n v="95.966712898751737"/>
    <x v="0"/>
    <s v="CAD"/>
    <x v="184"/>
    <x v="181"/>
    <b v="0"/>
    <b v="1"/>
    <x v="12"/>
    <x v="4"/>
    <s v="shorts"/>
  </r>
  <r>
    <n v="188"/>
    <x v="188"/>
    <s v="Networked didactic info-mediaries"/>
    <n v="8200"/>
    <n v="2625"/>
    <n v="32.012195121951223"/>
    <x v="0"/>
    <n v="35"/>
    <n v="75"/>
    <x v="6"/>
    <s v="EUR"/>
    <x v="185"/>
    <x v="182"/>
    <b v="0"/>
    <b v="0"/>
    <x v="3"/>
    <x v="3"/>
    <s v="plays"/>
  </r>
  <r>
    <n v="189"/>
    <x v="189"/>
    <s v="Switchable contextually-based access"/>
    <n v="191300"/>
    <n v="45004"/>
    <n v="23.525352848928385"/>
    <x v="3"/>
    <n v="441"/>
    <n v="102.0498866213152"/>
    <x v="1"/>
    <s v="USD"/>
    <x v="186"/>
    <x v="183"/>
    <b v="0"/>
    <b v="0"/>
    <x v="3"/>
    <x v="3"/>
    <s v="plays"/>
  </r>
  <r>
    <n v="190"/>
    <x v="190"/>
    <s v="Up-sized dynamic throughput"/>
    <n v="3700"/>
    <n v="2538"/>
    <n v="68.594594594594597"/>
    <x v="0"/>
    <n v="24"/>
    <n v="105.75"/>
    <x v="1"/>
    <s v="USD"/>
    <x v="187"/>
    <x v="184"/>
    <b v="0"/>
    <b v="1"/>
    <x v="3"/>
    <x v="3"/>
    <s v="plays"/>
  </r>
  <r>
    <n v="191"/>
    <x v="191"/>
    <s v="Mandatory reciprocal superstructure"/>
    <n v="8400"/>
    <n v="3188"/>
    <n v="37.952380952380956"/>
    <x v="0"/>
    <n v="86"/>
    <n v="37.069767441860463"/>
    <x v="6"/>
    <s v="EUR"/>
    <x v="188"/>
    <x v="185"/>
    <b v="0"/>
    <b v="0"/>
    <x v="3"/>
    <x v="3"/>
    <s v="plays"/>
  </r>
  <r>
    <n v="192"/>
    <x v="192"/>
    <s v="Upgradable 4thgeneration productivity"/>
    <n v="42600"/>
    <n v="8517"/>
    <n v="19.992957746478872"/>
    <x v="0"/>
    <n v="243"/>
    <n v="35.049382716049379"/>
    <x v="1"/>
    <s v="USD"/>
    <x v="189"/>
    <x v="186"/>
    <b v="0"/>
    <b v="0"/>
    <x v="1"/>
    <x v="1"/>
    <s v="rock"/>
  </r>
  <r>
    <n v="193"/>
    <x v="193"/>
    <s v="Progressive discrete hub"/>
    <n v="6600"/>
    <n v="3012"/>
    <n v="45.636363636363633"/>
    <x v="0"/>
    <n v="65"/>
    <n v="46.338461538461537"/>
    <x v="1"/>
    <s v="USD"/>
    <x v="190"/>
    <x v="187"/>
    <b v="1"/>
    <b v="0"/>
    <x v="7"/>
    <x v="1"/>
    <s v="indie rock"/>
  </r>
  <r>
    <n v="194"/>
    <x v="194"/>
    <s v="Assimilated multi-tasking archive"/>
    <n v="7100"/>
    <n v="8716"/>
    <n v="122.7605633802817"/>
    <x v="1"/>
    <n v="126"/>
    <n v="69.174603174603178"/>
    <x v="1"/>
    <s v="USD"/>
    <x v="191"/>
    <x v="188"/>
    <b v="0"/>
    <b v="0"/>
    <x v="16"/>
    <x v="1"/>
    <s v="metal"/>
  </r>
  <r>
    <n v="195"/>
    <x v="195"/>
    <s v="Upgradable high-level solution"/>
    <n v="15800"/>
    <n v="57157"/>
    <n v="361.75316455696202"/>
    <x v="1"/>
    <n v="524"/>
    <n v="109.07824427480917"/>
    <x v="1"/>
    <s v="USD"/>
    <x v="192"/>
    <x v="189"/>
    <b v="0"/>
    <b v="0"/>
    <x v="5"/>
    <x v="1"/>
    <s v="electric music"/>
  </r>
  <r>
    <n v="196"/>
    <x v="196"/>
    <s v="Organic bandwidth-monitored frame"/>
    <n v="8200"/>
    <n v="5178"/>
    <n v="63.146341463414636"/>
    <x v="0"/>
    <n v="100"/>
    <n v="51.78"/>
    <x v="3"/>
    <s v="DKK"/>
    <x v="173"/>
    <x v="190"/>
    <b v="0"/>
    <b v="0"/>
    <x v="8"/>
    <x v="2"/>
    <s v="wearables"/>
  </r>
  <r>
    <n v="197"/>
    <x v="197"/>
    <s v="Business-focused logistical framework"/>
    <n v="54700"/>
    <n v="163118"/>
    <n v="298.20475319926874"/>
    <x v="1"/>
    <n v="1989"/>
    <n v="82.010055304172951"/>
    <x v="1"/>
    <s v="USD"/>
    <x v="193"/>
    <x v="191"/>
    <b v="0"/>
    <b v="0"/>
    <x v="6"/>
    <x v="4"/>
    <s v="drama"/>
  </r>
  <r>
    <n v="198"/>
    <x v="198"/>
    <s v="Universal multi-state capability"/>
    <n v="63200"/>
    <n v="6041"/>
    <n v="9.5585443037974684"/>
    <x v="0"/>
    <n v="168"/>
    <n v="35.958333333333336"/>
    <x v="1"/>
    <s v="USD"/>
    <x v="194"/>
    <x v="192"/>
    <b v="0"/>
    <b v="0"/>
    <x v="5"/>
    <x v="1"/>
    <s v="electric music"/>
  </r>
  <r>
    <n v="199"/>
    <x v="199"/>
    <s v="Digitized reciprocal infrastructure"/>
    <n v="1800"/>
    <n v="968"/>
    <n v="53.777777777777779"/>
    <x v="0"/>
    <n v="13"/>
    <n v="74.461538461538467"/>
    <x v="1"/>
    <s v="USD"/>
    <x v="195"/>
    <x v="193"/>
    <b v="0"/>
    <b v="0"/>
    <x v="1"/>
    <x v="1"/>
    <s v="rock"/>
  </r>
  <r>
    <n v="200"/>
    <x v="200"/>
    <s v="Reduced dedicated capability"/>
    <n v="100"/>
    <n v="2"/>
    <n v="2"/>
    <x v="0"/>
    <n v="1"/>
    <n v="2"/>
    <x v="0"/>
    <s v="CAD"/>
    <x v="152"/>
    <x v="194"/>
    <b v="0"/>
    <b v="0"/>
    <x v="3"/>
    <x v="3"/>
    <s v="plays"/>
  </r>
  <r>
    <n v="201"/>
    <x v="201"/>
    <s v="Cross-platform bi-directional workforce"/>
    <n v="2100"/>
    <n v="14305"/>
    <n v="681.19047619047615"/>
    <x v="1"/>
    <n v="157"/>
    <n v="91.114649681528661"/>
    <x v="1"/>
    <s v="USD"/>
    <x v="196"/>
    <x v="195"/>
    <b v="0"/>
    <b v="0"/>
    <x v="2"/>
    <x v="2"/>
    <s v="web"/>
  </r>
  <r>
    <n v="202"/>
    <x v="202"/>
    <s v="Upgradable scalable methodology"/>
    <n v="8300"/>
    <n v="6543"/>
    <n v="78.831325301204828"/>
    <x v="3"/>
    <n v="82"/>
    <n v="79.792682926829272"/>
    <x v="1"/>
    <s v="USD"/>
    <x v="197"/>
    <x v="196"/>
    <b v="0"/>
    <b v="0"/>
    <x v="0"/>
    <x v="0"/>
    <s v="food trucks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x v="198"/>
    <x v="197"/>
    <b v="0"/>
    <b v="0"/>
    <x v="3"/>
    <x v="3"/>
    <s v="plays"/>
  </r>
  <r>
    <n v="204"/>
    <x v="204"/>
    <s v="Mandatory multimedia leverage"/>
    <n v="75000"/>
    <n v="2529"/>
    <n v="3.3719999999999999"/>
    <x v="0"/>
    <n v="40"/>
    <n v="63.225000000000001"/>
    <x v="1"/>
    <s v="USD"/>
    <x v="199"/>
    <x v="198"/>
    <b v="0"/>
    <b v="0"/>
    <x v="17"/>
    <x v="1"/>
    <s v="jazz"/>
  </r>
  <r>
    <n v="205"/>
    <x v="205"/>
    <s v="Focused analyzing circuit"/>
    <n v="1300"/>
    <n v="5614"/>
    <n v="431.84615384615387"/>
    <x v="1"/>
    <n v="80"/>
    <n v="70.174999999999997"/>
    <x v="1"/>
    <s v="USD"/>
    <x v="200"/>
    <x v="199"/>
    <b v="1"/>
    <b v="0"/>
    <x v="3"/>
    <x v="3"/>
    <s v="plays"/>
  </r>
  <r>
    <n v="206"/>
    <x v="206"/>
    <s v="Fundamental grid-enabled strategy"/>
    <n v="9000"/>
    <n v="3496"/>
    <n v="38.844444444444441"/>
    <x v="3"/>
    <n v="57"/>
    <n v="61.333333333333336"/>
    <x v="1"/>
    <s v="USD"/>
    <x v="201"/>
    <x v="200"/>
    <b v="0"/>
    <b v="0"/>
    <x v="13"/>
    <x v="5"/>
    <s v="fiction"/>
  </r>
  <r>
    <n v="207"/>
    <x v="207"/>
    <s v="Digitized 5thgeneration knowledgebase"/>
    <n v="1000"/>
    <n v="4257"/>
    <n v="425.7"/>
    <x v="1"/>
    <n v="43"/>
    <n v="99"/>
    <x v="1"/>
    <s v="USD"/>
    <x v="202"/>
    <x v="201"/>
    <b v="0"/>
    <b v="1"/>
    <x v="1"/>
    <x v="1"/>
    <s v="rock"/>
  </r>
  <r>
    <n v="208"/>
    <x v="208"/>
    <s v="Mandatory multi-tasking encryption"/>
    <n v="196900"/>
    <n v="199110"/>
    <n v="101.12239715591672"/>
    <x v="1"/>
    <n v="2053"/>
    <n v="96.984900146127615"/>
    <x v="1"/>
    <s v="USD"/>
    <x v="203"/>
    <x v="202"/>
    <b v="0"/>
    <b v="0"/>
    <x v="4"/>
    <x v="4"/>
    <s v="documentary"/>
  </r>
  <r>
    <n v="209"/>
    <x v="209"/>
    <s v="Distributed system-worthy application"/>
    <n v="194500"/>
    <n v="41212"/>
    <n v="21.188688946015425"/>
    <x v="2"/>
    <n v="808"/>
    <n v="51.004950495049506"/>
    <x v="2"/>
    <s v="AUD"/>
    <x v="204"/>
    <x v="203"/>
    <b v="0"/>
    <b v="0"/>
    <x v="4"/>
    <x v="4"/>
    <s v="documentary"/>
  </r>
  <r>
    <n v="210"/>
    <x v="210"/>
    <s v="Synergistic tertiary time-frame"/>
    <n v="9400"/>
    <n v="6338"/>
    <n v="67.425531914893625"/>
    <x v="0"/>
    <n v="226"/>
    <n v="28.044247787610619"/>
    <x v="3"/>
    <s v="DKK"/>
    <x v="205"/>
    <x v="204"/>
    <b v="0"/>
    <b v="0"/>
    <x v="22"/>
    <x v="4"/>
    <s v="science fiction"/>
  </r>
  <r>
    <n v="211"/>
    <x v="211"/>
    <s v="Customer-focused impactful benchmark"/>
    <n v="104400"/>
    <n v="99100"/>
    <n v="94.923371647509583"/>
    <x v="0"/>
    <n v="1625"/>
    <n v="60.984615384615381"/>
    <x v="1"/>
    <s v="USD"/>
    <x v="206"/>
    <x v="205"/>
    <b v="0"/>
    <b v="0"/>
    <x v="3"/>
    <x v="3"/>
    <s v="plays"/>
  </r>
  <r>
    <n v="212"/>
    <x v="212"/>
    <s v="Profound next generation infrastructure"/>
    <n v="8100"/>
    <n v="12300"/>
    <n v="151.85185185185185"/>
    <x v="1"/>
    <n v="168"/>
    <n v="73.214285714285708"/>
    <x v="1"/>
    <s v="USD"/>
    <x v="207"/>
    <x v="206"/>
    <b v="0"/>
    <b v="0"/>
    <x v="3"/>
    <x v="3"/>
    <s v="plays"/>
  </r>
  <r>
    <n v="213"/>
    <x v="213"/>
    <s v="Face-to-face encompassing info-mediaries"/>
    <n v="87900"/>
    <n v="171549"/>
    <n v="195.16382252559728"/>
    <x v="1"/>
    <n v="4289"/>
    <n v="39.997435299603637"/>
    <x v="1"/>
    <s v="USD"/>
    <x v="208"/>
    <x v="207"/>
    <b v="0"/>
    <b v="1"/>
    <x v="7"/>
    <x v="1"/>
    <s v="indie rock"/>
  </r>
  <r>
    <n v="214"/>
    <x v="214"/>
    <s v="Open-source fresh-thinking policy"/>
    <n v="1400"/>
    <n v="14324"/>
    <n v="1023.1428571428571"/>
    <x v="1"/>
    <n v="165"/>
    <n v="86.812121212121212"/>
    <x v="1"/>
    <s v="USD"/>
    <x v="209"/>
    <x v="208"/>
    <b v="0"/>
    <b v="0"/>
    <x v="1"/>
    <x v="1"/>
    <s v="rock"/>
  </r>
  <r>
    <n v="215"/>
    <x v="215"/>
    <s v="Extended 24/7 implementation"/>
    <n v="156800"/>
    <n v="6024"/>
    <n v="3.841836734693878"/>
    <x v="0"/>
    <n v="143"/>
    <n v="42.125874125874127"/>
    <x v="1"/>
    <s v="USD"/>
    <x v="210"/>
    <x v="209"/>
    <b v="0"/>
    <b v="0"/>
    <x v="3"/>
    <x v="3"/>
    <s v="plays"/>
  </r>
  <r>
    <n v="216"/>
    <x v="216"/>
    <s v="Organic dynamic algorithm"/>
    <n v="121700"/>
    <n v="188721"/>
    <n v="155.07066557107643"/>
    <x v="1"/>
    <n v="1815"/>
    <n v="103.97851239669421"/>
    <x v="1"/>
    <s v="USD"/>
    <x v="211"/>
    <x v="210"/>
    <b v="0"/>
    <b v="0"/>
    <x v="3"/>
    <x v="3"/>
    <s v="plays"/>
  </r>
  <r>
    <n v="217"/>
    <x v="217"/>
    <s v="Organic multi-tasking focus group"/>
    <n v="129400"/>
    <n v="57911"/>
    <n v="44.753477588871718"/>
    <x v="0"/>
    <n v="934"/>
    <n v="62.003211991434689"/>
    <x v="1"/>
    <s v="USD"/>
    <x v="212"/>
    <x v="211"/>
    <b v="0"/>
    <b v="0"/>
    <x v="22"/>
    <x v="4"/>
    <s v="science fiction"/>
  </r>
  <r>
    <n v="218"/>
    <x v="218"/>
    <s v="Adaptive logistical initiative"/>
    <n v="5700"/>
    <n v="12309"/>
    <n v="215.94736842105263"/>
    <x v="1"/>
    <n v="397"/>
    <n v="31.005037783375315"/>
    <x v="4"/>
    <s v="GBP"/>
    <x v="213"/>
    <x v="212"/>
    <b v="0"/>
    <b v="1"/>
    <x v="12"/>
    <x v="4"/>
    <s v="shorts"/>
  </r>
  <r>
    <n v="219"/>
    <x v="219"/>
    <s v="Stand-alone mobile customer loyalty"/>
    <n v="41700"/>
    <n v="138497"/>
    <n v="332.12709832134288"/>
    <x v="1"/>
    <n v="1539"/>
    <n v="89.991552956465242"/>
    <x v="1"/>
    <s v="USD"/>
    <x v="214"/>
    <x v="213"/>
    <b v="0"/>
    <b v="0"/>
    <x v="10"/>
    <x v="4"/>
    <s v="animation"/>
  </r>
  <r>
    <n v="220"/>
    <x v="220"/>
    <s v="Focused composite approach"/>
    <n v="7900"/>
    <n v="667"/>
    <n v="8.4430379746835449"/>
    <x v="0"/>
    <n v="17"/>
    <n v="39.235294117647058"/>
    <x v="1"/>
    <s v="USD"/>
    <x v="215"/>
    <x v="214"/>
    <b v="1"/>
    <b v="0"/>
    <x v="3"/>
    <x v="3"/>
    <s v="plays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x v="216"/>
    <x v="215"/>
    <b v="1"/>
    <b v="0"/>
    <x v="0"/>
    <x v="0"/>
    <s v="food trucks"/>
  </r>
  <r>
    <n v="222"/>
    <x v="222"/>
    <s v="Cross-group cohesive circuit"/>
    <n v="4800"/>
    <n v="6623"/>
    <n v="137.97916666666669"/>
    <x v="1"/>
    <n v="138"/>
    <n v="47.992753623188406"/>
    <x v="1"/>
    <s v="USD"/>
    <x v="217"/>
    <x v="216"/>
    <b v="0"/>
    <b v="0"/>
    <x v="14"/>
    <x v="7"/>
    <s v="photography books"/>
  </r>
  <r>
    <n v="223"/>
    <x v="223"/>
    <s v="Synergistic explicit capability"/>
    <n v="87300"/>
    <n v="81897"/>
    <n v="93.81099656357388"/>
    <x v="0"/>
    <n v="931"/>
    <n v="87.966702470461868"/>
    <x v="1"/>
    <s v="USD"/>
    <x v="218"/>
    <x v="217"/>
    <b v="0"/>
    <b v="0"/>
    <x v="3"/>
    <x v="3"/>
    <s v="plays"/>
  </r>
  <r>
    <n v="224"/>
    <x v="224"/>
    <s v="Diverse analyzing definition"/>
    <n v="46300"/>
    <n v="186885"/>
    <n v="403.63930885529157"/>
    <x v="1"/>
    <n v="3594"/>
    <n v="51.999165275459099"/>
    <x v="1"/>
    <s v="USD"/>
    <x v="219"/>
    <x v="218"/>
    <b v="0"/>
    <b v="0"/>
    <x v="22"/>
    <x v="4"/>
    <s v="science fiction"/>
  </r>
  <r>
    <n v="225"/>
    <x v="225"/>
    <s v="Enterprise-wide reciprocal success"/>
    <n v="67800"/>
    <n v="176398"/>
    <n v="260.1740412979351"/>
    <x v="1"/>
    <n v="5880"/>
    <n v="29.999659863945578"/>
    <x v="1"/>
    <s v="USD"/>
    <x v="220"/>
    <x v="219"/>
    <b v="1"/>
    <b v="0"/>
    <x v="1"/>
    <x v="1"/>
    <s v="rock"/>
  </r>
  <r>
    <n v="226"/>
    <x v="102"/>
    <s v="Progressive neutral middleware"/>
    <n v="3000"/>
    <n v="10999"/>
    <n v="366.63333333333333"/>
    <x v="1"/>
    <n v="112"/>
    <n v="98.205357142857139"/>
    <x v="1"/>
    <s v="USD"/>
    <x v="221"/>
    <x v="122"/>
    <b v="0"/>
    <b v="0"/>
    <x v="14"/>
    <x v="7"/>
    <s v="photography books"/>
  </r>
  <r>
    <n v="227"/>
    <x v="226"/>
    <s v="Intuitive exuding process improvement"/>
    <n v="60900"/>
    <n v="102751"/>
    <n v="168.72085385878489"/>
    <x v="1"/>
    <n v="943"/>
    <n v="108.96182396606575"/>
    <x v="1"/>
    <s v="USD"/>
    <x v="222"/>
    <x v="220"/>
    <b v="0"/>
    <b v="0"/>
    <x v="20"/>
    <x v="6"/>
    <s v="mobile games"/>
  </r>
  <r>
    <n v="228"/>
    <x v="227"/>
    <s v="Exclusive real-time protocol"/>
    <n v="137900"/>
    <n v="165352"/>
    <n v="119.90717911530093"/>
    <x v="1"/>
    <n v="2468"/>
    <n v="66.998379254457049"/>
    <x v="1"/>
    <s v="USD"/>
    <x v="172"/>
    <x v="221"/>
    <b v="0"/>
    <b v="0"/>
    <x v="10"/>
    <x v="4"/>
    <s v="animation"/>
  </r>
  <r>
    <n v="229"/>
    <x v="228"/>
    <s v="Extended encompassing application"/>
    <n v="85600"/>
    <n v="165798"/>
    <n v="193.68925233644859"/>
    <x v="1"/>
    <n v="2551"/>
    <n v="64.99333594668758"/>
    <x v="1"/>
    <s v="USD"/>
    <x v="223"/>
    <x v="222"/>
    <b v="0"/>
    <b v="1"/>
    <x v="20"/>
    <x v="6"/>
    <s v="mobile games"/>
  </r>
  <r>
    <n v="230"/>
    <x v="229"/>
    <s v="Progressive value-added ability"/>
    <n v="2400"/>
    <n v="10084"/>
    <n v="420.16666666666669"/>
    <x v="1"/>
    <n v="101"/>
    <n v="99.841584158415841"/>
    <x v="1"/>
    <s v="USD"/>
    <x v="224"/>
    <x v="223"/>
    <b v="0"/>
    <b v="0"/>
    <x v="11"/>
    <x v="6"/>
    <s v="video games"/>
  </r>
  <r>
    <n v="231"/>
    <x v="230"/>
    <s v="Cross-platform uniform hardware"/>
    <n v="7200"/>
    <n v="5523"/>
    <n v="76.708333333333329"/>
    <x v="3"/>
    <n v="67"/>
    <n v="82.432835820895519"/>
    <x v="1"/>
    <s v="USD"/>
    <x v="225"/>
    <x v="224"/>
    <b v="0"/>
    <b v="0"/>
    <x v="3"/>
    <x v="3"/>
    <s v="plays"/>
  </r>
  <r>
    <n v="232"/>
    <x v="231"/>
    <s v="Progressive secondary portal"/>
    <n v="3400"/>
    <n v="5823"/>
    <n v="171.26470588235293"/>
    <x v="1"/>
    <n v="92"/>
    <n v="63.293478260869563"/>
    <x v="1"/>
    <s v="USD"/>
    <x v="226"/>
    <x v="225"/>
    <b v="0"/>
    <b v="0"/>
    <x v="3"/>
    <x v="3"/>
    <s v="plays"/>
  </r>
  <r>
    <n v="233"/>
    <x v="232"/>
    <s v="Multi-lateral national adapter"/>
    <n v="3800"/>
    <n v="6000"/>
    <n v="157.89473684210526"/>
    <x v="1"/>
    <n v="62"/>
    <n v="96.774193548387103"/>
    <x v="1"/>
    <s v="USD"/>
    <x v="227"/>
    <x v="226"/>
    <b v="0"/>
    <b v="0"/>
    <x v="10"/>
    <x v="4"/>
    <s v="animation"/>
  </r>
  <r>
    <n v="234"/>
    <x v="233"/>
    <s v="Enterprise-wide motivating matrices"/>
    <n v="7500"/>
    <n v="8181"/>
    <n v="109.08"/>
    <x v="1"/>
    <n v="149"/>
    <n v="54.906040268456373"/>
    <x v="6"/>
    <s v="EUR"/>
    <x v="228"/>
    <x v="227"/>
    <b v="0"/>
    <b v="1"/>
    <x v="11"/>
    <x v="6"/>
    <s v="video games"/>
  </r>
  <r>
    <n v="235"/>
    <x v="234"/>
    <s v="Polarized upward-trending Local Area Network"/>
    <n v="8600"/>
    <n v="3589"/>
    <n v="41.732558139534881"/>
    <x v="0"/>
    <n v="92"/>
    <n v="39.010869565217391"/>
    <x v="1"/>
    <s v="USD"/>
    <x v="229"/>
    <x v="228"/>
    <b v="0"/>
    <b v="0"/>
    <x v="10"/>
    <x v="4"/>
    <s v="animation"/>
  </r>
  <r>
    <n v="236"/>
    <x v="235"/>
    <s v="Object-based directional function"/>
    <n v="39500"/>
    <n v="4323"/>
    <n v="10.944303797468354"/>
    <x v="0"/>
    <n v="57"/>
    <n v="75.84210526315789"/>
    <x v="2"/>
    <s v="AUD"/>
    <x v="230"/>
    <x v="229"/>
    <b v="0"/>
    <b v="1"/>
    <x v="1"/>
    <x v="1"/>
    <s v="rock"/>
  </r>
  <r>
    <n v="237"/>
    <x v="236"/>
    <s v="Re-contextualized tangible open architecture"/>
    <n v="9300"/>
    <n v="14822"/>
    <n v="159.3763440860215"/>
    <x v="1"/>
    <n v="329"/>
    <n v="45.051671732522799"/>
    <x v="1"/>
    <s v="USD"/>
    <x v="231"/>
    <x v="230"/>
    <b v="0"/>
    <b v="0"/>
    <x v="10"/>
    <x v="4"/>
    <s v="animation"/>
  </r>
  <r>
    <n v="238"/>
    <x v="237"/>
    <s v="Distributed systemic adapter"/>
    <n v="2400"/>
    <n v="10138"/>
    <n v="422.41666666666669"/>
    <x v="1"/>
    <n v="97"/>
    <n v="104.51546391752578"/>
    <x v="3"/>
    <s v="DKK"/>
    <x v="232"/>
    <x v="231"/>
    <b v="0"/>
    <b v="1"/>
    <x v="3"/>
    <x v="3"/>
    <s v="plays"/>
  </r>
  <r>
    <n v="239"/>
    <x v="238"/>
    <s v="Networked web-enabled instruction set"/>
    <n v="3200"/>
    <n v="3127"/>
    <n v="97.71875"/>
    <x v="0"/>
    <n v="41"/>
    <n v="76.268292682926827"/>
    <x v="1"/>
    <s v="USD"/>
    <x v="233"/>
    <x v="232"/>
    <b v="0"/>
    <b v="0"/>
    <x v="8"/>
    <x v="2"/>
    <s v="wearables"/>
  </r>
  <r>
    <n v="240"/>
    <x v="239"/>
    <s v="Vision-oriented dynamic service-desk"/>
    <n v="29400"/>
    <n v="123124"/>
    <n v="418.78911564625849"/>
    <x v="1"/>
    <n v="1784"/>
    <n v="69.015695067264573"/>
    <x v="1"/>
    <s v="USD"/>
    <x v="194"/>
    <x v="233"/>
    <b v="0"/>
    <b v="0"/>
    <x v="3"/>
    <x v="3"/>
    <s v="plays"/>
  </r>
  <r>
    <n v="241"/>
    <x v="240"/>
    <s v="Vision-oriented actuating open system"/>
    <n v="168500"/>
    <n v="171729"/>
    <n v="101.91632047477745"/>
    <x v="1"/>
    <n v="1684"/>
    <n v="101.97684085510689"/>
    <x v="2"/>
    <s v="AUD"/>
    <x v="234"/>
    <x v="234"/>
    <b v="0"/>
    <b v="1"/>
    <x v="9"/>
    <x v="5"/>
    <s v="nonfiction"/>
  </r>
  <r>
    <n v="242"/>
    <x v="241"/>
    <s v="Sharable scalable core"/>
    <n v="8400"/>
    <n v="10729"/>
    <n v="127.72619047619047"/>
    <x v="1"/>
    <n v="250"/>
    <n v="42.915999999999997"/>
    <x v="1"/>
    <s v="USD"/>
    <x v="235"/>
    <x v="235"/>
    <b v="0"/>
    <b v="1"/>
    <x v="1"/>
    <x v="1"/>
    <s v="rock"/>
  </r>
  <r>
    <n v="243"/>
    <x v="242"/>
    <s v="Customer-focused attitude-oriented function"/>
    <n v="2300"/>
    <n v="10240"/>
    <n v="445.21739130434781"/>
    <x v="1"/>
    <n v="238"/>
    <n v="43.025210084033617"/>
    <x v="1"/>
    <s v="USD"/>
    <x v="236"/>
    <x v="236"/>
    <b v="0"/>
    <b v="0"/>
    <x v="3"/>
    <x v="3"/>
    <s v="plays"/>
  </r>
  <r>
    <n v="244"/>
    <x v="243"/>
    <s v="Reverse-engineered system-worthy extranet"/>
    <n v="700"/>
    <n v="3988"/>
    <n v="569.71428571428578"/>
    <x v="1"/>
    <n v="53"/>
    <n v="75.245283018867923"/>
    <x v="1"/>
    <s v="USD"/>
    <x v="237"/>
    <x v="237"/>
    <b v="0"/>
    <b v="0"/>
    <x v="3"/>
    <x v="3"/>
    <s v="plays"/>
  </r>
  <r>
    <n v="245"/>
    <x v="244"/>
    <s v="Re-engineered systematic monitoring"/>
    <n v="2900"/>
    <n v="14771"/>
    <n v="509.34482758620686"/>
    <x v="1"/>
    <n v="214"/>
    <n v="69.023364485981304"/>
    <x v="1"/>
    <s v="USD"/>
    <x v="238"/>
    <x v="238"/>
    <b v="0"/>
    <b v="0"/>
    <x v="3"/>
    <x v="3"/>
    <s v="plays"/>
  </r>
  <r>
    <n v="246"/>
    <x v="245"/>
    <s v="Seamless value-added standardization"/>
    <n v="4500"/>
    <n v="14649"/>
    <n v="325.5333333333333"/>
    <x v="1"/>
    <n v="222"/>
    <n v="65.986486486486484"/>
    <x v="1"/>
    <s v="USD"/>
    <x v="239"/>
    <x v="239"/>
    <b v="0"/>
    <b v="0"/>
    <x v="2"/>
    <x v="2"/>
    <s v="web"/>
  </r>
  <r>
    <n v="247"/>
    <x v="246"/>
    <s v="Triple-buffered fresh-thinking frame"/>
    <n v="19800"/>
    <n v="184658"/>
    <n v="932.61616161616166"/>
    <x v="1"/>
    <n v="1884"/>
    <n v="98.013800424628457"/>
    <x v="1"/>
    <s v="USD"/>
    <x v="240"/>
    <x v="240"/>
    <b v="0"/>
    <b v="1"/>
    <x v="13"/>
    <x v="5"/>
    <s v="fiction"/>
  </r>
  <r>
    <n v="248"/>
    <x v="247"/>
    <s v="Streamlined holistic knowledgebase"/>
    <n v="6200"/>
    <n v="13103"/>
    <n v="211.33870967741933"/>
    <x v="1"/>
    <n v="218"/>
    <n v="60.105504587155963"/>
    <x v="2"/>
    <s v="AUD"/>
    <x v="241"/>
    <x v="241"/>
    <b v="0"/>
    <b v="0"/>
    <x v="20"/>
    <x v="6"/>
    <s v="mobile games"/>
  </r>
  <r>
    <n v="249"/>
    <x v="248"/>
    <s v="Up-sized intermediate website"/>
    <n v="61500"/>
    <n v="168095"/>
    <n v="273.32520325203251"/>
    <x v="1"/>
    <n v="6465"/>
    <n v="26.000773395204948"/>
    <x v="1"/>
    <s v="USD"/>
    <x v="242"/>
    <x v="242"/>
    <b v="0"/>
    <b v="0"/>
    <x v="18"/>
    <x v="5"/>
    <s v="translations"/>
  </r>
  <r>
    <n v="250"/>
    <x v="249"/>
    <s v="Future-proofed directional synergy"/>
    <n v="100"/>
    <n v="3"/>
    <n v="3"/>
    <x v="0"/>
    <n v="1"/>
    <n v="3"/>
    <x v="1"/>
    <s v="USD"/>
    <x v="67"/>
    <x v="243"/>
    <b v="0"/>
    <b v="0"/>
    <x v="1"/>
    <x v="1"/>
    <s v="rock"/>
  </r>
  <r>
    <n v="251"/>
    <x v="250"/>
    <s v="Enhanced user-facing function"/>
    <n v="7100"/>
    <n v="3840"/>
    <n v="54.084507042253513"/>
    <x v="0"/>
    <n v="101"/>
    <n v="38.019801980198018"/>
    <x v="1"/>
    <s v="USD"/>
    <x v="243"/>
    <x v="244"/>
    <b v="0"/>
    <b v="0"/>
    <x v="3"/>
    <x v="3"/>
    <s v="plays"/>
  </r>
  <r>
    <n v="252"/>
    <x v="251"/>
    <s v="Operative bandwidth-monitored interface"/>
    <n v="1000"/>
    <n v="6263"/>
    <n v="626.29999999999995"/>
    <x v="1"/>
    <n v="59"/>
    <n v="106.15254237288136"/>
    <x v="1"/>
    <s v="USD"/>
    <x v="244"/>
    <x v="245"/>
    <b v="0"/>
    <b v="0"/>
    <x v="3"/>
    <x v="3"/>
    <s v="plays"/>
  </r>
  <r>
    <n v="253"/>
    <x v="252"/>
    <s v="Upgradable multi-state instruction set"/>
    <n v="121500"/>
    <n v="108161"/>
    <n v="89.021399176954731"/>
    <x v="0"/>
    <n v="1335"/>
    <n v="81.019475655430711"/>
    <x v="0"/>
    <s v="CAD"/>
    <x v="245"/>
    <x v="246"/>
    <b v="0"/>
    <b v="0"/>
    <x v="6"/>
    <x v="4"/>
    <s v="drama"/>
  </r>
  <r>
    <n v="254"/>
    <x v="253"/>
    <s v="De-engineered static Local Area Network"/>
    <n v="4600"/>
    <n v="8505"/>
    <n v="184.89130434782609"/>
    <x v="1"/>
    <n v="88"/>
    <n v="96.647727272727266"/>
    <x v="1"/>
    <s v="USD"/>
    <x v="246"/>
    <x v="247"/>
    <b v="0"/>
    <b v="0"/>
    <x v="9"/>
    <x v="5"/>
    <s v="nonfiction"/>
  </r>
  <r>
    <n v="255"/>
    <x v="254"/>
    <s v="Upgradable grid-enabled superstructure"/>
    <n v="80500"/>
    <n v="96735"/>
    <n v="120.16770186335404"/>
    <x v="1"/>
    <n v="1697"/>
    <n v="57.003535651149086"/>
    <x v="1"/>
    <s v="USD"/>
    <x v="247"/>
    <x v="248"/>
    <b v="0"/>
    <b v="1"/>
    <x v="1"/>
    <x v="1"/>
    <s v="rock"/>
  </r>
  <r>
    <n v="256"/>
    <x v="255"/>
    <s v="Optimized actuating toolset"/>
    <n v="4100"/>
    <n v="959"/>
    <n v="23.390243902439025"/>
    <x v="0"/>
    <n v="15"/>
    <n v="63.93333333333333"/>
    <x v="4"/>
    <s v="GBP"/>
    <x v="248"/>
    <x v="249"/>
    <b v="0"/>
    <b v="0"/>
    <x v="1"/>
    <x v="1"/>
    <s v="rock"/>
  </r>
  <r>
    <n v="257"/>
    <x v="256"/>
    <s v="Decentralized exuding strategy"/>
    <n v="5700"/>
    <n v="8322"/>
    <n v="146"/>
    <x v="1"/>
    <n v="92"/>
    <n v="90.456521739130437"/>
    <x v="1"/>
    <s v="USD"/>
    <x v="249"/>
    <x v="250"/>
    <b v="0"/>
    <b v="0"/>
    <x v="3"/>
    <x v="3"/>
    <s v="plays"/>
  </r>
  <r>
    <n v="258"/>
    <x v="257"/>
    <s v="Assimilated coherent hardware"/>
    <n v="5000"/>
    <n v="13424"/>
    <n v="268.48"/>
    <x v="1"/>
    <n v="186"/>
    <n v="72.172043010752688"/>
    <x v="1"/>
    <s v="USD"/>
    <x v="250"/>
    <x v="251"/>
    <b v="0"/>
    <b v="1"/>
    <x v="3"/>
    <x v="3"/>
    <s v="plays"/>
  </r>
  <r>
    <n v="259"/>
    <x v="258"/>
    <s v="Multi-channeled responsive implementation"/>
    <n v="1800"/>
    <n v="10755"/>
    <n v="597.5"/>
    <x v="1"/>
    <n v="138"/>
    <n v="77.934782608695656"/>
    <x v="1"/>
    <s v="USD"/>
    <x v="251"/>
    <x v="252"/>
    <b v="1"/>
    <b v="0"/>
    <x v="14"/>
    <x v="7"/>
    <s v="photography books"/>
  </r>
  <r>
    <n v="260"/>
    <x v="259"/>
    <s v="Centralized modular initiative"/>
    <n v="6300"/>
    <n v="9935"/>
    <n v="157.69841269841268"/>
    <x v="1"/>
    <n v="261"/>
    <n v="38.065134099616856"/>
    <x v="1"/>
    <s v="USD"/>
    <x v="136"/>
    <x v="253"/>
    <b v="0"/>
    <b v="0"/>
    <x v="1"/>
    <x v="1"/>
    <s v="rock"/>
  </r>
  <r>
    <n v="261"/>
    <x v="260"/>
    <s v="Reverse-engineered cohesive migration"/>
    <n v="84300"/>
    <n v="26303"/>
    <n v="31.201660735468568"/>
    <x v="0"/>
    <n v="454"/>
    <n v="57.936123348017624"/>
    <x v="1"/>
    <s v="USD"/>
    <x v="252"/>
    <x v="254"/>
    <b v="0"/>
    <b v="1"/>
    <x v="1"/>
    <x v="1"/>
    <s v="rock"/>
  </r>
  <r>
    <n v="262"/>
    <x v="261"/>
    <s v="Compatible multimedia hub"/>
    <n v="1700"/>
    <n v="5328"/>
    <n v="313.41176470588238"/>
    <x v="1"/>
    <n v="107"/>
    <n v="49.794392523364486"/>
    <x v="1"/>
    <s v="USD"/>
    <x v="253"/>
    <x v="255"/>
    <b v="0"/>
    <b v="1"/>
    <x v="7"/>
    <x v="1"/>
    <s v="indie rock"/>
  </r>
  <r>
    <n v="263"/>
    <x v="262"/>
    <s v="Organic eco-centric success"/>
    <n v="2900"/>
    <n v="10756"/>
    <n v="370.89655172413791"/>
    <x v="1"/>
    <n v="199"/>
    <n v="54.050251256281406"/>
    <x v="1"/>
    <s v="USD"/>
    <x v="254"/>
    <x v="256"/>
    <b v="0"/>
    <b v="0"/>
    <x v="14"/>
    <x v="7"/>
    <s v="photography books"/>
  </r>
  <r>
    <n v="264"/>
    <x v="263"/>
    <s v="Virtual reciprocal policy"/>
    <n v="45600"/>
    <n v="165375"/>
    <n v="362.66447368421052"/>
    <x v="1"/>
    <n v="5512"/>
    <n v="30.002721335268504"/>
    <x v="1"/>
    <s v="USD"/>
    <x v="255"/>
    <x v="257"/>
    <b v="0"/>
    <b v="0"/>
    <x v="3"/>
    <x v="3"/>
    <s v="plays"/>
  </r>
  <r>
    <n v="265"/>
    <x v="264"/>
    <s v="Persevering interactive emulation"/>
    <n v="4900"/>
    <n v="6031"/>
    <n v="123.08163265306122"/>
    <x v="1"/>
    <n v="86"/>
    <n v="70.127906976744185"/>
    <x v="1"/>
    <s v="USD"/>
    <x v="256"/>
    <x v="258"/>
    <b v="0"/>
    <b v="0"/>
    <x v="3"/>
    <x v="3"/>
    <s v="plays"/>
  </r>
  <r>
    <n v="266"/>
    <x v="265"/>
    <s v="Proactive responsive emulation"/>
    <n v="111900"/>
    <n v="85902"/>
    <n v="76.766756032171585"/>
    <x v="0"/>
    <n v="3182"/>
    <n v="26.996228786926462"/>
    <x v="6"/>
    <s v="EUR"/>
    <x v="257"/>
    <x v="259"/>
    <b v="0"/>
    <b v="1"/>
    <x v="17"/>
    <x v="1"/>
    <s v="jazz"/>
  </r>
  <r>
    <n v="267"/>
    <x v="266"/>
    <s v="Extended eco-centric function"/>
    <n v="61600"/>
    <n v="143910"/>
    <n v="233.62012987012989"/>
    <x v="1"/>
    <n v="2768"/>
    <n v="51.990606936416185"/>
    <x v="2"/>
    <s v="AUD"/>
    <x v="258"/>
    <x v="260"/>
    <b v="0"/>
    <b v="0"/>
    <x v="3"/>
    <x v="3"/>
    <s v="plays"/>
  </r>
  <r>
    <n v="268"/>
    <x v="267"/>
    <s v="Networked optimal productivity"/>
    <n v="1500"/>
    <n v="2708"/>
    <n v="180.53333333333333"/>
    <x v="1"/>
    <n v="48"/>
    <n v="56.416666666666664"/>
    <x v="1"/>
    <s v="USD"/>
    <x v="259"/>
    <x v="261"/>
    <b v="0"/>
    <b v="0"/>
    <x v="4"/>
    <x v="4"/>
    <s v="documentary"/>
  </r>
  <r>
    <n v="269"/>
    <x v="268"/>
    <s v="Persistent attitude-oriented approach"/>
    <n v="3500"/>
    <n v="8842"/>
    <n v="252.62857142857143"/>
    <x v="1"/>
    <n v="87"/>
    <n v="101.63218390804597"/>
    <x v="1"/>
    <s v="USD"/>
    <x v="260"/>
    <x v="262"/>
    <b v="0"/>
    <b v="0"/>
    <x v="19"/>
    <x v="4"/>
    <s v="television"/>
  </r>
  <r>
    <n v="270"/>
    <x v="269"/>
    <s v="Triple-buffered 4thgeneration toolset"/>
    <n v="173900"/>
    <n v="47260"/>
    <n v="27.176538240368025"/>
    <x v="3"/>
    <n v="1890"/>
    <n v="25.005291005291006"/>
    <x v="1"/>
    <s v="USD"/>
    <x v="261"/>
    <x v="263"/>
    <b v="0"/>
    <b v="0"/>
    <x v="11"/>
    <x v="6"/>
    <s v="video games"/>
  </r>
  <r>
    <n v="271"/>
    <x v="270"/>
    <s v="Progressive zero administration leverage"/>
    <n v="153700"/>
    <n v="1953"/>
    <n v="1.2706571242680547"/>
    <x v="2"/>
    <n v="61"/>
    <n v="32.016393442622949"/>
    <x v="1"/>
    <s v="USD"/>
    <x v="262"/>
    <x v="264"/>
    <b v="0"/>
    <b v="0"/>
    <x v="14"/>
    <x v="7"/>
    <s v="photography books"/>
  </r>
  <r>
    <n v="272"/>
    <x v="271"/>
    <s v="Networked radical neural-net"/>
    <n v="51100"/>
    <n v="155349"/>
    <n v="304.0097847358121"/>
    <x v="1"/>
    <n v="1894"/>
    <n v="82.021647307286173"/>
    <x v="1"/>
    <s v="USD"/>
    <x v="263"/>
    <x v="265"/>
    <b v="0"/>
    <b v="1"/>
    <x v="3"/>
    <x v="3"/>
    <s v="plays"/>
  </r>
  <r>
    <n v="273"/>
    <x v="272"/>
    <s v="Re-engineered heuristic forecast"/>
    <n v="7800"/>
    <n v="10704"/>
    <n v="137.23076923076923"/>
    <x v="1"/>
    <n v="282"/>
    <n v="37.957446808510639"/>
    <x v="0"/>
    <s v="CAD"/>
    <x v="264"/>
    <x v="266"/>
    <b v="0"/>
    <b v="0"/>
    <x v="3"/>
    <x v="3"/>
    <s v="plays"/>
  </r>
  <r>
    <n v="274"/>
    <x v="273"/>
    <s v="Fully-configurable background algorithm"/>
    <n v="2400"/>
    <n v="773"/>
    <n v="32.208333333333336"/>
    <x v="0"/>
    <n v="15"/>
    <n v="51.533333333333331"/>
    <x v="1"/>
    <s v="USD"/>
    <x v="265"/>
    <x v="267"/>
    <b v="0"/>
    <b v="0"/>
    <x v="3"/>
    <x v="3"/>
    <s v="plays"/>
  </r>
  <r>
    <n v="275"/>
    <x v="274"/>
    <s v="Stand-alone discrete Graphical User Interface"/>
    <n v="3900"/>
    <n v="9419"/>
    <n v="241.51282051282053"/>
    <x v="1"/>
    <n v="116"/>
    <n v="81.198275862068968"/>
    <x v="1"/>
    <s v="USD"/>
    <x v="266"/>
    <x v="153"/>
    <b v="0"/>
    <b v="0"/>
    <x v="18"/>
    <x v="5"/>
    <s v="translations"/>
  </r>
  <r>
    <n v="276"/>
    <x v="275"/>
    <s v="Front-line foreground project"/>
    <n v="5500"/>
    <n v="5324"/>
    <n v="96.8"/>
    <x v="0"/>
    <n v="133"/>
    <n v="40.030075187969928"/>
    <x v="1"/>
    <s v="USD"/>
    <x v="267"/>
    <x v="268"/>
    <b v="0"/>
    <b v="1"/>
    <x v="11"/>
    <x v="6"/>
    <s v="video games"/>
  </r>
  <r>
    <n v="277"/>
    <x v="276"/>
    <s v="Persevering system-worthy info-mediaries"/>
    <n v="700"/>
    <n v="7465"/>
    <n v="1066.4285714285716"/>
    <x v="1"/>
    <n v="83"/>
    <n v="89.939759036144579"/>
    <x v="1"/>
    <s v="USD"/>
    <x v="268"/>
    <x v="269"/>
    <b v="0"/>
    <b v="0"/>
    <x v="3"/>
    <x v="3"/>
    <s v="plays"/>
  </r>
  <r>
    <n v="278"/>
    <x v="277"/>
    <s v="Distributed multi-tasking strategy"/>
    <n v="2700"/>
    <n v="8799"/>
    <n v="325.88888888888891"/>
    <x v="1"/>
    <n v="91"/>
    <n v="96.692307692307693"/>
    <x v="1"/>
    <s v="USD"/>
    <x v="269"/>
    <x v="270"/>
    <b v="0"/>
    <b v="0"/>
    <x v="2"/>
    <x v="2"/>
    <s v="web"/>
  </r>
  <r>
    <n v="279"/>
    <x v="278"/>
    <s v="Vision-oriented methodical application"/>
    <n v="8000"/>
    <n v="13656"/>
    <n v="170.70000000000002"/>
    <x v="1"/>
    <n v="546"/>
    <n v="25.010989010989011"/>
    <x v="1"/>
    <s v="USD"/>
    <x v="270"/>
    <x v="271"/>
    <b v="0"/>
    <b v="0"/>
    <x v="3"/>
    <x v="3"/>
    <s v="plays"/>
  </r>
  <r>
    <n v="280"/>
    <x v="279"/>
    <s v="Function-based high-level infrastructure"/>
    <n v="2500"/>
    <n v="14536"/>
    <n v="581.44000000000005"/>
    <x v="1"/>
    <n v="393"/>
    <n v="36.987277353689571"/>
    <x v="1"/>
    <s v="USD"/>
    <x v="271"/>
    <x v="272"/>
    <b v="0"/>
    <b v="0"/>
    <x v="10"/>
    <x v="4"/>
    <s v="animation"/>
  </r>
  <r>
    <n v="281"/>
    <x v="280"/>
    <s v="Profound object-oriented paradigm"/>
    <n v="164500"/>
    <n v="150552"/>
    <n v="91.520972644376897"/>
    <x v="0"/>
    <n v="2062"/>
    <n v="73.012609117361791"/>
    <x v="1"/>
    <s v="USD"/>
    <x v="272"/>
    <x v="273"/>
    <b v="0"/>
    <b v="1"/>
    <x v="3"/>
    <x v="3"/>
    <s v="plays"/>
  </r>
  <r>
    <n v="282"/>
    <x v="281"/>
    <s v="Virtual contextually-based circuit"/>
    <n v="8400"/>
    <n v="9076"/>
    <n v="108.04761904761904"/>
    <x v="1"/>
    <n v="133"/>
    <n v="68.240601503759393"/>
    <x v="1"/>
    <s v="USD"/>
    <x v="73"/>
    <x v="274"/>
    <b v="0"/>
    <b v="1"/>
    <x v="19"/>
    <x v="4"/>
    <s v="television"/>
  </r>
  <r>
    <n v="283"/>
    <x v="282"/>
    <s v="Business-focused dynamic instruction set"/>
    <n v="8100"/>
    <n v="1517"/>
    <n v="18.728395061728396"/>
    <x v="0"/>
    <n v="29"/>
    <n v="52.310344827586206"/>
    <x v="3"/>
    <s v="DKK"/>
    <x v="273"/>
    <x v="148"/>
    <b v="0"/>
    <b v="0"/>
    <x v="1"/>
    <x v="1"/>
    <s v="rock"/>
  </r>
  <r>
    <n v="284"/>
    <x v="283"/>
    <s v="Ameliorated fresh-thinking protocol"/>
    <n v="9800"/>
    <n v="8153"/>
    <n v="83.193877551020407"/>
    <x v="0"/>
    <n v="132"/>
    <n v="61.765151515151516"/>
    <x v="1"/>
    <s v="USD"/>
    <x v="274"/>
    <x v="275"/>
    <b v="0"/>
    <b v="0"/>
    <x v="2"/>
    <x v="2"/>
    <s v="web"/>
  </r>
  <r>
    <n v="285"/>
    <x v="284"/>
    <s v="Front-line optimizing emulation"/>
    <n v="900"/>
    <n v="6357"/>
    <n v="706.33333333333337"/>
    <x v="1"/>
    <n v="254"/>
    <n v="25.027559055118111"/>
    <x v="1"/>
    <s v="USD"/>
    <x v="275"/>
    <x v="276"/>
    <b v="0"/>
    <b v="0"/>
    <x v="3"/>
    <x v="3"/>
    <s v="plays"/>
  </r>
  <r>
    <n v="286"/>
    <x v="285"/>
    <s v="Devolved uniform complexity"/>
    <n v="112100"/>
    <n v="19557"/>
    <n v="17.446030330062445"/>
    <x v="3"/>
    <n v="184"/>
    <n v="106.28804347826087"/>
    <x v="1"/>
    <s v="USD"/>
    <x v="276"/>
    <x v="72"/>
    <b v="0"/>
    <b v="0"/>
    <x v="3"/>
    <x v="3"/>
    <s v="plays"/>
  </r>
  <r>
    <n v="287"/>
    <x v="286"/>
    <s v="Public-key intangible superstructure"/>
    <n v="6300"/>
    <n v="13213"/>
    <n v="209.73015873015873"/>
    <x v="1"/>
    <n v="176"/>
    <n v="75.07386363636364"/>
    <x v="1"/>
    <s v="USD"/>
    <x v="277"/>
    <x v="277"/>
    <b v="0"/>
    <b v="0"/>
    <x v="5"/>
    <x v="1"/>
    <s v="electric music"/>
  </r>
  <r>
    <n v="288"/>
    <x v="287"/>
    <s v="Secured global success"/>
    <n v="5600"/>
    <n v="5476"/>
    <n v="97.785714285714292"/>
    <x v="0"/>
    <n v="137"/>
    <n v="39.970802919708028"/>
    <x v="3"/>
    <s v="DKK"/>
    <x v="278"/>
    <x v="278"/>
    <b v="0"/>
    <b v="1"/>
    <x v="16"/>
    <x v="1"/>
    <s v="metal"/>
  </r>
  <r>
    <n v="289"/>
    <x v="288"/>
    <s v="Grass-roots mission-critical capability"/>
    <n v="800"/>
    <n v="13474"/>
    <n v="1684.25"/>
    <x v="1"/>
    <n v="337"/>
    <n v="39.982195845697326"/>
    <x v="0"/>
    <s v="CAD"/>
    <x v="279"/>
    <x v="71"/>
    <b v="0"/>
    <b v="0"/>
    <x v="3"/>
    <x v="3"/>
    <s v="plays"/>
  </r>
  <r>
    <n v="290"/>
    <x v="289"/>
    <s v="Advanced global data-warehouse"/>
    <n v="168600"/>
    <n v="91722"/>
    <n v="54.402135231316727"/>
    <x v="0"/>
    <n v="908"/>
    <n v="101.01541850220265"/>
    <x v="1"/>
    <s v="USD"/>
    <x v="280"/>
    <x v="279"/>
    <b v="0"/>
    <b v="1"/>
    <x v="4"/>
    <x v="4"/>
    <s v="documentary"/>
  </r>
  <r>
    <n v="291"/>
    <x v="290"/>
    <s v="Self-enabling uniform complexity"/>
    <n v="1800"/>
    <n v="8219"/>
    <n v="456.61111111111109"/>
    <x v="1"/>
    <n v="107"/>
    <n v="76.813084112149539"/>
    <x v="1"/>
    <s v="USD"/>
    <x v="281"/>
    <x v="280"/>
    <b v="1"/>
    <b v="0"/>
    <x v="2"/>
    <x v="2"/>
    <s v="web"/>
  </r>
  <r>
    <n v="292"/>
    <x v="291"/>
    <s v="Versatile cohesive encoding"/>
    <n v="7300"/>
    <n v="717"/>
    <n v="9.8219178082191778"/>
    <x v="0"/>
    <n v="10"/>
    <n v="71.7"/>
    <x v="1"/>
    <s v="USD"/>
    <x v="282"/>
    <x v="281"/>
    <b v="0"/>
    <b v="0"/>
    <x v="0"/>
    <x v="0"/>
    <s v="food trucks"/>
  </r>
  <r>
    <n v="293"/>
    <x v="292"/>
    <s v="Organized executive solution"/>
    <n v="6500"/>
    <n v="1065"/>
    <n v="16.384615384615383"/>
    <x v="3"/>
    <n v="32"/>
    <n v="33.28125"/>
    <x v="6"/>
    <s v="EUR"/>
    <x v="283"/>
    <x v="282"/>
    <b v="0"/>
    <b v="0"/>
    <x v="3"/>
    <x v="3"/>
    <s v="plays"/>
  </r>
  <r>
    <n v="294"/>
    <x v="293"/>
    <s v="Automated local emulation"/>
    <n v="600"/>
    <n v="8038"/>
    <n v="1339.6666666666667"/>
    <x v="1"/>
    <n v="183"/>
    <n v="43.923497267759565"/>
    <x v="1"/>
    <s v="USD"/>
    <x v="284"/>
    <x v="283"/>
    <b v="0"/>
    <b v="0"/>
    <x v="3"/>
    <x v="3"/>
    <s v="plays"/>
  </r>
  <r>
    <n v="295"/>
    <x v="294"/>
    <s v="Enterprise-wide intermediate middleware"/>
    <n v="192900"/>
    <n v="68769"/>
    <n v="35.650077760497666"/>
    <x v="0"/>
    <n v="1910"/>
    <n v="36.004712041884815"/>
    <x v="5"/>
    <s v="CHF"/>
    <x v="285"/>
    <x v="284"/>
    <b v="0"/>
    <b v="0"/>
    <x v="3"/>
    <x v="3"/>
    <s v="plays"/>
  </r>
  <r>
    <n v="296"/>
    <x v="295"/>
    <s v="Grass-roots real-time Local Area Network"/>
    <n v="6100"/>
    <n v="3352"/>
    <n v="54.950819672131146"/>
    <x v="0"/>
    <n v="38"/>
    <n v="88.21052631578948"/>
    <x v="2"/>
    <s v="AUD"/>
    <x v="286"/>
    <x v="285"/>
    <b v="0"/>
    <b v="0"/>
    <x v="3"/>
    <x v="3"/>
    <s v="plays"/>
  </r>
  <r>
    <n v="297"/>
    <x v="296"/>
    <s v="Organized client-driven capacity"/>
    <n v="7200"/>
    <n v="6785"/>
    <n v="94.236111111111114"/>
    <x v="0"/>
    <n v="104"/>
    <n v="65.240384615384613"/>
    <x v="2"/>
    <s v="AUD"/>
    <x v="287"/>
    <x v="286"/>
    <b v="0"/>
    <b v="1"/>
    <x v="3"/>
    <x v="3"/>
    <s v="plays"/>
  </r>
  <r>
    <n v="298"/>
    <x v="297"/>
    <s v="Adaptive intangible database"/>
    <n v="3500"/>
    <n v="5037"/>
    <n v="143.91428571428571"/>
    <x v="1"/>
    <n v="72"/>
    <n v="69.958333333333329"/>
    <x v="1"/>
    <s v="USD"/>
    <x v="288"/>
    <x v="287"/>
    <b v="0"/>
    <b v="1"/>
    <x v="1"/>
    <x v="1"/>
    <s v="rock"/>
  </r>
  <r>
    <n v="299"/>
    <x v="298"/>
    <s v="Grass-roots contextually-based algorithm"/>
    <n v="3800"/>
    <n v="1954"/>
    <n v="51.421052631578945"/>
    <x v="0"/>
    <n v="49"/>
    <n v="39.877551020408163"/>
    <x v="1"/>
    <s v="USD"/>
    <x v="289"/>
    <x v="288"/>
    <b v="0"/>
    <b v="0"/>
    <x v="0"/>
    <x v="0"/>
    <s v="food trucks"/>
  </r>
  <r>
    <n v="300"/>
    <x v="299"/>
    <s v="Focused executive core"/>
    <n v="100"/>
    <n v="5"/>
    <n v="5"/>
    <x v="0"/>
    <n v="1"/>
    <n v="5"/>
    <x v="3"/>
    <s v="DKK"/>
    <x v="290"/>
    <x v="289"/>
    <b v="0"/>
    <b v="1"/>
    <x v="9"/>
    <x v="5"/>
    <s v="nonfiction"/>
  </r>
  <r>
    <n v="301"/>
    <x v="300"/>
    <s v="Multi-channeled disintermediate policy"/>
    <n v="900"/>
    <n v="12102"/>
    <n v="1344.6666666666667"/>
    <x v="1"/>
    <n v="295"/>
    <n v="41.023728813559323"/>
    <x v="1"/>
    <s v="USD"/>
    <x v="291"/>
    <x v="290"/>
    <b v="0"/>
    <b v="0"/>
    <x v="4"/>
    <x v="4"/>
    <s v="documentary"/>
  </r>
  <r>
    <n v="302"/>
    <x v="301"/>
    <s v="Customizable bi-directional hardware"/>
    <n v="76100"/>
    <n v="24234"/>
    <n v="31.844940867279899"/>
    <x v="0"/>
    <n v="245"/>
    <n v="98.914285714285711"/>
    <x v="1"/>
    <s v="USD"/>
    <x v="292"/>
    <x v="18"/>
    <b v="0"/>
    <b v="0"/>
    <x v="3"/>
    <x v="3"/>
    <s v="plays"/>
  </r>
  <r>
    <n v="303"/>
    <x v="302"/>
    <s v="Networked optimal architecture"/>
    <n v="3400"/>
    <n v="2809"/>
    <n v="82.617647058823536"/>
    <x v="0"/>
    <n v="32"/>
    <n v="87.78125"/>
    <x v="1"/>
    <s v="USD"/>
    <x v="293"/>
    <x v="291"/>
    <b v="0"/>
    <b v="0"/>
    <x v="7"/>
    <x v="1"/>
    <s v="indie rock"/>
  </r>
  <r>
    <n v="304"/>
    <x v="303"/>
    <s v="User-friendly discrete benchmark"/>
    <n v="2100"/>
    <n v="11469"/>
    <n v="546.14285714285722"/>
    <x v="1"/>
    <n v="142"/>
    <n v="80.767605633802816"/>
    <x v="1"/>
    <s v="USD"/>
    <x v="294"/>
    <x v="292"/>
    <b v="0"/>
    <b v="0"/>
    <x v="4"/>
    <x v="4"/>
    <s v="documentary"/>
  </r>
  <r>
    <n v="305"/>
    <x v="304"/>
    <s v="Grass-roots actuating policy"/>
    <n v="2800"/>
    <n v="8014"/>
    <n v="286.21428571428572"/>
    <x v="1"/>
    <n v="85"/>
    <n v="94.28235294117647"/>
    <x v="1"/>
    <s v="USD"/>
    <x v="295"/>
    <x v="293"/>
    <b v="0"/>
    <b v="0"/>
    <x v="3"/>
    <x v="3"/>
    <s v="plays"/>
  </r>
  <r>
    <n v="306"/>
    <x v="305"/>
    <s v="Enterprise-wide 3rdgeneration knowledge user"/>
    <n v="6500"/>
    <n v="514"/>
    <n v="7.9076923076923071"/>
    <x v="0"/>
    <n v="7"/>
    <n v="73.428571428571431"/>
    <x v="1"/>
    <s v="USD"/>
    <x v="296"/>
    <x v="294"/>
    <b v="0"/>
    <b v="1"/>
    <x v="3"/>
    <x v="3"/>
    <s v="plays"/>
  </r>
  <r>
    <n v="307"/>
    <x v="306"/>
    <s v="Face-to-face zero tolerance moderator"/>
    <n v="32900"/>
    <n v="43473"/>
    <n v="132.13677811550153"/>
    <x v="1"/>
    <n v="659"/>
    <n v="65.968133535660087"/>
    <x v="3"/>
    <s v="DKK"/>
    <x v="297"/>
    <x v="295"/>
    <b v="0"/>
    <b v="1"/>
    <x v="13"/>
    <x v="5"/>
    <s v="fiction"/>
  </r>
  <r>
    <n v="308"/>
    <x v="307"/>
    <s v="Grass-roots optimizing projection"/>
    <n v="118200"/>
    <n v="87560"/>
    <n v="74.077834179357026"/>
    <x v="0"/>
    <n v="803"/>
    <n v="109.04109589041096"/>
    <x v="1"/>
    <s v="USD"/>
    <x v="298"/>
    <x v="296"/>
    <b v="0"/>
    <b v="0"/>
    <x v="3"/>
    <x v="3"/>
    <s v="plays"/>
  </r>
  <r>
    <n v="309"/>
    <x v="308"/>
    <s v="User-centric 6thgeneration attitude"/>
    <n v="4100"/>
    <n v="3087"/>
    <n v="75.292682926829272"/>
    <x v="3"/>
    <n v="75"/>
    <n v="41.16"/>
    <x v="1"/>
    <s v="USD"/>
    <x v="299"/>
    <x v="297"/>
    <b v="0"/>
    <b v="1"/>
    <x v="7"/>
    <x v="1"/>
    <s v="indie rock"/>
  </r>
  <r>
    <n v="310"/>
    <x v="309"/>
    <s v="Switchable zero tolerance website"/>
    <n v="7800"/>
    <n v="1586"/>
    <n v="20.333333333333332"/>
    <x v="0"/>
    <n v="16"/>
    <n v="99.125"/>
    <x v="1"/>
    <s v="USD"/>
    <x v="300"/>
    <x v="298"/>
    <b v="0"/>
    <b v="0"/>
    <x v="11"/>
    <x v="6"/>
    <s v="video games"/>
  </r>
  <r>
    <n v="311"/>
    <x v="310"/>
    <s v="Focused real-time help-desk"/>
    <n v="6300"/>
    <n v="12812"/>
    <n v="203.36507936507937"/>
    <x v="1"/>
    <n v="121"/>
    <n v="105.88429752066116"/>
    <x v="1"/>
    <s v="USD"/>
    <x v="247"/>
    <x v="299"/>
    <b v="0"/>
    <b v="0"/>
    <x v="3"/>
    <x v="3"/>
    <s v="plays"/>
  </r>
  <r>
    <n v="312"/>
    <x v="311"/>
    <s v="Robust impactful approach"/>
    <n v="59100"/>
    <n v="183345"/>
    <n v="310.2284263959391"/>
    <x v="1"/>
    <n v="3742"/>
    <n v="48.996525921966864"/>
    <x v="1"/>
    <s v="USD"/>
    <x v="244"/>
    <x v="300"/>
    <b v="0"/>
    <b v="0"/>
    <x v="3"/>
    <x v="3"/>
    <s v="plays"/>
  </r>
  <r>
    <n v="313"/>
    <x v="312"/>
    <s v="Secured maximized policy"/>
    <n v="2200"/>
    <n v="8697"/>
    <n v="395.31818181818181"/>
    <x v="1"/>
    <n v="223"/>
    <n v="39"/>
    <x v="1"/>
    <s v="USD"/>
    <x v="301"/>
    <x v="301"/>
    <b v="0"/>
    <b v="0"/>
    <x v="1"/>
    <x v="1"/>
    <s v="rock"/>
  </r>
  <r>
    <n v="314"/>
    <x v="313"/>
    <s v="Realigned upward-trending strategy"/>
    <n v="1400"/>
    <n v="4126"/>
    <n v="294.71428571428572"/>
    <x v="1"/>
    <n v="133"/>
    <n v="31.022556390977442"/>
    <x v="1"/>
    <s v="USD"/>
    <x v="188"/>
    <x v="162"/>
    <b v="0"/>
    <b v="1"/>
    <x v="4"/>
    <x v="4"/>
    <s v="documentary"/>
  </r>
  <r>
    <n v="315"/>
    <x v="314"/>
    <s v="Open-source interactive knowledge user"/>
    <n v="9500"/>
    <n v="3220"/>
    <n v="33.89473684210526"/>
    <x v="0"/>
    <n v="31"/>
    <n v="103.87096774193549"/>
    <x v="1"/>
    <s v="USD"/>
    <x v="302"/>
    <x v="302"/>
    <b v="0"/>
    <b v="0"/>
    <x v="3"/>
    <x v="3"/>
    <s v="plays"/>
  </r>
  <r>
    <n v="316"/>
    <x v="315"/>
    <s v="Configurable demand-driven matrix"/>
    <n v="9600"/>
    <n v="6401"/>
    <n v="66.677083333333329"/>
    <x v="0"/>
    <n v="108"/>
    <n v="59.268518518518519"/>
    <x v="6"/>
    <s v="EUR"/>
    <x v="303"/>
    <x v="303"/>
    <b v="0"/>
    <b v="1"/>
    <x v="0"/>
    <x v="0"/>
    <s v="food trucks"/>
  </r>
  <r>
    <n v="317"/>
    <x v="316"/>
    <s v="Cross-group coherent hierarchy"/>
    <n v="6600"/>
    <n v="1269"/>
    <n v="19.227272727272727"/>
    <x v="0"/>
    <n v="30"/>
    <n v="42.3"/>
    <x v="1"/>
    <s v="USD"/>
    <x v="304"/>
    <x v="304"/>
    <b v="0"/>
    <b v="0"/>
    <x v="3"/>
    <x v="3"/>
    <s v="plays"/>
  </r>
  <r>
    <n v="318"/>
    <x v="317"/>
    <s v="Decentralized demand-driven open system"/>
    <n v="5700"/>
    <n v="903"/>
    <n v="15.842105263157894"/>
    <x v="0"/>
    <n v="17"/>
    <n v="53.117647058823529"/>
    <x v="1"/>
    <s v="USD"/>
    <x v="305"/>
    <x v="305"/>
    <b v="0"/>
    <b v="0"/>
    <x v="1"/>
    <x v="1"/>
    <s v="rock"/>
  </r>
  <r>
    <n v="319"/>
    <x v="318"/>
    <s v="Advanced empowering matrix"/>
    <n v="8400"/>
    <n v="3251"/>
    <n v="38.702380952380956"/>
    <x v="3"/>
    <n v="64"/>
    <n v="50.796875"/>
    <x v="1"/>
    <s v="USD"/>
    <x v="306"/>
    <x v="306"/>
    <b v="0"/>
    <b v="0"/>
    <x v="2"/>
    <x v="2"/>
    <s v="web"/>
  </r>
  <r>
    <n v="320"/>
    <x v="319"/>
    <s v="Phased holistic implementation"/>
    <n v="84400"/>
    <n v="8092"/>
    <n v="9.5876777251184837"/>
    <x v="0"/>
    <n v="80"/>
    <n v="101.15"/>
    <x v="1"/>
    <s v="USD"/>
    <x v="307"/>
    <x v="307"/>
    <b v="0"/>
    <b v="0"/>
    <x v="13"/>
    <x v="5"/>
    <s v="fiction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x v="308"/>
    <x v="308"/>
    <b v="0"/>
    <b v="0"/>
    <x v="12"/>
    <x v="4"/>
    <s v="shorts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x v="309"/>
    <x v="309"/>
    <b v="0"/>
    <b v="0"/>
    <x v="3"/>
    <x v="3"/>
    <s v="plays"/>
  </r>
  <r>
    <n v="323"/>
    <x v="322"/>
    <s v="Integrated zero-defect help-desk"/>
    <n v="8900"/>
    <n v="2148"/>
    <n v="24.134831460674157"/>
    <x v="0"/>
    <n v="26"/>
    <n v="82.615384615384613"/>
    <x v="4"/>
    <s v="GBP"/>
    <x v="310"/>
    <x v="310"/>
    <b v="0"/>
    <b v="0"/>
    <x v="4"/>
    <x v="4"/>
    <s v="documentary"/>
  </r>
  <r>
    <n v="324"/>
    <x v="323"/>
    <s v="Inverse analyzing matrices"/>
    <n v="7100"/>
    <n v="11648"/>
    <n v="164.05633802816902"/>
    <x v="1"/>
    <n v="307"/>
    <n v="37.941368078175898"/>
    <x v="1"/>
    <s v="USD"/>
    <x v="311"/>
    <x v="311"/>
    <b v="0"/>
    <b v="1"/>
    <x v="3"/>
    <x v="3"/>
    <s v="plays"/>
  </r>
  <r>
    <n v="325"/>
    <x v="324"/>
    <s v="Programmable systemic implementation"/>
    <n v="6500"/>
    <n v="5897"/>
    <n v="90.723076923076931"/>
    <x v="0"/>
    <n v="73"/>
    <n v="80.780821917808225"/>
    <x v="1"/>
    <s v="USD"/>
    <x v="79"/>
    <x v="312"/>
    <b v="0"/>
    <b v="1"/>
    <x v="3"/>
    <x v="3"/>
    <s v="plays"/>
  </r>
  <r>
    <n v="326"/>
    <x v="325"/>
    <s v="Multi-channeled next generation architecture"/>
    <n v="7200"/>
    <n v="3326"/>
    <n v="46.194444444444443"/>
    <x v="0"/>
    <n v="128"/>
    <n v="25.984375"/>
    <x v="1"/>
    <s v="USD"/>
    <x v="312"/>
    <x v="313"/>
    <b v="0"/>
    <b v="0"/>
    <x v="10"/>
    <x v="4"/>
    <s v="animation"/>
  </r>
  <r>
    <n v="327"/>
    <x v="326"/>
    <s v="Digitized 3rdgeneration encoding"/>
    <n v="2600"/>
    <n v="1002"/>
    <n v="38.53846153846154"/>
    <x v="0"/>
    <n v="33"/>
    <n v="30.363636363636363"/>
    <x v="1"/>
    <s v="USD"/>
    <x v="313"/>
    <x v="314"/>
    <b v="0"/>
    <b v="1"/>
    <x v="3"/>
    <x v="3"/>
    <s v="plays"/>
  </r>
  <r>
    <n v="328"/>
    <x v="327"/>
    <s v="Innovative well-modulated functionalities"/>
    <n v="98700"/>
    <n v="131826"/>
    <n v="133.56231003039514"/>
    <x v="1"/>
    <n v="2441"/>
    <n v="54.004916018025398"/>
    <x v="1"/>
    <s v="USD"/>
    <x v="314"/>
    <x v="315"/>
    <b v="0"/>
    <b v="0"/>
    <x v="1"/>
    <x v="1"/>
    <s v="rock"/>
  </r>
  <r>
    <n v="329"/>
    <x v="328"/>
    <s v="Fundamental incremental database"/>
    <n v="93800"/>
    <n v="21477"/>
    <n v="22.896588486140725"/>
    <x v="2"/>
    <n v="211"/>
    <n v="101.78672985781991"/>
    <x v="1"/>
    <s v="USD"/>
    <x v="315"/>
    <x v="316"/>
    <b v="0"/>
    <b v="0"/>
    <x v="11"/>
    <x v="6"/>
    <s v="video games"/>
  </r>
  <r>
    <n v="330"/>
    <x v="329"/>
    <s v="Expanded encompassing open architecture"/>
    <n v="33700"/>
    <n v="62330"/>
    <n v="184.95548961424333"/>
    <x v="1"/>
    <n v="1385"/>
    <n v="45.003610108303249"/>
    <x v="4"/>
    <s v="GBP"/>
    <x v="316"/>
    <x v="317"/>
    <b v="0"/>
    <b v="0"/>
    <x v="4"/>
    <x v="4"/>
    <s v="documentary"/>
  </r>
  <r>
    <n v="331"/>
    <x v="330"/>
    <s v="Intuitive static portal"/>
    <n v="3300"/>
    <n v="14643"/>
    <n v="443.72727272727275"/>
    <x v="1"/>
    <n v="190"/>
    <n v="77.068421052631578"/>
    <x v="1"/>
    <s v="USD"/>
    <x v="317"/>
    <x v="318"/>
    <b v="0"/>
    <b v="0"/>
    <x v="0"/>
    <x v="0"/>
    <s v="food trucks"/>
  </r>
  <r>
    <n v="332"/>
    <x v="331"/>
    <s v="Optional bandwidth-monitored definition"/>
    <n v="20700"/>
    <n v="41396"/>
    <n v="199.9806763285024"/>
    <x v="1"/>
    <n v="470"/>
    <n v="88.076595744680844"/>
    <x v="1"/>
    <s v="USD"/>
    <x v="318"/>
    <x v="319"/>
    <b v="0"/>
    <b v="0"/>
    <x v="8"/>
    <x v="2"/>
    <s v="wearables"/>
  </r>
  <r>
    <n v="333"/>
    <x v="332"/>
    <s v="Persistent well-modulated synergy"/>
    <n v="9600"/>
    <n v="11900"/>
    <n v="123.95833333333333"/>
    <x v="1"/>
    <n v="253"/>
    <n v="47.035573122529641"/>
    <x v="1"/>
    <s v="USD"/>
    <x v="319"/>
    <x v="320"/>
    <b v="0"/>
    <b v="0"/>
    <x v="3"/>
    <x v="3"/>
    <s v="plays"/>
  </r>
  <r>
    <n v="334"/>
    <x v="333"/>
    <s v="Assimilated discrete algorithm"/>
    <n v="66200"/>
    <n v="123538"/>
    <n v="186.61329305135951"/>
    <x v="1"/>
    <n v="1113"/>
    <n v="110.99550763701707"/>
    <x v="1"/>
    <s v="USD"/>
    <x v="32"/>
    <x v="321"/>
    <b v="0"/>
    <b v="0"/>
    <x v="1"/>
    <x v="1"/>
    <s v="rock"/>
  </r>
  <r>
    <n v="335"/>
    <x v="334"/>
    <s v="Operative uniform hub"/>
    <n v="173800"/>
    <n v="198628"/>
    <n v="114.28538550057536"/>
    <x v="1"/>
    <n v="2283"/>
    <n v="87.003066141042481"/>
    <x v="1"/>
    <s v="USD"/>
    <x v="320"/>
    <x v="322"/>
    <b v="0"/>
    <b v="0"/>
    <x v="1"/>
    <x v="1"/>
    <s v="rock"/>
  </r>
  <r>
    <n v="336"/>
    <x v="335"/>
    <s v="Customizable intangible capability"/>
    <n v="70700"/>
    <n v="68602"/>
    <n v="97.032531824611041"/>
    <x v="0"/>
    <n v="1072"/>
    <n v="63.994402985074629"/>
    <x v="1"/>
    <s v="USD"/>
    <x v="321"/>
    <x v="323"/>
    <b v="0"/>
    <b v="1"/>
    <x v="1"/>
    <x v="1"/>
    <s v="rock"/>
  </r>
  <r>
    <n v="337"/>
    <x v="336"/>
    <s v="Innovative didactic analyzer"/>
    <n v="94500"/>
    <n v="116064"/>
    <n v="122.81904761904762"/>
    <x v="1"/>
    <n v="1095"/>
    <n v="105.9945205479452"/>
    <x v="1"/>
    <s v="USD"/>
    <x v="322"/>
    <x v="324"/>
    <b v="0"/>
    <b v="0"/>
    <x v="3"/>
    <x v="3"/>
    <s v="plays"/>
  </r>
  <r>
    <n v="338"/>
    <x v="337"/>
    <s v="Decentralized intangible encoding"/>
    <n v="69800"/>
    <n v="125042"/>
    <n v="179.14326647564468"/>
    <x v="1"/>
    <n v="1690"/>
    <n v="73.989349112426041"/>
    <x v="1"/>
    <s v="USD"/>
    <x v="323"/>
    <x v="325"/>
    <b v="0"/>
    <b v="0"/>
    <x v="3"/>
    <x v="3"/>
    <s v="plays"/>
  </r>
  <r>
    <n v="339"/>
    <x v="338"/>
    <s v="Front-line transitional algorithm"/>
    <n v="136300"/>
    <n v="108974"/>
    <n v="79.951577402787962"/>
    <x v="3"/>
    <n v="1297"/>
    <n v="84.02004626060139"/>
    <x v="0"/>
    <s v="CAD"/>
    <x v="324"/>
    <x v="326"/>
    <b v="0"/>
    <b v="0"/>
    <x v="3"/>
    <x v="3"/>
    <s v="plays"/>
  </r>
  <r>
    <n v="340"/>
    <x v="339"/>
    <s v="Switchable didactic matrices"/>
    <n v="37100"/>
    <n v="34964"/>
    <n v="94.242587601078171"/>
    <x v="0"/>
    <n v="393"/>
    <n v="88.966921119592882"/>
    <x v="1"/>
    <s v="USD"/>
    <x v="325"/>
    <x v="327"/>
    <b v="0"/>
    <b v="0"/>
    <x v="14"/>
    <x v="7"/>
    <s v="photography books"/>
  </r>
  <r>
    <n v="341"/>
    <x v="340"/>
    <s v="Ameliorated disintermediate utilization"/>
    <n v="114300"/>
    <n v="96777"/>
    <n v="84.669291338582681"/>
    <x v="0"/>
    <n v="1257"/>
    <n v="76.990453460620529"/>
    <x v="1"/>
    <s v="USD"/>
    <x v="326"/>
    <x v="328"/>
    <b v="0"/>
    <b v="0"/>
    <x v="7"/>
    <x v="1"/>
    <s v="indie rock"/>
  </r>
  <r>
    <n v="342"/>
    <x v="341"/>
    <s v="Visionary foreground middleware"/>
    <n v="47900"/>
    <n v="31864"/>
    <n v="66.521920668058456"/>
    <x v="0"/>
    <n v="328"/>
    <n v="97.146341463414629"/>
    <x v="1"/>
    <s v="USD"/>
    <x v="327"/>
    <x v="329"/>
    <b v="0"/>
    <b v="0"/>
    <x v="3"/>
    <x v="3"/>
    <s v="plays"/>
  </r>
  <r>
    <n v="343"/>
    <x v="342"/>
    <s v="Optional zero-defect task-force"/>
    <n v="9000"/>
    <n v="4853"/>
    <n v="53.922222222222224"/>
    <x v="0"/>
    <n v="147"/>
    <n v="33.013605442176868"/>
    <x v="1"/>
    <s v="USD"/>
    <x v="328"/>
    <x v="151"/>
    <b v="0"/>
    <b v="0"/>
    <x v="3"/>
    <x v="3"/>
    <s v="plays"/>
  </r>
  <r>
    <n v="344"/>
    <x v="343"/>
    <s v="Devolved exuding emulation"/>
    <n v="197600"/>
    <n v="82959"/>
    <n v="41.983299595141702"/>
    <x v="0"/>
    <n v="830"/>
    <n v="99.950602409638549"/>
    <x v="1"/>
    <s v="USD"/>
    <x v="329"/>
    <x v="330"/>
    <b v="0"/>
    <b v="0"/>
    <x v="11"/>
    <x v="6"/>
    <s v="video games"/>
  </r>
  <r>
    <n v="345"/>
    <x v="344"/>
    <s v="Open-source neutral task-force"/>
    <n v="157600"/>
    <n v="23159"/>
    <n v="14.69479695431472"/>
    <x v="0"/>
    <n v="331"/>
    <n v="69.966767371601208"/>
    <x v="4"/>
    <s v="GBP"/>
    <x v="330"/>
    <x v="331"/>
    <b v="0"/>
    <b v="0"/>
    <x v="6"/>
    <x v="4"/>
    <s v="drama"/>
  </r>
  <r>
    <n v="346"/>
    <x v="345"/>
    <s v="Virtual attitude-oriented migration"/>
    <n v="8000"/>
    <n v="2758"/>
    <n v="34.475000000000001"/>
    <x v="0"/>
    <n v="25"/>
    <n v="110.32"/>
    <x v="1"/>
    <s v="USD"/>
    <x v="331"/>
    <x v="332"/>
    <b v="0"/>
    <b v="1"/>
    <x v="7"/>
    <x v="1"/>
    <s v="indie rock"/>
  </r>
  <r>
    <n v="347"/>
    <x v="346"/>
    <s v="Open-source full-range portal"/>
    <n v="900"/>
    <n v="12607"/>
    <n v="1400.7777777777778"/>
    <x v="1"/>
    <n v="191"/>
    <n v="66.005235602094245"/>
    <x v="1"/>
    <s v="USD"/>
    <x v="332"/>
    <x v="333"/>
    <b v="0"/>
    <b v="0"/>
    <x v="2"/>
    <x v="2"/>
    <s v="web"/>
  </r>
  <r>
    <n v="348"/>
    <x v="347"/>
    <s v="Versatile cohesive open system"/>
    <n v="199000"/>
    <n v="142823"/>
    <n v="71.770351758793964"/>
    <x v="0"/>
    <n v="3483"/>
    <n v="41.005742176284812"/>
    <x v="1"/>
    <s v="USD"/>
    <x v="333"/>
    <x v="334"/>
    <b v="0"/>
    <b v="0"/>
    <x v="0"/>
    <x v="0"/>
    <s v="food trucks"/>
  </r>
  <r>
    <n v="349"/>
    <x v="348"/>
    <s v="Multi-layered bottom-line frame"/>
    <n v="180800"/>
    <n v="95958"/>
    <n v="53.074115044247783"/>
    <x v="0"/>
    <n v="923"/>
    <n v="103.96316359696641"/>
    <x v="1"/>
    <s v="USD"/>
    <x v="296"/>
    <x v="335"/>
    <b v="0"/>
    <b v="0"/>
    <x v="3"/>
    <x v="3"/>
    <s v="plays"/>
  </r>
  <r>
    <n v="350"/>
    <x v="349"/>
    <s v="Pre-emptive neutral capacity"/>
    <n v="100"/>
    <n v="5"/>
    <n v="5"/>
    <x v="0"/>
    <n v="1"/>
    <n v="5"/>
    <x v="1"/>
    <s v="USD"/>
    <x v="334"/>
    <x v="336"/>
    <b v="0"/>
    <b v="1"/>
    <x v="17"/>
    <x v="1"/>
    <s v="jazz"/>
  </r>
  <r>
    <n v="351"/>
    <x v="350"/>
    <s v="Universal maximized methodology"/>
    <n v="74100"/>
    <n v="94631"/>
    <n v="127.70715249662618"/>
    <x v="1"/>
    <n v="2013"/>
    <n v="47.009935419771487"/>
    <x v="1"/>
    <s v="USD"/>
    <x v="335"/>
    <x v="337"/>
    <b v="0"/>
    <b v="0"/>
    <x v="1"/>
    <x v="1"/>
    <s v="rock"/>
  </r>
  <r>
    <n v="352"/>
    <x v="351"/>
    <s v="Expanded hybrid hardware"/>
    <n v="2800"/>
    <n v="977"/>
    <n v="34.892857142857139"/>
    <x v="0"/>
    <n v="33"/>
    <n v="29.606060606060606"/>
    <x v="0"/>
    <s v="CAD"/>
    <x v="336"/>
    <x v="338"/>
    <b v="0"/>
    <b v="0"/>
    <x v="3"/>
    <x v="3"/>
    <s v="plays"/>
  </r>
  <r>
    <n v="353"/>
    <x v="352"/>
    <s v="Profit-focused multi-tasking access"/>
    <n v="33600"/>
    <n v="137961"/>
    <n v="410.59821428571428"/>
    <x v="1"/>
    <n v="1703"/>
    <n v="81.010569583088667"/>
    <x v="1"/>
    <s v="USD"/>
    <x v="337"/>
    <x v="339"/>
    <b v="0"/>
    <b v="0"/>
    <x v="3"/>
    <x v="3"/>
    <s v="plays"/>
  </r>
  <r>
    <n v="354"/>
    <x v="353"/>
    <s v="Profit-focused transitional capability"/>
    <n v="6100"/>
    <n v="7548"/>
    <n v="123.73770491803278"/>
    <x v="1"/>
    <n v="80"/>
    <n v="94.35"/>
    <x v="3"/>
    <s v="DKK"/>
    <x v="338"/>
    <x v="340"/>
    <b v="0"/>
    <b v="0"/>
    <x v="4"/>
    <x v="4"/>
    <s v="documentary"/>
  </r>
  <r>
    <n v="355"/>
    <x v="354"/>
    <s v="Front-line scalable definition"/>
    <n v="3800"/>
    <n v="2241"/>
    <n v="58.973684210526315"/>
    <x v="2"/>
    <n v="86"/>
    <n v="26.058139534883722"/>
    <x v="1"/>
    <s v="USD"/>
    <x v="339"/>
    <x v="341"/>
    <b v="0"/>
    <b v="0"/>
    <x v="8"/>
    <x v="2"/>
    <s v="wearables"/>
  </r>
  <r>
    <n v="356"/>
    <x v="355"/>
    <s v="Open-source systematic protocol"/>
    <n v="9300"/>
    <n v="3431"/>
    <n v="36.892473118279568"/>
    <x v="0"/>
    <n v="40"/>
    <n v="85.775000000000006"/>
    <x v="6"/>
    <s v="EUR"/>
    <x v="340"/>
    <x v="342"/>
    <b v="0"/>
    <b v="0"/>
    <x v="3"/>
    <x v="3"/>
    <s v="plays"/>
  </r>
  <r>
    <n v="357"/>
    <x v="356"/>
    <s v="Implemented tangible algorithm"/>
    <n v="2300"/>
    <n v="4253"/>
    <n v="184.91304347826087"/>
    <x v="1"/>
    <n v="41"/>
    <n v="103.73170731707317"/>
    <x v="1"/>
    <s v="USD"/>
    <x v="341"/>
    <x v="343"/>
    <b v="0"/>
    <b v="0"/>
    <x v="11"/>
    <x v="6"/>
    <s v="video games"/>
  </r>
  <r>
    <n v="358"/>
    <x v="357"/>
    <s v="Profit-focused 3rdgeneration circuit"/>
    <n v="9700"/>
    <n v="1146"/>
    <n v="11.814432989690722"/>
    <x v="0"/>
    <n v="23"/>
    <n v="49.826086956521742"/>
    <x v="0"/>
    <s v="CAD"/>
    <x v="342"/>
    <x v="344"/>
    <b v="1"/>
    <b v="0"/>
    <x v="14"/>
    <x v="7"/>
    <s v="photography books"/>
  </r>
  <r>
    <n v="359"/>
    <x v="358"/>
    <s v="Compatible needs-based architecture"/>
    <n v="4000"/>
    <n v="11948"/>
    <n v="298.7"/>
    <x v="1"/>
    <n v="187"/>
    <n v="63.893048128342244"/>
    <x v="1"/>
    <s v="USD"/>
    <x v="343"/>
    <x v="127"/>
    <b v="0"/>
    <b v="0"/>
    <x v="10"/>
    <x v="4"/>
    <s v="animation"/>
  </r>
  <r>
    <n v="360"/>
    <x v="359"/>
    <s v="Right-sized zero tolerance migration"/>
    <n v="59700"/>
    <n v="135132"/>
    <n v="226.35175879396985"/>
    <x v="1"/>
    <n v="2875"/>
    <n v="47.002434782608695"/>
    <x v="4"/>
    <s v="GBP"/>
    <x v="344"/>
    <x v="345"/>
    <b v="0"/>
    <b v="1"/>
    <x v="3"/>
    <x v="3"/>
    <s v="plays"/>
  </r>
  <r>
    <n v="361"/>
    <x v="360"/>
    <s v="Quality-focused reciprocal structure"/>
    <n v="5500"/>
    <n v="9546"/>
    <n v="173.56363636363636"/>
    <x v="1"/>
    <n v="88"/>
    <n v="108.47727272727273"/>
    <x v="1"/>
    <s v="USD"/>
    <x v="345"/>
    <x v="346"/>
    <b v="0"/>
    <b v="0"/>
    <x v="3"/>
    <x v="3"/>
    <s v="plays"/>
  </r>
  <r>
    <n v="362"/>
    <x v="361"/>
    <s v="Automated actuating conglomeration"/>
    <n v="3700"/>
    <n v="13755"/>
    <n v="371.75675675675677"/>
    <x v="1"/>
    <n v="191"/>
    <n v="72.015706806282722"/>
    <x v="1"/>
    <s v="USD"/>
    <x v="65"/>
    <x v="347"/>
    <b v="0"/>
    <b v="0"/>
    <x v="1"/>
    <x v="1"/>
    <s v="rock"/>
  </r>
  <r>
    <n v="363"/>
    <x v="362"/>
    <s v="Re-contextualized local initiative"/>
    <n v="5200"/>
    <n v="8330"/>
    <n v="160.19230769230771"/>
    <x v="1"/>
    <n v="139"/>
    <n v="59.928057553956833"/>
    <x v="1"/>
    <s v="USD"/>
    <x v="346"/>
    <x v="348"/>
    <b v="0"/>
    <b v="0"/>
    <x v="1"/>
    <x v="1"/>
    <s v="rock"/>
  </r>
  <r>
    <n v="364"/>
    <x v="363"/>
    <s v="Switchable intangible definition"/>
    <n v="900"/>
    <n v="14547"/>
    <n v="1616.3333333333335"/>
    <x v="1"/>
    <n v="186"/>
    <n v="78.209677419354833"/>
    <x v="1"/>
    <s v="USD"/>
    <x v="347"/>
    <x v="349"/>
    <b v="0"/>
    <b v="0"/>
    <x v="7"/>
    <x v="1"/>
    <s v="indie rock"/>
  </r>
  <r>
    <n v="365"/>
    <x v="364"/>
    <s v="Networked bottom-line initiative"/>
    <n v="1600"/>
    <n v="11735"/>
    <n v="733.4375"/>
    <x v="1"/>
    <n v="112"/>
    <n v="104.77678571428571"/>
    <x v="2"/>
    <s v="AUD"/>
    <x v="348"/>
    <x v="350"/>
    <b v="0"/>
    <b v="0"/>
    <x v="3"/>
    <x v="3"/>
    <s v="plays"/>
  </r>
  <r>
    <n v="366"/>
    <x v="365"/>
    <s v="Robust directional system engine"/>
    <n v="1800"/>
    <n v="10658"/>
    <n v="592.11111111111109"/>
    <x v="1"/>
    <n v="101"/>
    <n v="105.52475247524752"/>
    <x v="1"/>
    <s v="USD"/>
    <x v="349"/>
    <x v="351"/>
    <b v="0"/>
    <b v="1"/>
    <x v="3"/>
    <x v="3"/>
    <s v="plays"/>
  </r>
  <r>
    <n v="367"/>
    <x v="366"/>
    <s v="Triple-buffered explicit methodology"/>
    <n v="9900"/>
    <n v="1870"/>
    <n v="18.888888888888889"/>
    <x v="0"/>
    <n v="75"/>
    <n v="24.933333333333334"/>
    <x v="1"/>
    <s v="USD"/>
    <x v="350"/>
    <x v="33"/>
    <b v="0"/>
    <b v="1"/>
    <x v="3"/>
    <x v="3"/>
    <s v="plays"/>
  </r>
  <r>
    <n v="368"/>
    <x v="367"/>
    <s v="Reactive directional capacity"/>
    <n v="5200"/>
    <n v="14394"/>
    <n v="276.80769230769232"/>
    <x v="1"/>
    <n v="206"/>
    <n v="69.873786407766985"/>
    <x v="4"/>
    <s v="GBP"/>
    <x v="351"/>
    <x v="352"/>
    <b v="0"/>
    <b v="1"/>
    <x v="4"/>
    <x v="4"/>
    <s v="documentary"/>
  </r>
  <r>
    <n v="369"/>
    <x v="368"/>
    <s v="Polarized needs-based approach"/>
    <n v="5400"/>
    <n v="14743"/>
    <n v="273.01851851851848"/>
    <x v="1"/>
    <n v="154"/>
    <n v="95.733766233766232"/>
    <x v="1"/>
    <s v="USD"/>
    <x v="352"/>
    <x v="353"/>
    <b v="0"/>
    <b v="1"/>
    <x v="19"/>
    <x v="4"/>
    <s v="television"/>
  </r>
  <r>
    <n v="370"/>
    <x v="369"/>
    <s v="Intuitive well-modulated middleware"/>
    <n v="112300"/>
    <n v="178965"/>
    <n v="159.36331255565449"/>
    <x v="1"/>
    <n v="5966"/>
    <n v="29.997485752598056"/>
    <x v="1"/>
    <s v="USD"/>
    <x v="353"/>
    <x v="354"/>
    <b v="0"/>
    <b v="0"/>
    <x v="3"/>
    <x v="3"/>
    <s v="plays"/>
  </r>
  <r>
    <n v="371"/>
    <x v="370"/>
    <s v="Multi-channeled logistical matrices"/>
    <n v="189200"/>
    <n v="128410"/>
    <n v="67.869978858350947"/>
    <x v="0"/>
    <n v="2176"/>
    <n v="59.011948529411768"/>
    <x v="1"/>
    <s v="USD"/>
    <x v="354"/>
    <x v="355"/>
    <b v="0"/>
    <b v="0"/>
    <x v="3"/>
    <x v="3"/>
    <s v="plays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x v="355"/>
    <x v="356"/>
    <b v="0"/>
    <b v="1"/>
    <x v="4"/>
    <x v="4"/>
    <s v="documentary"/>
  </r>
  <r>
    <n v="373"/>
    <x v="372"/>
    <s v="Down-sized coherent toolset"/>
    <n v="22500"/>
    <n v="164291"/>
    <n v="730.18222222222221"/>
    <x v="1"/>
    <n v="2106"/>
    <n v="78.010921177587846"/>
    <x v="1"/>
    <s v="USD"/>
    <x v="356"/>
    <x v="357"/>
    <b v="0"/>
    <b v="0"/>
    <x v="3"/>
    <x v="3"/>
    <s v="plays"/>
  </r>
  <r>
    <n v="374"/>
    <x v="373"/>
    <s v="Open-source multi-tasking data-warehouse"/>
    <n v="167400"/>
    <n v="22073"/>
    <n v="13.185782556750297"/>
    <x v="0"/>
    <n v="441"/>
    <n v="50.05215419501134"/>
    <x v="1"/>
    <s v="USD"/>
    <x v="357"/>
    <x v="358"/>
    <b v="0"/>
    <b v="1"/>
    <x v="4"/>
    <x v="4"/>
    <s v="documentary"/>
  </r>
  <r>
    <n v="375"/>
    <x v="374"/>
    <s v="Future-proofed upward-trending contingency"/>
    <n v="2700"/>
    <n v="1479"/>
    <n v="54.777777777777779"/>
    <x v="0"/>
    <n v="25"/>
    <n v="59.16"/>
    <x v="1"/>
    <s v="USD"/>
    <x v="358"/>
    <x v="359"/>
    <b v="0"/>
    <b v="0"/>
    <x v="7"/>
    <x v="1"/>
    <s v="indie rock"/>
  </r>
  <r>
    <n v="376"/>
    <x v="375"/>
    <s v="Mandatory uniform matrix"/>
    <n v="3400"/>
    <n v="12275"/>
    <n v="361.02941176470591"/>
    <x v="1"/>
    <n v="131"/>
    <n v="93.702290076335885"/>
    <x v="1"/>
    <s v="USD"/>
    <x v="359"/>
    <x v="360"/>
    <b v="0"/>
    <b v="0"/>
    <x v="1"/>
    <x v="1"/>
    <s v="rock"/>
  </r>
  <r>
    <n v="377"/>
    <x v="376"/>
    <s v="Phased methodical initiative"/>
    <n v="49700"/>
    <n v="5098"/>
    <n v="10.257545271629779"/>
    <x v="0"/>
    <n v="127"/>
    <n v="40.14173228346457"/>
    <x v="1"/>
    <s v="USD"/>
    <x v="12"/>
    <x v="361"/>
    <b v="0"/>
    <b v="0"/>
    <x v="3"/>
    <x v="3"/>
    <s v="plays"/>
  </r>
  <r>
    <n v="378"/>
    <x v="377"/>
    <s v="Managed stable function"/>
    <n v="178200"/>
    <n v="24882"/>
    <n v="13.962962962962964"/>
    <x v="0"/>
    <n v="355"/>
    <n v="70.090140845070422"/>
    <x v="1"/>
    <s v="USD"/>
    <x v="360"/>
    <x v="362"/>
    <b v="0"/>
    <b v="0"/>
    <x v="4"/>
    <x v="4"/>
    <s v="documentary"/>
  </r>
  <r>
    <n v="379"/>
    <x v="378"/>
    <s v="Realigned clear-thinking migration"/>
    <n v="7200"/>
    <n v="2912"/>
    <n v="40.444444444444443"/>
    <x v="0"/>
    <n v="44"/>
    <n v="66.181818181818187"/>
    <x v="4"/>
    <s v="GBP"/>
    <x v="361"/>
    <x v="363"/>
    <b v="0"/>
    <b v="0"/>
    <x v="3"/>
    <x v="3"/>
    <s v="plays"/>
  </r>
  <r>
    <n v="380"/>
    <x v="379"/>
    <s v="Optional clear-thinking process improvement"/>
    <n v="2500"/>
    <n v="4008"/>
    <n v="160.32"/>
    <x v="1"/>
    <n v="84"/>
    <n v="47.714285714285715"/>
    <x v="1"/>
    <s v="USD"/>
    <x v="362"/>
    <x v="364"/>
    <b v="0"/>
    <b v="0"/>
    <x v="3"/>
    <x v="3"/>
    <s v="plays"/>
  </r>
  <r>
    <n v="381"/>
    <x v="380"/>
    <s v="Cross-group global moratorium"/>
    <n v="5300"/>
    <n v="9749"/>
    <n v="183.9433962264151"/>
    <x v="1"/>
    <n v="155"/>
    <n v="62.896774193548389"/>
    <x v="1"/>
    <s v="USD"/>
    <x v="363"/>
    <x v="365"/>
    <b v="0"/>
    <b v="0"/>
    <x v="3"/>
    <x v="3"/>
    <s v="plays"/>
  </r>
  <r>
    <n v="382"/>
    <x v="381"/>
    <s v="Visionary systemic process improvement"/>
    <n v="9100"/>
    <n v="5803"/>
    <n v="63.769230769230766"/>
    <x v="0"/>
    <n v="67"/>
    <n v="86.611940298507463"/>
    <x v="1"/>
    <s v="USD"/>
    <x v="364"/>
    <x v="366"/>
    <b v="0"/>
    <b v="0"/>
    <x v="14"/>
    <x v="7"/>
    <s v="photography books"/>
  </r>
  <r>
    <n v="383"/>
    <x v="382"/>
    <s v="Progressive intangible flexibility"/>
    <n v="6300"/>
    <n v="14199"/>
    <n v="225.38095238095238"/>
    <x v="1"/>
    <n v="189"/>
    <n v="75.126984126984127"/>
    <x v="1"/>
    <s v="USD"/>
    <x v="210"/>
    <x v="285"/>
    <b v="0"/>
    <b v="1"/>
    <x v="0"/>
    <x v="0"/>
    <s v="food trucks"/>
  </r>
  <r>
    <n v="384"/>
    <x v="383"/>
    <s v="Reactive real-time software"/>
    <n v="114400"/>
    <n v="196779"/>
    <n v="172.00961538461539"/>
    <x v="1"/>
    <n v="4799"/>
    <n v="41.004167534903104"/>
    <x v="1"/>
    <s v="USD"/>
    <x v="365"/>
    <x v="367"/>
    <b v="1"/>
    <b v="1"/>
    <x v="4"/>
    <x v="4"/>
    <s v="documentary"/>
  </r>
  <r>
    <n v="385"/>
    <x v="384"/>
    <s v="Programmable incremental knowledge user"/>
    <n v="38900"/>
    <n v="56859"/>
    <n v="146.16709511568124"/>
    <x v="1"/>
    <n v="1137"/>
    <n v="50.007915567282325"/>
    <x v="1"/>
    <s v="USD"/>
    <x v="366"/>
    <x v="368"/>
    <b v="0"/>
    <b v="0"/>
    <x v="9"/>
    <x v="5"/>
    <s v="nonfiction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x v="367"/>
    <x v="369"/>
    <b v="0"/>
    <b v="0"/>
    <x v="3"/>
    <x v="3"/>
    <s v="plays"/>
  </r>
  <r>
    <n v="387"/>
    <x v="386"/>
    <s v="Triple-buffered logistical frame"/>
    <n v="109000"/>
    <n v="42795"/>
    <n v="39.261467889908261"/>
    <x v="0"/>
    <n v="424"/>
    <n v="100.93160377358491"/>
    <x v="1"/>
    <s v="USD"/>
    <x v="368"/>
    <x v="370"/>
    <b v="0"/>
    <b v="0"/>
    <x v="8"/>
    <x v="2"/>
    <s v="wearables"/>
  </r>
  <r>
    <n v="388"/>
    <x v="387"/>
    <s v="Exclusive dynamic adapter"/>
    <n v="114800"/>
    <n v="12938"/>
    <n v="11.270034843205574"/>
    <x v="3"/>
    <n v="145"/>
    <n v="89.227586206896547"/>
    <x v="5"/>
    <s v="CHF"/>
    <x v="369"/>
    <x v="371"/>
    <b v="0"/>
    <b v="0"/>
    <x v="7"/>
    <x v="1"/>
    <s v="indie rock"/>
  </r>
  <r>
    <n v="389"/>
    <x v="388"/>
    <s v="Automated systemic hierarchy"/>
    <n v="83000"/>
    <n v="101352"/>
    <n v="122.11084337349398"/>
    <x v="1"/>
    <n v="1152"/>
    <n v="87.979166666666671"/>
    <x v="1"/>
    <s v="USD"/>
    <x v="370"/>
    <x v="372"/>
    <b v="0"/>
    <b v="0"/>
    <x v="3"/>
    <x v="3"/>
    <s v="plays"/>
  </r>
  <r>
    <n v="390"/>
    <x v="389"/>
    <s v="Digitized eco-centric core"/>
    <n v="2400"/>
    <n v="4477"/>
    <n v="186.54166666666669"/>
    <x v="1"/>
    <n v="50"/>
    <n v="89.54"/>
    <x v="1"/>
    <s v="USD"/>
    <x v="371"/>
    <x v="373"/>
    <b v="0"/>
    <b v="0"/>
    <x v="14"/>
    <x v="7"/>
    <s v="photography books"/>
  </r>
  <r>
    <n v="391"/>
    <x v="390"/>
    <s v="Mandatory uniform strategy"/>
    <n v="60400"/>
    <n v="4393"/>
    <n v="7.2731788079470201"/>
    <x v="0"/>
    <n v="151"/>
    <n v="29.09271523178808"/>
    <x v="1"/>
    <s v="USD"/>
    <x v="287"/>
    <x v="374"/>
    <b v="0"/>
    <b v="0"/>
    <x v="9"/>
    <x v="5"/>
    <s v="nonfiction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x v="372"/>
    <x v="375"/>
    <b v="0"/>
    <b v="0"/>
    <x v="8"/>
    <x v="2"/>
    <s v="wearables"/>
  </r>
  <r>
    <n v="393"/>
    <x v="392"/>
    <s v="De-engineered static orchestration"/>
    <n v="62800"/>
    <n v="143788"/>
    <n v="228.96178343949046"/>
    <x v="1"/>
    <n v="3059"/>
    <n v="47.004903563255965"/>
    <x v="0"/>
    <s v="CAD"/>
    <x v="373"/>
    <x v="376"/>
    <b v="0"/>
    <b v="0"/>
    <x v="17"/>
    <x v="1"/>
    <s v="jazz"/>
  </r>
  <r>
    <n v="394"/>
    <x v="393"/>
    <s v="Customizable dynamic info-mediaries"/>
    <n v="800"/>
    <n v="3755"/>
    <n v="469.37499999999994"/>
    <x v="1"/>
    <n v="34"/>
    <n v="110.44117647058823"/>
    <x v="1"/>
    <s v="USD"/>
    <x v="374"/>
    <x v="377"/>
    <b v="0"/>
    <b v="1"/>
    <x v="4"/>
    <x v="4"/>
    <s v="documentary"/>
  </r>
  <r>
    <n v="395"/>
    <x v="122"/>
    <s v="Enhanced incremental budgetary management"/>
    <n v="7100"/>
    <n v="9238"/>
    <n v="130.11267605633802"/>
    <x v="1"/>
    <n v="220"/>
    <n v="41.990909090909092"/>
    <x v="1"/>
    <s v="USD"/>
    <x v="375"/>
    <x v="378"/>
    <b v="1"/>
    <b v="0"/>
    <x v="3"/>
    <x v="3"/>
    <s v="plays"/>
  </r>
  <r>
    <n v="396"/>
    <x v="394"/>
    <s v="Digitized local info-mediaries"/>
    <n v="46100"/>
    <n v="77012"/>
    <n v="167.05422993492408"/>
    <x v="1"/>
    <n v="1604"/>
    <n v="48.012468827930178"/>
    <x v="2"/>
    <s v="AUD"/>
    <x v="376"/>
    <x v="379"/>
    <b v="0"/>
    <b v="0"/>
    <x v="6"/>
    <x v="4"/>
    <s v="drama"/>
  </r>
  <r>
    <n v="397"/>
    <x v="395"/>
    <s v="Virtual systematic monitoring"/>
    <n v="8100"/>
    <n v="14083"/>
    <n v="173.8641975308642"/>
    <x v="1"/>
    <n v="454"/>
    <n v="31.019823788546255"/>
    <x v="1"/>
    <s v="USD"/>
    <x v="377"/>
    <x v="380"/>
    <b v="0"/>
    <b v="0"/>
    <x v="1"/>
    <x v="1"/>
    <s v="rock"/>
  </r>
  <r>
    <n v="398"/>
    <x v="396"/>
    <s v="Reactive bottom-line open architecture"/>
    <n v="1700"/>
    <n v="12202"/>
    <n v="717.76470588235293"/>
    <x v="1"/>
    <n v="123"/>
    <n v="99.203252032520325"/>
    <x v="6"/>
    <s v="EUR"/>
    <x v="378"/>
    <x v="103"/>
    <b v="0"/>
    <b v="1"/>
    <x v="10"/>
    <x v="4"/>
    <s v="animation"/>
  </r>
  <r>
    <n v="399"/>
    <x v="397"/>
    <s v="Pre-emptive interactive model"/>
    <n v="97300"/>
    <n v="62127"/>
    <n v="63.850976361767728"/>
    <x v="0"/>
    <n v="941"/>
    <n v="66.022316684378325"/>
    <x v="1"/>
    <s v="USD"/>
    <x v="379"/>
    <x v="381"/>
    <b v="0"/>
    <b v="0"/>
    <x v="7"/>
    <x v="1"/>
    <s v="indie rock"/>
  </r>
  <r>
    <n v="400"/>
    <x v="398"/>
    <s v="Ergonomic eco-centric open architecture"/>
    <n v="100"/>
    <n v="2"/>
    <n v="2"/>
    <x v="0"/>
    <n v="1"/>
    <n v="2"/>
    <x v="1"/>
    <s v="USD"/>
    <x v="380"/>
    <x v="382"/>
    <b v="0"/>
    <b v="1"/>
    <x v="14"/>
    <x v="7"/>
    <s v="photography books"/>
  </r>
  <r>
    <n v="401"/>
    <x v="399"/>
    <s v="Inverse radical hierarchy"/>
    <n v="900"/>
    <n v="13772"/>
    <n v="1530.2222222222222"/>
    <x v="1"/>
    <n v="299"/>
    <n v="46.060200668896321"/>
    <x v="1"/>
    <s v="USD"/>
    <x v="381"/>
    <x v="383"/>
    <b v="0"/>
    <b v="0"/>
    <x v="3"/>
    <x v="3"/>
    <s v="plays"/>
  </r>
  <r>
    <n v="402"/>
    <x v="400"/>
    <s v="Team-oriented static interface"/>
    <n v="7300"/>
    <n v="2946"/>
    <n v="40.356164383561641"/>
    <x v="0"/>
    <n v="40"/>
    <n v="73.650000000000006"/>
    <x v="1"/>
    <s v="USD"/>
    <x v="382"/>
    <x v="384"/>
    <b v="0"/>
    <b v="1"/>
    <x v="12"/>
    <x v="4"/>
    <s v="shorts"/>
  </r>
  <r>
    <n v="403"/>
    <x v="401"/>
    <s v="Virtual foreground throughput"/>
    <n v="195800"/>
    <n v="168820"/>
    <n v="86.220633299284984"/>
    <x v="0"/>
    <n v="3015"/>
    <n v="55.99336650082919"/>
    <x v="0"/>
    <s v="CAD"/>
    <x v="125"/>
    <x v="385"/>
    <b v="0"/>
    <b v="1"/>
    <x v="3"/>
    <x v="3"/>
    <s v="plays"/>
  </r>
  <r>
    <n v="404"/>
    <x v="402"/>
    <s v="Visionary exuding Internet solution"/>
    <n v="48900"/>
    <n v="154321"/>
    <n v="315.58486707566465"/>
    <x v="1"/>
    <n v="2237"/>
    <n v="68.985695127402778"/>
    <x v="1"/>
    <s v="USD"/>
    <x v="383"/>
    <x v="386"/>
    <b v="0"/>
    <b v="0"/>
    <x v="3"/>
    <x v="3"/>
    <s v="plays"/>
  </r>
  <r>
    <n v="405"/>
    <x v="403"/>
    <s v="Synchronized secondary analyzer"/>
    <n v="29600"/>
    <n v="26527"/>
    <n v="89.618243243243242"/>
    <x v="0"/>
    <n v="435"/>
    <n v="60.981609195402299"/>
    <x v="1"/>
    <s v="USD"/>
    <x v="384"/>
    <x v="387"/>
    <b v="0"/>
    <b v="0"/>
    <x v="3"/>
    <x v="3"/>
    <s v="plays"/>
  </r>
  <r>
    <n v="406"/>
    <x v="404"/>
    <s v="Balanced attitude-oriented parallelism"/>
    <n v="39300"/>
    <n v="71583"/>
    <n v="182.14503816793894"/>
    <x v="1"/>
    <n v="645"/>
    <n v="110.98139534883721"/>
    <x v="1"/>
    <s v="USD"/>
    <x v="385"/>
    <x v="388"/>
    <b v="1"/>
    <b v="0"/>
    <x v="4"/>
    <x v="4"/>
    <s v="documentary"/>
  </r>
  <r>
    <n v="407"/>
    <x v="405"/>
    <s v="Organized bandwidth-monitored core"/>
    <n v="3400"/>
    <n v="12100"/>
    <n v="355.88235294117646"/>
    <x v="1"/>
    <n v="484"/>
    <n v="25"/>
    <x v="3"/>
    <s v="DKK"/>
    <x v="386"/>
    <x v="389"/>
    <b v="0"/>
    <b v="0"/>
    <x v="3"/>
    <x v="3"/>
    <s v="plays"/>
  </r>
  <r>
    <n v="408"/>
    <x v="406"/>
    <s v="Cloned leadingedge utilization"/>
    <n v="9200"/>
    <n v="12129"/>
    <n v="131.83695652173913"/>
    <x v="1"/>
    <n v="154"/>
    <n v="78.759740259740255"/>
    <x v="0"/>
    <s v="CAD"/>
    <x v="387"/>
    <x v="390"/>
    <b v="0"/>
    <b v="0"/>
    <x v="4"/>
    <x v="4"/>
    <s v="documentary"/>
  </r>
  <r>
    <n v="409"/>
    <x v="97"/>
    <s v="Secured asymmetric projection"/>
    <n v="135600"/>
    <n v="62804"/>
    <n v="46.315634218289084"/>
    <x v="0"/>
    <n v="714"/>
    <n v="87.960784313725483"/>
    <x v="1"/>
    <s v="USD"/>
    <x v="388"/>
    <x v="391"/>
    <b v="0"/>
    <b v="0"/>
    <x v="1"/>
    <x v="1"/>
    <s v="rock"/>
  </r>
  <r>
    <n v="410"/>
    <x v="407"/>
    <s v="Advanced cohesive Graphic Interface"/>
    <n v="153700"/>
    <n v="55536"/>
    <n v="36.132726089785294"/>
    <x v="2"/>
    <n v="1111"/>
    <n v="49.987398739873989"/>
    <x v="1"/>
    <s v="USD"/>
    <x v="277"/>
    <x v="277"/>
    <b v="0"/>
    <b v="0"/>
    <x v="20"/>
    <x v="6"/>
    <s v="mobile games"/>
  </r>
  <r>
    <n v="411"/>
    <x v="408"/>
    <s v="Down-sized maximized function"/>
    <n v="7800"/>
    <n v="8161"/>
    <n v="104.62820512820512"/>
    <x v="1"/>
    <n v="82"/>
    <n v="99.524390243902445"/>
    <x v="1"/>
    <s v="USD"/>
    <x v="389"/>
    <x v="392"/>
    <b v="0"/>
    <b v="0"/>
    <x v="3"/>
    <x v="3"/>
    <s v="plays"/>
  </r>
  <r>
    <n v="412"/>
    <x v="409"/>
    <s v="Realigned zero tolerance software"/>
    <n v="2100"/>
    <n v="14046"/>
    <n v="668.85714285714289"/>
    <x v="1"/>
    <n v="134"/>
    <n v="104.82089552238806"/>
    <x v="1"/>
    <s v="USD"/>
    <x v="390"/>
    <x v="393"/>
    <b v="0"/>
    <b v="0"/>
    <x v="13"/>
    <x v="5"/>
    <s v="fiction"/>
  </r>
  <r>
    <n v="413"/>
    <x v="410"/>
    <s v="Persevering analyzing extranet"/>
    <n v="189500"/>
    <n v="117628"/>
    <n v="62.072823218997364"/>
    <x v="2"/>
    <n v="1089"/>
    <n v="108.01469237832875"/>
    <x v="1"/>
    <s v="USD"/>
    <x v="391"/>
    <x v="394"/>
    <b v="0"/>
    <b v="0"/>
    <x v="10"/>
    <x v="4"/>
    <s v="animation"/>
  </r>
  <r>
    <n v="414"/>
    <x v="411"/>
    <s v="Innovative human-resource migration"/>
    <n v="188200"/>
    <n v="159405"/>
    <n v="84.699787460148784"/>
    <x v="0"/>
    <n v="5497"/>
    <n v="28.998544660724033"/>
    <x v="1"/>
    <s v="USD"/>
    <x v="392"/>
    <x v="395"/>
    <b v="0"/>
    <b v="1"/>
    <x v="0"/>
    <x v="0"/>
    <s v="food trucks"/>
  </r>
  <r>
    <n v="415"/>
    <x v="412"/>
    <s v="Intuitive needs-based monitoring"/>
    <n v="113500"/>
    <n v="12552"/>
    <n v="11.059030837004405"/>
    <x v="0"/>
    <n v="418"/>
    <n v="30.028708133971293"/>
    <x v="1"/>
    <s v="USD"/>
    <x v="393"/>
    <x v="396"/>
    <b v="0"/>
    <b v="0"/>
    <x v="3"/>
    <x v="3"/>
    <s v="plays"/>
  </r>
  <r>
    <n v="416"/>
    <x v="413"/>
    <s v="Customer-focused disintermediate toolset"/>
    <n v="134600"/>
    <n v="59007"/>
    <n v="43.838781575037146"/>
    <x v="0"/>
    <n v="1439"/>
    <n v="41.005559416261292"/>
    <x v="1"/>
    <s v="USD"/>
    <x v="394"/>
    <x v="397"/>
    <b v="0"/>
    <b v="1"/>
    <x v="4"/>
    <x v="4"/>
    <s v="documentary"/>
  </r>
  <r>
    <n v="417"/>
    <x v="414"/>
    <s v="Upgradable 24/7 emulation"/>
    <n v="1700"/>
    <n v="943"/>
    <n v="55.470588235294116"/>
    <x v="0"/>
    <n v="15"/>
    <n v="62.866666666666667"/>
    <x v="1"/>
    <s v="USD"/>
    <x v="395"/>
    <x v="398"/>
    <b v="0"/>
    <b v="0"/>
    <x v="3"/>
    <x v="3"/>
    <s v="plays"/>
  </r>
  <r>
    <n v="418"/>
    <x v="32"/>
    <s v="Quality-focused client-server core"/>
    <n v="163700"/>
    <n v="93963"/>
    <n v="57.399511301160658"/>
    <x v="0"/>
    <n v="1999"/>
    <n v="47.005002501250623"/>
    <x v="0"/>
    <s v="CAD"/>
    <x v="396"/>
    <x v="399"/>
    <b v="0"/>
    <b v="0"/>
    <x v="4"/>
    <x v="4"/>
    <s v="documentary"/>
  </r>
  <r>
    <n v="419"/>
    <x v="415"/>
    <s v="Upgradable maximized protocol"/>
    <n v="113800"/>
    <n v="140469"/>
    <n v="123.43497363796135"/>
    <x v="1"/>
    <n v="5203"/>
    <n v="26.997693638285604"/>
    <x v="1"/>
    <s v="USD"/>
    <x v="397"/>
    <x v="348"/>
    <b v="0"/>
    <b v="0"/>
    <x v="2"/>
    <x v="2"/>
    <s v="web"/>
  </r>
  <r>
    <n v="420"/>
    <x v="416"/>
    <s v="Cross-platform interactive synergy"/>
    <n v="5000"/>
    <n v="6423"/>
    <n v="128.46"/>
    <x v="1"/>
    <n v="94"/>
    <n v="68.329787234042556"/>
    <x v="1"/>
    <s v="USD"/>
    <x v="398"/>
    <x v="400"/>
    <b v="0"/>
    <b v="0"/>
    <x v="3"/>
    <x v="3"/>
    <s v="plays"/>
  </r>
  <r>
    <n v="421"/>
    <x v="417"/>
    <s v="User-centric fault-tolerant archive"/>
    <n v="9400"/>
    <n v="6015"/>
    <n v="63.989361702127653"/>
    <x v="0"/>
    <n v="118"/>
    <n v="50.974576271186443"/>
    <x v="1"/>
    <s v="USD"/>
    <x v="399"/>
    <x v="401"/>
    <b v="0"/>
    <b v="1"/>
    <x v="8"/>
    <x v="2"/>
    <s v="wearables"/>
  </r>
  <r>
    <n v="422"/>
    <x v="418"/>
    <s v="Reverse-engineered regional knowledge user"/>
    <n v="8700"/>
    <n v="11075"/>
    <n v="127.29885057471265"/>
    <x v="1"/>
    <n v="205"/>
    <n v="54.024390243902438"/>
    <x v="1"/>
    <s v="USD"/>
    <x v="400"/>
    <x v="402"/>
    <b v="0"/>
    <b v="1"/>
    <x v="3"/>
    <x v="3"/>
    <s v="plays"/>
  </r>
  <r>
    <n v="423"/>
    <x v="419"/>
    <s v="Self-enabling real-time definition"/>
    <n v="147800"/>
    <n v="15723"/>
    <n v="10.638024357239512"/>
    <x v="0"/>
    <n v="162"/>
    <n v="97.055555555555557"/>
    <x v="1"/>
    <s v="USD"/>
    <x v="116"/>
    <x v="403"/>
    <b v="0"/>
    <b v="1"/>
    <x v="0"/>
    <x v="0"/>
    <s v="food trucks"/>
  </r>
  <r>
    <n v="424"/>
    <x v="420"/>
    <s v="User-centric impactful projection"/>
    <n v="5100"/>
    <n v="2064"/>
    <n v="40.470588235294116"/>
    <x v="0"/>
    <n v="83"/>
    <n v="24.867469879518072"/>
    <x v="1"/>
    <s v="USD"/>
    <x v="401"/>
    <x v="404"/>
    <b v="0"/>
    <b v="0"/>
    <x v="7"/>
    <x v="1"/>
    <s v="indie rock"/>
  </r>
  <r>
    <n v="425"/>
    <x v="421"/>
    <s v="Vision-oriented actuating hardware"/>
    <n v="2700"/>
    <n v="7767"/>
    <n v="287.66666666666663"/>
    <x v="1"/>
    <n v="92"/>
    <n v="84.423913043478265"/>
    <x v="1"/>
    <s v="USD"/>
    <x v="402"/>
    <x v="405"/>
    <b v="0"/>
    <b v="0"/>
    <x v="14"/>
    <x v="7"/>
    <s v="photography books"/>
  </r>
  <r>
    <n v="426"/>
    <x v="422"/>
    <s v="Virtual leadingedge framework"/>
    <n v="1800"/>
    <n v="10313"/>
    <n v="572.94444444444446"/>
    <x v="1"/>
    <n v="219"/>
    <n v="47.091324200913242"/>
    <x v="1"/>
    <s v="USD"/>
    <x v="403"/>
    <x v="406"/>
    <b v="0"/>
    <b v="0"/>
    <x v="3"/>
    <x v="3"/>
    <s v="plays"/>
  </r>
  <r>
    <n v="427"/>
    <x v="423"/>
    <s v="Managed discrete framework"/>
    <n v="174500"/>
    <n v="197018"/>
    <n v="112.90429799426933"/>
    <x v="1"/>
    <n v="2526"/>
    <n v="77.996041171813147"/>
    <x v="1"/>
    <s v="USD"/>
    <x v="404"/>
    <x v="407"/>
    <b v="0"/>
    <b v="1"/>
    <x v="3"/>
    <x v="3"/>
    <s v="plays"/>
  </r>
  <r>
    <n v="428"/>
    <x v="424"/>
    <s v="Progressive zero-defect capability"/>
    <n v="101400"/>
    <n v="47037"/>
    <n v="46.387573964497044"/>
    <x v="0"/>
    <n v="747"/>
    <n v="62.967871485943775"/>
    <x v="1"/>
    <s v="USD"/>
    <x v="405"/>
    <x v="408"/>
    <b v="0"/>
    <b v="0"/>
    <x v="10"/>
    <x v="4"/>
    <s v="animation"/>
  </r>
  <r>
    <n v="429"/>
    <x v="425"/>
    <s v="Right-sized demand-driven adapter"/>
    <n v="191000"/>
    <n v="173191"/>
    <n v="90.675916230366497"/>
    <x v="3"/>
    <n v="2138"/>
    <n v="81.006080449017773"/>
    <x v="1"/>
    <s v="USD"/>
    <x v="406"/>
    <x v="409"/>
    <b v="0"/>
    <b v="1"/>
    <x v="14"/>
    <x v="7"/>
    <s v="photography books"/>
  </r>
  <r>
    <n v="430"/>
    <x v="426"/>
    <s v="Re-engineered attitude-oriented frame"/>
    <n v="8100"/>
    <n v="5487"/>
    <n v="67.740740740740748"/>
    <x v="0"/>
    <n v="84"/>
    <n v="65.321428571428569"/>
    <x v="1"/>
    <s v="USD"/>
    <x v="407"/>
    <x v="410"/>
    <b v="0"/>
    <b v="0"/>
    <x v="3"/>
    <x v="3"/>
    <s v="plays"/>
  </r>
  <r>
    <n v="431"/>
    <x v="427"/>
    <s v="Compatible multimedia utilization"/>
    <n v="5100"/>
    <n v="9817"/>
    <n v="192.49019607843135"/>
    <x v="1"/>
    <n v="94"/>
    <n v="104.43617021276596"/>
    <x v="1"/>
    <s v="USD"/>
    <x v="408"/>
    <x v="312"/>
    <b v="1"/>
    <b v="0"/>
    <x v="3"/>
    <x v="3"/>
    <s v="plays"/>
  </r>
  <r>
    <n v="432"/>
    <x v="428"/>
    <s v="Re-contextualized dedicated hardware"/>
    <n v="7700"/>
    <n v="6369"/>
    <n v="82.714285714285722"/>
    <x v="0"/>
    <n v="91"/>
    <n v="69.989010989010993"/>
    <x v="1"/>
    <s v="USD"/>
    <x v="409"/>
    <x v="411"/>
    <b v="0"/>
    <b v="0"/>
    <x v="3"/>
    <x v="3"/>
    <s v="plays"/>
  </r>
  <r>
    <n v="433"/>
    <x v="429"/>
    <s v="Decentralized composite paradigm"/>
    <n v="121400"/>
    <n v="65755"/>
    <n v="54.163920922570021"/>
    <x v="0"/>
    <n v="792"/>
    <n v="83.023989898989896"/>
    <x v="1"/>
    <s v="USD"/>
    <x v="410"/>
    <x v="412"/>
    <b v="0"/>
    <b v="1"/>
    <x v="4"/>
    <x v="4"/>
    <s v="documentary"/>
  </r>
  <r>
    <n v="434"/>
    <x v="430"/>
    <s v="Cloned transitional hierarchy"/>
    <n v="5400"/>
    <n v="903"/>
    <n v="16.722222222222221"/>
    <x v="3"/>
    <n v="10"/>
    <n v="90.3"/>
    <x v="0"/>
    <s v="CAD"/>
    <x v="411"/>
    <x v="413"/>
    <b v="1"/>
    <b v="0"/>
    <x v="3"/>
    <x v="3"/>
    <s v="plays"/>
  </r>
  <r>
    <n v="435"/>
    <x v="431"/>
    <s v="Advanced discrete leverage"/>
    <n v="152400"/>
    <n v="178120"/>
    <n v="116.87664041994749"/>
    <x v="1"/>
    <n v="1713"/>
    <n v="103.98131932282546"/>
    <x v="6"/>
    <s v="EUR"/>
    <x v="412"/>
    <x v="414"/>
    <b v="0"/>
    <b v="1"/>
    <x v="3"/>
    <x v="3"/>
    <s v="plays"/>
  </r>
  <r>
    <n v="436"/>
    <x v="432"/>
    <s v="Open-source incremental throughput"/>
    <n v="1300"/>
    <n v="13678"/>
    <n v="1052.1538461538462"/>
    <x v="1"/>
    <n v="249"/>
    <n v="54.931726907630519"/>
    <x v="1"/>
    <s v="USD"/>
    <x v="413"/>
    <x v="354"/>
    <b v="0"/>
    <b v="0"/>
    <x v="17"/>
    <x v="1"/>
    <s v="jazz"/>
  </r>
  <r>
    <n v="437"/>
    <x v="433"/>
    <s v="Centralized regional interface"/>
    <n v="8100"/>
    <n v="9969"/>
    <n v="123.07407407407408"/>
    <x v="1"/>
    <n v="192"/>
    <n v="51.921875"/>
    <x v="1"/>
    <s v="USD"/>
    <x v="414"/>
    <x v="415"/>
    <b v="0"/>
    <b v="1"/>
    <x v="10"/>
    <x v="4"/>
    <s v="animation"/>
  </r>
  <r>
    <n v="438"/>
    <x v="434"/>
    <s v="Streamlined web-enabled knowledgebase"/>
    <n v="8300"/>
    <n v="14827"/>
    <n v="178.63855421686748"/>
    <x v="1"/>
    <n v="247"/>
    <n v="60.02834008097166"/>
    <x v="1"/>
    <s v="USD"/>
    <x v="415"/>
    <x v="416"/>
    <b v="0"/>
    <b v="0"/>
    <x v="3"/>
    <x v="3"/>
    <s v="plays"/>
  </r>
  <r>
    <n v="439"/>
    <x v="435"/>
    <s v="Digitized transitional monitoring"/>
    <n v="28400"/>
    <n v="100900"/>
    <n v="355.28169014084506"/>
    <x v="1"/>
    <n v="2293"/>
    <n v="44.003488879197555"/>
    <x v="1"/>
    <s v="USD"/>
    <x v="416"/>
    <x v="417"/>
    <b v="0"/>
    <b v="0"/>
    <x v="22"/>
    <x v="4"/>
    <s v="science fiction"/>
  </r>
  <r>
    <n v="440"/>
    <x v="436"/>
    <s v="Networked optimal adapter"/>
    <n v="102500"/>
    <n v="165954"/>
    <n v="161.90634146341463"/>
    <x v="1"/>
    <n v="3131"/>
    <n v="53.003513254551258"/>
    <x v="1"/>
    <s v="USD"/>
    <x v="417"/>
    <x v="418"/>
    <b v="0"/>
    <b v="0"/>
    <x v="19"/>
    <x v="4"/>
    <s v="television"/>
  </r>
  <r>
    <n v="441"/>
    <x v="437"/>
    <s v="Automated optimal function"/>
    <n v="7000"/>
    <n v="1744"/>
    <n v="24.914285714285715"/>
    <x v="0"/>
    <n v="32"/>
    <n v="54.5"/>
    <x v="1"/>
    <s v="USD"/>
    <x v="418"/>
    <x v="419"/>
    <b v="0"/>
    <b v="0"/>
    <x v="8"/>
    <x v="2"/>
    <s v="wearables"/>
  </r>
  <r>
    <n v="442"/>
    <x v="438"/>
    <s v="Devolved system-worthy framework"/>
    <n v="5400"/>
    <n v="10731"/>
    <n v="198.72222222222223"/>
    <x v="1"/>
    <n v="143"/>
    <n v="75.04195804195804"/>
    <x v="6"/>
    <s v="EUR"/>
    <x v="419"/>
    <x v="420"/>
    <b v="0"/>
    <b v="0"/>
    <x v="3"/>
    <x v="3"/>
    <s v="plays"/>
  </r>
  <r>
    <n v="443"/>
    <x v="439"/>
    <s v="Stand-alone user-facing service-desk"/>
    <n v="9300"/>
    <n v="3232"/>
    <n v="34.752688172043008"/>
    <x v="3"/>
    <n v="90"/>
    <n v="35.911111111111111"/>
    <x v="1"/>
    <s v="USD"/>
    <x v="420"/>
    <x v="421"/>
    <b v="0"/>
    <b v="0"/>
    <x v="3"/>
    <x v="3"/>
    <s v="plays"/>
  </r>
  <r>
    <n v="444"/>
    <x v="347"/>
    <s v="Versatile global attitude"/>
    <n v="6200"/>
    <n v="10938"/>
    <n v="176.41935483870967"/>
    <x v="1"/>
    <n v="296"/>
    <n v="36.952702702702702"/>
    <x v="1"/>
    <s v="USD"/>
    <x v="421"/>
    <x v="422"/>
    <b v="0"/>
    <b v="1"/>
    <x v="7"/>
    <x v="1"/>
    <s v="indie rock"/>
  </r>
  <r>
    <n v="445"/>
    <x v="440"/>
    <s v="Intuitive demand-driven Local Area Network"/>
    <n v="2100"/>
    <n v="10739"/>
    <n v="511.38095238095235"/>
    <x v="1"/>
    <n v="170"/>
    <n v="63.170588235294119"/>
    <x v="1"/>
    <s v="USD"/>
    <x v="422"/>
    <x v="423"/>
    <b v="0"/>
    <b v="1"/>
    <x v="3"/>
    <x v="3"/>
    <s v="plays"/>
  </r>
  <r>
    <n v="446"/>
    <x v="441"/>
    <s v="Assimilated uniform methodology"/>
    <n v="6800"/>
    <n v="5579"/>
    <n v="82.044117647058826"/>
    <x v="0"/>
    <n v="186"/>
    <n v="29.99462365591398"/>
    <x v="1"/>
    <s v="USD"/>
    <x v="423"/>
    <x v="424"/>
    <b v="0"/>
    <b v="0"/>
    <x v="8"/>
    <x v="2"/>
    <s v="wearables"/>
  </r>
  <r>
    <n v="447"/>
    <x v="442"/>
    <s v="Self-enabling next generation algorithm"/>
    <n v="155200"/>
    <n v="37754"/>
    <n v="24.326030927835053"/>
    <x v="3"/>
    <n v="439"/>
    <n v="86"/>
    <x v="4"/>
    <s v="GBP"/>
    <x v="424"/>
    <x v="425"/>
    <b v="0"/>
    <b v="0"/>
    <x v="19"/>
    <x v="4"/>
    <s v="television"/>
  </r>
  <r>
    <n v="448"/>
    <x v="443"/>
    <s v="Object-based demand-driven strategy"/>
    <n v="89900"/>
    <n v="45384"/>
    <n v="50.482758620689658"/>
    <x v="0"/>
    <n v="605"/>
    <n v="75.014876033057845"/>
    <x v="1"/>
    <s v="USD"/>
    <x v="425"/>
    <x v="426"/>
    <b v="0"/>
    <b v="1"/>
    <x v="11"/>
    <x v="6"/>
    <s v="video games"/>
  </r>
  <r>
    <n v="449"/>
    <x v="444"/>
    <s v="Public-key coherent ability"/>
    <n v="900"/>
    <n v="8703"/>
    <n v="967"/>
    <x v="1"/>
    <n v="86"/>
    <n v="101.19767441860465"/>
    <x v="3"/>
    <s v="DKK"/>
    <x v="426"/>
    <x v="427"/>
    <b v="0"/>
    <b v="0"/>
    <x v="11"/>
    <x v="6"/>
    <s v="video games"/>
  </r>
  <r>
    <n v="450"/>
    <x v="445"/>
    <s v="Up-sized composite success"/>
    <n v="100"/>
    <n v="4"/>
    <n v="4"/>
    <x v="0"/>
    <n v="1"/>
    <n v="4"/>
    <x v="0"/>
    <s v="CAD"/>
    <x v="427"/>
    <x v="428"/>
    <b v="0"/>
    <b v="0"/>
    <x v="10"/>
    <x v="4"/>
    <s v="animation"/>
  </r>
  <r>
    <n v="451"/>
    <x v="446"/>
    <s v="Innovative exuding matrix"/>
    <n v="148400"/>
    <n v="182302"/>
    <n v="122.84501347708894"/>
    <x v="1"/>
    <n v="6286"/>
    <n v="29.001272669424118"/>
    <x v="1"/>
    <s v="USD"/>
    <x v="428"/>
    <x v="429"/>
    <b v="0"/>
    <b v="0"/>
    <x v="1"/>
    <x v="1"/>
    <s v="rock"/>
  </r>
  <r>
    <n v="452"/>
    <x v="447"/>
    <s v="Realigned impactful artificial intelligence"/>
    <n v="4800"/>
    <n v="3045"/>
    <n v="63.4375"/>
    <x v="0"/>
    <n v="31"/>
    <n v="98.225806451612897"/>
    <x v="1"/>
    <s v="USD"/>
    <x v="429"/>
    <x v="430"/>
    <b v="0"/>
    <b v="0"/>
    <x v="6"/>
    <x v="4"/>
    <s v="drama"/>
  </r>
  <r>
    <n v="453"/>
    <x v="448"/>
    <s v="Multi-layered multi-tasking secured line"/>
    <n v="182400"/>
    <n v="102749"/>
    <n v="56.331688596491226"/>
    <x v="0"/>
    <n v="1181"/>
    <n v="87.001693480101608"/>
    <x v="1"/>
    <s v="USD"/>
    <x v="411"/>
    <x v="431"/>
    <b v="0"/>
    <b v="0"/>
    <x v="22"/>
    <x v="4"/>
    <s v="science fiction"/>
  </r>
  <r>
    <n v="454"/>
    <x v="449"/>
    <s v="Upgradable upward-trending portal"/>
    <n v="4000"/>
    <n v="1763"/>
    <n v="44.074999999999996"/>
    <x v="0"/>
    <n v="39"/>
    <n v="45.205128205128204"/>
    <x v="1"/>
    <s v="USD"/>
    <x v="430"/>
    <x v="432"/>
    <b v="0"/>
    <b v="1"/>
    <x v="6"/>
    <x v="4"/>
    <s v="drama"/>
  </r>
  <r>
    <n v="455"/>
    <x v="450"/>
    <s v="Profit-focused global product"/>
    <n v="116500"/>
    <n v="137904"/>
    <n v="118.37253218884121"/>
    <x v="1"/>
    <n v="3727"/>
    <n v="37.001341561577675"/>
    <x v="1"/>
    <s v="USD"/>
    <x v="431"/>
    <x v="433"/>
    <b v="0"/>
    <b v="0"/>
    <x v="3"/>
    <x v="3"/>
    <s v="plays"/>
  </r>
  <r>
    <n v="456"/>
    <x v="451"/>
    <s v="Operative well-modulated data-warehouse"/>
    <n v="146400"/>
    <n v="152438"/>
    <n v="104.1243169398907"/>
    <x v="1"/>
    <n v="1605"/>
    <n v="94.976947040498445"/>
    <x v="1"/>
    <s v="USD"/>
    <x v="432"/>
    <x v="434"/>
    <b v="0"/>
    <b v="1"/>
    <x v="7"/>
    <x v="1"/>
    <s v="indie rock"/>
  </r>
  <r>
    <n v="457"/>
    <x v="452"/>
    <s v="Cloned asymmetric functionalities"/>
    <n v="5000"/>
    <n v="1332"/>
    <n v="26.640000000000004"/>
    <x v="0"/>
    <n v="46"/>
    <n v="28.956521739130434"/>
    <x v="1"/>
    <s v="USD"/>
    <x v="433"/>
    <x v="435"/>
    <b v="0"/>
    <b v="0"/>
    <x v="3"/>
    <x v="3"/>
    <s v="plays"/>
  </r>
  <r>
    <n v="458"/>
    <x v="453"/>
    <s v="Pre-emptive neutral portal"/>
    <n v="33800"/>
    <n v="118706"/>
    <n v="351.20118343195264"/>
    <x v="1"/>
    <n v="2120"/>
    <n v="55.993396226415094"/>
    <x v="1"/>
    <s v="USD"/>
    <x v="434"/>
    <x v="436"/>
    <b v="0"/>
    <b v="0"/>
    <x v="3"/>
    <x v="3"/>
    <s v="plays"/>
  </r>
  <r>
    <n v="459"/>
    <x v="454"/>
    <s v="Switchable demand-driven help-desk"/>
    <n v="6300"/>
    <n v="5674"/>
    <n v="90.063492063492063"/>
    <x v="0"/>
    <n v="105"/>
    <n v="54.038095238095238"/>
    <x v="1"/>
    <s v="USD"/>
    <x v="435"/>
    <x v="437"/>
    <b v="0"/>
    <b v="0"/>
    <x v="4"/>
    <x v="4"/>
    <s v="documentary"/>
  </r>
  <r>
    <n v="460"/>
    <x v="455"/>
    <s v="Business-focused static ability"/>
    <n v="2400"/>
    <n v="4119"/>
    <n v="171.625"/>
    <x v="1"/>
    <n v="50"/>
    <n v="82.38"/>
    <x v="1"/>
    <s v="USD"/>
    <x v="8"/>
    <x v="438"/>
    <b v="0"/>
    <b v="0"/>
    <x v="3"/>
    <x v="3"/>
    <s v="plays"/>
  </r>
  <r>
    <n v="461"/>
    <x v="456"/>
    <s v="Networked secondary structure"/>
    <n v="98800"/>
    <n v="139354"/>
    <n v="141.04655870445345"/>
    <x v="1"/>
    <n v="2080"/>
    <n v="66.997115384615384"/>
    <x v="1"/>
    <s v="USD"/>
    <x v="436"/>
    <x v="439"/>
    <b v="0"/>
    <b v="0"/>
    <x v="6"/>
    <x v="4"/>
    <s v="drama"/>
  </r>
  <r>
    <n v="462"/>
    <x v="457"/>
    <s v="Total multimedia website"/>
    <n v="188800"/>
    <n v="57734"/>
    <n v="30.57944915254237"/>
    <x v="0"/>
    <n v="535"/>
    <n v="107.91401869158878"/>
    <x v="1"/>
    <s v="USD"/>
    <x v="385"/>
    <x v="440"/>
    <b v="0"/>
    <b v="0"/>
    <x v="20"/>
    <x v="6"/>
    <s v="mobile games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x v="437"/>
    <x v="441"/>
    <b v="0"/>
    <b v="0"/>
    <x v="10"/>
    <x v="4"/>
    <s v="animation"/>
  </r>
  <r>
    <n v="464"/>
    <x v="459"/>
    <s v="Pre-emptive mission-critical hardware"/>
    <n v="71200"/>
    <n v="95020"/>
    <n v="133.45505617977528"/>
    <x v="1"/>
    <n v="2436"/>
    <n v="39.006568144499177"/>
    <x v="1"/>
    <s v="USD"/>
    <x v="438"/>
    <x v="442"/>
    <b v="0"/>
    <b v="0"/>
    <x v="3"/>
    <x v="3"/>
    <s v="plays"/>
  </r>
  <r>
    <n v="465"/>
    <x v="460"/>
    <s v="Up-sized responsive protocol"/>
    <n v="4700"/>
    <n v="8829"/>
    <n v="187.85106382978722"/>
    <x v="1"/>
    <n v="80"/>
    <n v="110.3625"/>
    <x v="1"/>
    <s v="USD"/>
    <x v="439"/>
    <x v="443"/>
    <b v="0"/>
    <b v="0"/>
    <x v="18"/>
    <x v="5"/>
    <s v="translations"/>
  </r>
  <r>
    <n v="466"/>
    <x v="461"/>
    <s v="Pre-emptive transitional frame"/>
    <n v="1200"/>
    <n v="3984"/>
    <n v="332"/>
    <x v="1"/>
    <n v="42"/>
    <n v="94.857142857142861"/>
    <x v="1"/>
    <s v="USD"/>
    <x v="440"/>
    <x v="444"/>
    <b v="0"/>
    <b v="1"/>
    <x v="8"/>
    <x v="2"/>
    <s v="wearables"/>
  </r>
  <r>
    <n v="467"/>
    <x v="462"/>
    <s v="Profit-focused content-based application"/>
    <n v="1400"/>
    <n v="8053"/>
    <n v="575.21428571428578"/>
    <x v="1"/>
    <n v="139"/>
    <n v="57.935251798561154"/>
    <x v="0"/>
    <s v="CAD"/>
    <x v="441"/>
    <x v="445"/>
    <b v="0"/>
    <b v="1"/>
    <x v="2"/>
    <x v="2"/>
    <s v="web"/>
  </r>
  <r>
    <n v="468"/>
    <x v="463"/>
    <s v="Streamlined neutral analyzer"/>
    <n v="4000"/>
    <n v="1620"/>
    <n v="40.5"/>
    <x v="0"/>
    <n v="16"/>
    <n v="101.25"/>
    <x v="1"/>
    <s v="USD"/>
    <x v="442"/>
    <x v="368"/>
    <b v="0"/>
    <b v="0"/>
    <x v="3"/>
    <x v="3"/>
    <s v="plays"/>
  </r>
  <r>
    <n v="469"/>
    <x v="464"/>
    <s v="Assimilated neutral utilization"/>
    <n v="5600"/>
    <n v="10328"/>
    <n v="184.42857142857144"/>
    <x v="1"/>
    <n v="159"/>
    <n v="64.95597484276729"/>
    <x v="1"/>
    <s v="USD"/>
    <x v="443"/>
    <x v="446"/>
    <b v="0"/>
    <b v="0"/>
    <x v="6"/>
    <x v="4"/>
    <s v="drama"/>
  </r>
  <r>
    <n v="470"/>
    <x v="465"/>
    <s v="Extended dedicated archive"/>
    <n v="3600"/>
    <n v="10289"/>
    <n v="285.80555555555554"/>
    <x v="1"/>
    <n v="381"/>
    <n v="27.00524934383202"/>
    <x v="1"/>
    <s v="USD"/>
    <x v="315"/>
    <x v="447"/>
    <b v="0"/>
    <b v="0"/>
    <x v="8"/>
    <x v="2"/>
    <s v="wearables"/>
  </r>
  <r>
    <n v="471"/>
    <x v="197"/>
    <s v="Configurable static help-desk"/>
    <n v="3100"/>
    <n v="9889"/>
    <n v="319"/>
    <x v="1"/>
    <n v="194"/>
    <n v="50.97422680412371"/>
    <x v="4"/>
    <s v="GBP"/>
    <x v="444"/>
    <x v="448"/>
    <b v="0"/>
    <b v="1"/>
    <x v="0"/>
    <x v="0"/>
    <s v="food trucks"/>
  </r>
  <r>
    <n v="472"/>
    <x v="466"/>
    <s v="Self-enabling clear-thinking framework"/>
    <n v="153800"/>
    <n v="60342"/>
    <n v="39.234070221066318"/>
    <x v="0"/>
    <n v="575"/>
    <n v="104.94260869565217"/>
    <x v="1"/>
    <s v="USD"/>
    <x v="445"/>
    <x v="178"/>
    <b v="0"/>
    <b v="0"/>
    <x v="1"/>
    <x v="1"/>
    <s v="rock"/>
  </r>
  <r>
    <n v="473"/>
    <x v="467"/>
    <s v="Assimilated fault-tolerant capacity"/>
    <n v="5000"/>
    <n v="8907"/>
    <n v="178.14000000000001"/>
    <x v="1"/>
    <n v="106"/>
    <n v="84.028301886792448"/>
    <x v="1"/>
    <s v="USD"/>
    <x v="446"/>
    <x v="449"/>
    <b v="0"/>
    <b v="0"/>
    <x v="5"/>
    <x v="1"/>
    <s v="electric music"/>
  </r>
  <r>
    <n v="474"/>
    <x v="468"/>
    <s v="Enhanced neutral ability"/>
    <n v="4000"/>
    <n v="14606"/>
    <n v="365.15"/>
    <x v="1"/>
    <n v="142"/>
    <n v="102.85915492957747"/>
    <x v="1"/>
    <s v="USD"/>
    <x v="447"/>
    <x v="450"/>
    <b v="0"/>
    <b v="0"/>
    <x v="19"/>
    <x v="4"/>
    <s v="television"/>
  </r>
  <r>
    <n v="475"/>
    <x v="469"/>
    <s v="Function-based attitude-oriented groupware"/>
    <n v="7400"/>
    <n v="8432"/>
    <n v="113.94594594594594"/>
    <x v="1"/>
    <n v="211"/>
    <n v="39.962085308056871"/>
    <x v="1"/>
    <s v="USD"/>
    <x v="448"/>
    <x v="451"/>
    <b v="0"/>
    <b v="1"/>
    <x v="18"/>
    <x v="5"/>
    <s v="translations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x v="342"/>
    <x v="452"/>
    <b v="0"/>
    <b v="0"/>
    <x v="13"/>
    <x v="5"/>
    <s v="fiction"/>
  </r>
  <r>
    <n v="477"/>
    <x v="471"/>
    <s v="Organic object-oriented core"/>
    <n v="8500"/>
    <n v="4613"/>
    <n v="54.270588235294113"/>
    <x v="0"/>
    <n v="113"/>
    <n v="40.823008849557525"/>
    <x v="1"/>
    <s v="USD"/>
    <x v="449"/>
    <x v="453"/>
    <b v="0"/>
    <b v="0"/>
    <x v="22"/>
    <x v="4"/>
    <s v="science fiction"/>
  </r>
  <r>
    <n v="478"/>
    <x v="472"/>
    <s v="Balanced impactful circuit"/>
    <n v="68800"/>
    <n v="162603"/>
    <n v="236.34156976744185"/>
    <x v="1"/>
    <n v="2756"/>
    <n v="58.999637155297535"/>
    <x v="1"/>
    <s v="USD"/>
    <x v="450"/>
    <x v="454"/>
    <b v="0"/>
    <b v="0"/>
    <x v="8"/>
    <x v="2"/>
    <s v="wearables"/>
  </r>
  <r>
    <n v="479"/>
    <x v="473"/>
    <s v="Future-proofed heuristic encryption"/>
    <n v="2400"/>
    <n v="12310"/>
    <n v="512.91666666666663"/>
    <x v="1"/>
    <n v="173"/>
    <n v="71.156069364161851"/>
    <x v="4"/>
    <s v="GBP"/>
    <x v="451"/>
    <x v="455"/>
    <b v="0"/>
    <b v="0"/>
    <x v="0"/>
    <x v="0"/>
    <s v="food trucks"/>
  </r>
  <r>
    <n v="480"/>
    <x v="474"/>
    <s v="Balanced bifurcated leverage"/>
    <n v="8600"/>
    <n v="8656"/>
    <n v="100.65116279069768"/>
    <x v="1"/>
    <n v="87"/>
    <n v="99.494252873563212"/>
    <x v="1"/>
    <s v="USD"/>
    <x v="452"/>
    <x v="456"/>
    <b v="0"/>
    <b v="1"/>
    <x v="14"/>
    <x v="7"/>
    <s v="photography books"/>
  </r>
  <r>
    <n v="481"/>
    <x v="475"/>
    <s v="Sharable discrete budgetary management"/>
    <n v="196600"/>
    <n v="159931"/>
    <n v="81.348423194303152"/>
    <x v="0"/>
    <n v="1538"/>
    <n v="103.98634590377114"/>
    <x v="1"/>
    <s v="USD"/>
    <x v="453"/>
    <x v="457"/>
    <b v="0"/>
    <b v="1"/>
    <x v="3"/>
    <x v="3"/>
    <s v="plays"/>
  </r>
  <r>
    <n v="482"/>
    <x v="476"/>
    <s v="Focused solution-oriented instruction set"/>
    <n v="4200"/>
    <n v="689"/>
    <n v="16.404761904761905"/>
    <x v="0"/>
    <n v="9"/>
    <n v="76.555555555555557"/>
    <x v="1"/>
    <s v="USD"/>
    <x v="454"/>
    <x v="458"/>
    <b v="0"/>
    <b v="1"/>
    <x v="13"/>
    <x v="5"/>
    <s v="fiction"/>
  </r>
  <r>
    <n v="483"/>
    <x v="477"/>
    <s v="Down-sized actuating infrastructure"/>
    <n v="91400"/>
    <n v="48236"/>
    <n v="52.774617067833695"/>
    <x v="0"/>
    <n v="554"/>
    <n v="87.068592057761734"/>
    <x v="1"/>
    <s v="USD"/>
    <x v="455"/>
    <x v="459"/>
    <b v="0"/>
    <b v="0"/>
    <x v="3"/>
    <x v="3"/>
    <s v="plays"/>
  </r>
  <r>
    <n v="484"/>
    <x v="478"/>
    <s v="Synergistic cohesive adapter"/>
    <n v="29600"/>
    <n v="77021"/>
    <n v="260.20608108108109"/>
    <x v="1"/>
    <n v="1572"/>
    <n v="48.99554707379135"/>
    <x v="4"/>
    <s v="GBP"/>
    <x v="456"/>
    <x v="460"/>
    <b v="0"/>
    <b v="1"/>
    <x v="0"/>
    <x v="0"/>
    <s v="food trucks"/>
  </r>
  <r>
    <n v="485"/>
    <x v="479"/>
    <s v="Quality-focused mission-critical structure"/>
    <n v="90600"/>
    <n v="27844"/>
    <n v="30.73289183222958"/>
    <x v="0"/>
    <n v="648"/>
    <n v="42.969135802469133"/>
    <x v="4"/>
    <s v="GBP"/>
    <x v="457"/>
    <x v="461"/>
    <b v="0"/>
    <b v="0"/>
    <x v="3"/>
    <x v="3"/>
    <s v="plays"/>
  </r>
  <r>
    <n v="486"/>
    <x v="480"/>
    <s v="Compatible exuding Graphical User Interface"/>
    <n v="5200"/>
    <n v="702"/>
    <n v="13.5"/>
    <x v="0"/>
    <n v="21"/>
    <n v="33.428571428571431"/>
    <x v="4"/>
    <s v="GBP"/>
    <x v="458"/>
    <x v="462"/>
    <b v="0"/>
    <b v="1"/>
    <x v="18"/>
    <x v="5"/>
    <s v="translations"/>
  </r>
  <r>
    <n v="487"/>
    <x v="481"/>
    <s v="Monitored 24/7 time-frame"/>
    <n v="110300"/>
    <n v="197024"/>
    <n v="178.62556663644605"/>
    <x v="1"/>
    <n v="2346"/>
    <n v="83.982949701619773"/>
    <x v="1"/>
    <s v="USD"/>
    <x v="459"/>
    <x v="463"/>
    <b v="0"/>
    <b v="0"/>
    <x v="3"/>
    <x v="3"/>
    <s v="plays"/>
  </r>
  <r>
    <n v="488"/>
    <x v="482"/>
    <s v="Virtual secondary open architecture"/>
    <n v="5300"/>
    <n v="11663"/>
    <n v="220.0566037735849"/>
    <x v="1"/>
    <n v="115"/>
    <n v="101.41739130434783"/>
    <x v="1"/>
    <s v="USD"/>
    <x v="460"/>
    <x v="464"/>
    <b v="0"/>
    <b v="0"/>
    <x v="3"/>
    <x v="3"/>
    <s v="plays"/>
  </r>
  <r>
    <n v="489"/>
    <x v="483"/>
    <s v="Down-sized mobile time-frame"/>
    <n v="9200"/>
    <n v="9339"/>
    <n v="101.5108695652174"/>
    <x v="1"/>
    <n v="85"/>
    <n v="109.87058823529412"/>
    <x v="6"/>
    <s v="EUR"/>
    <x v="461"/>
    <x v="465"/>
    <b v="0"/>
    <b v="0"/>
    <x v="8"/>
    <x v="2"/>
    <s v="wearables"/>
  </r>
  <r>
    <n v="490"/>
    <x v="484"/>
    <s v="Innovative disintermediate encryption"/>
    <n v="2400"/>
    <n v="4596"/>
    <n v="191.5"/>
    <x v="1"/>
    <n v="144"/>
    <n v="31.916666666666668"/>
    <x v="1"/>
    <s v="USD"/>
    <x v="462"/>
    <x v="466"/>
    <b v="0"/>
    <b v="0"/>
    <x v="23"/>
    <x v="8"/>
    <s v="audio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x v="463"/>
    <x v="467"/>
    <b v="0"/>
    <b v="1"/>
    <x v="0"/>
    <x v="0"/>
    <s v="food trucks"/>
  </r>
  <r>
    <n v="492"/>
    <x v="486"/>
    <s v="Persevering interactive matrix"/>
    <n v="191000"/>
    <n v="45831"/>
    <n v="23.995287958115181"/>
    <x v="3"/>
    <n v="595"/>
    <n v="77.026890756302521"/>
    <x v="1"/>
    <s v="USD"/>
    <x v="464"/>
    <x v="468"/>
    <b v="1"/>
    <b v="1"/>
    <x v="12"/>
    <x v="4"/>
    <s v="shorts"/>
  </r>
  <r>
    <n v="493"/>
    <x v="487"/>
    <s v="Seamless background framework"/>
    <n v="900"/>
    <n v="6514"/>
    <n v="723.77777777777771"/>
    <x v="1"/>
    <n v="64"/>
    <n v="101.78125"/>
    <x v="1"/>
    <s v="USD"/>
    <x v="465"/>
    <x v="469"/>
    <b v="0"/>
    <b v="0"/>
    <x v="14"/>
    <x v="7"/>
    <s v="photography books"/>
  </r>
  <r>
    <n v="494"/>
    <x v="488"/>
    <s v="Balanced upward-trending productivity"/>
    <n v="2500"/>
    <n v="13684"/>
    <n v="547.36"/>
    <x v="1"/>
    <n v="268"/>
    <n v="51.059701492537314"/>
    <x v="1"/>
    <s v="USD"/>
    <x v="466"/>
    <x v="470"/>
    <b v="0"/>
    <b v="0"/>
    <x v="8"/>
    <x v="2"/>
    <s v="wearables"/>
  </r>
  <r>
    <n v="495"/>
    <x v="489"/>
    <s v="Centralized clear-thinking solution"/>
    <n v="3200"/>
    <n v="13264"/>
    <n v="414.49999999999994"/>
    <x v="1"/>
    <n v="195"/>
    <n v="68.02051282051282"/>
    <x v="3"/>
    <s v="DKK"/>
    <x v="467"/>
    <x v="471"/>
    <b v="0"/>
    <b v="0"/>
    <x v="3"/>
    <x v="3"/>
    <s v="plays"/>
  </r>
  <r>
    <n v="496"/>
    <x v="490"/>
    <s v="Optimized bi-directional extranet"/>
    <n v="183800"/>
    <n v="1667"/>
    <n v="0.90696409140369971"/>
    <x v="0"/>
    <n v="54"/>
    <n v="30.87037037037037"/>
    <x v="1"/>
    <s v="USD"/>
    <x v="468"/>
    <x v="472"/>
    <b v="0"/>
    <b v="0"/>
    <x v="10"/>
    <x v="4"/>
    <s v="animation"/>
  </r>
  <r>
    <n v="497"/>
    <x v="491"/>
    <s v="Intuitive actuating benchmark"/>
    <n v="9800"/>
    <n v="3349"/>
    <n v="34.173469387755098"/>
    <x v="0"/>
    <n v="120"/>
    <n v="27.908333333333335"/>
    <x v="1"/>
    <s v="USD"/>
    <x v="469"/>
    <x v="473"/>
    <b v="0"/>
    <b v="1"/>
    <x v="8"/>
    <x v="2"/>
    <s v="wearables"/>
  </r>
  <r>
    <n v="498"/>
    <x v="492"/>
    <s v="Devolved background project"/>
    <n v="193400"/>
    <n v="46317"/>
    <n v="23.948810754912099"/>
    <x v="0"/>
    <n v="579"/>
    <n v="79.994818652849744"/>
    <x v="3"/>
    <s v="DKK"/>
    <x v="470"/>
    <x v="474"/>
    <b v="0"/>
    <b v="0"/>
    <x v="2"/>
    <x v="2"/>
    <s v="web"/>
  </r>
  <r>
    <n v="499"/>
    <x v="493"/>
    <s v="Reverse-engineered executive emulation"/>
    <n v="163800"/>
    <n v="78743"/>
    <n v="48.072649572649574"/>
    <x v="0"/>
    <n v="2072"/>
    <n v="38.003378378378379"/>
    <x v="1"/>
    <s v="USD"/>
    <x v="471"/>
    <x v="475"/>
    <b v="0"/>
    <b v="1"/>
    <x v="4"/>
    <x v="4"/>
    <s v="documentary"/>
  </r>
  <r>
    <n v="500"/>
    <x v="494"/>
    <s v="Team-oriented clear-thinking matrix"/>
    <n v="100"/>
    <n v="0"/>
    <n v="0"/>
    <x v="0"/>
    <n v="0"/>
    <n v="0"/>
    <x v="1"/>
    <s v="USD"/>
    <x v="472"/>
    <x v="380"/>
    <b v="0"/>
    <b v="1"/>
    <x v="3"/>
    <x v="3"/>
    <s v="plays"/>
  </r>
  <r>
    <n v="501"/>
    <x v="495"/>
    <s v="Focused coherent methodology"/>
    <n v="153600"/>
    <n v="107743"/>
    <n v="70.145182291666657"/>
    <x v="0"/>
    <n v="1796"/>
    <n v="59.990534521158132"/>
    <x v="1"/>
    <s v="USD"/>
    <x v="473"/>
    <x v="353"/>
    <b v="0"/>
    <b v="0"/>
    <x v="4"/>
    <x v="4"/>
    <s v="documentary"/>
  </r>
  <r>
    <n v="502"/>
    <x v="212"/>
    <s v="Reduced context-sensitive complexity"/>
    <n v="1300"/>
    <n v="6889"/>
    <n v="529.92307692307691"/>
    <x v="1"/>
    <n v="186"/>
    <n v="37.037634408602152"/>
    <x v="2"/>
    <s v="AUD"/>
    <x v="474"/>
    <x v="476"/>
    <b v="0"/>
    <b v="1"/>
    <x v="11"/>
    <x v="6"/>
    <s v="video games"/>
  </r>
  <r>
    <n v="503"/>
    <x v="496"/>
    <s v="Decentralized 4thgeneration time-frame"/>
    <n v="25500"/>
    <n v="45983"/>
    <n v="180.32549019607845"/>
    <x v="1"/>
    <n v="460"/>
    <n v="99.963043478260872"/>
    <x v="1"/>
    <s v="USD"/>
    <x v="72"/>
    <x v="477"/>
    <b v="0"/>
    <b v="0"/>
    <x v="6"/>
    <x v="4"/>
    <s v="drama"/>
  </r>
  <r>
    <n v="504"/>
    <x v="497"/>
    <s v="De-engineered cohesive moderator"/>
    <n v="7500"/>
    <n v="6924"/>
    <n v="92.320000000000007"/>
    <x v="0"/>
    <n v="62"/>
    <n v="111.6774193548387"/>
    <x v="6"/>
    <s v="EUR"/>
    <x v="443"/>
    <x v="478"/>
    <b v="0"/>
    <b v="0"/>
    <x v="1"/>
    <x v="1"/>
    <s v="rock"/>
  </r>
  <r>
    <n v="505"/>
    <x v="498"/>
    <s v="Ameliorated explicit parallelism"/>
    <n v="89900"/>
    <n v="12497"/>
    <n v="13.901001112347053"/>
    <x v="0"/>
    <n v="347"/>
    <n v="36.014409221902014"/>
    <x v="1"/>
    <s v="USD"/>
    <x v="475"/>
    <x v="479"/>
    <b v="0"/>
    <b v="1"/>
    <x v="15"/>
    <x v="5"/>
    <s v="radio &amp; podcasts"/>
  </r>
  <r>
    <n v="506"/>
    <x v="499"/>
    <s v="Customizable background monitoring"/>
    <n v="18000"/>
    <n v="166874"/>
    <n v="927.07777777777767"/>
    <x v="1"/>
    <n v="2528"/>
    <n v="66.010284810126578"/>
    <x v="1"/>
    <s v="USD"/>
    <x v="81"/>
    <x v="480"/>
    <b v="0"/>
    <b v="1"/>
    <x v="3"/>
    <x v="3"/>
    <s v="plays"/>
  </r>
  <r>
    <n v="507"/>
    <x v="500"/>
    <s v="Compatible well-modulated budgetary management"/>
    <n v="2100"/>
    <n v="837"/>
    <n v="39.857142857142861"/>
    <x v="0"/>
    <n v="19"/>
    <n v="44.05263157894737"/>
    <x v="1"/>
    <s v="USD"/>
    <x v="476"/>
    <x v="481"/>
    <b v="0"/>
    <b v="1"/>
    <x v="2"/>
    <x v="2"/>
    <s v="web"/>
  </r>
  <r>
    <n v="508"/>
    <x v="501"/>
    <s v="Up-sized radical pricing structure"/>
    <n v="172700"/>
    <n v="193820"/>
    <n v="112.22929936305732"/>
    <x v="1"/>
    <n v="3657"/>
    <n v="52.999726551818434"/>
    <x v="1"/>
    <s v="USD"/>
    <x v="192"/>
    <x v="482"/>
    <b v="0"/>
    <b v="0"/>
    <x v="3"/>
    <x v="3"/>
    <s v="plays"/>
  </r>
  <r>
    <n v="509"/>
    <x v="173"/>
    <s v="Robust zero-defect project"/>
    <n v="168500"/>
    <n v="119510"/>
    <n v="70.925816023738875"/>
    <x v="0"/>
    <n v="1258"/>
    <n v="95"/>
    <x v="1"/>
    <s v="USD"/>
    <x v="477"/>
    <x v="483"/>
    <b v="0"/>
    <b v="0"/>
    <x v="3"/>
    <x v="3"/>
    <s v="plays"/>
  </r>
  <r>
    <n v="510"/>
    <x v="502"/>
    <s v="Re-engineered mobile task-force"/>
    <n v="7800"/>
    <n v="9289"/>
    <n v="119.08974358974358"/>
    <x v="1"/>
    <n v="131"/>
    <n v="70.908396946564892"/>
    <x v="2"/>
    <s v="AUD"/>
    <x v="478"/>
    <x v="484"/>
    <b v="0"/>
    <b v="0"/>
    <x v="6"/>
    <x v="4"/>
    <s v="drama"/>
  </r>
  <r>
    <n v="511"/>
    <x v="503"/>
    <s v="User-centric intangible neural-net"/>
    <n v="147800"/>
    <n v="35498"/>
    <n v="24.017591339648174"/>
    <x v="0"/>
    <n v="362"/>
    <n v="98.060773480662988"/>
    <x v="1"/>
    <s v="USD"/>
    <x v="479"/>
    <x v="265"/>
    <b v="0"/>
    <b v="0"/>
    <x v="3"/>
    <x v="3"/>
    <s v="plays"/>
  </r>
  <r>
    <n v="512"/>
    <x v="504"/>
    <s v="Organized explicit core"/>
    <n v="9100"/>
    <n v="12678"/>
    <n v="139.31868131868131"/>
    <x v="1"/>
    <n v="239"/>
    <n v="53.046025104602514"/>
    <x v="1"/>
    <s v="USD"/>
    <x v="480"/>
    <x v="485"/>
    <b v="0"/>
    <b v="1"/>
    <x v="11"/>
    <x v="6"/>
    <s v="video games"/>
  </r>
  <r>
    <n v="513"/>
    <x v="505"/>
    <s v="Synchronized 6thgeneration adapter"/>
    <n v="8300"/>
    <n v="3260"/>
    <n v="39.277108433734945"/>
    <x v="3"/>
    <n v="35"/>
    <n v="93.142857142857139"/>
    <x v="1"/>
    <s v="USD"/>
    <x v="180"/>
    <x v="486"/>
    <b v="0"/>
    <b v="0"/>
    <x v="19"/>
    <x v="4"/>
    <s v="television"/>
  </r>
  <r>
    <n v="514"/>
    <x v="506"/>
    <s v="Centralized motivating capacity"/>
    <n v="138700"/>
    <n v="31123"/>
    <n v="22.439077144917089"/>
    <x v="3"/>
    <n v="528"/>
    <n v="58.945075757575758"/>
    <x v="5"/>
    <s v="CHF"/>
    <x v="481"/>
    <x v="412"/>
    <b v="0"/>
    <b v="1"/>
    <x v="1"/>
    <x v="1"/>
    <s v="rock"/>
  </r>
  <r>
    <n v="515"/>
    <x v="507"/>
    <s v="Phased 24hour flexibility"/>
    <n v="8600"/>
    <n v="4797"/>
    <n v="55.779069767441861"/>
    <x v="0"/>
    <n v="133"/>
    <n v="36.067669172932334"/>
    <x v="0"/>
    <s v="CAD"/>
    <x v="482"/>
    <x v="487"/>
    <b v="0"/>
    <b v="1"/>
    <x v="3"/>
    <x v="3"/>
    <s v="plays"/>
  </r>
  <r>
    <n v="516"/>
    <x v="508"/>
    <s v="Exclusive 5thgeneration structure"/>
    <n v="125400"/>
    <n v="53324"/>
    <n v="42.523125996810208"/>
    <x v="0"/>
    <n v="846"/>
    <n v="63.030732860520096"/>
    <x v="1"/>
    <s v="USD"/>
    <x v="194"/>
    <x v="488"/>
    <b v="0"/>
    <b v="0"/>
    <x v="9"/>
    <x v="5"/>
    <s v="nonfiction"/>
  </r>
  <r>
    <n v="517"/>
    <x v="509"/>
    <s v="Multi-tiered maximized orchestration"/>
    <n v="5900"/>
    <n v="6608"/>
    <n v="112.00000000000001"/>
    <x v="1"/>
    <n v="78"/>
    <n v="84.717948717948715"/>
    <x v="1"/>
    <s v="USD"/>
    <x v="483"/>
    <x v="489"/>
    <b v="0"/>
    <b v="0"/>
    <x v="0"/>
    <x v="0"/>
    <s v="food trucks"/>
  </r>
  <r>
    <n v="518"/>
    <x v="510"/>
    <s v="Open-architected uniform instruction set"/>
    <n v="8800"/>
    <n v="622"/>
    <n v="7.0681818181818183"/>
    <x v="0"/>
    <n v="10"/>
    <n v="62.2"/>
    <x v="1"/>
    <s v="USD"/>
    <x v="484"/>
    <x v="442"/>
    <b v="0"/>
    <b v="1"/>
    <x v="10"/>
    <x v="4"/>
    <s v="animation"/>
  </r>
  <r>
    <n v="519"/>
    <x v="511"/>
    <s v="Exclusive asymmetric analyzer"/>
    <n v="177700"/>
    <n v="180802"/>
    <n v="101.74563871693867"/>
    <x v="1"/>
    <n v="1773"/>
    <n v="101.97518330513255"/>
    <x v="1"/>
    <s v="USD"/>
    <x v="355"/>
    <x v="437"/>
    <b v="0"/>
    <b v="1"/>
    <x v="1"/>
    <x v="1"/>
    <s v="rock"/>
  </r>
  <r>
    <n v="520"/>
    <x v="512"/>
    <s v="Organic radical collaboration"/>
    <n v="800"/>
    <n v="3406"/>
    <n v="425.75"/>
    <x v="1"/>
    <n v="32"/>
    <n v="106.4375"/>
    <x v="1"/>
    <s v="USD"/>
    <x v="485"/>
    <x v="490"/>
    <b v="0"/>
    <b v="0"/>
    <x v="3"/>
    <x v="3"/>
    <s v="plays"/>
  </r>
  <r>
    <n v="521"/>
    <x v="513"/>
    <s v="Function-based multi-state software"/>
    <n v="7600"/>
    <n v="11061"/>
    <n v="145.53947368421052"/>
    <x v="1"/>
    <n v="369"/>
    <n v="29.975609756097562"/>
    <x v="1"/>
    <s v="USD"/>
    <x v="486"/>
    <x v="491"/>
    <b v="0"/>
    <b v="1"/>
    <x v="6"/>
    <x v="4"/>
    <s v="drama"/>
  </r>
  <r>
    <n v="522"/>
    <x v="514"/>
    <s v="Innovative static budgetary management"/>
    <n v="50500"/>
    <n v="16389"/>
    <n v="32.453465346534657"/>
    <x v="0"/>
    <n v="191"/>
    <n v="85.806282722513089"/>
    <x v="1"/>
    <s v="USD"/>
    <x v="487"/>
    <x v="163"/>
    <b v="0"/>
    <b v="0"/>
    <x v="12"/>
    <x v="4"/>
    <s v="shorts"/>
  </r>
  <r>
    <n v="523"/>
    <x v="515"/>
    <s v="Triple-buffered holistic ability"/>
    <n v="900"/>
    <n v="6303"/>
    <n v="700.33333333333326"/>
    <x v="1"/>
    <n v="89"/>
    <n v="70.82022471910112"/>
    <x v="1"/>
    <s v="USD"/>
    <x v="488"/>
    <x v="492"/>
    <b v="0"/>
    <b v="0"/>
    <x v="12"/>
    <x v="4"/>
    <s v="shorts"/>
  </r>
  <r>
    <n v="524"/>
    <x v="516"/>
    <s v="Diverse scalable superstructure"/>
    <n v="96700"/>
    <n v="81136"/>
    <n v="83.904860392967933"/>
    <x v="0"/>
    <n v="1979"/>
    <n v="40.998484082870135"/>
    <x v="1"/>
    <s v="USD"/>
    <x v="489"/>
    <x v="493"/>
    <b v="0"/>
    <b v="0"/>
    <x v="3"/>
    <x v="3"/>
    <s v="plays"/>
  </r>
  <r>
    <n v="525"/>
    <x v="517"/>
    <s v="Balanced leadingedge data-warehouse"/>
    <n v="2100"/>
    <n v="1768"/>
    <n v="84.19047619047619"/>
    <x v="0"/>
    <n v="63"/>
    <n v="28.063492063492063"/>
    <x v="1"/>
    <s v="USD"/>
    <x v="490"/>
    <x v="494"/>
    <b v="0"/>
    <b v="0"/>
    <x v="8"/>
    <x v="2"/>
    <s v="wearables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x v="312"/>
    <x v="495"/>
    <b v="0"/>
    <b v="1"/>
    <x v="3"/>
    <x v="3"/>
    <s v="plays"/>
  </r>
  <r>
    <n v="527"/>
    <x v="519"/>
    <s v="Enterprise-wide intermediate portal"/>
    <n v="189200"/>
    <n v="188480"/>
    <n v="99.619450317124731"/>
    <x v="0"/>
    <n v="6080"/>
    <n v="31"/>
    <x v="0"/>
    <s v="CAD"/>
    <x v="491"/>
    <x v="496"/>
    <b v="0"/>
    <b v="0"/>
    <x v="10"/>
    <x v="4"/>
    <s v="animation"/>
  </r>
  <r>
    <n v="528"/>
    <x v="520"/>
    <s v="Focused leadingedge matrix"/>
    <n v="9000"/>
    <n v="7227"/>
    <n v="80.300000000000011"/>
    <x v="0"/>
    <n v="80"/>
    <n v="90.337500000000006"/>
    <x v="4"/>
    <s v="GBP"/>
    <x v="492"/>
    <x v="497"/>
    <b v="0"/>
    <b v="0"/>
    <x v="7"/>
    <x v="1"/>
    <s v="indie rock"/>
  </r>
  <r>
    <n v="529"/>
    <x v="521"/>
    <s v="Seamless logistical encryption"/>
    <n v="5100"/>
    <n v="574"/>
    <n v="11.254901960784313"/>
    <x v="0"/>
    <n v="9"/>
    <n v="63.777777777777779"/>
    <x v="1"/>
    <s v="USD"/>
    <x v="493"/>
    <x v="180"/>
    <b v="0"/>
    <b v="0"/>
    <x v="11"/>
    <x v="6"/>
    <s v="video games"/>
  </r>
  <r>
    <n v="530"/>
    <x v="522"/>
    <s v="Stand-alone human-resource workforce"/>
    <n v="105000"/>
    <n v="96328"/>
    <n v="91.740952380952379"/>
    <x v="0"/>
    <n v="1784"/>
    <n v="53.995515695067262"/>
    <x v="1"/>
    <s v="USD"/>
    <x v="494"/>
    <x v="498"/>
    <b v="0"/>
    <b v="1"/>
    <x v="13"/>
    <x v="5"/>
    <s v="fiction"/>
  </r>
  <r>
    <n v="531"/>
    <x v="523"/>
    <s v="Automated zero tolerance implementation"/>
    <n v="186700"/>
    <n v="178338"/>
    <n v="95.521156936261391"/>
    <x v="2"/>
    <n v="3640"/>
    <n v="48.993956043956047"/>
    <x v="5"/>
    <s v="CHF"/>
    <x v="495"/>
    <x v="499"/>
    <b v="0"/>
    <b v="0"/>
    <x v="11"/>
    <x v="6"/>
    <s v="video games"/>
  </r>
  <r>
    <n v="532"/>
    <x v="524"/>
    <s v="Pre-emptive grid-enabled contingency"/>
    <n v="1600"/>
    <n v="8046"/>
    <n v="502.87499999999994"/>
    <x v="1"/>
    <n v="126"/>
    <n v="63.857142857142854"/>
    <x v="0"/>
    <s v="CAD"/>
    <x v="496"/>
    <x v="500"/>
    <b v="0"/>
    <b v="0"/>
    <x v="3"/>
    <x v="3"/>
    <s v="plays"/>
  </r>
  <r>
    <n v="533"/>
    <x v="525"/>
    <s v="Multi-lateral didactic encoding"/>
    <n v="115600"/>
    <n v="184086"/>
    <n v="159.24394463667818"/>
    <x v="1"/>
    <n v="2218"/>
    <n v="82.996393146979258"/>
    <x v="4"/>
    <s v="GBP"/>
    <x v="497"/>
    <x v="50"/>
    <b v="0"/>
    <b v="0"/>
    <x v="7"/>
    <x v="1"/>
    <s v="indie rock"/>
  </r>
  <r>
    <n v="534"/>
    <x v="526"/>
    <s v="Self-enabling didactic orchestration"/>
    <n v="89100"/>
    <n v="13385"/>
    <n v="15.022446689113355"/>
    <x v="0"/>
    <n v="243"/>
    <n v="55.08230452674897"/>
    <x v="1"/>
    <s v="USD"/>
    <x v="498"/>
    <x v="501"/>
    <b v="0"/>
    <b v="1"/>
    <x v="6"/>
    <x v="4"/>
    <s v="drama"/>
  </r>
  <r>
    <n v="535"/>
    <x v="527"/>
    <s v="Profit-focused 24/7 data-warehouse"/>
    <n v="2600"/>
    <n v="12533"/>
    <n v="482.03846153846149"/>
    <x v="1"/>
    <n v="202"/>
    <n v="62.044554455445542"/>
    <x v="6"/>
    <s v="EUR"/>
    <x v="499"/>
    <x v="502"/>
    <b v="0"/>
    <b v="1"/>
    <x v="3"/>
    <x v="3"/>
    <s v="plays"/>
  </r>
  <r>
    <n v="536"/>
    <x v="528"/>
    <s v="Enhanced methodical middleware"/>
    <n v="9800"/>
    <n v="14697"/>
    <n v="149.96938775510205"/>
    <x v="1"/>
    <n v="140"/>
    <n v="104.97857142857143"/>
    <x v="6"/>
    <s v="EUR"/>
    <x v="500"/>
    <x v="52"/>
    <b v="0"/>
    <b v="0"/>
    <x v="13"/>
    <x v="5"/>
    <s v="fiction"/>
  </r>
  <r>
    <n v="537"/>
    <x v="529"/>
    <s v="Synchronized client-driven projection"/>
    <n v="84400"/>
    <n v="98935"/>
    <n v="117.22156398104266"/>
    <x v="1"/>
    <n v="1052"/>
    <n v="94.044676806083643"/>
    <x v="3"/>
    <s v="DKK"/>
    <x v="501"/>
    <x v="503"/>
    <b v="1"/>
    <b v="1"/>
    <x v="4"/>
    <x v="4"/>
    <s v="documentary"/>
  </r>
  <r>
    <n v="538"/>
    <x v="530"/>
    <s v="Networked didactic time-frame"/>
    <n v="151300"/>
    <n v="57034"/>
    <n v="37.695968274950431"/>
    <x v="0"/>
    <n v="1296"/>
    <n v="44.007716049382715"/>
    <x v="1"/>
    <s v="USD"/>
    <x v="502"/>
    <x v="504"/>
    <b v="0"/>
    <b v="0"/>
    <x v="20"/>
    <x v="6"/>
    <s v="mobile games"/>
  </r>
  <r>
    <n v="539"/>
    <x v="531"/>
    <s v="Assimilated exuding toolset"/>
    <n v="9800"/>
    <n v="7120"/>
    <n v="72.653061224489804"/>
    <x v="0"/>
    <n v="77"/>
    <n v="92.467532467532465"/>
    <x v="1"/>
    <s v="USD"/>
    <x v="503"/>
    <x v="505"/>
    <b v="0"/>
    <b v="1"/>
    <x v="0"/>
    <x v="0"/>
    <s v="food trucks"/>
  </r>
  <r>
    <n v="540"/>
    <x v="532"/>
    <s v="Front-line client-server secured line"/>
    <n v="5300"/>
    <n v="14097"/>
    <n v="265.98113207547169"/>
    <x v="1"/>
    <n v="247"/>
    <n v="57.072874493927124"/>
    <x v="1"/>
    <s v="USD"/>
    <x v="504"/>
    <x v="506"/>
    <b v="0"/>
    <b v="0"/>
    <x v="14"/>
    <x v="7"/>
    <s v="photography books"/>
  </r>
  <r>
    <n v="541"/>
    <x v="533"/>
    <s v="Polarized systemic Internet solution"/>
    <n v="178000"/>
    <n v="43086"/>
    <n v="24.205617977528089"/>
    <x v="0"/>
    <n v="395"/>
    <n v="109.07848101265823"/>
    <x v="6"/>
    <s v="EUR"/>
    <x v="505"/>
    <x v="507"/>
    <b v="0"/>
    <b v="0"/>
    <x v="20"/>
    <x v="6"/>
    <s v="mobile games"/>
  </r>
  <r>
    <n v="542"/>
    <x v="534"/>
    <s v="Profit-focused exuding moderator"/>
    <n v="77000"/>
    <n v="1930"/>
    <n v="2.5064935064935066"/>
    <x v="0"/>
    <n v="49"/>
    <n v="39.387755102040813"/>
    <x v="4"/>
    <s v="GBP"/>
    <x v="506"/>
    <x v="508"/>
    <b v="0"/>
    <b v="0"/>
    <x v="7"/>
    <x v="1"/>
    <s v="indie rock"/>
  </r>
  <r>
    <n v="543"/>
    <x v="535"/>
    <s v="Cross-group high-level moderator"/>
    <n v="84900"/>
    <n v="13864"/>
    <n v="16.329799764428738"/>
    <x v="0"/>
    <n v="180"/>
    <n v="77.022222222222226"/>
    <x v="1"/>
    <s v="USD"/>
    <x v="507"/>
    <x v="509"/>
    <b v="0"/>
    <b v="0"/>
    <x v="11"/>
    <x v="6"/>
    <s v="video games"/>
  </r>
  <r>
    <n v="544"/>
    <x v="536"/>
    <s v="Public-key 3rdgeneration system engine"/>
    <n v="2800"/>
    <n v="7742"/>
    <n v="276.5"/>
    <x v="1"/>
    <n v="84"/>
    <n v="92.166666666666671"/>
    <x v="1"/>
    <s v="USD"/>
    <x v="508"/>
    <x v="510"/>
    <b v="0"/>
    <b v="0"/>
    <x v="1"/>
    <x v="1"/>
    <s v="rock"/>
  </r>
  <r>
    <n v="545"/>
    <x v="537"/>
    <s v="Organized value-added access"/>
    <n v="184800"/>
    <n v="164109"/>
    <n v="88.803571428571431"/>
    <x v="0"/>
    <n v="2690"/>
    <n v="61.007063197026021"/>
    <x v="1"/>
    <s v="USD"/>
    <x v="509"/>
    <x v="511"/>
    <b v="0"/>
    <b v="0"/>
    <x v="3"/>
    <x v="3"/>
    <s v="plays"/>
  </r>
  <r>
    <n v="546"/>
    <x v="538"/>
    <s v="Cloned global Graphical User Interface"/>
    <n v="4200"/>
    <n v="6870"/>
    <n v="163.57142857142856"/>
    <x v="1"/>
    <n v="88"/>
    <n v="78.068181818181813"/>
    <x v="1"/>
    <s v="USD"/>
    <x v="510"/>
    <x v="512"/>
    <b v="0"/>
    <b v="1"/>
    <x v="3"/>
    <x v="3"/>
    <s v="plays"/>
  </r>
  <r>
    <n v="547"/>
    <x v="539"/>
    <s v="Focused solution-oriented matrix"/>
    <n v="1300"/>
    <n v="12597"/>
    <n v="969"/>
    <x v="1"/>
    <n v="156"/>
    <n v="80.75"/>
    <x v="1"/>
    <s v="USD"/>
    <x v="511"/>
    <x v="513"/>
    <b v="0"/>
    <b v="0"/>
    <x v="6"/>
    <x v="4"/>
    <s v="drama"/>
  </r>
  <r>
    <n v="548"/>
    <x v="540"/>
    <s v="Monitored discrete toolset"/>
    <n v="66100"/>
    <n v="179074"/>
    <n v="270.91376701966715"/>
    <x v="1"/>
    <n v="2985"/>
    <n v="59.991289782244557"/>
    <x v="1"/>
    <s v="USD"/>
    <x v="512"/>
    <x v="514"/>
    <b v="0"/>
    <b v="0"/>
    <x v="3"/>
    <x v="3"/>
    <s v="plays"/>
  </r>
  <r>
    <n v="549"/>
    <x v="541"/>
    <s v="Business-focused intermediate system engine"/>
    <n v="29500"/>
    <n v="83843"/>
    <n v="284.21355932203392"/>
    <x v="1"/>
    <n v="762"/>
    <n v="110.03018372703411"/>
    <x v="1"/>
    <s v="USD"/>
    <x v="513"/>
    <x v="515"/>
    <b v="0"/>
    <b v="0"/>
    <x v="8"/>
    <x v="2"/>
    <s v="wearables"/>
  </r>
  <r>
    <n v="550"/>
    <x v="542"/>
    <s v="De-engineered disintermediate encoding"/>
    <n v="100"/>
    <n v="4"/>
    <n v="4"/>
    <x v="3"/>
    <n v="1"/>
    <n v="4"/>
    <x v="5"/>
    <s v="CHF"/>
    <x v="514"/>
    <x v="516"/>
    <b v="0"/>
    <b v="0"/>
    <x v="7"/>
    <x v="1"/>
    <s v="indie rock"/>
  </r>
  <r>
    <n v="551"/>
    <x v="543"/>
    <s v="Streamlined upward-trending analyzer"/>
    <n v="180100"/>
    <n v="105598"/>
    <n v="58.6329816768462"/>
    <x v="0"/>
    <n v="2779"/>
    <n v="37.99856063332134"/>
    <x v="2"/>
    <s v="AUD"/>
    <x v="515"/>
    <x v="517"/>
    <b v="0"/>
    <b v="1"/>
    <x v="2"/>
    <x v="2"/>
    <s v="web"/>
  </r>
  <r>
    <n v="552"/>
    <x v="544"/>
    <s v="Distributed human-resource policy"/>
    <n v="9000"/>
    <n v="8866"/>
    <n v="98.51111111111112"/>
    <x v="0"/>
    <n v="92"/>
    <n v="96.369565217391298"/>
    <x v="1"/>
    <s v="USD"/>
    <x v="516"/>
    <x v="518"/>
    <b v="0"/>
    <b v="0"/>
    <x v="3"/>
    <x v="3"/>
    <s v="plays"/>
  </r>
  <r>
    <n v="553"/>
    <x v="545"/>
    <s v="De-engineered 5thgeneration contingency"/>
    <n v="170600"/>
    <n v="75022"/>
    <n v="43.975381008206334"/>
    <x v="0"/>
    <n v="1028"/>
    <n v="72.978599221789878"/>
    <x v="1"/>
    <s v="USD"/>
    <x v="517"/>
    <x v="519"/>
    <b v="0"/>
    <b v="0"/>
    <x v="1"/>
    <x v="1"/>
    <s v="rock"/>
  </r>
  <r>
    <n v="554"/>
    <x v="546"/>
    <s v="Multi-channeled upward-trending application"/>
    <n v="9500"/>
    <n v="14408"/>
    <n v="151.66315789473683"/>
    <x v="1"/>
    <n v="554"/>
    <n v="26.007220216606498"/>
    <x v="0"/>
    <s v="CAD"/>
    <x v="518"/>
    <x v="520"/>
    <b v="0"/>
    <b v="0"/>
    <x v="7"/>
    <x v="1"/>
    <s v="indie rock"/>
  </r>
  <r>
    <n v="555"/>
    <x v="547"/>
    <s v="Organic maximized database"/>
    <n v="6300"/>
    <n v="14089"/>
    <n v="223.63492063492063"/>
    <x v="1"/>
    <n v="135"/>
    <n v="104.36296296296297"/>
    <x v="3"/>
    <s v="DKK"/>
    <x v="519"/>
    <x v="219"/>
    <b v="0"/>
    <b v="0"/>
    <x v="1"/>
    <x v="1"/>
    <s v="rock"/>
  </r>
  <r>
    <n v="556"/>
    <x v="195"/>
    <s v="Grass-roots 24/7 attitude"/>
    <n v="5200"/>
    <n v="12467"/>
    <n v="239.75"/>
    <x v="1"/>
    <n v="122"/>
    <n v="102.18852459016394"/>
    <x v="1"/>
    <s v="USD"/>
    <x v="520"/>
    <x v="521"/>
    <b v="0"/>
    <b v="1"/>
    <x v="18"/>
    <x v="5"/>
    <s v="translations"/>
  </r>
  <r>
    <n v="557"/>
    <x v="548"/>
    <s v="Team-oriented global strategy"/>
    <n v="6000"/>
    <n v="11960"/>
    <n v="199.33333333333334"/>
    <x v="1"/>
    <n v="221"/>
    <n v="54.117647058823529"/>
    <x v="1"/>
    <s v="USD"/>
    <x v="521"/>
    <x v="522"/>
    <b v="0"/>
    <b v="1"/>
    <x v="22"/>
    <x v="4"/>
    <s v="science fiction"/>
  </r>
  <r>
    <n v="558"/>
    <x v="549"/>
    <s v="Enhanced client-driven capacity"/>
    <n v="5800"/>
    <n v="7966"/>
    <n v="137.34482758620689"/>
    <x v="1"/>
    <n v="126"/>
    <n v="63.222222222222221"/>
    <x v="1"/>
    <s v="USD"/>
    <x v="522"/>
    <x v="523"/>
    <b v="0"/>
    <b v="0"/>
    <x v="3"/>
    <x v="3"/>
    <s v="plays"/>
  </r>
  <r>
    <n v="559"/>
    <x v="550"/>
    <s v="Exclusive systematic productivity"/>
    <n v="105300"/>
    <n v="106321"/>
    <n v="100.9696106362773"/>
    <x v="1"/>
    <n v="1022"/>
    <n v="104.03228962818004"/>
    <x v="1"/>
    <s v="USD"/>
    <x v="523"/>
    <x v="524"/>
    <b v="0"/>
    <b v="0"/>
    <x v="3"/>
    <x v="3"/>
    <s v="plays"/>
  </r>
  <r>
    <n v="560"/>
    <x v="551"/>
    <s v="Re-engineered radical policy"/>
    <n v="20000"/>
    <n v="158832"/>
    <n v="794.16"/>
    <x v="1"/>
    <n v="3177"/>
    <n v="49.994334277620396"/>
    <x v="1"/>
    <s v="USD"/>
    <x v="524"/>
    <x v="348"/>
    <b v="0"/>
    <b v="0"/>
    <x v="10"/>
    <x v="4"/>
    <s v="animation"/>
  </r>
  <r>
    <n v="561"/>
    <x v="552"/>
    <s v="Down-sized logistical adapter"/>
    <n v="3000"/>
    <n v="11091"/>
    <n v="369.7"/>
    <x v="1"/>
    <n v="198"/>
    <n v="56.015151515151516"/>
    <x v="5"/>
    <s v="CHF"/>
    <x v="525"/>
    <x v="280"/>
    <b v="0"/>
    <b v="0"/>
    <x v="3"/>
    <x v="3"/>
    <s v="plays"/>
  </r>
  <r>
    <n v="562"/>
    <x v="553"/>
    <s v="Configurable bandwidth-monitored throughput"/>
    <n v="9900"/>
    <n v="1269"/>
    <n v="12.818181818181817"/>
    <x v="0"/>
    <n v="26"/>
    <n v="48.807692307692307"/>
    <x v="5"/>
    <s v="CHF"/>
    <x v="188"/>
    <x v="525"/>
    <b v="0"/>
    <b v="0"/>
    <x v="1"/>
    <x v="1"/>
    <s v="rock"/>
  </r>
  <r>
    <n v="563"/>
    <x v="554"/>
    <s v="Optional tangible pricing structure"/>
    <n v="3700"/>
    <n v="5107"/>
    <n v="138.02702702702703"/>
    <x v="1"/>
    <n v="85"/>
    <n v="60.082352941176474"/>
    <x v="2"/>
    <s v="AUD"/>
    <x v="526"/>
    <x v="526"/>
    <b v="0"/>
    <b v="0"/>
    <x v="4"/>
    <x v="4"/>
    <s v="documentary"/>
  </r>
  <r>
    <n v="564"/>
    <x v="555"/>
    <s v="Organic high-level implementation"/>
    <n v="168700"/>
    <n v="141393"/>
    <n v="83.813278008298752"/>
    <x v="0"/>
    <n v="1790"/>
    <n v="78.990502793296088"/>
    <x v="1"/>
    <s v="USD"/>
    <x v="527"/>
    <x v="527"/>
    <b v="0"/>
    <b v="0"/>
    <x v="3"/>
    <x v="3"/>
    <s v="plays"/>
  </r>
  <r>
    <n v="565"/>
    <x v="556"/>
    <s v="Decentralized logistical collaboration"/>
    <n v="94900"/>
    <n v="194166"/>
    <n v="204.60063224446787"/>
    <x v="1"/>
    <n v="3596"/>
    <n v="53.99499443826474"/>
    <x v="1"/>
    <s v="USD"/>
    <x v="528"/>
    <x v="528"/>
    <b v="0"/>
    <b v="0"/>
    <x v="3"/>
    <x v="3"/>
    <s v="plays"/>
  </r>
  <r>
    <n v="566"/>
    <x v="557"/>
    <s v="Advanced content-based installation"/>
    <n v="9300"/>
    <n v="4124"/>
    <n v="44.344086021505376"/>
    <x v="0"/>
    <n v="37"/>
    <n v="111.45945945945945"/>
    <x v="1"/>
    <s v="USD"/>
    <x v="522"/>
    <x v="529"/>
    <b v="0"/>
    <b v="1"/>
    <x v="5"/>
    <x v="1"/>
    <s v="electric music"/>
  </r>
  <r>
    <n v="567"/>
    <x v="558"/>
    <s v="Distributed high-level open architecture"/>
    <n v="6800"/>
    <n v="14865"/>
    <n v="218.60294117647058"/>
    <x v="1"/>
    <n v="244"/>
    <n v="60.922131147540981"/>
    <x v="1"/>
    <s v="USD"/>
    <x v="529"/>
    <x v="360"/>
    <b v="0"/>
    <b v="0"/>
    <x v="1"/>
    <x v="1"/>
    <s v="rock"/>
  </r>
  <r>
    <n v="568"/>
    <x v="559"/>
    <s v="Synergized zero tolerance help-desk"/>
    <n v="72400"/>
    <n v="134688"/>
    <n v="186.03314917127071"/>
    <x v="1"/>
    <n v="5180"/>
    <n v="26.0015444015444"/>
    <x v="1"/>
    <s v="USD"/>
    <x v="530"/>
    <x v="254"/>
    <b v="0"/>
    <b v="0"/>
    <x v="3"/>
    <x v="3"/>
    <s v="plays"/>
  </r>
  <r>
    <n v="569"/>
    <x v="560"/>
    <s v="Extended multi-tasking definition"/>
    <n v="20100"/>
    <n v="47705"/>
    <n v="237.33830845771143"/>
    <x v="1"/>
    <n v="589"/>
    <n v="80.993208828522924"/>
    <x v="6"/>
    <s v="EUR"/>
    <x v="531"/>
    <x v="530"/>
    <b v="0"/>
    <b v="0"/>
    <x v="10"/>
    <x v="4"/>
    <s v="animation"/>
  </r>
  <r>
    <n v="570"/>
    <x v="561"/>
    <s v="Realigned uniform knowledge user"/>
    <n v="31200"/>
    <n v="95364"/>
    <n v="305.65384615384613"/>
    <x v="1"/>
    <n v="2725"/>
    <n v="34.995963302752294"/>
    <x v="1"/>
    <s v="USD"/>
    <x v="515"/>
    <x v="531"/>
    <b v="0"/>
    <b v="1"/>
    <x v="1"/>
    <x v="1"/>
    <s v="rock"/>
  </r>
  <r>
    <n v="571"/>
    <x v="562"/>
    <s v="Monitored grid-enabled model"/>
    <n v="3500"/>
    <n v="3295"/>
    <n v="94.142857142857139"/>
    <x v="0"/>
    <n v="35"/>
    <n v="94.142857142857139"/>
    <x v="6"/>
    <s v="EUR"/>
    <x v="532"/>
    <x v="532"/>
    <b v="0"/>
    <b v="0"/>
    <x v="12"/>
    <x v="4"/>
    <s v="shorts"/>
  </r>
  <r>
    <n v="572"/>
    <x v="563"/>
    <s v="Assimilated actuating policy"/>
    <n v="9000"/>
    <n v="4896"/>
    <n v="54.400000000000006"/>
    <x v="3"/>
    <n v="94"/>
    <n v="52.085106382978722"/>
    <x v="1"/>
    <s v="USD"/>
    <x v="533"/>
    <x v="533"/>
    <b v="0"/>
    <b v="1"/>
    <x v="1"/>
    <x v="1"/>
    <s v="rock"/>
  </r>
  <r>
    <n v="573"/>
    <x v="564"/>
    <s v="Total incremental productivity"/>
    <n v="6700"/>
    <n v="7496"/>
    <n v="111.88059701492537"/>
    <x v="1"/>
    <n v="300"/>
    <n v="24.986666666666668"/>
    <x v="1"/>
    <s v="USD"/>
    <x v="409"/>
    <x v="534"/>
    <b v="0"/>
    <b v="0"/>
    <x v="23"/>
    <x v="8"/>
    <s v="audio"/>
  </r>
  <r>
    <n v="574"/>
    <x v="565"/>
    <s v="Adaptive local task-force"/>
    <n v="2700"/>
    <n v="9967"/>
    <n v="369.14814814814815"/>
    <x v="1"/>
    <n v="144"/>
    <n v="69.215277777777771"/>
    <x v="1"/>
    <s v="USD"/>
    <x v="534"/>
    <x v="535"/>
    <b v="0"/>
    <b v="1"/>
    <x v="0"/>
    <x v="0"/>
    <s v="food trucks"/>
  </r>
  <r>
    <n v="575"/>
    <x v="566"/>
    <s v="Universal zero-defect concept"/>
    <n v="83300"/>
    <n v="52421"/>
    <n v="62.930372148859547"/>
    <x v="0"/>
    <n v="558"/>
    <n v="93.944444444444443"/>
    <x v="1"/>
    <s v="USD"/>
    <x v="53"/>
    <x v="536"/>
    <b v="0"/>
    <b v="1"/>
    <x v="3"/>
    <x v="3"/>
    <s v="plays"/>
  </r>
  <r>
    <n v="576"/>
    <x v="567"/>
    <s v="Object-based bottom-line superstructure"/>
    <n v="9700"/>
    <n v="6298"/>
    <n v="64.927835051546396"/>
    <x v="0"/>
    <n v="64"/>
    <n v="98.40625"/>
    <x v="1"/>
    <s v="USD"/>
    <x v="535"/>
    <x v="537"/>
    <b v="0"/>
    <b v="0"/>
    <x v="3"/>
    <x v="3"/>
    <s v="plays"/>
  </r>
  <r>
    <n v="577"/>
    <x v="568"/>
    <s v="Adaptive 24hour projection"/>
    <n v="8200"/>
    <n v="1546"/>
    <n v="18.853658536585368"/>
    <x v="3"/>
    <n v="37"/>
    <n v="41.783783783783782"/>
    <x v="1"/>
    <s v="USD"/>
    <x v="536"/>
    <x v="538"/>
    <b v="0"/>
    <b v="0"/>
    <x v="17"/>
    <x v="1"/>
    <s v="jazz"/>
  </r>
  <r>
    <n v="578"/>
    <x v="569"/>
    <s v="Sharable radical toolset"/>
    <n v="96500"/>
    <n v="16168"/>
    <n v="16.754404145077721"/>
    <x v="0"/>
    <n v="245"/>
    <n v="65.991836734693877"/>
    <x v="1"/>
    <s v="USD"/>
    <x v="537"/>
    <x v="539"/>
    <b v="0"/>
    <b v="0"/>
    <x v="22"/>
    <x v="4"/>
    <s v="science fiction"/>
  </r>
  <r>
    <n v="579"/>
    <x v="570"/>
    <s v="Focused multimedia knowledgebase"/>
    <n v="6200"/>
    <n v="6269"/>
    <n v="101.11290322580646"/>
    <x v="1"/>
    <n v="87"/>
    <n v="72.05747126436782"/>
    <x v="1"/>
    <s v="USD"/>
    <x v="538"/>
    <x v="540"/>
    <b v="0"/>
    <b v="0"/>
    <x v="17"/>
    <x v="1"/>
    <s v="jazz"/>
  </r>
  <r>
    <n v="580"/>
    <x v="251"/>
    <s v="Seamless 6thgeneration extranet"/>
    <n v="43800"/>
    <n v="149578"/>
    <n v="341.5022831050228"/>
    <x v="1"/>
    <n v="3116"/>
    <n v="48.003209242618745"/>
    <x v="1"/>
    <s v="USD"/>
    <x v="539"/>
    <x v="541"/>
    <b v="0"/>
    <b v="0"/>
    <x v="3"/>
    <x v="3"/>
    <s v="plays"/>
  </r>
  <r>
    <n v="581"/>
    <x v="571"/>
    <s v="Sharable mobile knowledgebase"/>
    <n v="6000"/>
    <n v="3841"/>
    <n v="64.016666666666666"/>
    <x v="0"/>
    <n v="71"/>
    <n v="54.098591549295776"/>
    <x v="1"/>
    <s v="USD"/>
    <x v="540"/>
    <x v="542"/>
    <b v="0"/>
    <b v="0"/>
    <x v="2"/>
    <x v="2"/>
    <s v="web"/>
  </r>
  <r>
    <n v="582"/>
    <x v="572"/>
    <s v="Cross-group global system engine"/>
    <n v="8700"/>
    <n v="4531"/>
    <n v="52.080459770114942"/>
    <x v="0"/>
    <n v="42"/>
    <n v="107.88095238095238"/>
    <x v="1"/>
    <s v="USD"/>
    <x v="505"/>
    <x v="543"/>
    <b v="0"/>
    <b v="1"/>
    <x v="11"/>
    <x v="6"/>
    <s v="video games"/>
  </r>
  <r>
    <n v="583"/>
    <x v="573"/>
    <s v="Centralized clear-thinking conglomeration"/>
    <n v="18900"/>
    <n v="60934"/>
    <n v="322.40211640211641"/>
    <x v="1"/>
    <n v="909"/>
    <n v="67.034103410341032"/>
    <x v="1"/>
    <s v="USD"/>
    <x v="541"/>
    <x v="544"/>
    <b v="0"/>
    <b v="0"/>
    <x v="4"/>
    <x v="4"/>
    <s v="documentary"/>
  </r>
  <r>
    <n v="584"/>
    <x v="8"/>
    <s v="De-engineered cohesive system engine"/>
    <n v="86400"/>
    <n v="103255"/>
    <n v="119.50810185185186"/>
    <x v="1"/>
    <n v="1613"/>
    <n v="64.01425914445133"/>
    <x v="1"/>
    <s v="USD"/>
    <x v="542"/>
    <x v="545"/>
    <b v="0"/>
    <b v="0"/>
    <x v="2"/>
    <x v="2"/>
    <s v="web"/>
  </r>
  <r>
    <n v="585"/>
    <x v="574"/>
    <s v="Reactive analyzing function"/>
    <n v="8900"/>
    <n v="13065"/>
    <n v="146.79775280898878"/>
    <x v="1"/>
    <n v="136"/>
    <n v="96.066176470588232"/>
    <x v="1"/>
    <s v="USD"/>
    <x v="543"/>
    <x v="546"/>
    <b v="0"/>
    <b v="0"/>
    <x v="18"/>
    <x v="5"/>
    <s v="translations"/>
  </r>
  <r>
    <n v="586"/>
    <x v="575"/>
    <s v="Robust hybrid budgetary management"/>
    <n v="700"/>
    <n v="6654"/>
    <n v="950.57142857142856"/>
    <x v="1"/>
    <n v="130"/>
    <n v="51.184615384615384"/>
    <x v="1"/>
    <s v="USD"/>
    <x v="544"/>
    <x v="547"/>
    <b v="0"/>
    <b v="0"/>
    <x v="1"/>
    <x v="1"/>
    <s v="rock"/>
  </r>
  <r>
    <n v="587"/>
    <x v="576"/>
    <s v="Open-source analyzing monitoring"/>
    <n v="9400"/>
    <n v="6852"/>
    <n v="72.893617021276597"/>
    <x v="0"/>
    <n v="156"/>
    <n v="43.92307692307692"/>
    <x v="0"/>
    <s v="CAD"/>
    <x v="35"/>
    <x v="548"/>
    <b v="0"/>
    <b v="1"/>
    <x v="0"/>
    <x v="0"/>
    <s v="food trucks"/>
  </r>
  <r>
    <n v="588"/>
    <x v="577"/>
    <s v="Up-sized discrete firmware"/>
    <n v="157600"/>
    <n v="124517"/>
    <n v="79.008248730964468"/>
    <x v="0"/>
    <n v="1368"/>
    <n v="91.021198830409361"/>
    <x v="4"/>
    <s v="GBP"/>
    <x v="152"/>
    <x v="298"/>
    <b v="0"/>
    <b v="0"/>
    <x v="3"/>
    <x v="3"/>
    <s v="plays"/>
  </r>
  <r>
    <n v="589"/>
    <x v="578"/>
    <s v="Exclusive intangible extranet"/>
    <n v="7900"/>
    <n v="5113"/>
    <n v="64.721518987341781"/>
    <x v="0"/>
    <n v="102"/>
    <n v="50.127450980392155"/>
    <x v="1"/>
    <s v="USD"/>
    <x v="545"/>
    <x v="549"/>
    <b v="0"/>
    <b v="0"/>
    <x v="4"/>
    <x v="4"/>
    <s v="documentary"/>
  </r>
  <r>
    <n v="590"/>
    <x v="579"/>
    <s v="Synergized analyzing process improvement"/>
    <n v="7100"/>
    <n v="5824"/>
    <n v="82.028169014084511"/>
    <x v="0"/>
    <n v="86"/>
    <n v="67.720930232558146"/>
    <x v="2"/>
    <s v="AUD"/>
    <x v="546"/>
    <x v="550"/>
    <b v="0"/>
    <b v="0"/>
    <x v="15"/>
    <x v="5"/>
    <s v="radio &amp; podcasts"/>
  </r>
  <r>
    <n v="591"/>
    <x v="580"/>
    <s v="Realigned dedicated system engine"/>
    <n v="600"/>
    <n v="6226"/>
    <n v="1037.6666666666667"/>
    <x v="1"/>
    <n v="102"/>
    <n v="61.03921568627451"/>
    <x v="1"/>
    <s v="USD"/>
    <x v="547"/>
    <x v="551"/>
    <b v="0"/>
    <b v="0"/>
    <x v="11"/>
    <x v="6"/>
    <s v="video games"/>
  </r>
  <r>
    <n v="592"/>
    <x v="581"/>
    <s v="Object-based bandwidth-monitored concept"/>
    <n v="156800"/>
    <n v="20243"/>
    <n v="12.910076530612244"/>
    <x v="0"/>
    <n v="253"/>
    <n v="80.011857707509876"/>
    <x v="1"/>
    <s v="USD"/>
    <x v="548"/>
    <x v="552"/>
    <b v="0"/>
    <b v="0"/>
    <x v="3"/>
    <x v="3"/>
    <s v="plays"/>
  </r>
  <r>
    <n v="593"/>
    <x v="582"/>
    <s v="Ameliorated client-driven open system"/>
    <n v="121600"/>
    <n v="188288"/>
    <n v="154.84210526315789"/>
    <x v="1"/>
    <n v="4006"/>
    <n v="47.001497753369947"/>
    <x v="1"/>
    <s v="USD"/>
    <x v="549"/>
    <x v="238"/>
    <b v="0"/>
    <b v="0"/>
    <x v="10"/>
    <x v="4"/>
    <s v="animation"/>
  </r>
  <r>
    <n v="594"/>
    <x v="583"/>
    <s v="Upgradable leadingedge Local Area Network"/>
    <n v="157300"/>
    <n v="11167"/>
    <n v="7.0991735537190088"/>
    <x v="0"/>
    <n v="157"/>
    <n v="71.127388535031841"/>
    <x v="1"/>
    <s v="USD"/>
    <x v="550"/>
    <x v="553"/>
    <b v="0"/>
    <b v="1"/>
    <x v="3"/>
    <x v="3"/>
    <s v="plays"/>
  </r>
  <r>
    <n v="595"/>
    <x v="584"/>
    <s v="Customizable intermediate data-warehouse"/>
    <n v="70300"/>
    <n v="146595"/>
    <n v="208.52773826458036"/>
    <x v="1"/>
    <n v="1629"/>
    <n v="89.99079189686924"/>
    <x v="1"/>
    <s v="USD"/>
    <x v="551"/>
    <x v="554"/>
    <b v="0"/>
    <b v="1"/>
    <x v="3"/>
    <x v="3"/>
    <s v="plays"/>
  </r>
  <r>
    <n v="596"/>
    <x v="585"/>
    <s v="Managed optimizing archive"/>
    <n v="7900"/>
    <n v="7875"/>
    <n v="99.683544303797461"/>
    <x v="0"/>
    <n v="183"/>
    <n v="43.032786885245905"/>
    <x v="1"/>
    <s v="USD"/>
    <x v="552"/>
    <x v="496"/>
    <b v="0"/>
    <b v="1"/>
    <x v="6"/>
    <x v="4"/>
    <s v="drama"/>
  </r>
  <r>
    <n v="597"/>
    <x v="586"/>
    <s v="Diverse systematic projection"/>
    <n v="73800"/>
    <n v="148779"/>
    <n v="201.59756097560978"/>
    <x v="1"/>
    <n v="2188"/>
    <n v="67.997714808043881"/>
    <x v="1"/>
    <s v="USD"/>
    <x v="462"/>
    <x v="555"/>
    <b v="0"/>
    <b v="0"/>
    <x v="3"/>
    <x v="3"/>
    <s v="plays"/>
  </r>
  <r>
    <n v="598"/>
    <x v="587"/>
    <s v="Up-sized web-enabled info-mediaries"/>
    <n v="108500"/>
    <n v="175868"/>
    <n v="162.09032258064516"/>
    <x v="1"/>
    <n v="2409"/>
    <n v="73.004566210045667"/>
    <x v="6"/>
    <s v="EUR"/>
    <x v="553"/>
    <x v="556"/>
    <b v="0"/>
    <b v="0"/>
    <x v="1"/>
    <x v="1"/>
    <s v="rock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x v="554"/>
    <x v="557"/>
    <b v="0"/>
    <b v="0"/>
    <x v="4"/>
    <x v="4"/>
    <s v="documentary"/>
  </r>
  <r>
    <n v="600"/>
    <x v="589"/>
    <s v="Cross-platform tertiary array"/>
    <n v="100"/>
    <n v="5"/>
    <n v="5"/>
    <x v="0"/>
    <n v="1"/>
    <n v="5"/>
    <x v="4"/>
    <s v="GBP"/>
    <x v="555"/>
    <x v="558"/>
    <b v="0"/>
    <b v="0"/>
    <x v="0"/>
    <x v="0"/>
    <s v="food trucks"/>
  </r>
  <r>
    <n v="601"/>
    <x v="590"/>
    <s v="Inverse neutral structure"/>
    <n v="6300"/>
    <n v="13018"/>
    <n v="206.63492063492063"/>
    <x v="1"/>
    <n v="194"/>
    <n v="67.103092783505161"/>
    <x v="1"/>
    <s v="USD"/>
    <x v="548"/>
    <x v="559"/>
    <b v="1"/>
    <b v="0"/>
    <x v="8"/>
    <x v="2"/>
    <s v="wearables"/>
  </r>
  <r>
    <n v="602"/>
    <x v="591"/>
    <s v="Quality-focused system-worthy support"/>
    <n v="71100"/>
    <n v="91176"/>
    <n v="128.23628691983123"/>
    <x v="1"/>
    <n v="1140"/>
    <n v="79.978947368421046"/>
    <x v="1"/>
    <s v="USD"/>
    <x v="62"/>
    <x v="560"/>
    <b v="0"/>
    <b v="0"/>
    <x v="3"/>
    <x v="3"/>
    <s v="plays"/>
  </r>
  <r>
    <n v="603"/>
    <x v="592"/>
    <s v="Vision-oriented 5thgeneration array"/>
    <n v="5300"/>
    <n v="6342"/>
    <n v="119.66037735849055"/>
    <x v="1"/>
    <n v="102"/>
    <n v="62.176470588235297"/>
    <x v="1"/>
    <s v="USD"/>
    <x v="556"/>
    <x v="561"/>
    <b v="0"/>
    <b v="0"/>
    <x v="3"/>
    <x v="3"/>
    <s v="plays"/>
  </r>
  <r>
    <n v="604"/>
    <x v="593"/>
    <s v="Cross-platform logistical circuit"/>
    <n v="88700"/>
    <n v="151438"/>
    <n v="170.73055242390078"/>
    <x v="1"/>
    <n v="2857"/>
    <n v="53.005950297514879"/>
    <x v="1"/>
    <s v="USD"/>
    <x v="557"/>
    <x v="562"/>
    <b v="0"/>
    <b v="0"/>
    <x v="3"/>
    <x v="3"/>
    <s v="plays"/>
  </r>
  <r>
    <n v="605"/>
    <x v="594"/>
    <s v="Profound solution-oriented matrix"/>
    <n v="3300"/>
    <n v="6178"/>
    <n v="187.21212121212122"/>
    <x v="1"/>
    <n v="107"/>
    <n v="57.738317757009348"/>
    <x v="1"/>
    <s v="USD"/>
    <x v="27"/>
    <x v="563"/>
    <b v="0"/>
    <b v="0"/>
    <x v="9"/>
    <x v="5"/>
    <s v="nonfiction"/>
  </r>
  <r>
    <n v="606"/>
    <x v="595"/>
    <s v="Extended asynchronous initiative"/>
    <n v="3400"/>
    <n v="6405"/>
    <n v="188.38235294117646"/>
    <x v="1"/>
    <n v="160"/>
    <n v="40.03125"/>
    <x v="4"/>
    <s v="GBP"/>
    <x v="558"/>
    <x v="529"/>
    <b v="0"/>
    <b v="0"/>
    <x v="1"/>
    <x v="1"/>
    <s v="rock"/>
  </r>
  <r>
    <n v="607"/>
    <x v="596"/>
    <s v="Fundamental needs-based frame"/>
    <n v="137600"/>
    <n v="180667"/>
    <n v="131.29869186046511"/>
    <x v="1"/>
    <n v="2230"/>
    <n v="81.016591928251117"/>
    <x v="1"/>
    <s v="USD"/>
    <x v="559"/>
    <x v="564"/>
    <b v="0"/>
    <b v="0"/>
    <x v="0"/>
    <x v="0"/>
    <s v="food trucks"/>
  </r>
  <r>
    <n v="608"/>
    <x v="597"/>
    <s v="Compatible full-range leverage"/>
    <n v="3900"/>
    <n v="11075"/>
    <n v="283.97435897435901"/>
    <x v="1"/>
    <n v="316"/>
    <n v="35.047468354430379"/>
    <x v="1"/>
    <s v="USD"/>
    <x v="426"/>
    <x v="565"/>
    <b v="0"/>
    <b v="1"/>
    <x v="17"/>
    <x v="1"/>
    <s v="jazz"/>
  </r>
  <r>
    <n v="609"/>
    <x v="598"/>
    <s v="Upgradable holistic system engine"/>
    <n v="10000"/>
    <n v="12042"/>
    <n v="120.41999999999999"/>
    <x v="1"/>
    <n v="117"/>
    <n v="102.92307692307692"/>
    <x v="1"/>
    <s v="USD"/>
    <x v="560"/>
    <x v="566"/>
    <b v="0"/>
    <b v="0"/>
    <x v="22"/>
    <x v="4"/>
    <s v="science fiction"/>
  </r>
  <r>
    <n v="610"/>
    <x v="599"/>
    <s v="Stand-alone multi-state data-warehouse"/>
    <n v="42800"/>
    <n v="179356"/>
    <n v="419.0560747663551"/>
    <x v="1"/>
    <n v="6406"/>
    <n v="27.998126756166094"/>
    <x v="1"/>
    <s v="USD"/>
    <x v="561"/>
    <x v="567"/>
    <b v="0"/>
    <b v="0"/>
    <x v="3"/>
    <x v="3"/>
    <s v="plays"/>
  </r>
  <r>
    <n v="611"/>
    <x v="600"/>
    <s v="Multi-lateral maximized core"/>
    <n v="8200"/>
    <n v="1136"/>
    <n v="13.853658536585368"/>
    <x v="3"/>
    <n v="15"/>
    <n v="75.733333333333334"/>
    <x v="1"/>
    <s v="USD"/>
    <x v="562"/>
    <x v="568"/>
    <b v="0"/>
    <b v="0"/>
    <x v="3"/>
    <x v="3"/>
    <s v="plays"/>
  </r>
  <r>
    <n v="612"/>
    <x v="601"/>
    <s v="Innovative holistic hub"/>
    <n v="6200"/>
    <n v="8645"/>
    <n v="139.43548387096774"/>
    <x v="1"/>
    <n v="192"/>
    <n v="45.026041666666664"/>
    <x v="1"/>
    <s v="USD"/>
    <x v="563"/>
    <x v="569"/>
    <b v="0"/>
    <b v="0"/>
    <x v="5"/>
    <x v="1"/>
    <s v="electric music"/>
  </r>
  <r>
    <n v="613"/>
    <x v="602"/>
    <s v="Reverse-engineered 24/7 methodology"/>
    <n v="1100"/>
    <n v="1914"/>
    <n v="174"/>
    <x v="1"/>
    <n v="26"/>
    <n v="73.615384615384613"/>
    <x v="0"/>
    <s v="CAD"/>
    <x v="564"/>
    <x v="570"/>
    <b v="0"/>
    <b v="0"/>
    <x v="3"/>
    <x v="3"/>
    <s v="plays"/>
  </r>
  <r>
    <n v="614"/>
    <x v="603"/>
    <s v="Business-focused dynamic info-mediaries"/>
    <n v="26500"/>
    <n v="41205"/>
    <n v="155.49056603773585"/>
    <x v="1"/>
    <n v="723"/>
    <n v="56.991701244813278"/>
    <x v="1"/>
    <s v="USD"/>
    <x v="565"/>
    <x v="571"/>
    <b v="0"/>
    <b v="0"/>
    <x v="3"/>
    <x v="3"/>
    <s v="plays"/>
  </r>
  <r>
    <n v="615"/>
    <x v="604"/>
    <s v="Digitized clear-thinking installation"/>
    <n v="8500"/>
    <n v="14488"/>
    <n v="170.44705882352943"/>
    <x v="1"/>
    <n v="170"/>
    <n v="85.223529411764702"/>
    <x v="6"/>
    <s v="EUR"/>
    <x v="566"/>
    <x v="572"/>
    <b v="0"/>
    <b v="0"/>
    <x v="3"/>
    <x v="3"/>
    <s v="plays"/>
  </r>
  <r>
    <n v="616"/>
    <x v="605"/>
    <s v="Quality-focused 24/7 superstructure"/>
    <n v="6400"/>
    <n v="12129"/>
    <n v="189.515625"/>
    <x v="1"/>
    <n v="238"/>
    <n v="50.962184873949582"/>
    <x v="4"/>
    <s v="GBP"/>
    <x v="567"/>
    <x v="573"/>
    <b v="0"/>
    <b v="1"/>
    <x v="7"/>
    <x v="1"/>
    <s v="indie rock"/>
  </r>
  <r>
    <n v="617"/>
    <x v="606"/>
    <s v="Multi-channeled local intranet"/>
    <n v="1400"/>
    <n v="3496"/>
    <n v="249.71428571428572"/>
    <x v="1"/>
    <n v="55"/>
    <n v="63.563636363636363"/>
    <x v="1"/>
    <s v="USD"/>
    <x v="568"/>
    <x v="471"/>
    <b v="0"/>
    <b v="0"/>
    <x v="3"/>
    <x v="3"/>
    <s v="plays"/>
  </r>
  <r>
    <n v="618"/>
    <x v="607"/>
    <s v="Open-architected mobile emulation"/>
    <n v="198600"/>
    <n v="97037"/>
    <n v="48.860523665659613"/>
    <x v="0"/>
    <n v="1198"/>
    <n v="80.999165275459092"/>
    <x v="1"/>
    <s v="USD"/>
    <x v="569"/>
    <x v="574"/>
    <b v="0"/>
    <b v="0"/>
    <x v="9"/>
    <x v="5"/>
    <s v="nonfiction"/>
  </r>
  <r>
    <n v="619"/>
    <x v="608"/>
    <s v="Ameliorated foreground methodology"/>
    <n v="195900"/>
    <n v="55757"/>
    <n v="28.461970393057683"/>
    <x v="0"/>
    <n v="648"/>
    <n v="86.044753086419746"/>
    <x v="1"/>
    <s v="USD"/>
    <x v="570"/>
    <x v="575"/>
    <b v="1"/>
    <b v="1"/>
    <x v="3"/>
    <x v="3"/>
    <s v="plays"/>
  </r>
  <r>
    <n v="620"/>
    <x v="609"/>
    <s v="Synergized well-modulated project"/>
    <n v="4300"/>
    <n v="11525"/>
    <n v="268.02325581395348"/>
    <x v="1"/>
    <n v="128"/>
    <n v="90.0390625"/>
    <x v="2"/>
    <s v="AUD"/>
    <x v="571"/>
    <x v="576"/>
    <b v="0"/>
    <b v="0"/>
    <x v="14"/>
    <x v="7"/>
    <s v="photography books"/>
  </r>
  <r>
    <n v="621"/>
    <x v="610"/>
    <s v="Extended context-sensitive forecast"/>
    <n v="25600"/>
    <n v="158669"/>
    <n v="619.80078125"/>
    <x v="1"/>
    <n v="2144"/>
    <n v="74.006063432835816"/>
    <x v="1"/>
    <s v="USD"/>
    <x v="572"/>
    <x v="577"/>
    <b v="0"/>
    <b v="0"/>
    <x v="3"/>
    <x v="3"/>
    <s v="plays"/>
  </r>
  <r>
    <n v="622"/>
    <x v="611"/>
    <s v="Total leadingedge neural-net"/>
    <n v="189000"/>
    <n v="5916"/>
    <n v="3.1301587301587301"/>
    <x v="0"/>
    <n v="64"/>
    <n v="92.4375"/>
    <x v="1"/>
    <s v="USD"/>
    <x v="573"/>
    <x v="578"/>
    <b v="0"/>
    <b v="0"/>
    <x v="7"/>
    <x v="1"/>
    <s v="indie rock"/>
  </r>
  <r>
    <n v="623"/>
    <x v="612"/>
    <s v="Organic actuating protocol"/>
    <n v="94300"/>
    <n v="150806"/>
    <n v="159.92152704135739"/>
    <x v="1"/>
    <n v="2693"/>
    <n v="55.999257333828446"/>
    <x v="4"/>
    <s v="GBP"/>
    <x v="574"/>
    <x v="477"/>
    <b v="0"/>
    <b v="0"/>
    <x v="3"/>
    <x v="3"/>
    <s v="plays"/>
  </r>
  <r>
    <n v="624"/>
    <x v="613"/>
    <s v="Down-sized national software"/>
    <n v="5100"/>
    <n v="14249"/>
    <n v="279.39215686274508"/>
    <x v="1"/>
    <n v="432"/>
    <n v="32.983796296296298"/>
    <x v="1"/>
    <s v="USD"/>
    <x v="511"/>
    <x v="579"/>
    <b v="0"/>
    <b v="0"/>
    <x v="14"/>
    <x v="7"/>
    <s v="photography books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x v="575"/>
    <x v="580"/>
    <b v="0"/>
    <b v="0"/>
    <x v="3"/>
    <x v="3"/>
    <s v="plays"/>
  </r>
  <r>
    <n v="626"/>
    <x v="615"/>
    <s v="Synergistic tertiary budgetary management"/>
    <n v="6400"/>
    <n v="13205"/>
    <n v="206.32812500000003"/>
    <x v="1"/>
    <n v="189"/>
    <n v="69.867724867724874"/>
    <x v="1"/>
    <s v="USD"/>
    <x v="576"/>
    <x v="581"/>
    <b v="0"/>
    <b v="1"/>
    <x v="3"/>
    <x v="3"/>
    <s v="plays"/>
  </r>
  <r>
    <n v="627"/>
    <x v="616"/>
    <s v="Open-architected incremental ability"/>
    <n v="1600"/>
    <n v="11108"/>
    <n v="694.25"/>
    <x v="1"/>
    <n v="154"/>
    <n v="72.129870129870127"/>
    <x v="4"/>
    <s v="GBP"/>
    <x v="577"/>
    <x v="582"/>
    <b v="1"/>
    <b v="0"/>
    <x v="0"/>
    <x v="0"/>
    <s v="food trucks"/>
  </r>
  <r>
    <n v="628"/>
    <x v="617"/>
    <s v="Intuitive object-oriented task-force"/>
    <n v="1900"/>
    <n v="2884"/>
    <n v="151.78947368421052"/>
    <x v="1"/>
    <n v="96"/>
    <n v="30.041666666666668"/>
    <x v="1"/>
    <s v="USD"/>
    <x v="578"/>
    <x v="581"/>
    <b v="0"/>
    <b v="0"/>
    <x v="7"/>
    <x v="1"/>
    <s v="indie rock"/>
  </r>
  <r>
    <n v="629"/>
    <x v="618"/>
    <s v="Multi-tiered executive toolset"/>
    <n v="85900"/>
    <n v="55476"/>
    <n v="64.58207217694995"/>
    <x v="0"/>
    <n v="750"/>
    <n v="73.968000000000004"/>
    <x v="1"/>
    <s v="USD"/>
    <x v="579"/>
    <x v="583"/>
    <b v="0"/>
    <b v="1"/>
    <x v="3"/>
    <x v="3"/>
    <s v="plays"/>
  </r>
  <r>
    <n v="630"/>
    <x v="619"/>
    <s v="Grass-roots directional workforce"/>
    <n v="9500"/>
    <n v="5973"/>
    <n v="62.873684210526314"/>
    <x v="3"/>
    <n v="87"/>
    <n v="68.65517241379311"/>
    <x v="1"/>
    <s v="USD"/>
    <x v="580"/>
    <x v="584"/>
    <b v="0"/>
    <b v="1"/>
    <x v="3"/>
    <x v="3"/>
    <s v="plays"/>
  </r>
  <r>
    <n v="631"/>
    <x v="620"/>
    <s v="Quality-focused real-time solution"/>
    <n v="59200"/>
    <n v="183756"/>
    <n v="310.39864864864865"/>
    <x v="1"/>
    <n v="3063"/>
    <n v="59.992164544564154"/>
    <x v="1"/>
    <s v="USD"/>
    <x v="581"/>
    <x v="585"/>
    <b v="0"/>
    <b v="0"/>
    <x v="3"/>
    <x v="3"/>
    <s v="plays"/>
  </r>
  <r>
    <n v="632"/>
    <x v="621"/>
    <s v="Reduced interactive matrix"/>
    <n v="72100"/>
    <n v="30902"/>
    <n v="42.859916782246884"/>
    <x v="2"/>
    <n v="278"/>
    <n v="111.15827338129496"/>
    <x v="1"/>
    <s v="USD"/>
    <x v="582"/>
    <x v="586"/>
    <b v="0"/>
    <b v="0"/>
    <x v="3"/>
    <x v="3"/>
    <s v="plays"/>
  </r>
  <r>
    <n v="633"/>
    <x v="622"/>
    <s v="Adaptive context-sensitive architecture"/>
    <n v="6700"/>
    <n v="5569"/>
    <n v="83.119402985074629"/>
    <x v="0"/>
    <n v="105"/>
    <n v="53.038095238095238"/>
    <x v="1"/>
    <s v="USD"/>
    <x v="336"/>
    <x v="587"/>
    <b v="0"/>
    <b v="0"/>
    <x v="10"/>
    <x v="4"/>
    <s v="animation"/>
  </r>
  <r>
    <n v="634"/>
    <x v="623"/>
    <s v="Polarized incremental portal"/>
    <n v="118200"/>
    <n v="92824"/>
    <n v="78.531302876480552"/>
    <x v="3"/>
    <n v="1658"/>
    <n v="55.985524728588658"/>
    <x v="1"/>
    <s v="USD"/>
    <x v="583"/>
    <x v="588"/>
    <b v="0"/>
    <b v="0"/>
    <x v="19"/>
    <x v="4"/>
    <s v="television"/>
  </r>
  <r>
    <n v="635"/>
    <x v="624"/>
    <s v="Reactive regional access"/>
    <n v="139000"/>
    <n v="158590"/>
    <n v="114.09352517985612"/>
    <x v="1"/>
    <n v="2266"/>
    <n v="69.986760812003524"/>
    <x v="1"/>
    <s v="USD"/>
    <x v="584"/>
    <x v="589"/>
    <b v="0"/>
    <b v="0"/>
    <x v="19"/>
    <x v="4"/>
    <s v="television"/>
  </r>
  <r>
    <n v="636"/>
    <x v="625"/>
    <s v="Stand-alone reciprocal frame"/>
    <n v="197700"/>
    <n v="127591"/>
    <n v="64.537683358624179"/>
    <x v="0"/>
    <n v="2604"/>
    <n v="48.998079877112133"/>
    <x v="3"/>
    <s v="DKK"/>
    <x v="585"/>
    <x v="590"/>
    <b v="0"/>
    <b v="1"/>
    <x v="10"/>
    <x v="4"/>
    <s v="animation"/>
  </r>
  <r>
    <n v="637"/>
    <x v="626"/>
    <s v="Open-architected 24/7 throughput"/>
    <n v="8500"/>
    <n v="6750"/>
    <n v="79.411764705882348"/>
    <x v="0"/>
    <n v="65"/>
    <n v="103.84615384615384"/>
    <x v="1"/>
    <s v="USD"/>
    <x v="586"/>
    <x v="591"/>
    <b v="0"/>
    <b v="0"/>
    <x v="3"/>
    <x v="3"/>
    <s v="plays"/>
  </r>
  <r>
    <n v="638"/>
    <x v="627"/>
    <s v="Monitored 24/7 approach"/>
    <n v="81600"/>
    <n v="9318"/>
    <n v="11.419117647058824"/>
    <x v="0"/>
    <n v="94"/>
    <n v="99.127659574468083"/>
    <x v="1"/>
    <s v="USD"/>
    <x v="587"/>
    <x v="592"/>
    <b v="0"/>
    <b v="1"/>
    <x v="3"/>
    <x v="3"/>
    <s v="plays"/>
  </r>
  <r>
    <n v="639"/>
    <x v="628"/>
    <s v="Upgradable explicit forecast"/>
    <n v="8600"/>
    <n v="4832"/>
    <n v="56.186046511627907"/>
    <x v="2"/>
    <n v="45"/>
    <n v="107.37777777777778"/>
    <x v="1"/>
    <s v="USD"/>
    <x v="588"/>
    <x v="593"/>
    <b v="0"/>
    <b v="1"/>
    <x v="6"/>
    <x v="4"/>
    <s v="drama"/>
  </r>
  <r>
    <n v="640"/>
    <x v="629"/>
    <s v="Pre-emptive context-sensitive support"/>
    <n v="119800"/>
    <n v="19769"/>
    <n v="16.501669449081803"/>
    <x v="0"/>
    <n v="257"/>
    <n v="76.922178988326849"/>
    <x v="1"/>
    <s v="USD"/>
    <x v="589"/>
    <x v="510"/>
    <b v="0"/>
    <b v="0"/>
    <x v="3"/>
    <x v="3"/>
    <s v="plays"/>
  </r>
  <r>
    <n v="641"/>
    <x v="630"/>
    <s v="Business-focused leadingedge instruction set"/>
    <n v="9400"/>
    <n v="11277"/>
    <n v="119.96808510638297"/>
    <x v="1"/>
    <n v="194"/>
    <n v="58.128865979381445"/>
    <x v="5"/>
    <s v="CHF"/>
    <x v="590"/>
    <x v="594"/>
    <b v="0"/>
    <b v="0"/>
    <x v="3"/>
    <x v="3"/>
    <s v="plays"/>
  </r>
  <r>
    <n v="642"/>
    <x v="631"/>
    <s v="Extended multi-state knowledge user"/>
    <n v="9200"/>
    <n v="13382"/>
    <n v="145.45652173913044"/>
    <x v="1"/>
    <n v="129"/>
    <n v="103.73643410852713"/>
    <x v="0"/>
    <s v="CAD"/>
    <x v="591"/>
    <x v="595"/>
    <b v="0"/>
    <b v="0"/>
    <x v="8"/>
    <x v="2"/>
    <s v="wearables"/>
  </r>
  <r>
    <n v="643"/>
    <x v="632"/>
    <s v="Future-proofed modular groupware"/>
    <n v="14900"/>
    <n v="32986"/>
    <n v="221.38255033557047"/>
    <x v="1"/>
    <n v="375"/>
    <n v="87.962666666666664"/>
    <x v="1"/>
    <s v="USD"/>
    <x v="592"/>
    <x v="596"/>
    <b v="0"/>
    <b v="0"/>
    <x v="3"/>
    <x v="3"/>
    <s v="plays"/>
  </r>
  <r>
    <n v="644"/>
    <x v="633"/>
    <s v="Distributed real-time algorithm"/>
    <n v="169400"/>
    <n v="81984"/>
    <n v="48.396694214876035"/>
    <x v="0"/>
    <n v="2928"/>
    <n v="28"/>
    <x v="0"/>
    <s v="CAD"/>
    <x v="593"/>
    <x v="597"/>
    <b v="0"/>
    <b v="0"/>
    <x v="3"/>
    <x v="3"/>
    <s v="plays"/>
  </r>
  <r>
    <n v="645"/>
    <x v="634"/>
    <s v="Multi-lateral heuristic throughput"/>
    <n v="192100"/>
    <n v="178483"/>
    <n v="92.911504424778755"/>
    <x v="0"/>
    <n v="4697"/>
    <n v="37.999361294443261"/>
    <x v="1"/>
    <s v="USD"/>
    <x v="594"/>
    <x v="598"/>
    <b v="0"/>
    <b v="1"/>
    <x v="1"/>
    <x v="1"/>
    <s v="rock"/>
  </r>
  <r>
    <n v="646"/>
    <x v="635"/>
    <s v="Switchable reciprocal middleware"/>
    <n v="98700"/>
    <n v="87448"/>
    <n v="88.599797365754824"/>
    <x v="0"/>
    <n v="2915"/>
    <n v="29.999313893653515"/>
    <x v="1"/>
    <s v="USD"/>
    <x v="595"/>
    <x v="599"/>
    <b v="0"/>
    <b v="0"/>
    <x v="11"/>
    <x v="6"/>
    <s v="video games"/>
  </r>
  <r>
    <n v="647"/>
    <x v="636"/>
    <s v="Inverse multimedia Graphic Interface"/>
    <n v="4500"/>
    <n v="1863"/>
    <n v="41.4"/>
    <x v="0"/>
    <n v="18"/>
    <n v="103.5"/>
    <x v="1"/>
    <s v="USD"/>
    <x v="596"/>
    <x v="600"/>
    <b v="0"/>
    <b v="0"/>
    <x v="18"/>
    <x v="5"/>
    <s v="translations"/>
  </r>
  <r>
    <n v="648"/>
    <x v="637"/>
    <s v="Vision-oriented local contingency"/>
    <n v="98600"/>
    <n v="62174"/>
    <n v="63.056795131845846"/>
    <x v="3"/>
    <n v="723"/>
    <n v="85.994467496542185"/>
    <x v="1"/>
    <s v="USD"/>
    <x v="597"/>
    <x v="601"/>
    <b v="1"/>
    <b v="0"/>
    <x v="0"/>
    <x v="0"/>
    <s v="food trucks"/>
  </r>
  <r>
    <n v="649"/>
    <x v="638"/>
    <s v="Reactive 6thgeneration hub"/>
    <n v="121700"/>
    <n v="59003"/>
    <n v="48.482333607230892"/>
    <x v="0"/>
    <n v="602"/>
    <n v="98.011627906976742"/>
    <x v="5"/>
    <s v="CHF"/>
    <x v="598"/>
    <x v="602"/>
    <b v="1"/>
    <b v="1"/>
    <x v="3"/>
    <x v="3"/>
    <s v="plays"/>
  </r>
  <r>
    <n v="650"/>
    <x v="639"/>
    <s v="Optional asymmetric success"/>
    <n v="100"/>
    <n v="2"/>
    <n v="2"/>
    <x v="0"/>
    <n v="1"/>
    <n v="2"/>
    <x v="1"/>
    <s v="USD"/>
    <x v="599"/>
    <x v="603"/>
    <b v="0"/>
    <b v="0"/>
    <x v="17"/>
    <x v="1"/>
    <s v="jazz"/>
  </r>
  <r>
    <n v="651"/>
    <x v="640"/>
    <s v="Digitized analyzing capacity"/>
    <n v="196700"/>
    <n v="174039"/>
    <n v="88.47941026944585"/>
    <x v="0"/>
    <n v="3868"/>
    <n v="44.994570837642193"/>
    <x v="6"/>
    <s v="EUR"/>
    <x v="600"/>
    <x v="604"/>
    <b v="0"/>
    <b v="0"/>
    <x v="12"/>
    <x v="4"/>
    <s v="shorts"/>
  </r>
  <r>
    <n v="652"/>
    <x v="641"/>
    <s v="Vision-oriented regional hub"/>
    <n v="10000"/>
    <n v="12684"/>
    <n v="126.84"/>
    <x v="1"/>
    <n v="409"/>
    <n v="31.012224938875306"/>
    <x v="1"/>
    <s v="USD"/>
    <x v="601"/>
    <x v="292"/>
    <b v="0"/>
    <b v="0"/>
    <x v="2"/>
    <x v="2"/>
    <s v="web"/>
  </r>
  <r>
    <n v="653"/>
    <x v="642"/>
    <s v="Monitored incremental info-mediaries"/>
    <n v="600"/>
    <n v="14033"/>
    <n v="2338.833333333333"/>
    <x v="1"/>
    <n v="234"/>
    <n v="59.970085470085472"/>
    <x v="1"/>
    <s v="USD"/>
    <x v="602"/>
    <x v="605"/>
    <b v="0"/>
    <b v="0"/>
    <x v="2"/>
    <x v="2"/>
    <s v="web"/>
  </r>
  <r>
    <n v="654"/>
    <x v="643"/>
    <s v="Programmable static middleware"/>
    <n v="35000"/>
    <n v="177936"/>
    <n v="508.38857142857148"/>
    <x v="1"/>
    <n v="3016"/>
    <n v="58.9973474801061"/>
    <x v="1"/>
    <s v="USD"/>
    <x v="335"/>
    <x v="606"/>
    <b v="0"/>
    <b v="0"/>
    <x v="16"/>
    <x v="1"/>
    <s v="metal"/>
  </r>
  <r>
    <n v="655"/>
    <x v="644"/>
    <s v="Multi-layered bottom-line encryption"/>
    <n v="6900"/>
    <n v="13212"/>
    <n v="191.47826086956522"/>
    <x v="1"/>
    <n v="264"/>
    <n v="50.045454545454547"/>
    <x v="1"/>
    <s v="USD"/>
    <x v="603"/>
    <x v="607"/>
    <b v="1"/>
    <b v="0"/>
    <x v="14"/>
    <x v="7"/>
    <s v="photography books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x v="604"/>
    <x v="608"/>
    <b v="0"/>
    <b v="0"/>
    <x v="0"/>
    <x v="0"/>
    <s v="food trucks"/>
  </r>
  <r>
    <n v="657"/>
    <x v="646"/>
    <s v="Balanced optimal hardware"/>
    <n v="10000"/>
    <n v="824"/>
    <n v="8.24"/>
    <x v="0"/>
    <n v="14"/>
    <n v="58.857142857142854"/>
    <x v="1"/>
    <s v="USD"/>
    <x v="605"/>
    <x v="609"/>
    <b v="0"/>
    <b v="0"/>
    <x v="22"/>
    <x v="4"/>
    <s v="science fiction"/>
  </r>
  <r>
    <n v="658"/>
    <x v="647"/>
    <s v="Self-enabling mission-critical success"/>
    <n v="52600"/>
    <n v="31594"/>
    <n v="60.064638783269963"/>
    <x v="3"/>
    <n v="390"/>
    <n v="81.010256410256417"/>
    <x v="1"/>
    <s v="USD"/>
    <x v="606"/>
    <x v="610"/>
    <b v="0"/>
    <b v="0"/>
    <x v="1"/>
    <x v="1"/>
    <s v="rock"/>
  </r>
  <r>
    <n v="659"/>
    <x v="648"/>
    <s v="Grass-roots dynamic emulation"/>
    <n v="120700"/>
    <n v="57010"/>
    <n v="47.232808616404313"/>
    <x v="0"/>
    <n v="750"/>
    <n v="76.013333333333335"/>
    <x v="4"/>
    <s v="GBP"/>
    <x v="65"/>
    <x v="611"/>
    <b v="0"/>
    <b v="0"/>
    <x v="4"/>
    <x v="4"/>
    <s v="documentary"/>
  </r>
  <r>
    <n v="660"/>
    <x v="649"/>
    <s v="Fundamental disintermediate matrix"/>
    <n v="9100"/>
    <n v="7438"/>
    <n v="81.736263736263737"/>
    <x v="0"/>
    <n v="77"/>
    <n v="96.597402597402592"/>
    <x v="1"/>
    <s v="USD"/>
    <x v="607"/>
    <x v="612"/>
    <b v="1"/>
    <b v="0"/>
    <x v="3"/>
    <x v="3"/>
    <s v="plays"/>
  </r>
  <r>
    <n v="661"/>
    <x v="650"/>
    <s v="Right-sized secondary challenge"/>
    <n v="106800"/>
    <n v="57872"/>
    <n v="54.187265917603"/>
    <x v="0"/>
    <n v="752"/>
    <n v="76.957446808510639"/>
    <x v="3"/>
    <s v="DKK"/>
    <x v="608"/>
    <x v="613"/>
    <b v="0"/>
    <b v="0"/>
    <x v="17"/>
    <x v="1"/>
    <s v="jazz"/>
  </r>
  <r>
    <n v="662"/>
    <x v="651"/>
    <s v="Implemented exuding software"/>
    <n v="9100"/>
    <n v="8906"/>
    <n v="97.868131868131869"/>
    <x v="0"/>
    <n v="131"/>
    <n v="67.984732824427482"/>
    <x v="1"/>
    <s v="USD"/>
    <x v="609"/>
    <x v="614"/>
    <b v="0"/>
    <b v="0"/>
    <x v="3"/>
    <x v="3"/>
    <s v="plays"/>
  </r>
  <r>
    <n v="663"/>
    <x v="652"/>
    <s v="Total optimizing software"/>
    <n v="10000"/>
    <n v="7724"/>
    <n v="77.239999999999995"/>
    <x v="0"/>
    <n v="87"/>
    <n v="88.781609195402297"/>
    <x v="1"/>
    <s v="USD"/>
    <x v="610"/>
    <x v="615"/>
    <b v="0"/>
    <b v="0"/>
    <x v="3"/>
    <x v="3"/>
    <s v="plays"/>
  </r>
  <r>
    <n v="664"/>
    <x v="327"/>
    <s v="Optional maximized attitude"/>
    <n v="79400"/>
    <n v="26571"/>
    <n v="33.464735516372798"/>
    <x v="0"/>
    <n v="1063"/>
    <n v="24.99623706491063"/>
    <x v="1"/>
    <s v="USD"/>
    <x v="541"/>
    <x v="616"/>
    <b v="0"/>
    <b v="0"/>
    <x v="17"/>
    <x v="1"/>
    <s v="jazz"/>
  </r>
  <r>
    <n v="665"/>
    <x v="653"/>
    <s v="Customer-focused impactful extranet"/>
    <n v="5100"/>
    <n v="12219"/>
    <n v="239.58823529411765"/>
    <x v="1"/>
    <n v="272"/>
    <n v="44.922794117647058"/>
    <x v="1"/>
    <s v="USD"/>
    <x v="611"/>
    <x v="453"/>
    <b v="0"/>
    <b v="1"/>
    <x v="4"/>
    <x v="4"/>
    <s v="documentary"/>
  </r>
  <r>
    <n v="666"/>
    <x v="654"/>
    <s v="Cloned bottom-line success"/>
    <n v="3100"/>
    <n v="1985"/>
    <n v="64.032258064516128"/>
    <x v="3"/>
    <n v="25"/>
    <n v="79.400000000000006"/>
    <x v="1"/>
    <s v="USD"/>
    <x v="612"/>
    <x v="617"/>
    <b v="0"/>
    <b v="1"/>
    <x v="3"/>
    <x v="3"/>
    <s v="plays"/>
  </r>
  <r>
    <n v="667"/>
    <x v="655"/>
    <s v="Decentralized bandwidth-monitored ability"/>
    <n v="6900"/>
    <n v="12155"/>
    <n v="176.15942028985506"/>
    <x v="1"/>
    <n v="419"/>
    <n v="29.009546539379475"/>
    <x v="1"/>
    <s v="USD"/>
    <x v="613"/>
    <x v="618"/>
    <b v="0"/>
    <b v="0"/>
    <x v="23"/>
    <x v="8"/>
    <s v="audio"/>
  </r>
  <r>
    <n v="668"/>
    <x v="656"/>
    <s v="Programmable leadingedge budgetary management"/>
    <n v="27500"/>
    <n v="5593"/>
    <n v="20.33818181818182"/>
    <x v="0"/>
    <n v="76"/>
    <n v="73.59210526315789"/>
    <x v="1"/>
    <s v="USD"/>
    <x v="614"/>
    <x v="619"/>
    <b v="0"/>
    <b v="0"/>
    <x v="3"/>
    <x v="3"/>
    <s v="plays"/>
  </r>
  <r>
    <n v="669"/>
    <x v="657"/>
    <s v="Upgradable bi-directional concept"/>
    <n v="48800"/>
    <n v="175020"/>
    <n v="358.64754098360658"/>
    <x v="1"/>
    <n v="1621"/>
    <n v="107.97038864898211"/>
    <x v="6"/>
    <s v="EUR"/>
    <x v="615"/>
    <x v="620"/>
    <b v="0"/>
    <b v="0"/>
    <x v="3"/>
    <x v="3"/>
    <s v="plays"/>
  </r>
  <r>
    <n v="670"/>
    <x v="635"/>
    <s v="Re-contextualized homogeneous flexibility"/>
    <n v="16200"/>
    <n v="75955"/>
    <n v="468.85802469135803"/>
    <x v="1"/>
    <n v="1101"/>
    <n v="68.987284287011803"/>
    <x v="1"/>
    <s v="USD"/>
    <x v="90"/>
    <x v="621"/>
    <b v="0"/>
    <b v="0"/>
    <x v="7"/>
    <x v="1"/>
    <s v="indie rock"/>
  </r>
  <r>
    <n v="671"/>
    <x v="658"/>
    <s v="Monitored bi-directional standardization"/>
    <n v="97600"/>
    <n v="119127"/>
    <n v="122.05635245901641"/>
    <x v="1"/>
    <n v="1073"/>
    <n v="111.02236719478098"/>
    <x v="1"/>
    <s v="USD"/>
    <x v="616"/>
    <x v="622"/>
    <b v="0"/>
    <b v="1"/>
    <x v="3"/>
    <x v="3"/>
    <s v="plays"/>
  </r>
  <r>
    <n v="672"/>
    <x v="659"/>
    <s v="Stand-alone grid-enabled leverage"/>
    <n v="197900"/>
    <n v="110689"/>
    <n v="55.931783729156137"/>
    <x v="0"/>
    <n v="4428"/>
    <n v="24.997515808491418"/>
    <x v="2"/>
    <s v="AUD"/>
    <x v="617"/>
    <x v="623"/>
    <b v="0"/>
    <b v="0"/>
    <x v="3"/>
    <x v="3"/>
    <s v="plays"/>
  </r>
  <r>
    <n v="673"/>
    <x v="660"/>
    <s v="Assimilated regional groupware"/>
    <n v="5600"/>
    <n v="2445"/>
    <n v="43.660714285714285"/>
    <x v="0"/>
    <n v="58"/>
    <n v="42.155172413793103"/>
    <x v="6"/>
    <s v="EUR"/>
    <x v="618"/>
    <x v="624"/>
    <b v="0"/>
    <b v="0"/>
    <x v="7"/>
    <x v="1"/>
    <s v="indie rock"/>
  </r>
  <r>
    <n v="674"/>
    <x v="661"/>
    <s v="Up-sized 24hour instruction set"/>
    <n v="170700"/>
    <n v="57250"/>
    <n v="33.53837141183363"/>
    <x v="3"/>
    <n v="1218"/>
    <n v="47.003284072249592"/>
    <x v="1"/>
    <s v="USD"/>
    <x v="619"/>
    <x v="625"/>
    <b v="0"/>
    <b v="0"/>
    <x v="14"/>
    <x v="7"/>
    <s v="photography books"/>
  </r>
  <r>
    <n v="675"/>
    <x v="662"/>
    <s v="Right-sized web-enabled intranet"/>
    <n v="9700"/>
    <n v="11929"/>
    <n v="122.97938144329896"/>
    <x v="1"/>
    <n v="331"/>
    <n v="36.0392749244713"/>
    <x v="1"/>
    <s v="USD"/>
    <x v="620"/>
    <x v="626"/>
    <b v="0"/>
    <b v="0"/>
    <x v="23"/>
    <x v="8"/>
    <s v="audio"/>
  </r>
  <r>
    <n v="676"/>
    <x v="663"/>
    <s v="Expanded needs-based orchestration"/>
    <n v="62300"/>
    <n v="118214"/>
    <n v="189.74959871589084"/>
    <x v="1"/>
    <n v="1170"/>
    <n v="101.03760683760684"/>
    <x v="1"/>
    <s v="USD"/>
    <x v="621"/>
    <x v="627"/>
    <b v="0"/>
    <b v="0"/>
    <x v="14"/>
    <x v="7"/>
    <s v="photography books"/>
  </r>
  <r>
    <n v="677"/>
    <x v="664"/>
    <s v="Organic system-worthy orchestration"/>
    <n v="5300"/>
    <n v="4432"/>
    <n v="83.622641509433961"/>
    <x v="0"/>
    <n v="111"/>
    <n v="39.927927927927925"/>
    <x v="1"/>
    <s v="USD"/>
    <x v="622"/>
    <x v="491"/>
    <b v="0"/>
    <b v="0"/>
    <x v="13"/>
    <x v="5"/>
    <s v="fiction"/>
  </r>
  <r>
    <n v="678"/>
    <x v="665"/>
    <s v="Inverse static standardization"/>
    <n v="99500"/>
    <n v="17879"/>
    <n v="17.968844221105527"/>
    <x v="3"/>
    <n v="215"/>
    <n v="83.158139534883716"/>
    <x v="1"/>
    <s v="USD"/>
    <x v="35"/>
    <x v="628"/>
    <b v="0"/>
    <b v="0"/>
    <x v="6"/>
    <x v="4"/>
    <s v="drama"/>
  </r>
  <r>
    <n v="679"/>
    <x v="307"/>
    <s v="Synchronized motivating solution"/>
    <n v="1400"/>
    <n v="14511"/>
    <n v="1036.5"/>
    <x v="1"/>
    <n v="363"/>
    <n v="39.97520661157025"/>
    <x v="1"/>
    <s v="USD"/>
    <x v="623"/>
    <x v="629"/>
    <b v="0"/>
    <b v="1"/>
    <x v="0"/>
    <x v="0"/>
    <s v="food trucks"/>
  </r>
  <r>
    <n v="680"/>
    <x v="666"/>
    <s v="Open-source 4thgeneration open system"/>
    <n v="145600"/>
    <n v="141822"/>
    <n v="97.405219780219781"/>
    <x v="0"/>
    <n v="2955"/>
    <n v="47.993908629441627"/>
    <x v="1"/>
    <s v="USD"/>
    <x v="624"/>
    <x v="630"/>
    <b v="0"/>
    <b v="1"/>
    <x v="20"/>
    <x v="6"/>
    <s v="mobile games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x v="625"/>
    <x v="631"/>
    <b v="0"/>
    <b v="0"/>
    <x v="3"/>
    <x v="3"/>
    <s v="plays"/>
  </r>
  <r>
    <n v="682"/>
    <x v="668"/>
    <s v="Compatible 5thgeneration concept"/>
    <n v="5400"/>
    <n v="8109"/>
    <n v="150.16666666666666"/>
    <x v="1"/>
    <n v="103"/>
    <n v="78.728155339805824"/>
    <x v="1"/>
    <s v="USD"/>
    <x v="626"/>
    <x v="632"/>
    <b v="0"/>
    <b v="0"/>
    <x v="3"/>
    <x v="3"/>
    <s v="plays"/>
  </r>
  <r>
    <n v="683"/>
    <x v="669"/>
    <s v="Virtual systemic intranet"/>
    <n v="2300"/>
    <n v="8244"/>
    <n v="358.43478260869563"/>
    <x v="1"/>
    <n v="147"/>
    <n v="56.081632653061227"/>
    <x v="1"/>
    <s v="USD"/>
    <x v="627"/>
    <x v="633"/>
    <b v="0"/>
    <b v="0"/>
    <x v="3"/>
    <x v="3"/>
    <s v="plays"/>
  </r>
  <r>
    <n v="684"/>
    <x v="670"/>
    <s v="Optimized systemic algorithm"/>
    <n v="1400"/>
    <n v="7600"/>
    <n v="542.85714285714289"/>
    <x v="1"/>
    <n v="110"/>
    <n v="69.090909090909093"/>
    <x v="0"/>
    <s v="CAD"/>
    <x v="628"/>
    <x v="634"/>
    <b v="0"/>
    <b v="0"/>
    <x v="9"/>
    <x v="5"/>
    <s v="nonfiction"/>
  </r>
  <r>
    <n v="685"/>
    <x v="671"/>
    <s v="Customizable homogeneous firmware"/>
    <n v="140000"/>
    <n v="94501"/>
    <n v="67.500714285714281"/>
    <x v="0"/>
    <n v="926"/>
    <n v="102.05291576673866"/>
    <x v="0"/>
    <s v="CAD"/>
    <x v="629"/>
    <x v="415"/>
    <b v="0"/>
    <b v="0"/>
    <x v="3"/>
    <x v="3"/>
    <s v="plays"/>
  </r>
  <r>
    <n v="686"/>
    <x v="672"/>
    <s v="Front-line cohesive extranet"/>
    <n v="7500"/>
    <n v="14381"/>
    <n v="191.74666666666667"/>
    <x v="1"/>
    <n v="134"/>
    <n v="107.32089552238806"/>
    <x v="1"/>
    <s v="USD"/>
    <x v="630"/>
    <x v="635"/>
    <b v="0"/>
    <b v="0"/>
    <x v="8"/>
    <x v="2"/>
    <s v="wearables"/>
  </r>
  <r>
    <n v="687"/>
    <x v="673"/>
    <s v="Distributed holistic neural-net"/>
    <n v="1500"/>
    <n v="13980"/>
    <n v="932"/>
    <x v="1"/>
    <n v="269"/>
    <n v="51.970260223048328"/>
    <x v="1"/>
    <s v="USD"/>
    <x v="631"/>
    <x v="607"/>
    <b v="0"/>
    <b v="0"/>
    <x v="3"/>
    <x v="3"/>
    <s v="plays"/>
  </r>
  <r>
    <n v="688"/>
    <x v="674"/>
    <s v="Devolved client-server monitoring"/>
    <n v="2900"/>
    <n v="12449"/>
    <n v="429.27586206896552"/>
    <x v="1"/>
    <n v="175"/>
    <n v="71.137142857142862"/>
    <x v="1"/>
    <s v="USD"/>
    <x v="632"/>
    <x v="636"/>
    <b v="0"/>
    <b v="1"/>
    <x v="19"/>
    <x v="4"/>
    <s v="television"/>
  </r>
  <r>
    <n v="689"/>
    <x v="675"/>
    <s v="Seamless directional capacity"/>
    <n v="7300"/>
    <n v="7348"/>
    <n v="100.65753424657535"/>
    <x v="1"/>
    <n v="69"/>
    <n v="106.49275362318841"/>
    <x v="1"/>
    <s v="USD"/>
    <x v="633"/>
    <x v="637"/>
    <b v="0"/>
    <b v="0"/>
    <x v="2"/>
    <x v="2"/>
    <s v="web"/>
  </r>
  <r>
    <n v="690"/>
    <x v="676"/>
    <s v="Polarized actuating implementation"/>
    <n v="3600"/>
    <n v="8158"/>
    <n v="226.61111111111109"/>
    <x v="1"/>
    <n v="190"/>
    <n v="42.93684210526316"/>
    <x v="1"/>
    <s v="USD"/>
    <x v="634"/>
    <x v="638"/>
    <b v="0"/>
    <b v="1"/>
    <x v="4"/>
    <x v="4"/>
    <s v="documentary"/>
  </r>
  <r>
    <n v="691"/>
    <x v="677"/>
    <s v="Front-line disintermediate hub"/>
    <n v="5000"/>
    <n v="7119"/>
    <n v="142.38"/>
    <x v="1"/>
    <n v="237"/>
    <n v="30.037974683544302"/>
    <x v="1"/>
    <s v="USD"/>
    <x v="635"/>
    <x v="639"/>
    <b v="1"/>
    <b v="1"/>
    <x v="4"/>
    <x v="4"/>
    <s v="documentary"/>
  </r>
  <r>
    <n v="692"/>
    <x v="678"/>
    <s v="Decentralized 4thgeneration challenge"/>
    <n v="6000"/>
    <n v="5438"/>
    <n v="90.633333333333326"/>
    <x v="0"/>
    <n v="77"/>
    <n v="70.623376623376629"/>
    <x v="4"/>
    <s v="GBP"/>
    <x v="636"/>
    <x v="640"/>
    <b v="0"/>
    <b v="0"/>
    <x v="1"/>
    <x v="1"/>
    <s v="rock"/>
  </r>
  <r>
    <n v="693"/>
    <x v="679"/>
    <s v="Reverse-engineered composite hierarchy"/>
    <n v="180400"/>
    <n v="115396"/>
    <n v="63.966740576496676"/>
    <x v="0"/>
    <n v="1748"/>
    <n v="66.016018306636155"/>
    <x v="1"/>
    <s v="USD"/>
    <x v="637"/>
    <x v="641"/>
    <b v="0"/>
    <b v="0"/>
    <x v="3"/>
    <x v="3"/>
    <s v="plays"/>
  </r>
  <r>
    <n v="694"/>
    <x v="680"/>
    <s v="Programmable tangible ability"/>
    <n v="9100"/>
    <n v="7656"/>
    <n v="84.131868131868131"/>
    <x v="0"/>
    <n v="79"/>
    <n v="96.911392405063296"/>
    <x v="1"/>
    <s v="USD"/>
    <x v="638"/>
    <x v="642"/>
    <b v="0"/>
    <b v="0"/>
    <x v="3"/>
    <x v="3"/>
    <s v="plays"/>
  </r>
  <r>
    <n v="695"/>
    <x v="681"/>
    <s v="Configurable full-range emulation"/>
    <n v="9200"/>
    <n v="12322"/>
    <n v="133.93478260869566"/>
    <x v="1"/>
    <n v="196"/>
    <n v="62.867346938775512"/>
    <x v="6"/>
    <s v="EUR"/>
    <x v="639"/>
    <x v="445"/>
    <b v="1"/>
    <b v="0"/>
    <x v="1"/>
    <x v="1"/>
    <s v="rock"/>
  </r>
  <r>
    <n v="696"/>
    <x v="682"/>
    <s v="Total real-time hardware"/>
    <n v="164100"/>
    <n v="96888"/>
    <n v="59.042047531992694"/>
    <x v="0"/>
    <n v="889"/>
    <n v="108.98537682789652"/>
    <x v="1"/>
    <s v="USD"/>
    <x v="640"/>
    <x v="116"/>
    <b v="0"/>
    <b v="1"/>
    <x v="3"/>
    <x v="3"/>
    <s v="plays"/>
  </r>
  <r>
    <n v="697"/>
    <x v="683"/>
    <s v="Profound system-worthy functionalities"/>
    <n v="128900"/>
    <n v="196960"/>
    <n v="152.80062063615205"/>
    <x v="1"/>
    <n v="7295"/>
    <n v="26.999314599040439"/>
    <x v="1"/>
    <s v="USD"/>
    <x v="641"/>
    <x v="643"/>
    <b v="0"/>
    <b v="0"/>
    <x v="5"/>
    <x v="1"/>
    <s v="electric music"/>
  </r>
  <r>
    <n v="698"/>
    <x v="684"/>
    <s v="Cloned hybrid focus group"/>
    <n v="42100"/>
    <n v="188057"/>
    <n v="446.69121140142522"/>
    <x v="1"/>
    <n v="2893"/>
    <n v="65.004147943311438"/>
    <x v="0"/>
    <s v="CAD"/>
    <x v="642"/>
    <x v="644"/>
    <b v="0"/>
    <b v="0"/>
    <x v="8"/>
    <x v="2"/>
    <s v="wearables"/>
  </r>
  <r>
    <n v="699"/>
    <x v="196"/>
    <s v="Ergonomic dedicated focus group"/>
    <n v="7400"/>
    <n v="6245"/>
    <n v="84.391891891891888"/>
    <x v="0"/>
    <n v="56"/>
    <n v="111.51785714285714"/>
    <x v="1"/>
    <s v="USD"/>
    <x v="230"/>
    <x v="645"/>
    <b v="0"/>
    <b v="0"/>
    <x v="6"/>
    <x v="4"/>
    <s v="drama"/>
  </r>
  <r>
    <n v="700"/>
    <x v="685"/>
    <s v="Realigned zero administration paradigm"/>
    <n v="100"/>
    <n v="3"/>
    <n v="3"/>
    <x v="0"/>
    <n v="1"/>
    <n v="3"/>
    <x v="1"/>
    <s v="USD"/>
    <x v="67"/>
    <x v="646"/>
    <b v="0"/>
    <b v="0"/>
    <x v="8"/>
    <x v="2"/>
    <s v="wearables"/>
  </r>
  <r>
    <n v="701"/>
    <x v="686"/>
    <s v="Open-source multi-tasking methodology"/>
    <n v="52000"/>
    <n v="91014"/>
    <n v="175.02692307692308"/>
    <x v="1"/>
    <n v="820"/>
    <n v="110.99268292682927"/>
    <x v="1"/>
    <s v="USD"/>
    <x v="643"/>
    <x v="647"/>
    <b v="1"/>
    <b v="0"/>
    <x v="3"/>
    <x v="3"/>
    <s v="plays"/>
  </r>
  <r>
    <n v="702"/>
    <x v="687"/>
    <s v="Object-based attitude-oriented analyzer"/>
    <n v="8700"/>
    <n v="4710"/>
    <n v="54.137931034482754"/>
    <x v="0"/>
    <n v="83"/>
    <n v="56.746987951807228"/>
    <x v="1"/>
    <s v="USD"/>
    <x v="644"/>
    <x v="467"/>
    <b v="0"/>
    <b v="0"/>
    <x v="8"/>
    <x v="2"/>
    <s v="wearables"/>
  </r>
  <r>
    <n v="703"/>
    <x v="688"/>
    <s v="Cross-platform tertiary hub"/>
    <n v="63400"/>
    <n v="197728"/>
    <n v="311.87381703470032"/>
    <x v="1"/>
    <n v="2038"/>
    <n v="97.020608439646708"/>
    <x v="1"/>
    <s v="USD"/>
    <x v="645"/>
    <x v="648"/>
    <b v="1"/>
    <b v="1"/>
    <x v="18"/>
    <x v="5"/>
    <s v="translations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x v="646"/>
    <x v="649"/>
    <b v="0"/>
    <b v="0"/>
    <x v="10"/>
    <x v="4"/>
    <s v="animation"/>
  </r>
  <r>
    <n v="705"/>
    <x v="690"/>
    <s v="Centralized tangible success"/>
    <n v="169700"/>
    <n v="168048"/>
    <n v="99.026517383618156"/>
    <x v="0"/>
    <n v="2025"/>
    <n v="82.986666666666665"/>
    <x v="4"/>
    <s v="GBP"/>
    <x v="626"/>
    <x v="650"/>
    <b v="0"/>
    <b v="0"/>
    <x v="9"/>
    <x v="5"/>
    <s v="nonfiction"/>
  </r>
  <r>
    <n v="706"/>
    <x v="691"/>
    <s v="Customer-focused multimedia methodology"/>
    <n v="108400"/>
    <n v="138586"/>
    <n v="127.84686346863469"/>
    <x v="1"/>
    <n v="1345"/>
    <n v="103.03791821561339"/>
    <x v="2"/>
    <s v="AUD"/>
    <x v="647"/>
    <x v="651"/>
    <b v="0"/>
    <b v="1"/>
    <x v="2"/>
    <x v="2"/>
    <s v="web"/>
  </r>
  <r>
    <n v="707"/>
    <x v="692"/>
    <s v="Visionary maximized Local Area Network"/>
    <n v="7300"/>
    <n v="11579"/>
    <n v="158.61643835616439"/>
    <x v="1"/>
    <n v="168"/>
    <n v="68.922619047619051"/>
    <x v="1"/>
    <s v="USD"/>
    <x v="159"/>
    <x v="652"/>
    <b v="0"/>
    <b v="0"/>
    <x v="6"/>
    <x v="4"/>
    <s v="drama"/>
  </r>
  <r>
    <n v="708"/>
    <x v="693"/>
    <s v="Secured bifurcated intranet"/>
    <n v="1700"/>
    <n v="12020"/>
    <n v="707.05882352941171"/>
    <x v="1"/>
    <n v="137"/>
    <n v="87.737226277372258"/>
    <x v="5"/>
    <s v="CHF"/>
    <x v="648"/>
    <x v="653"/>
    <b v="0"/>
    <b v="0"/>
    <x v="3"/>
    <x v="3"/>
    <s v="plays"/>
  </r>
  <r>
    <n v="709"/>
    <x v="694"/>
    <s v="Grass-roots 4thgeneration product"/>
    <n v="9800"/>
    <n v="13954"/>
    <n v="142.38775510204081"/>
    <x v="1"/>
    <n v="186"/>
    <n v="75.021505376344081"/>
    <x v="6"/>
    <s v="EUR"/>
    <x v="267"/>
    <x v="654"/>
    <b v="0"/>
    <b v="0"/>
    <x v="3"/>
    <x v="3"/>
    <s v="plays"/>
  </r>
  <r>
    <n v="710"/>
    <x v="695"/>
    <s v="Reduced next generation info-mediaries"/>
    <n v="4300"/>
    <n v="6358"/>
    <n v="147.86046511627907"/>
    <x v="1"/>
    <n v="125"/>
    <n v="50.863999999999997"/>
    <x v="1"/>
    <s v="USD"/>
    <x v="649"/>
    <x v="655"/>
    <b v="0"/>
    <b v="1"/>
    <x v="3"/>
    <x v="3"/>
    <s v="plays"/>
  </r>
  <r>
    <n v="711"/>
    <x v="696"/>
    <s v="Customizable full-range artificial intelligence"/>
    <n v="6200"/>
    <n v="1260"/>
    <n v="20.322580645161288"/>
    <x v="0"/>
    <n v="14"/>
    <n v="90"/>
    <x v="6"/>
    <s v="EUR"/>
    <x v="248"/>
    <x v="656"/>
    <b v="1"/>
    <b v="1"/>
    <x v="3"/>
    <x v="3"/>
    <s v="plays"/>
  </r>
  <r>
    <n v="712"/>
    <x v="697"/>
    <s v="Programmable leadingedge contingency"/>
    <n v="800"/>
    <n v="14725"/>
    <n v="1840.625"/>
    <x v="1"/>
    <n v="202"/>
    <n v="72.896039603960389"/>
    <x v="1"/>
    <s v="USD"/>
    <x v="571"/>
    <x v="657"/>
    <b v="0"/>
    <b v="0"/>
    <x v="3"/>
    <x v="3"/>
    <s v="plays"/>
  </r>
  <r>
    <n v="713"/>
    <x v="698"/>
    <s v="Multi-layered global groupware"/>
    <n v="6900"/>
    <n v="11174"/>
    <n v="161.94202898550725"/>
    <x v="1"/>
    <n v="103"/>
    <n v="108.48543689320388"/>
    <x v="1"/>
    <s v="USD"/>
    <x v="650"/>
    <x v="89"/>
    <b v="0"/>
    <b v="0"/>
    <x v="15"/>
    <x v="5"/>
    <s v="radio &amp; podcasts"/>
  </r>
  <r>
    <n v="714"/>
    <x v="699"/>
    <s v="Switchable methodical superstructure"/>
    <n v="38500"/>
    <n v="182036"/>
    <n v="472.82077922077923"/>
    <x v="1"/>
    <n v="1785"/>
    <n v="101.98095238095237"/>
    <x v="1"/>
    <s v="USD"/>
    <x v="1"/>
    <x v="658"/>
    <b v="0"/>
    <b v="0"/>
    <x v="1"/>
    <x v="1"/>
    <s v="rock"/>
  </r>
  <r>
    <n v="715"/>
    <x v="700"/>
    <s v="Expanded even-keeled portal"/>
    <n v="118000"/>
    <n v="28870"/>
    <n v="24.466101694915253"/>
    <x v="0"/>
    <n v="656"/>
    <n v="44.009146341463413"/>
    <x v="1"/>
    <s v="USD"/>
    <x v="651"/>
    <x v="438"/>
    <b v="0"/>
    <b v="0"/>
    <x v="20"/>
    <x v="6"/>
    <s v="mobile games"/>
  </r>
  <r>
    <n v="716"/>
    <x v="701"/>
    <s v="Advanced modular moderator"/>
    <n v="2000"/>
    <n v="10353"/>
    <n v="517.65"/>
    <x v="1"/>
    <n v="157"/>
    <n v="65.942675159235662"/>
    <x v="1"/>
    <s v="USD"/>
    <x v="652"/>
    <x v="659"/>
    <b v="0"/>
    <b v="1"/>
    <x v="3"/>
    <x v="3"/>
    <s v="plays"/>
  </r>
  <r>
    <n v="717"/>
    <x v="702"/>
    <s v="Reverse-engineered well-modulated ability"/>
    <n v="5600"/>
    <n v="13868"/>
    <n v="247.64285714285714"/>
    <x v="1"/>
    <n v="555"/>
    <n v="24.987387387387386"/>
    <x v="1"/>
    <s v="USD"/>
    <x v="653"/>
    <x v="660"/>
    <b v="0"/>
    <b v="0"/>
    <x v="4"/>
    <x v="4"/>
    <s v="documentary"/>
  </r>
  <r>
    <n v="718"/>
    <x v="703"/>
    <s v="Expanded optimal pricing structure"/>
    <n v="8300"/>
    <n v="8317"/>
    <n v="100.20481927710843"/>
    <x v="1"/>
    <n v="297"/>
    <n v="28.003367003367003"/>
    <x v="1"/>
    <s v="USD"/>
    <x v="654"/>
    <x v="661"/>
    <b v="0"/>
    <b v="0"/>
    <x v="8"/>
    <x v="2"/>
    <s v="wearables"/>
  </r>
  <r>
    <n v="719"/>
    <x v="704"/>
    <s v="Down-sized uniform ability"/>
    <n v="6900"/>
    <n v="10557"/>
    <n v="153"/>
    <x v="1"/>
    <n v="123"/>
    <n v="85.829268292682926"/>
    <x v="1"/>
    <s v="USD"/>
    <x v="655"/>
    <x v="662"/>
    <b v="0"/>
    <b v="0"/>
    <x v="13"/>
    <x v="5"/>
    <s v="fiction"/>
  </r>
  <r>
    <n v="720"/>
    <x v="705"/>
    <s v="Multi-layered upward-trending conglomeration"/>
    <n v="8700"/>
    <n v="3227"/>
    <n v="37.091954022988503"/>
    <x v="3"/>
    <n v="38"/>
    <n v="84.921052631578945"/>
    <x v="3"/>
    <s v="DKK"/>
    <x v="656"/>
    <x v="236"/>
    <b v="0"/>
    <b v="1"/>
    <x v="3"/>
    <x v="3"/>
    <s v="plays"/>
  </r>
  <r>
    <n v="721"/>
    <x v="706"/>
    <s v="Open-architected systematic intranet"/>
    <n v="123600"/>
    <n v="5429"/>
    <n v="4.392394822006473"/>
    <x v="3"/>
    <n v="60"/>
    <n v="90.483333333333334"/>
    <x v="1"/>
    <s v="USD"/>
    <x v="657"/>
    <x v="663"/>
    <b v="0"/>
    <b v="0"/>
    <x v="1"/>
    <x v="1"/>
    <s v="rock"/>
  </r>
  <r>
    <n v="722"/>
    <x v="707"/>
    <s v="Proactive 24hour frame"/>
    <n v="48500"/>
    <n v="75906"/>
    <n v="156.50721649484535"/>
    <x v="1"/>
    <n v="3036"/>
    <n v="25.00197628458498"/>
    <x v="1"/>
    <s v="USD"/>
    <x v="265"/>
    <x v="202"/>
    <b v="0"/>
    <b v="0"/>
    <x v="4"/>
    <x v="4"/>
    <s v="documentary"/>
  </r>
  <r>
    <n v="723"/>
    <x v="708"/>
    <s v="Exclusive fresh-thinking model"/>
    <n v="4900"/>
    <n v="13250"/>
    <n v="270.40816326530609"/>
    <x v="1"/>
    <n v="144"/>
    <n v="92.013888888888886"/>
    <x v="2"/>
    <s v="AUD"/>
    <x v="658"/>
    <x v="664"/>
    <b v="0"/>
    <b v="0"/>
    <x v="3"/>
    <x v="3"/>
    <s v="plays"/>
  </r>
  <r>
    <n v="724"/>
    <x v="709"/>
    <s v="Business-focused encompassing intranet"/>
    <n v="8400"/>
    <n v="11261"/>
    <n v="134.05952380952382"/>
    <x v="1"/>
    <n v="121"/>
    <n v="93.066115702479337"/>
    <x v="4"/>
    <s v="GBP"/>
    <x v="659"/>
    <x v="665"/>
    <b v="0"/>
    <b v="1"/>
    <x v="3"/>
    <x v="3"/>
    <s v="plays"/>
  </r>
  <r>
    <n v="725"/>
    <x v="710"/>
    <s v="Optional 6thgeneration access"/>
    <n v="193200"/>
    <n v="97369"/>
    <n v="50.398033126293996"/>
    <x v="0"/>
    <n v="1596"/>
    <n v="61.008145363408524"/>
    <x v="1"/>
    <s v="USD"/>
    <x v="660"/>
    <x v="666"/>
    <b v="0"/>
    <b v="0"/>
    <x v="20"/>
    <x v="6"/>
    <s v="mobile games"/>
  </r>
  <r>
    <n v="726"/>
    <x v="711"/>
    <s v="Realigned web-enabled functionalities"/>
    <n v="54300"/>
    <n v="48227"/>
    <n v="88.815837937384899"/>
    <x v="3"/>
    <n v="524"/>
    <n v="92.036259541984734"/>
    <x v="1"/>
    <s v="USD"/>
    <x v="661"/>
    <x v="602"/>
    <b v="0"/>
    <b v="1"/>
    <x v="3"/>
    <x v="3"/>
    <s v="plays"/>
  </r>
  <r>
    <n v="727"/>
    <x v="712"/>
    <s v="Enterprise-wide multimedia software"/>
    <n v="8900"/>
    <n v="14685"/>
    <n v="165"/>
    <x v="1"/>
    <n v="181"/>
    <n v="81.132596685082873"/>
    <x v="1"/>
    <s v="USD"/>
    <x v="4"/>
    <x v="667"/>
    <b v="0"/>
    <b v="0"/>
    <x v="2"/>
    <x v="2"/>
    <s v="web"/>
  </r>
  <r>
    <n v="728"/>
    <x v="713"/>
    <s v="Versatile mission-critical knowledgebase"/>
    <n v="4200"/>
    <n v="735"/>
    <n v="17.5"/>
    <x v="0"/>
    <n v="10"/>
    <n v="73.5"/>
    <x v="1"/>
    <s v="USD"/>
    <x v="662"/>
    <x v="668"/>
    <b v="0"/>
    <b v="0"/>
    <x v="3"/>
    <x v="3"/>
    <s v="plays"/>
  </r>
  <r>
    <n v="729"/>
    <x v="714"/>
    <s v="Multi-lateral object-oriented open system"/>
    <n v="5600"/>
    <n v="10397"/>
    <n v="185.66071428571428"/>
    <x v="1"/>
    <n v="122"/>
    <n v="85.221311475409834"/>
    <x v="1"/>
    <s v="USD"/>
    <x v="663"/>
    <x v="669"/>
    <b v="0"/>
    <b v="0"/>
    <x v="6"/>
    <x v="4"/>
    <s v="drama"/>
  </r>
  <r>
    <n v="730"/>
    <x v="715"/>
    <s v="Visionary system-worthy attitude"/>
    <n v="28800"/>
    <n v="118847"/>
    <n v="412.6631944444444"/>
    <x v="1"/>
    <n v="1071"/>
    <n v="110.96825396825396"/>
    <x v="0"/>
    <s v="CAD"/>
    <x v="664"/>
    <x v="670"/>
    <b v="0"/>
    <b v="0"/>
    <x v="8"/>
    <x v="2"/>
    <s v="wearables"/>
  </r>
  <r>
    <n v="731"/>
    <x v="716"/>
    <s v="Synergized content-based hierarchy"/>
    <n v="8000"/>
    <n v="7220"/>
    <n v="90.25"/>
    <x v="3"/>
    <n v="219"/>
    <n v="32.968036529680369"/>
    <x v="1"/>
    <s v="USD"/>
    <x v="665"/>
    <x v="601"/>
    <b v="0"/>
    <b v="0"/>
    <x v="2"/>
    <x v="2"/>
    <s v="web"/>
  </r>
  <r>
    <n v="732"/>
    <x v="717"/>
    <s v="Business-focused 24hour access"/>
    <n v="117000"/>
    <n v="107622"/>
    <n v="91.984615384615381"/>
    <x v="0"/>
    <n v="1121"/>
    <n v="96.005352363960753"/>
    <x v="1"/>
    <s v="USD"/>
    <x v="666"/>
    <x v="671"/>
    <b v="0"/>
    <b v="1"/>
    <x v="1"/>
    <x v="1"/>
    <s v="rock"/>
  </r>
  <r>
    <n v="733"/>
    <x v="718"/>
    <s v="Automated hybrid orchestration"/>
    <n v="15800"/>
    <n v="83267"/>
    <n v="527.00632911392404"/>
    <x v="1"/>
    <n v="980"/>
    <n v="84.96632653061225"/>
    <x v="1"/>
    <s v="USD"/>
    <x v="43"/>
    <x v="672"/>
    <b v="0"/>
    <b v="0"/>
    <x v="16"/>
    <x v="1"/>
    <s v="metal"/>
  </r>
  <r>
    <n v="734"/>
    <x v="719"/>
    <s v="Exclusive 5thgeneration leverage"/>
    <n v="4200"/>
    <n v="13404"/>
    <n v="319.14285714285711"/>
    <x v="1"/>
    <n v="536"/>
    <n v="25.007462686567163"/>
    <x v="1"/>
    <s v="USD"/>
    <x v="667"/>
    <x v="673"/>
    <b v="0"/>
    <b v="1"/>
    <x v="3"/>
    <x v="3"/>
    <s v="plays"/>
  </r>
  <r>
    <n v="735"/>
    <x v="720"/>
    <s v="Grass-roots zero administration alliance"/>
    <n v="37100"/>
    <n v="131404"/>
    <n v="354.18867924528303"/>
    <x v="1"/>
    <n v="1991"/>
    <n v="65.998995479658461"/>
    <x v="1"/>
    <s v="USD"/>
    <x v="668"/>
    <x v="674"/>
    <b v="0"/>
    <b v="0"/>
    <x v="14"/>
    <x v="7"/>
    <s v="photography books"/>
  </r>
  <r>
    <n v="736"/>
    <x v="721"/>
    <s v="Proactive heuristic orchestration"/>
    <n v="7700"/>
    <n v="2533"/>
    <n v="32.896103896103895"/>
    <x v="3"/>
    <n v="29"/>
    <n v="87.34482758620689"/>
    <x v="1"/>
    <s v="USD"/>
    <x v="669"/>
    <x v="675"/>
    <b v="0"/>
    <b v="0"/>
    <x v="9"/>
    <x v="5"/>
    <s v="nonfiction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x v="670"/>
    <x v="676"/>
    <b v="0"/>
    <b v="0"/>
    <x v="7"/>
    <x v="1"/>
    <s v="indie rock"/>
  </r>
  <r>
    <n v="738"/>
    <x v="486"/>
    <s v="Extended zero administration software"/>
    <n v="74700"/>
    <n v="1557"/>
    <n v="2.0843373493975905"/>
    <x v="0"/>
    <n v="15"/>
    <n v="103.8"/>
    <x v="1"/>
    <s v="USD"/>
    <x v="671"/>
    <x v="677"/>
    <b v="0"/>
    <b v="1"/>
    <x v="3"/>
    <x v="3"/>
    <s v="plays"/>
  </r>
  <r>
    <n v="739"/>
    <x v="723"/>
    <s v="Multi-tiered discrete support"/>
    <n v="10000"/>
    <n v="6100"/>
    <n v="61"/>
    <x v="0"/>
    <n v="191"/>
    <n v="31.937172774869111"/>
    <x v="1"/>
    <s v="USD"/>
    <x v="672"/>
    <x v="678"/>
    <b v="0"/>
    <b v="0"/>
    <x v="7"/>
    <x v="1"/>
    <s v="indie rock"/>
  </r>
  <r>
    <n v="740"/>
    <x v="724"/>
    <s v="Phased system-worthy conglomeration"/>
    <n v="5300"/>
    <n v="1592"/>
    <n v="30.037735849056602"/>
    <x v="0"/>
    <n v="16"/>
    <n v="99.5"/>
    <x v="1"/>
    <s v="USD"/>
    <x v="673"/>
    <x v="679"/>
    <b v="0"/>
    <b v="0"/>
    <x v="3"/>
    <x v="3"/>
    <s v="plays"/>
  </r>
  <r>
    <n v="741"/>
    <x v="287"/>
    <s v="Balanced mobile alliance"/>
    <n v="1200"/>
    <n v="14150"/>
    <n v="1179.1666666666665"/>
    <x v="1"/>
    <n v="130"/>
    <n v="108.84615384615384"/>
    <x v="1"/>
    <s v="USD"/>
    <x v="674"/>
    <x v="680"/>
    <b v="0"/>
    <b v="0"/>
    <x v="3"/>
    <x v="3"/>
    <s v="plays"/>
  </r>
  <r>
    <n v="742"/>
    <x v="725"/>
    <s v="Reactive solution-oriented groupware"/>
    <n v="1200"/>
    <n v="13513"/>
    <n v="1126.0833333333335"/>
    <x v="1"/>
    <n v="122"/>
    <n v="110.76229508196721"/>
    <x v="1"/>
    <s v="USD"/>
    <x v="675"/>
    <x v="681"/>
    <b v="0"/>
    <b v="0"/>
    <x v="5"/>
    <x v="1"/>
    <s v="electric music"/>
  </r>
  <r>
    <n v="743"/>
    <x v="726"/>
    <s v="Exclusive bandwidth-monitored orchestration"/>
    <n v="3900"/>
    <n v="504"/>
    <n v="12.923076923076923"/>
    <x v="0"/>
    <n v="17"/>
    <n v="29.647058823529413"/>
    <x v="1"/>
    <s v="USD"/>
    <x v="676"/>
    <x v="682"/>
    <b v="0"/>
    <b v="1"/>
    <x v="3"/>
    <x v="3"/>
    <s v="plays"/>
  </r>
  <r>
    <n v="744"/>
    <x v="727"/>
    <s v="Intuitive exuding initiative"/>
    <n v="2000"/>
    <n v="14240"/>
    <n v="712"/>
    <x v="1"/>
    <n v="140"/>
    <n v="101.71428571428571"/>
    <x v="1"/>
    <s v="USD"/>
    <x v="342"/>
    <x v="683"/>
    <b v="0"/>
    <b v="1"/>
    <x v="3"/>
    <x v="3"/>
    <s v="plays"/>
  </r>
  <r>
    <n v="745"/>
    <x v="728"/>
    <s v="Streamlined needs-based knowledge user"/>
    <n v="6900"/>
    <n v="2091"/>
    <n v="30.304347826086957"/>
    <x v="0"/>
    <n v="34"/>
    <n v="61.5"/>
    <x v="1"/>
    <s v="USD"/>
    <x v="677"/>
    <x v="684"/>
    <b v="0"/>
    <b v="0"/>
    <x v="8"/>
    <x v="2"/>
    <s v="wearables"/>
  </r>
  <r>
    <n v="746"/>
    <x v="729"/>
    <s v="Automated system-worthy structure"/>
    <n v="55800"/>
    <n v="118580"/>
    <n v="212.50896057347671"/>
    <x v="1"/>
    <n v="3388"/>
    <n v="35"/>
    <x v="1"/>
    <s v="USD"/>
    <x v="678"/>
    <x v="685"/>
    <b v="0"/>
    <b v="0"/>
    <x v="2"/>
    <x v="2"/>
    <s v="web"/>
  </r>
  <r>
    <n v="747"/>
    <x v="730"/>
    <s v="Secured clear-thinking intranet"/>
    <n v="4900"/>
    <n v="11214"/>
    <n v="228.85714285714286"/>
    <x v="1"/>
    <n v="280"/>
    <n v="40.049999999999997"/>
    <x v="1"/>
    <s v="USD"/>
    <x v="679"/>
    <x v="488"/>
    <b v="0"/>
    <b v="0"/>
    <x v="3"/>
    <x v="3"/>
    <s v="plays"/>
  </r>
  <r>
    <n v="748"/>
    <x v="731"/>
    <s v="Cloned actuating architecture"/>
    <n v="194900"/>
    <n v="68137"/>
    <n v="34.959979476654695"/>
    <x v="3"/>
    <n v="614"/>
    <n v="110.97231270358306"/>
    <x v="1"/>
    <s v="USD"/>
    <x v="680"/>
    <x v="686"/>
    <b v="0"/>
    <b v="1"/>
    <x v="10"/>
    <x v="4"/>
    <s v="animation"/>
  </r>
  <r>
    <n v="749"/>
    <x v="732"/>
    <s v="Down-sized needs-based task-force"/>
    <n v="8600"/>
    <n v="13527"/>
    <n v="157.29069767441862"/>
    <x v="1"/>
    <n v="366"/>
    <n v="36.959016393442624"/>
    <x v="6"/>
    <s v="EUR"/>
    <x v="681"/>
    <x v="687"/>
    <b v="0"/>
    <b v="1"/>
    <x v="8"/>
    <x v="2"/>
    <s v="wearables"/>
  </r>
  <r>
    <n v="750"/>
    <x v="733"/>
    <s v="Extended responsive Internet solution"/>
    <n v="100"/>
    <n v="1"/>
    <n v="1"/>
    <x v="0"/>
    <n v="1"/>
    <n v="1"/>
    <x v="4"/>
    <s v="GBP"/>
    <x v="682"/>
    <x v="688"/>
    <b v="0"/>
    <b v="0"/>
    <x v="5"/>
    <x v="1"/>
    <s v="electric music"/>
  </r>
  <r>
    <n v="751"/>
    <x v="734"/>
    <s v="Universal value-added moderator"/>
    <n v="3600"/>
    <n v="8363"/>
    <n v="232.30555555555554"/>
    <x v="1"/>
    <n v="270"/>
    <n v="30.974074074074075"/>
    <x v="1"/>
    <s v="USD"/>
    <x v="683"/>
    <x v="689"/>
    <b v="1"/>
    <b v="1"/>
    <x v="9"/>
    <x v="5"/>
    <s v="nonfiction"/>
  </r>
  <r>
    <n v="752"/>
    <x v="735"/>
    <s v="Sharable motivating emulation"/>
    <n v="5800"/>
    <n v="5362"/>
    <n v="92.448275862068968"/>
    <x v="3"/>
    <n v="114"/>
    <n v="47.035087719298247"/>
    <x v="1"/>
    <s v="USD"/>
    <x v="684"/>
    <x v="690"/>
    <b v="0"/>
    <b v="1"/>
    <x v="3"/>
    <x v="3"/>
    <s v="plays"/>
  </r>
  <r>
    <n v="753"/>
    <x v="736"/>
    <s v="Networked web-enabled product"/>
    <n v="4700"/>
    <n v="12065"/>
    <n v="256.70212765957444"/>
    <x v="1"/>
    <n v="137"/>
    <n v="88.065693430656935"/>
    <x v="1"/>
    <s v="USD"/>
    <x v="674"/>
    <x v="691"/>
    <b v="0"/>
    <b v="0"/>
    <x v="14"/>
    <x v="7"/>
    <s v="photography books"/>
  </r>
  <r>
    <n v="754"/>
    <x v="737"/>
    <s v="Advanced dedicated encoding"/>
    <n v="70400"/>
    <n v="118603"/>
    <n v="168.47017045454547"/>
    <x v="1"/>
    <n v="3205"/>
    <n v="37.005616224648989"/>
    <x v="1"/>
    <s v="USD"/>
    <x v="685"/>
    <x v="424"/>
    <b v="0"/>
    <b v="0"/>
    <x v="3"/>
    <x v="3"/>
    <s v="plays"/>
  </r>
  <r>
    <n v="755"/>
    <x v="738"/>
    <s v="Stand-alone multi-state project"/>
    <n v="4500"/>
    <n v="7496"/>
    <n v="166.57777777777778"/>
    <x v="1"/>
    <n v="288"/>
    <n v="26.027777777777779"/>
    <x v="3"/>
    <s v="DKK"/>
    <x v="605"/>
    <x v="231"/>
    <b v="0"/>
    <b v="1"/>
    <x v="3"/>
    <x v="3"/>
    <s v="plays"/>
  </r>
  <r>
    <n v="756"/>
    <x v="739"/>
    <s v="Customizable bi-directional monitoring"/>
    <n v="1300"/>
    <n v="10037"/>
    <n v="772.07692307692309"/>
    <x v="1"/>
    <n v="148"/>
    <n v="67.817567567567565"/>
    <x v="1"/>
    <s v="USD"/>
    <x v="686"/>
    <x v="692"/>
    <b v="0"/>
    <b v="0"/>
    <x v="3"/>
    <x v="3"/>
    <s v="plays"/>
  </r>
  <r>
    <n v="757"/>
    <x v="740"/>
    <s v="Profit-focused motivating function"/>
    <n v="1400"/>
    <n v="5696"/>
    <n v="406.85714285714283"/>
    <x v="1"/>
    <n v="114"/>
    <n v="49.964912280701753"/>
    <x v="1"/>
    <s v="USD"/>
    <x v="687"/>
    <x v="693"/>
    <b v="0"/>
    <b v="0"/>
    <x v="6"/>
    <x v="4"/>
    <s v="drama"/>
  </r>
  <r>
    <n v="758"/>
    <x v="741"/>
    <s v="Proactive systemic firmware"/>
    <n v="29600"/>
    <n v="167005"/>
    <n v="564.20608108108115"/>
    <x v="1"/>
    <n v="1518"/>
    <n v="110.01646903820817"/>
    <x v="0"/>
    <s v="CAD"/>
    <x v="688"/>
    <x v="694"/>
    <b v="0"/>
    <b v="0"/>
    <x v="1"/>
    <x v="1"/>
    <s v="rock"/>
  </r>
  <r>
    <n v="759"/>
    <x v="742"/>
    <s v="Grass-roots upward-trending installation"/>
    <n v="167500"/>
    <n v="114615"/>
    <n v="68.426865671641792"/>
    <x v="0"/>
    <n v="1274"/>
    <n v="89.964678178963894"/>
    <x v="1"/>
    <s v="USD"/>
    <x v="689"/>
    <x v="236"/>
    <b v="0"/>
    <b v="0"/>
    <x v="5"/>
    <x v="1"/>
    <s v="electric music"/>
  </r>
  <r>
    <n v="760"/>
    <x v="743"/>
    <s v="Virtual heuristic hub"/>
    <n v="48300"/>
    <n v="16592"/>
    <n v="34.351966873706004"/>
    <x v="0"/>
    <n v="210"/>
    <n v="79.009523809523813"/>
    <x v="6"/>
    <s v="EUR"/>
    <x v="690"/>
    <x v="695"/>
    <b v="0"/>
    <b v="1"/>
    <x v="11"/>
    <x v="6"/>
    <s v="video games"/>
  </r>
  <r>
    <n v="761"/>
    <x v="744"/>
    <s v="Customizable leadingedge model"/>
    <n v="2200"/>
    <n v="14420"/>
    <n v="655.4545454545455"/>
    <x v="1"/>
    <n v="166"/>
    <n v="86.867469879518069"/>
    <x v="1"/>
    <s v="USD"/>
    <x v="691"/>
    <x v="696"/>
    <b v="0"/>
    <b v="0"/>
    <x v="1"/>
    <x v="1"/>
    <s v="rock"/>
  </r>
  <r>
    <n v="762"/>
    <x v="307"/>
    <s v="Upgradable uniform service-desk"/>
    <n v="3500"/>
    <n v="6204"/>
    <n v="177.25714285714284"/>
    <x v="1"/>
    <n v="100"/>
    <n v="62.04"/>
    <x v="2"/>
    <s v="AUD"/>
    <x v="692"/>
    <x v="697"/>
    <b v="0"/>
    <b v="0"/>
    <x v="17"/>
    <x v="1"/>
    <s v="jazz"/>
  </r>
  <r>
    <n v="763"/>
    <x v="745"/>
    <s v="Inverse client-driven product"/>
    <n v="5600"/>
    <n v="6338"/>
    <n v="113.17857142857144"/>
    <x v="1"/>
    <n v="235"/>
    <n v="26.970212765957445"/>
    <x v="1"/>
    <s v="USD"/>
    <x v="693"/>
    <x v="698"/>
    <b v="0"/>
    <b v="1"/>
    <x v="3"/>
    <x v="3"/>
    <s v="plays"/>
  </r>
  <r>
    <n v="764"/>
    <x v="746"/>
    <s v="Managed bandwidth-monitored system engine"/>
    <n v="1100"/>
    <n v="8010"/>
    <n v="728.18181818181824"/>
    <x v="1"/>
    <n v="148"/>
    <n v="54.121621621621621"/>
    <x v="1"/>
    <s v="USD"/>
    <x v="694"/>
    <x v="699"/>
    <b v="0"/>
    <b v="0"/>
    <x v="1"/>
    <x v="1"/>
    <s v="rock"/>
  </r>
  <r>
    <n v="765"/>
    <x v="747"/>
    <s v="Advanced transitional help-desk"/>
    <n v="3900"/>
    <n v="8125"/>
    <n v="208.33333333333334"/>
    <x v="1"/>
    <n v="198"/>
    <n v="41.035353535353536"/>
    <x v="1"/>
    <s v="USD"/>
    <x v="695"/>
    <x v="489"/>
    <b v="1"/>
    <b v="1"/>
    <x v="7"/>
    <x v="1"/>
    <s v="indie rock"/>
  </r>
  <r>
    <n v="766"/>
    <x v="748"/>
    <s v="De-engineered disintermediate encryption"/>
    <n v="43800"/>
    <n v="13653"/>
    <n v="31.171232876712331"/>
    <x v="0"/>
    <n v="248"/>
    <n v="55.052419354838712"/>
    <x v="2"/>
    <s v="AUD"/>
    <x v="123"/>
    <x v="512"/>
    <b v="0"/>
    <b v="0"/>
    <x v="22"/>
    <x v="4"/>
    <s v="science fiction"/>
  </r>
  <r>
    <n v="767"/>
    <x v="749"/>
    <s v="Upgradable attitude-oriented project"/>
    <n v="97200"/>
    <n v="55372"/>
    <n v="56.967078189300416"/>
    <x v="0"/>
    <n v="513"/>
    <n v="107.93762183235867"/>
    <x v="1"/>
    <s v="USD"/>
    <x v="696"/>
    <x v="700"/>
    <b v="0"/>
    <b v="0"/>
    <x v="18"/>
    <x v="5"/>
    <s v="translations"/>
  </r>
  <r>
    <n v="768"/>
    <x v="750"/>
    <s v="Fundamental zero tolerance alliance"/>
    <n v="4800"/>
    <n v="11088"/>
    <n v="231"/>
    <x v="1"/>
    <n v="150"/>
    <n v="73.92"/>
    <x v="1"/>
    <s v="USD"/>
    <x v="626"/>
    <x v="701"/>
    <b v="0"/>
    <b v="0"/>
    <x v="3"/>
    <x v="3"/>
    <s v="plays"/>
  </r>
  <r>
    <n v="769"/>
    <x v="751"/>
    <s v="Devolved 24hour forecast"/>
    <n v="125600"/>
    <n v="109106"/>
    <n v="86.867834394904463"/>
    <x v="0"/>
    <n v="3410"/>
    <n v="31.995894428152493"/>
    <x v="1"/>
    <s v="USD"/>
    <x v="697"/>
    <x v="340"/>
    <b v="0"/>
    <b v="0"/>
    <x v="11"/>
    <x v="6"/>
    <s v="video games"/>
  </r>
  <r>
    <n v="770"/>
    <x v="752"/>
    <s v="User-centric attitude-oriented intranet"/>
    <n v="4300"/>
    <n v="11642"/>
    <n v="270.74418604651163"/>
    <x v="1"/>
    <n v="216"/>
    <n v="53.898148148148145"/>
    <x v="6"/>
    <s v="EUR"/>
    <x v="698"/>
    <x v="702"/>
    <b v="0"/>
    <b v="1"/>
    <x v="3"/>
    <x v="3"/>
    <s v="plays"/>
  </r>
  <r>
    <n v="771"/>
    <x v="753"/>
    <s v="Self-enabling 5thgeneration paradigm"/>
    <n v="5600"/>
    <n v="2769"/>
    <n v="49.446428571428569"/>
    <x v="3"/>
    <n v="26"/>
    <n v="106.5"/>
    <x v="1"/>
    <s v="USD"/>
    <x v="699"/>
    <x v="703"/>
    <b v="0"/>
    <b v="0"/>
    <x v="3"/>
    <x v="3"/>
    <s v="plays"/>
  </r>
  <r>
    <n v="772"/>
    <x v="754"/>
    <s v="Persistent 3rdgeneration moratorium"/>
    <n v="149600"/>
    <n v="169586"/>
    <n v="113.3596256684492"/>
    <x v="1"/>
    <n v="5139"/>
    <n v="32.999805409612762"/>
    <x v="1"/>
    <s v="USD"/>
    <x v="700"/>
    <x v="704"/>
    <b v="0"/>
    <b v="0"/>
    <x v="7"/>
    <x v="1"/>
    <s v="indie rock"/>
  </r>
  <r>
    <n v="773"/>
    <x v="755"/>
    <s v="Cross-platform empowering project"/>
    <n v="53100"/>
    <n v="101185"/>
    <n v="190.55555555555554"/>
    <x v="1"/>
    <n v="2353"/>
    <n v="43.00254993625159"/>
    <x v="1"/>
    <s v="USD"/>
    <x v="701"/>
    <x v="705"/>
    <b v="0"/>
    <b v="0"/>
    <x v="3"/>
    <x v="3"/>
    <s v="plays"/>
  </r>
  <r>
    <n v="774"/>
    <x v="756"/>
    <s v="Polarized user-facing interface"/>
    <n v="5000"/>
    <n v="6775"/>
    <n v="135.5"/>
    <x v="1"/>
    <n v="78"/>
    <n v="86.858974358974365"/>
    <x v="6"/>
    <s v="EUR"/>
    <x v="702"/>
    <x v="706"/>
    <b v="0"/>
    <b v="0"/>
    <x v="2"/>
    <x v="2"/>
    <s v="web"/>
  </r>
  <r>
    <n v="775"/>
    <x v="757"/>
    <s v="Customer-focused non-volatile framework"/>
    <n v="9400"/>
    <n v="968"/>
    <n v="10.297872340425531"/>
    <x v="0"/>
    <n v="10"/>
    <n v="96.8"/>
    <x v="1"/>
    <s v="USD"/>
    <x v="703"/>
    <x v="707"/>
    <b v="0"/>
    <b v="0"/>
    <x v="1"/>
    <x v="1"/>
    <s v="rock"/>
  </r>
  <r>
    <n v="776"/>
    <x v="758"/>
    <s v="Synchronized multimedia frame"/>
    <n v="110800"/>
    <n v="72623"/>
    <n v="65.544223826714799"/>
    <x v="0"/>
    <n v="2201"/>
    <n v="32.995456610631528"/>
    <x v="1"/>
    <s v="USD"/>
    <x v="704"/>
    <x v="708"/>
    <b v="0"/>
    <b v="0"/>
    <x v="3"/>
    <x v="3"/>
    <s v="plays"/>
  </r>
  <r>
    <n v="777"/>
    <x v="759"/>
    <s v="Open-architected stable algorithm"/>
    <n v="93800"/>
    <n v="45987"/>
    <n v="49.026652452025587"/>
    <x v="0"/>
    <n v="676"/>
    <n v="68.028106508875737"/>
    <x v="1"/>
    <s v="USD"/>
    <x v="431"/>
    <x v="709"/>
    <b v="0"/>
    <b v="0"/>
    <x v="3"/>
    <x v="3"/>
    <s v="plays"/>
  </r>
  <r>
    <n v="778"/>
    <x v="760"/>
    <s v="Cross-platform optimizing website"/>
    <n v="1300"/>
    <n v="10243"/>
    <n v="787.92307692307691"/>
    <x v="1"/>
    <n v="174"/>
    <n v="58.867816091954026"/>
    <x v="5"/>
    <s v="CHF"/>
    <x v="705"/>
    <x v="710"/>
    <b v="0"/>
    <b v="0"/>
    <x v="10"/>
    <x v="4"/>
    <s v="animation"/>
  </r>
  <r>
    <n v="779"/>
    <x v="761"/>
    <s v="Public-key actuating projection"/>
    <n v="108700"/>
    <n v="87293"/>
    <n v="80.306347746090154"/>
    <x v="0"/>
    <n v="831"/>
    <n v="105.04572803850782"/>
    <x v="1"/>
    <s v="USD"/>
    <x v="706"/>
    <x v="711"/>
    <b v="0"/>
    <b v="1"/>
    <x v="3"/>
    <x v="3"/>
    <s v="plays"/>
  </r>
  <r>
    <n v="780"/>
    <x v="762"/>
    <s v="Implemented intangible instruction set"/>
    <n v="5100"/>
    <n v="5421"/>
    <n v="106.29411764705883"/>
    <x v="1"/>
    <n v="164"/>
    <n v="33.054878048780488"/>
    <x v="1"/>
    <s v="USD"/>
    <x v="707"/>
    <x v="712"/>
    <b v="0"/>
    <b v="1"/>
    <x v="6"/>
    <x v="4"/>
    <s v="drama"/>
  </r>
  <r>
    <n v="781"/>
    <x v="763"/>
    <s v="Cross-group interactive architecture"/>
    <n v="8700"/>
    <n v="4414"/>
    <n v="50.735632183908038"/>
    <x v="3"/>
    <n v="56"/>
    <n v="78.821428571428569"/>
    <x v="5"/>
    <s v="CHF"/>
    <x v="708"/>
    <x v="70"/>
    <b v="0"/>
    <b v="0"/>
    <x v="3"/>
    <x v="3"/>
    <s v="plays"/>
  </r>
  <r>
    <n v="782"/>
    <x v="764"/>
    <s v="Centralized asymmetric framework"/>
    <n v="5100"/>
    <n v="10981"/>
    <n v="215.31372549019611"/>
    <x v="1"/>
    <n v="161"/>
    <n v="68.204968944099377"/>
    <x v="1"/>
    <s v="USD"/>
    <x v="709"/>
    <x v="713"/>
    <b v="0"/>
    <b v="1"/>
    <x v="10"/>
    <x v="4"/>
    <s v="animation"/>
  </r>
  <r>
    <n v="783"/>
    <x v="765"/>
    <s v="Down-sized systematic utilization"/>
    <n v="7400"/>
    <n v="10451"/>
    <n v="141.22972972972974"/>
    <x v="1"/>
    <n v="138"/>
    <n v="75.731884057971016"/>
    <x v="1"/>
    <s v="USD"/>
    <x v="710"/>
    <x v="714"/>
    <b v="0"/>
    <b v="0"/>
    <x v="1"/>
    <x v="1"/>
    <s v="rock"/>
  </r>
  <r>
    <n v="784"/>
    <x v="766"/>
    <s v="Profound fault-tolerant model"/>
    <n v="88900"/>
    <n v="102535"/>
    <n v="115.33745781777279"/>
    <x v="1"/>
    <n v="3308"/>
    <n v="30.996070133010882"/>
    <x v="1"/>
    <s v="USD"/>
    <x v="711"/>
    <x v="715"/>
    <b v="0"/>
    <b v="0"/>
    <x v="2"/>
    <x v="2"/>
    <s v="web"/>
  </r>
  <r>
    <n v="785"/>
    <x v="767"/>
    <s v="Multi-channeled bi-directional moratorium"/>
    <n v="6700"/>
    <n v="12939"/>
    <n v="193.11940298507463"/>
    <x v="1"/>
    <n v="127"/>
    <n v="101.88188976377953"/>
    <x v="2"/>
    <s v="AUD"/>
    <x v="157"/>
    <x v="716"/>
    <b v="0"/>
    <b v="1"/>
    <x v="10"/>
    <x v="4"/>
    <s v="animation"/>
  </r>
  <r>
    <n v="786"/>
    <x v="768"/>
    <s v="Object-based content-based ability"/>
    <n v="1500"/>
    <n v="10946"/>
    <n v="729.73333333333335"/>
    <x v="1"/>
    <n v="207"/>
    <n v="52.879227053140099"/>
    <x v="6"/>
    <s v="EUR"/>
    <x v="630"/>
    <x v="717"/>
    <b v="0"/>
    <b v="1"/>
    <x v="17"/>
    <x v="1"/>
    <s v="jazz"/>
  </r>
  <r>
    <n v="787"/>
    <x v="769"/>
    <s v="Progressive coherent secured line"/>
    <n v="61200"/>
    <n v="60994"/>
    <n v="99.66339869281046"/>
    <x v="0"/>
    <n v="859"/>
    <n v="71.005820721769496"/>
    <x v="0"/>
    <s v="CAD"/>
    <x v="712"/>
    <x v="718"/>
    <b v="0"/>
    <b v="0"/>
    <x v="1"/>
    <x v="1"/>
    <s v="rock"/>
  </r>
  <r>
    <n v="788"/>
    <x v="770"/>
    <s v="Synchronized directional capability"/>
    <n v="3600"/>
    <n v="3174"/>
    <n v="88.166666666666671"/>
    <x v="2"/>
    <n v="31"/>
    <n v="102.38709677419355"/>
    <x v="1"/>
    <s v="USD"/>
    <x v="93"/>
    <x v="719"/>
    <b v="0"/>
    <b v="0"/>
    <x v="10"/>
    <x v="4"/>
    <s v="animation"/>
  </r>
  <r>
    <n v="789"/>
    <x v="771"/>
    <s v="Cross-platform composite migration"/>
    <n v="9000"/>
    <n v="3351"/>
    <n v="37.233333333333334"/>
    <x v="0"/>
    <n v="45"/>
    <n v="74.466666666666669"/>
    <x v="1"/>
    <s v="USD"/>
    <x v="713"/>
    <x v="115"/>
    <b v="0"/>
    <b v="0"/>
    <x v="3"/>
    <x v="3"/>
    <s v="plays"/>
  </r>
  <r>
    <n v="790"/>
    <x v="772"/>
    <s v="Operative local pricing structure"/>
    <n v="185900"/>
    <n v="56774"/>
    <n v="30.540075309306079"/>
    <x v="3"/>
    <n v="1113"/>
    <n v="51.009883198562441"/>
    <x v="1"/>
    <s v="USD"/>
    <x v="714"/>
    <x v="720"/>
    <b v="0"/>
    <b v="0"/>
    <x v="3"/>
    <x v="3"/>
    <s v="plays"/>
  </r>
  <r>
    <n v="791"/>
    <x v="773"/>
    <s v="Optional web-enabled extranet"/>
    <n v="2100"/>
    <n v="540"/>
    <n v="25.714285714285712"/>
    <x v="0"/>
    <n v="6"/>
    <n v="90"/>
    <x v="1"/>
    <s v="USD"/>
    <x v="715"/>
    <x v="721"/>
    <b v="0"/>
    <b v="0"/>
    <x v="0"/>
    <x v="0"/>
    <s v="food trucks"/>
  </r>
  <r>
    <n v="792"/>
    <x v="774"/>
    <s v="Reduced 6thgeneration intranet"/>
    <n v="2000"/>
    <n v="680"/>
    <n v="34"/>
    <x v="0"/>
    <n v="7"/>
    <n v="97.142857142857139"/>
    <x v="1"/>
    <s v="USD"/>
    <x v="716"/>
    <x v="722"/>
    <b v="0"/>
    <b v="1"/>
    <x v="3"/>
    <x v="3"/>
    <s v="plays"/>
  </r>
  <r>
    <n v="793"/>
    <x v="775"/>
    <s v="Networked disintermediate leverage"/>
    <n v="1100"/>
    <n v="13045"/>
    <n v="1185.909090909091"/>
    <x v="1"/>
    <n v="181"/>
    <n v="72.071823204419886"/>
    <x v="5"/>
    <s v="CHF"/>
    <x v="448"/>
    <x v="451"/>
    <b v="0"/>
    <b v="0"/>
    <x v="9"/>
    <x v="5"/>
    <s v="nonfiction"/>
  </r>
  <r>
    <n v="794"/>
    <x v="776"/>
    <s v="Optional optimal website"/>
    <n v="6600"/>
    <n v="8276"/>
    <n v="125.39393939393939"/>
    <x v="1"/>
    <n v="110"/>
    <n v="75.236363636363635"/>
    <x v="1"/>
    <s v="USD"/>
    <x v="717"/>
    <x v="642"/>
    <b v="0"/>
    <b v="0"/>
    <x v="1"/>
    <x v="1"/>
    <s v="rock"/>
  </r>
  <r>
    <n v="795"/>
    <x v="777"/>
    <s v="Stand-alone asynchronous functionalities"/>
    <n v="7100"/>
    <n v="1022"/>
    <n v="14.394366197183098"/>
    <x v="0"/>
    <n v="31"/>
    <n v="32.967741935483872"/>
    <x v="1"/>
    <s v="USD"/>
    <x v="718"/>
    <x v="723"/>
    <b v="0"/>
    <b v="0"/>
    <x v="6"/>
    <x v="4"/>
    <s v="drama"/>
  </r>
  <r>
    <n v="796"/>
    <x v="778"/>
    <s v="Profound full-range open system"/>
    <n v="7800"/>
    <n v="4275"/>
    <n v="54.807692307692314"/>
    <x v="0"/>
    <n v="78"/>
    <n v="54.807692307692307"/>
    <x v="1"/>
    <s v="USD"/>
    <x v="719"/>
    <x v="724"/>
    <b v="0"/>
    <b v="1"/>
    <x v="20"/>
    <x v="6"/>
    <s v="mobile games"/>
  </r>
  <r>
    <n v="797"/>
    <x v="779"/>
    <s v="Optional tangible utilization"/>
    <n v="7600"/>
    <n v="8332"/>
    <n v="109.63157894736841"/>
    <x v="1"/>
    <n v="185"/>
    <n v="45.037837837837834"/>
    <x v="1"/>
    <s v="USD"/>
    <x v="720"/>
    <x v="725"/>
    <b v="0"/>
    <b v="0"/>
    <x v="2"/>
    <x v="2"/>
    <s v="web"/>
  </r>
  <r>
    <n v="798"/>
    <x v="780"/>
    <s v="Seamless maximized product"/>
    <n v="3400"/>
    <n v="6408"/>
    <n v="188.47058823529412"/>
    <x v="1"/>
    <n v="121"/>
    <n v="52.958677685950413"/>
    <x v="1"/>
    <s v="USD"/>
    <x v="721"/>
    <x v="726"/>
    <b v="0"/>
    <b v="1"/>
    <x v="3"/>
    <x v="3"/>
    <s v="plays"/>
  </r>
  <r>
    <n v="799"/>
    <x v="781"/>
    <s v="Devolved tertiary time-frame"/>
    <n v="84500"/>
    <n v="73522"/>
    <n v="87.008284023668637"/>
    <x v="0"/>
    <n v="1225"/>
    <n v="60.017959183673469"/>
    <x v="4"/>
    <s v="GBP"/>
    <x v="722"/>
    <x v="727"/>
    <b v="0"/>
    <b v="0"/>
    <x v="3"/>
    <x v="3"/>
    <s v="plays"/>
  </r>
  <r>
    <n v="800"/>
    <x v="782"/>
    <s v="Centralized regional function"/>
    <n v="100"/>
    <n v="1"/>
    <n v="1"/>
    <x v="0"/>
    <n v="1"/>
    <n v="1"/>
    <x v="5"/>
    <s v="CHF"/>
    <x v="139"/>
    <x v="560"/>
    <b v="0"/>
    <b v="0"/>
    <x v="1"/>
    <x v="1"/>
    <s v="rock"/>
  </r>
  <r>
    <n v="801"/>
    <x v="783"/>
    <s v="User-friendly high-level initiative"/>
    <n v="2300"/>
    <n v="4667"/>
    <n v="202.9130434782609"/>
    <x v="1"/>
    <n v="106"/>
    <n v="44.028301886792455"/>
    <x v="1"/>
    <s v="USD"/>
    <x v="723"/>
    <x v="728"/>
    <b v="0"/>
    <b v="1"/>
    <x v="14"/>
    <x v="7"/>
    <s v="photography books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x v="704"/>
    <x v="339"/>
    <b v="0"/>
    <b v="0"/>
    <x v="14"/>
    <x v="7"/>
    <s v="photography books"/>
  </r>
  <r>
    <n v="803"/>
    <x v="785"/>
    <s v="Stand-alone background customer loyalty"/>
    <n v="6100"/>
    <n v="6527"/>
    <n v="107"/>
    <x v="1"/>
    <n v="233"/>
    <n v="28.012875536480685"/>
    <x v="1"/>
    <s v="USD"/>
    <x v="724"/>
    <x v="35"/>
    <b v="0"/>
    <b v="0"/>
    <x v="3"/>
    <x v="3"/>
    <s v="plays"/>
  </r>
  <r>
    <n v="804"/>
    <x v="786"/>
    <s v="Business-focused discrete software"/>
    <n v="2600"/>
    <n v="6987"/>
    <n v="268.73076923076923"/>
    <x v="1"/>
    <n v="218"/>
    <n v="32.050458715596328"/>
    <x v="1"/>
    <s v="USD"/>
    <x v="725"/>
    <x v="729"/>
    <b v="0"/>
    <b v="0"/>
    <x v="1"/>
    <x v="1"/>
    <s v="rock"/>
  </r>
  <r>
    <n v="805"/>
    <x v="787"/>
    <s v="Advanced intermediate Graphic Interface"/>
    <n v="9700"/>
    <n v="4932"/>
    <n v="50.845360824742272"/>
    <x v="0"/>
    <n v="67"/>
    <n v="73.611940298507463"/>
    <x v="2"/>
    <s v="AUD"/>
    <x v="660"/>
    <x v="241"/>
    <b v="0"/>
    <b v="0"/>
    <x v="4"/>
    <x v="4"/>
    <s v="documentary"/>
  </r>
  <r>
    <n v="806"/>
    <x v="788"/>
    <s v="Adaptive holistic hub"/>
    <n v="700"/>
    <n v="8262"/>
    <n v="1180.2857142857142"/>
    <x v="1"/>
    <n v="76"/>
    <n v="108.71052631578948"/>
    <x v="1"/>
    <s v="USD"/>
    <x v="726"/>
    <x v="730"/>
    <b v="0"/>
    <b v="1"/>
    <x v="6"/>
    <x v="4"/>
    <s v="drama"/>
  </r>
  <r>
    <n v="807"/>
    <x v="789"/>
    <s v="Automated uniform concept"/>
    <n v="700"/>
    <n v="1848"/>
    <n v="264"/>
    <x v="1"/>
    <n v="43"/>
    <n v="42.97674418604651"/>
    <x v="1"/>
    <s v="USD"/>
    <x v="727"/>
    <x v="322"/>
    <b v="0"/>
    <b v="1"/>
    <x v="3"/>
    <x v="3"/>
    <s v="plays"/>
  </r>
  <r>
    <n v="808"/>
    <x v="790"/>
    <s v="Enhanced regional flexibility"/>
    <n v="5200"/>
    <n v="1583"/>
    <n v="30.44230769230769"/>
    <x v="0"/>
    <n v="19"/>
    <n v="83.315789473684205"/>
    <x v="1"/>
    <s v="USD"/>
    <x v="728"/>
    <x v="731"/>
    <b v="0"/>
    <b v="0"/>
    <x v="0"/>
    <x v="0"/>
    <s v="food trucks"/>
  </r>
  <r>
    <n v="809"/>
    <x v="764"/>
    <s v="Public-key bottom-line algorithm"/>
    <n v="140800"/>
    <n v="88536"/>
    <n v="62.880681818181813"/>
    <x v="0"/>
    <n v="2108"/>
    <n v="42"/>
    <x v="5"/>
    <s v="CHF"/>
    <x v="729"/>
    <x v="732"/>
    <b v="0"/>
    <b v="0"/>
    <x v="4"/>
    <x v="4"/>
    <s v="documentary"/>
  </r>
  <r>
    <n v="810"/>
    <x v="791"/>
    <s v="Multi-layered intangible instruction set"/>
    <n v="6400"/>
    <n v="12360"/>
    <n v="193.125"/>
    <x v="1"/>
    <n v="221"/>
    <n v="55.927601809954751"/>
    <x v="1"/>
    <s v="USD"/>
    <x v="730"/>
    <x v="157"/>
    <b v="0"/>
    <b v="1"/>
    <x v="3"/>
    <x v="3"/>
    <s v="plays"/>
  </r>
  <r>
    <n v="811"/>
    <x v="792"/>
    <s v="Fundamental methodical emulation"/>
    <n v="92500"/>
    <n v="71320"/>
    <n v="77.102702702702715"/>
    <x v="0"/>
    <n v="679"/>
    <n v="105.03681885125184"/>
    <x v="1"/>
    <s v="USD"/>
    <x v="731"/>
    <x v="733"/>
    <b v="0"/>
    <b v="1"/>
    <x v="11"/>
    <x v="6"/>
    <s v="video games"/>
  </r>
  <r>
    <n v="812"/>
    <x v="793"/>
    <s v="Expanded value-added hardware"/>
    <n v="59700"/>
    <n v="134640"/>
    <n v="225.52763819095478"/>
    <x v="1"/>
    <n v="2805"/>
    <n v="48"/>
    <x v="0"/>
    <s v="CAD"/>
    <x v="78"/>
    <x v="734"/>
    <b v="0"/>
    <b v="0"/>
    <x v="9"/>
    <x v="5"/>
    <s v="nonfiction"/>
  </r>
  <r>
    <n v="813"/>
    <x v="794"/>
    <s v="Diverse high-level attitude"/>
    <n v="3200"/>
    <n v="7661"/>
    <n v="239.40625"/>
    <x v="1"/>
    <n v="68"/>
    <n v="112.66176470588235"/>
    <x v="1"/>
    <s v="USD"/>
    <x v="732"/>
    <x v="735"/>
    <b v="0"/>
    <b v="0"/>
    <x v="11"/>
    <x v="6"/>
    <s v="video games"/>
  </r>
  <r>
    <n v="814"/>
    <x v="795"/>
    <s v="Visionary 24hour analyzer"/>
    <n v="3200"/>
    <n v="2950"/>
    <n v="92.1875"/>
    <x v="0"/>
    <n v="36"/>
    <n v="81.944444444444443"/>
    <x v="3"/>
    <s v="DKK"/>
    <x v="733"/>
    <x v="736"/>
    <b v="0"/>
    <b v="1"/>
    <x v="1"/>
    <x v="1"/>
    <s v="rock"/>
  </r>
  <r>
    <n v="815"/>
    <x v="796"/>
    <s v="Centralized bandwidth-monitored leverage"/>
    <n v="9000"/>
    <n v="11721"/>
    <n v="130.23333333333335"/>
    <x v="1"/>
    <n v="183"/>
    <n v="64.049180327868854"/>
    <x v="0"/>
    <s v="CAD"/>
    <x v="734"/>
    <x v="737"/>
    <b v="0"/>
    <b v="0"/>
    <x v="1"/>
    <x v="1"/>
    <s v="rock"/>
  </r>
  <r>
    <n v="816"/>
    <x v="797"/>
    <s v="Ergonomic mission-critical moratorium"/>
    <n v="2300"/>
    <n v="14150"/>
    <n v="615.21739130434787"/>
    <x v="1"/>
    <n v="133"/>
    <n v="106.39097744360902"/>
    <x v="1"/>
    <s v="USD"/>
    <x v="406"/>
    <x v="738"/>
    <b v="1"/>
    <b v="1"/>
    <x v="3"/>
    <x v="3"/>
    <s v="plays"/>
  </r>
  <r>
    <n v="817"/>
    <x v="798"/>
    <s v="Front-line intermediate moderator"/>
    <n v="51300"/>
    <n v="189192"/>
    <n v="368.79532163742692"/>
    <x v="1"/>
    <n v="2489"/>
    <n v="76.011249497790274"/>
    <x v="6"/>
    <s v="EUR"/>
    <x v="735"/>
    <x v="739"/>
    <b v="0"/>
    <b v="1"/>
    <x v="9"/>
    <x v="5"/>
    <s v="nonfiction"/>
  </r>
  <r>
    <n v="818"/>
    <x v="311"/>
    <s v="Automated local secured line"/>
    <n v="700"/>
    <n v="7664"/>
    <n v="1094.8571428571429"/>
    <x v="1"/>
    <n v="69"/>
    <n v="111.07246376811594"/>
    <x v="1"/>
    <s v="USD"/>
    <x v="736"/>
    <x v="740"/>
    <b v="0"/>
    <b v="1"/>
    <x v="3"/>
    <x v="3"/>
    <s v="plays"/>
  </r>
  <r>
    <n v="819"/>
    <x v="799"/>
    <s v="Integrated bandwidth-monitored alliance"/>
    <n v="8900"/>
    <n v="4509"/>
    <n v="50.662921348314605"/>
    <x v="0"/>
    <n v="47"/>
    <n v="95.936170212765958"/>
    <x v="1"/>
    <s v="USD"/>
    <x v="737"/>
    <x v="697"/>
    <b v="1"/>
    <b v="0"/>
    <x v="11"/>
    <x v="6"/>
    <s v="video games"/>
  </r>
  <r>
    <n v="820"/>
    <x v="800"/>
    <s v="Cross-group heuristic forecast"/>
    <n v="1500"/>
    <n v="12009"/>
    <n v="800.6"/>
    <x v="1"/>
    <n v="279"/>
    <n v="43.043010752688176"/>
    <x v="4"/>
    <s v="GBP"/>
    <x v="192"/>
    <x v="741"/>
    <b v="0"/>
    <b v="1"/>
    <x v="1"/>
    <x v="1"/>
    <s v="rock"/>
  </r>
  <r>
    <n v="821"/>
    <x v="801"/>
    <s v="Extended impactful secured line"/>
    <n v="4900"/>
    <n v="14273"/>
    <n v="291.28571428571428"/>
    <x v="1"/>
    <n v="210"/>
    <n v="67.966666666666669"/>
    <x v="1"/>
    <s v="USD"/>
    <x v="738"/>
    <x v="742"/>
    <b v="0"/>
    <b v="0"/>
    <x v="4"/>
    <x v="4"/>
    <s v="documentary"/>
  </r>
  <r>
    <n v="822"/>
    <x v="802"/>
    <s v="Distributed optimizing protocol"/>
    <n v="54000"/>
    <n v="188982"/>
    <n v="349.9666666666667"/>
    <x v="1"/>
    <n v="2100"/>
    <n v="89.991428571428571"/>
    <x v="1"/>
    <s v="USD"/>
    <x v="739"/>
    <x v="743"/>
    <b v="0"/>
    <b v="0"/>
    <x v="1"/>
    <x v="1"/>
    <s v="rock"/>
  </r>
  <r>
    <n v="823"/>
    <x v="803"/>
    <s v="Secured well-modulated system engine"/>
    <n v="4100"/>
    <n v="14640"/>
    <n v="357.07317073170731"/>
    <x v="1"/>
    <n v="252"/>
    <n v="58.095238095238095"/>
    <x v="1"/>
    <s v="USD"/>
    <x v="613"/>
    <x v="744"/>
    <b v="1"/>
    <b v="1"/>
    <x v="1"/>
    <x v="1"/>
    <s v="rock"/>
  </r>
  <r>
    <n v="824"/>
    <x v="804"/>
    <s v="Streamlined national benchmark"/>
    <n v="85000"/>
    <n v="107516"/>
    <n v="126.48941176470588"/>
    <x v="1"/>
    <n v="1280"/>
    <n v="83.996875000000003"/>
    <x v="1"/>
    <s v="USD"/>
    <x v="740"/>
    <x v="269"/>
    <b v="0"/>
    <b v="1"/>
    <x v="9"/>
    <x v="5"/>
    <s v="nonfiction"/>
  </r>
  <r>
    <n v="825"/>
    <x v="805"/>
    <s v="Open-architected 24/7 infrastructure"/>
    <n v="3600"/>
    <n v="13950"/>
    <n v="387.5"/>
    <x v="1"/>
    <n v="157"/>
    <n v="88.853503184713375"/>
    <x v="4"/>
    <s v="GBP"/>
    <x v="145"/>
    <x v="745"/>
    <b v="0"/>
    <b v="0"/>
    <x v="12"/>
    <x v="4"/>
    <s v="shorts"/>
  </r>
  <r>
    <n v="826"/>
    <x v="806"/>
    <s v="Digitized 6thgeneration Local Area Network"/>
    <n v="2800"/>
    <n v="12797"/>
    <n v="457.03571428571428"/>
    <x v="1"/>
    <n v="194"/>
    <n v="65.963917525773198"/>
    <x v="1"/>
    <s v="USD"/>
    <x v="741"/>
    <x v="746"/>
    <b v="0"/>
    <b v="1"/>
    <x v="3"/>
    <x v="3"/>
    <s v="plays"/>
  </r>
  <r>
    <n v="827"/>
    <x v="807"/>
    <s v="Innovative actuating artificial intelligence"/>
    <n v="2300"/>
    <n v="6134"/>
    <n v="266.69565217391306"/>
    <x v="1"/>
    <n v="82"/>
    <n v="74.804878048780495"/>
    <x v="2"/>
    <s v="AUD"/>
    <x v="742"/>
    <x v="747"/>
    <b v="0"/>
    <b v="1"/>
    <x v="6"/>
    <x v="4"/>
    <s v="drama"/>
  </r>
  <r>
    <n v="828"/>
    <x v="808"/>
    <s v="Cross-platform reciprocal budgetary management"/>
    <n v="7100"/>
    <n v="4899"/>
    <n v="69"/>
    <x v="0"/>
    <n v="70"/>
    <n v="69.98571428571428"/>
    <x v="1"/>
    <s v="USD"/>
    <x v="202"/>
    <x v="503"/>
    <b v="0"/>
    <b v="0"/>
    <x v="3"/>
    <x v="3"/>
    <s v="plays"/>
  </r>
  <r>
    <n v="829"/>
    <x v="809"/>
    <s v="Vision-oriented scalable portal"/>
    <n v="9600"/>
    <n v="4929"/>
    <n v="51.34375"/>
    <x v="0"/>
    <n v="154"/>
    <n v="32.006493506493506"/>
    <x v="1"/>
    <s v="USD"/>
    <x v="743"/>
    <x v="748"/>
    <b v="0"/>
    <b v="0"/>
    <x v="3"/>
    <x v="3"/>
    <s v="plays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x v="744"/>
    <x v="330"/>
    <b v="0"/>
    <b v="0"/>
    <x v="3"/>
    <x v="3"/>
    <s v="plays"/>
  </r>
  <r>
    <n v="831"/>
    <x v="811"/>
    <s v="Front-line bottom-line Graphic Interface"/>
    <n v="97100"/>
    <n v="105817"/>
    <n v="108.97734294541709"/>
    <x v="1"/>
    <n v="4233"/>
    <n v="24.998110087408456"/>
    <x v="1"/>
    <s v="USD"/>
    <x v="745"/>
    <x v="749"/>
    <b v="0"/>
    <b v="0"/>
    <x v="14"/>
    <x v="7"/>
    <s v="photography books"/>
  </r>
  <r>
    <n v="832"/>
    <x v="812"/>
    <s v="Synergized fault-tolerant hierarchy"/>
    <n v="43200"/>
    <n v="136156"/>
    <n v="315.17592592592592"/>
    <x v="1"/>
    <n v="1297"/>
    <n v="104.97764070932922"/>
    <x v="3"/>
    <s v="DKK"/>
    <x v="746"/>
    <x v="750"/>
    <b v="1"/>
    <b v="0"/>
    <x v="18"/>
    <x v="5"/>
    <s v="translations"/>
  </r>
  <r>
    <n v="833"/>
    <x v="813"/>
    <s v="Expanded asynchronous groupware"/>
    <n v="6800"/>
    <n v="10723"/>
    <n v="157.69117647058823"/>
    <x v="1"/>
    <n v="165"/>
    <n v="64.987878787878785"/>
    <x v="3"/>
    <s v="DKK"/>
    <x v="747"/>
    <x v="751"/>
    <b v="0"/>
    <b v="0"/>
    <x v="18"/>
    <x v="5"/>
    <s v="translations"/>
  </r>
  <r>
    <n v="834"/>
    <x v="814"/>
    <s v="Expanded fault-tolerant emulation"/>
    <n v="7300"/>
    <n v="11228"/>
    <n v="153.8082191780822"/>
    <x v="1"/>
    <n v="119"/>
    <n v="94.352941176470594"/>
    <x v="1"/>
    <s v="USD"/>
    <x v="362"/>
    <x v="451"/>
    <b v="0"/>
    <b v="0"/>
    <x v="3"/>
    <x v="3"/>
    <s v="plays"/>
  </r>
  <r>
    <n v="835"/>
    <x v="815"/>
    <s v="Future-proofed 24hour model"/>
    <n v="86200"/>
    <n v="77355"/>
    <n v="89.738979118329468"/>
    <x v="0"/>
    <n v="1758"/>
    <n v="44.001706484641637"/>
    <x v="1"/>
    <s v="USD"/>
    <x v="748"/>
    <x v="752"/>
    <b v="0"/>
    <b v="0"/>
    <x v="2"/>
    <x v="2"/>
    <s v="web"/>
  </r>
  <r>
    <n v="836"/>
    <x v="816"/>
    <s v="Optimized didactic intranet"/>
    <n v="8100"/>
    <n v="6086"/>
    <n v="75.135802469135797"/>
    <x v="0"/>
    <n v="94"/>
    <n v="64.744680851063833"/>
    <x v="1"/>
    <s v="USD"/>
    <x v="749"/>
    <x v="753"/>
    <b v="0"/>
    <b v="0"/>
    <x v="7"/>
    <x v="1"/>
    <s v="indie rock"/>
  </r>
  <r>
    <n v="837"/>
    <x v="817"/>
    <s v="Right-sized dedicated standardization"/>
    <n v="17700"/>
    <n v="150960"/>
    <n v="852.88135593220341"/>
    <x v="1"/>
    <n v="1797"/>
    <n v="84.00667779632721"/>
    <x v="1"/>
    <s v="USD"/>
    <x v="643"/>
    <x v="754"/>
    <b v="0"/>
    <b v="0"/>
    <x v="17"/>
    <x v="1"/>
    <s v="jazz"/>
  </r>
  <r>
    <n v="838"/>
    <x v="818"/>
    <s v="Vision-oriented high-level extranet"/>
    <n v="6400"/>
    <n v="8890"/>
    <n v="138.90625"/>
    <x v="1"/>
    <n v="261"/>
    <n v="34.061302681992338"/>
    <x v="1"/>
    <s v="USD"/>
    <x v="750"/>
    <x v="755"/>
    <b v="0"/>
    <b v="0"/>
    <x v="3"/>
    <x v="3"/>
    <s v="plays"/>
  </r>
  <r>
    <n v="839"/>
    <x v="819"/>
    <s v="Organized scalable initiative"/>
    <n v="7700"/>
    <n v="14644"/>
    <n v="190.18181818181819"/>
    <x v="1"/>
    <n v="157"/>
    <n v="93.273885350318466"/>
    <x v="1"/>
    <s v="USD"/>
    <x v="751"/>
    <x v="756"/>
    <b v="0"/>
    <b v="1"/>
    <x v="4"/>
    <x v="4"/>
    <s v="documentary"/>
  </r>
  <r>
    <n v="840"/>
    <x v="820"/>
    <s v="Enhanced regional moderator"/>
    <n v="116300"/>
    <n v="116583"/>
    <n v="100.24333619948409"/>
    <x v="1"/>
    <n v="3533"/>
    <n v="32.998301726577978"/>
    <x v="1"/>
    <s v="USD"/>
    <x v="752"/>
    <x v="757"/>
    <b v="0"/>
    <b v="1"/>
    <x v="3"/>
    <x v="3"/>
    <s v="plays"/>
  </r>
  <r>
    <n v="841"/>
    <x v="821"/>
    <s v="Automated even-keeled emulation"/>
    <n v="9100"/>
    <n v="12991"/>
    <n v="142.75824175824175"/>
    <x v="1"/>
    <n v="155"/>
    <n v="83.812903225806451"/>
    <x v="1"/>
    <s v="USD"/>
    <x v="753"/>
    <x v="758"/>
    <b v="0"/>
    <b v="0"/>
    <x v="2"/>
    <x v="2"/>
    <s v="web"/>
  </r>
  <r>
    <n v="842"/>
    <x v="822"/>
    <s v="Reverse-engineered multi-tasking product"/>
    <n v="1500"/>
    <n v="8447"/>
    <n v="563.13333333333333"/>
    <x v="1"/>
    <n v="132"/>
    <n v="63.992424242424242"/>
    <x v="6"/>
    <s v="EUR"/>
    <x v="754"/>
    <x v="759"/>
    <b v="0"/>
    <b v="0"/>
    <x v="8"/>
    <x v="2"/>
    <s v="wearables"/>
  </r>
  <r>
    <n v="843"/>
    <x v="823"/>
    <s v="De-engineered next generation parallelism"/>
    <n v="8800"/>
    <n v="2703"/>
    <n v="30.715909090909086"/>
    <x v="0"/>
    <n v="33"/>
    <n v="81.909090909090907"/>
    <x v="1"/>
    <s v="USD"/>
    <x v="755"/>
    <x v="760"/>
    <b v="0"/>
    <b v="0"/>
    <x v="14"/>
    <x v="7"/>
    <s v="photography books"/>
  </r>
  <r>
    <n v="844"/>
    <x v="824"/>
    <s v="Intuitive cohesive groupware"/>
    <n v="8800"/>
    <n v="8747"/>
    <n v="99.39772727272728"/>
    <x v="3"/>
    <n v="94"/>
    <n v="93.053191489361708"/>
    <x v="1"/>
    <s v="USD"/>
    <x v="756"/>
    <x v="761"/>
    <b v="0"/>
    <b v="0"/>
    <x v="4"/>
    <x v="4"/>
    <s v="documentary"/>
  </r>
  <r>
    <n v="845"/>
    <x v="825"/>
    <s v="Up-sized high-level access"/>
    <n v="69900"/>
    <n v="138087"/>
    <n v="197.54935622317598"/>
    <x v="1"/>
    <n v="1354"/>
    <n v="101.98449039881831"/>
    <x v="4"/>
    <s v="GBP"/>
    <x v="757"/>
    <x v="78"/>
    <b v="0"/>
    <b v="0"/>
    <x v="2"/>
    <x v="2"/>
    <s v="web"/>
  </r>
  <r>
    <n v="846"/>
    <x v="826"/>
    <s v="Phased empowering success"/>
    <n v="1000"/>
    <n v="5085"/>
    <n v="508.5"/>
    <x v="1"/>
    <n v="48"/>
    <n v="105.9375"/>
    <x v="1"/>
    <s v="USD"/>
    <x v="758"/>
    <x v="762"/>
    <b v="1"/>
    <b v="1"/>
    <x v="2"/>
    <x v="2"/>
    <s v="web"/>
  </r>
  <r>
    <n v="847"/>
    <x v="827"/>
    <s v="Distributed actuating project"/>
    <n v="4700"/>
    <n v="11174"/>
    <n v="237.74468085106383"/>
    <x v="1"/>
    <n v="110"/>
    <n v="101.58181818181818"/>
    <x v="1"/>
    <s v="USD"/>
    <x v="759"/>
    <x v="763"/>
    <b v="0"/>
    <b v="0"/>
    <x v="0"/>
    <x v="0"/>
    <s v="food trucks"/>
  </r>
  <r>
    <n v="848"/>
    <x v="828"/>
    <s v="Robust motivating orchestration"/>
    <n v="3200"/>
    <n v="10831"/>
    <n v="338.46875"/>
    <x v="1"/>
    <n v="172"/>
    <n v="62.970930232558139"/>
    <x v="1"/>
    <s v="USD"/>
    <x v="760"/>
    <x v="764"/>
    <b v="0"/>
    <b v="0"/>
    <x v="6"/>
    <x v="4"/>
    <s v="drama"/>
  </r>
  <r>
    <n v="849"/>
    <x v="829"/>
    <s v="Vision-oriented uniform instruction set"/>
    <n v="6700"/>
    <n v="8917"/>
    <n v="133.08955223880596"/>
    <x v="1"/>
    <n v="307"/>
    <n v="29.045602605863191"/>
    <x v="1"/>
    <s v="USD"/>
    <x v="761"/>
    <x v="765"/>
    <b v="0"/>
    <b v="1"/>
    <x v="7"/>
    <x v="1"/>
    <s v="indie rock"/>
  </r>
  <r>
    <n v="850"/>
    <x v="830"/>
    <s v="Cross-group upward-trending hierarchy"/>
    <n v="100"/>
    <n v="1"/>
    <n v="1"/>
    <x v="0"/>
    <n v="1"/>
    <n v="1"/>
    <x v="1"/>
    <s v="USD"/>
    <x v="762"/>
    <x v="539"/>
    <b v="1"/>
    <b v="0"/>
    <x v="1"/>
    <x v="1"/>
    <s v="rock"/>
  </r>
  <r>
    <n v="851"/>
    <x v="831"/>
    <s v="Object-based needs-based info-mediaries"/>
    <n v="6000"/>
    <n v="12468"/>
    <n v="207.79999999999998"/>
    <x v="1"/>
    <n v="160"/>
    <n v="77.924999999999997"/>
    <x v="1"/>
    <s v="USD"/>
    <x v="444"/>
    <x v="766"/>
    <b v="0"/>
    <b v="0"/>
    <x v="5"/>
    <x v="1"/>
    <s v="electric music"/>
  </r>
  <r>
    <n v="852"/>
    <x v="832"/>
    <s v="Open-source reciprocal standardization"/>
    <n v="4900"/>
    <n v="2505"/>
    <n v="51.122448979591837"/>
    <x v="0"/>
    <n v="31"/>
    <n v="80.806451612903231"/>
    <x v="1"/>
    <s v="USD"/>
    <x v="763"/>
    <x v="422"/>
    <b v="0"/>
    <b v="1"/>
    <x v="11"/>
    <x v="6"/>
    <s v="video games"/>
  </r>
  <r>
    <n v="853"/>
    <x v="833"/>
    <s v="Secured well-modulated projection"/>
    <n v="17100"/>
    <n v="111502"/>
    <n v="652.05847953216369"/>
    <x v="1"/>
    <n v="1467"/>
    <n v="76.006816632583508"/>
    <x v="0"/>
    <s v="CAD"/>
    <x v="764"/>
    <x v="767"/>
    <b v="0"/>
    <b v="1"/>
    <x v="7"/>
    <x v="1"/>
    <s v="indie rock"/>
  </r>
  <r>
    <n v="854"/>
    <x v="834"/>
    <s v="Multi-channeled secondary middleware"/>
    <n v="171000"/>
    <n v="194309"/>
    <n v="113.63099415204678"/>
    <x v="1"/>
    <n v="2662"/>
    <n v="72.993613824192337"/>
    <x v="0"/>
    <s v="CAD"/>
    <x v="765"/>
    <x v="768"/>
    <b v="0"/>
    <b v="0"/>
    <x v="13"/>
    <x v="5"/>
    <s v="fiction"/>
  </r>
  <r>
    <n v="855"/>
    <x v="835"/>
    <s v="Horizontal clear-thinking framework"/>
    <n v="23400"/>
    <n v="23956"/>
    <n v="102.37606837606839"/>
    <x v="1"/>
    <n v="452"/>
    <n v="53"/>
    <x v="2"/>
    <s v="AUD"/>
    <x v="766"/>
    <x v="214"/>
    <b v="0"/>
    <b v="0"/>
    <x v="3"/>
    <x v="3"/>
    <s v="plays"/>
  </r>
  <r>
    <n v="856"/>
    <x v="764"/>
    <s v="Profound composite core"/>
    <n v="2400"/>
    <n v="8558"/>
    <n v="356.58333333333331"/>
    <x v="1"/>
    <n v="158"/>
    <n v="54.164556962025316"/>
    <x v="1"/>
    <s v="USD"/>
    <x v="767"/>
    <x v="769"/>
    <b v="0"/>
    <b v="0"/>
    <x v="0"/>
    <x v="0"/>
    <s v="food trucks"/>
  </r>
  <r>
    <n v="857"/>
    <x v="836"/>
    <s v="Programmable disintermediate matrices"/>
    <n v="5300"/>
    <n v="7413"/>
    <n v="139.86792452830187"/>
    <x v="1"/>
    <n v="225"/>
    <n v="32.946666666666665"/>
    <x v="5"/>
    <s v="CHF"/>
    <x v="768"/>
    <x v="770"/>
    <b v="1"/>
    <b v="0"/>
    <x v="12"/>
    <x v="4"/>
    <s v="shorts"/>
  </r>
  <r>
    <n v="858"/>
    <x v="837"/>
    <s v="Realigned 5thgeneration knowledge user"/>
    <n v="4000"/>
    <n v="2778"/>
    <n v="69.45"/>
    <x v="0"/>
    <n v="35"/>
    <n v="79.371428571428567"/>
    <x v="1"/>
    <s v="USD"/>
    <x v="769"/>
    <x v="771"/>
    <b v="1"/>
    <b v="0"/>
    <x v="0"/>
    <x v="0"/>
    <s v="food trucks"/>
  </r>
  <r>
    <n v="859"/>
    <x v="838"/>
    <s v="Multi-layered upward-trending groupware"/>
    <n v="7300"/>
    <n v="2594"/>
    <n v="35.534246575342465"/>
    <x v="0"/>
    <n v="63"/>
    <n v="41.174603174603178"/>
    <x v="1"/>
    <s v="USD"/>
    <x v="770"/>
    <x v="250"/>
    <b v="0"/>
    <b v="1"/>
    <x v="3"/>
    <x v="3"/>
    <s v="plays"/>
  </r>
  <r>
    <n v="860"/>
    <x v="839"/>
    <s v="Re-contextualized leadingedge firmware"/>
    <n v="2000"/>
    <n v="5033"/>
    <n v="251.65"/>
    <x v="1"/>
    <n v="65"/>
    <n v="77.430769230769229"/>
    <x v="1"/>
    <s v="USD"/>
    <x v="771"/>
    <x v="772"/>
    <b v="0"/>
    <b v="1"/>
    <x v="8"/>
    <x v="2"/>
    <s v="wearables"/>
  </r>
  <r>
    <n v="861"/>
    <x v="840"/>
    <s v="Devolved disintermediate analyzer"/>
    <n v="8800"/>
    <n v="9317"/>
    <n v="105.87500000000001"/>
    <x v="1"/>
    <n v="163"/>
    <n v="57.159509202453989"/>
    <x v="1"/>
    <s v="USD"/>
    <x v="772"/>
    <x v="773"/>
    <b v="0"/>
    <b v="0"/>
    <x v="3"/>
    <x v="3"/>
    <s v="plays"/>
  </r>
  <r>
    <n v="862"/>
    <x v="841"/>
    <s v="Profound disintermediate open system"/>
    <n v="3500"/>
    <n v="6560"/>
    <n v="187.42857142857144"/>
    <x v="1"/>
    <n v="85"/>
    <n v="77.17647058823529"/>
    <x v="1"/>
    <s v="USD"/>
    <x v="773"/>
    <x v="774"/>
    <b v="0"/>
    <b v="0"/>
    <x v="3"/>
    <x v="3"/>
    <s v="plays"/>
  </r>
  <r>
    <n v="863"/>
    <x v="842"/>
    <s v="Automated reciprocal protocol"/>
    <n v="1400"/>
    <n v="5415"/>
    <n v="386.78571428571428"/>
    <x v="1"/>
    <n v="217"/>
    <n v="24.953917050691246"/>
    <x v="1"/>
    <s v="USD"/>
    <x v="774"/>
    <x v="331"/>
    <b v="0"/>
    <b v="1"/>
    <x v="19"/>
    <x v="4"/>
    <s v="television"/>
  </r>
  <r>
    <n v="864"/>
    <x v="843"/>
    <s v="Automated static workforce"/>
    <n v="4200"/>
    <n v="14577"/>
    <n v="347.07142857142856"/>
    <x v="1"/>
    <n v="150"/>
    <n v="97.18"/>
    <x v="1"/>
    <s v="USD"/>
    <x v="775"/>
    <x v="775"/>
    <b v="0"/>
    <b v="0"/>
    <x v="12"/>
    <x v="4"/>
    <s v="shorts"/>
  </r>
  <r>
    <n v="865"/>
    <x v="844"/>
    <s v="Horizontal attitude-oriented help-desk"/>
    <n v="81000"/>
    <n v="150515"/>
    <n v="185.82098765432099"/>
    <x v="1"/>
    <n v="3272"/>
    <n v="46.000916870415651"/>
    <x v="1"/>
    <s v="USD"/>
    <x v="776"/>
    <x v="776"/>
    <b v="0"/>
    <b v="0"/>
    <x v="3"/>
    <x v="3"/>
    <s v="plays"/>
  </r>
  <r>
    <n v="866"/>
    <x v="845"/>
    <s v="Versatile 5thgeneration matrices"/>
    <n v="182800"/>
    <n v="79045"/>
    <n v="43.241247264770237"/>
    <x v="3"/>
    <n v="898"/>
    <n v="88.023385300668153"/>
    <x v="1"/>
    <s v="USD"/>
    <x v="777"/>
    <x v="777"/>
    <b v="0"/>
    <b v="0"/>
    <x v="14"/>
    <x v="7"/>
    <s v="photography books"/>
  </r>
  <r>
    <n v="867"/>
    <x v="846"/>
    <s v="Cross-platform next generation service-desk"/>
    <n v="4800"/>
    <n v="7797"/>
    <n v="162.4375"/>
    <x v="1"/>
    <n v="300"/>
    <n v="25.99"/>
    <x v="1"/>
    <s v="USD"/>
    <x v="778"/>
    <x v="778"/>
    <b v="0"/>
    <b v="0"/>
    <x v="0"/>
    <x v="0"/>
    <s v="food trucks"/>
  </r>
  <r>
    <n v="868"/>
    <x v="847"/>
    <s v="Front-line web-enabled installation"/>
    <n v="7000"/>
    <n v="12939"/>
    <n v="184.84285714285716"/>
    <x v="1"/>
    <n v="126"/>
    <n v="102.69047619047619"/>
    <x v="1"/>
    <s v="USD"/>
    <x v="779"/>
    <x v="779"/>
    <b v="0"/>
    <b v="0"/>
    <x v="3"/>
    <x v="3"/>
    <s v="plays"/>
  </r>
  <r>
    <n v="869"/>
    <x v="848"/>
    <s v="Multi-channeled responsive product"/>
    <n v="161900"/>
    <n v="38376"/>
    <n v="23.703520691785052"/>
    <x v="0"/>
    <n v="526"/>
    <n v="72.958174904942965"/>
    <x v="1"/>
    <s v="USD"/>
    <x v="780"/>
    <x v="780"/>
    <b v="0"/>
    <b v="0"/>
    <x v="6"/>
    <x v="4"/>
    <s v="drama"/>
  </r>
  <r>
    <n v="870"/>
    <x v="849"/>
    <s v="Adaptive demand-driven encryption"/>
    <n v="7700"/>
    <n v="6920"/>
    <n v="89.870129870129873"/>
    <x v="0"/>
    <n v="121"/>
    <n v="57.190082644628099"/>
    <x v="1"/>
    <s v="USD"/>
    <x v="335"/>
    <x v="781"/>
    <b v="0"/>
    <b v="0"/>
    <x v="3"/>
    <x v="3"/>
    <s v="plays"/>
  </r>
  <r>
    <n v="871"/>
    <x v="850"/>
    <s v="Re-engineered client-driven knowledge user"/>
    <n v="71500"/>
    <n v="194912"/>
    <n v="272.6041958041958"/>
    <x v="1"/>
    <n v="2320"/>
    <n v="84.013793103448279"/>
    <x v="1"/>
    <s v="USD"/>
    <x v="535"/>
    <x v="782"/>
    <b v="0"/>
    <b v="1"/>
    <x v="3"/>
    <x v="3"/>
    <s v="plays"/>
  </r>
  <r>
    <n v="872"/>
    <x v="851"/>
    <s v="Compatible logistical paradigm"/>
    <n v="4700"/>
    <n v="7992"/>
    <n v="170.04255319148936"/>
    <x v="1"/>
    <n v="81"/>
    <n v="98.666666666666671"/>
    <x v="2"/>
    <s v="AUD"/>
    <x v="270"/>
    <x v="783"/>
    <b v="0"/>
    <b v="0"/>
    <x v="22"/>
    <x v="4"/>
    <s v="science fiction"/>
  </r>
  <r>
    <n v="873"/>
    <x v="852"/>
    <s v="Intuitive value-added installation"/>
    <n v="42100"/>
    <n v="79268"/>
    <n v="188.28503562945369"/>
    <x v="1"/>
    <n v="1887"/>
    <n v="42.007419183889773"/>
    <x v="1"/>
    <s v="USD"/>
    <x v="781"/>
    <x v="393"/>
    <b v="0"/>
    <b v="0"/>
    <x v="14"/>
    <x v="7"/>
    <s v="photography books"/>
  </r>
  <r>
    <n v="874"/>
    <x v="853"/>
    <s v="Managed discrete parallelism"/>
    <n v="40200"/>
    <n v="139468"/>
    <n v="346.93532338308455"/>
    <x v="1"/>
    <n v="4358"/>
    <n v="32.002753556677376"/>
    <x v="1"/>
    <s v="USD"/>
    <x v="782"/>
    <x v="784"/>
    <b v="0"/>
    <b v="1"/>
    <x v="14"/>
    <x v="7"/>
    <s v="photography books"/>
  </r>
  <r>
    <n v="875"/>
    <x v="854"/>
    <s v="Implemented tangible approach"/>
    <n v="7900"/>
    <n v="5465"/>
    <n v="69.177215189873422"/>
    <x v="0"/>
    <n v="67"/>
    <n v="81.567164179104481"/>
    <x v="1"/>
    <s v="USD"/>
    <x v="783"/>
    <x v="785"/>
    <b v="0"/>
    <b v="0"/>
    <x v="1"/>
    <x v="1"/>
    <s v="rock"/>
  </r>
  <r>
    <n v="876"/>
    <x v="855"/>
    <s v="Re-engineered encompassing definition"/>
    <n v="8300"/>
    <n v="2111"/>
    <n v="25.433734939759034"/>
    <x v="0"/>
    <n v="57"/>
    <n v="37.035087719298247"/>
    <x v="0"/>
    <s v="CAD"/>
    <x v="784"/>
    <x v="229"/>
    <b v="0"/>
    <b v="0"/>
    <x v="14"/>
    <x v="7"/>
    <s v="photography books"/>
  </r>
  <r>
    <n v="877"/>
    <x v="856"/>
    <s v="Multi-lateral uniform collaboration"/>
    <n v="163600"/>
    <n v="126628"/>
    <n v="77.400977995110026"/>
    <x v="0"/>
    <n v="1229"/>
    <n v="103.033360455655"/>
    <x v="1"/>
    <s v="USD"/>
    <x v="785"/>
    <x v="786"/>
    <b v="0"/>
    <b v="0"/>
    <x v="0"/>
    <x v="0"/>
    <s v="food trucks"/>
  </r>
  <r>
    <n v="878"/>
    <x v="857"/>
    <s v="Enterprise-wide foreground paradigm"/>
    <n v="2700"/>
    <n v="1012"/>
    <n v="37.481481481481481"/>
    <x v="0"/>
    <n v="12"/>
    <n v="84.333333333333329"/>
    <x v="6"/>
    <s v="EUR"/>
    <x v="786"/>
    <x v="787"/>
    <b v="0"/>
    <b v="0"/>
    <x v="16"/>
    <x v="1"/>
    <s v="metal"/>
  </r>
  <r>
    <n v="879"/>
    <x v="858"/>
    <s v="Stand-alone incremental parallelism"/>
    <n v="1000"/>
    <n v="5438"/>
    <n v="543.79999999999995"/>
    <x v="1"/>
    <n v="53"/>
    <n v="102.60377358490567"/>
    <x v="1"/>
    <s v="USD"/>
    <x v="787"/>
    <x v="341"/>
    <b v="0"/>
    <b v="0"/>
    <x v="9"/>
    <x v="5"/>
    <s v="nonfiction"/>
  </r>
  <r>
    <n v="880"/>
    <x v="859"/>
    <s v="Persevering 5thgeneration throughput"/>
    <n v="84500"/>
    <n v="193101"/>
    <n v="228.52189349112427"/>
    <x v="1"/>
    <n v="2414"/>
    <n v="79.992129246064621"/>
    <x v="1"/>
    <s v="USD"/>
    <x v="788"/>
    <x v="788"/>
    <b v="0"/>
    <b v="0"/>
    <x v="5"/>
    <x v="1"/>
    <s v="electric music"/>
  </r>
  <r>
    <n v="881"/>
    <x v="860"/>
    <s v="Implemented object-oriented synergy"/>
    <n v="81300"/>
    <n v="31665"/>
    <n v="38.948339483394832"/>
    <x v="0"/>
    <n v="452"/>
    <n v="70.055309734513273"/>
    <x v="1"/>
    <s v="USD"/>
    <x v="330"/>
    <x v="789"/>
    <b v="0"/>
    <b v="1"/>
    <x v="3"/>
    <x v="3"/>
    <s v="plays"/>
  </r>
  <r>
    <n v="882"/>
    <x v="861"/>
    <s v="Balanced demand-driven definition"/>
    <n v="800"/>
    <n v="2960"/>
    <n v="370"/>
    <x v="1"/>
    <n v="80"/>
    <n v="37"/>
    <x v="1"/>
    <s v="USD"/>
    <x v="789"/>
    <x v="790"/>
    <b v="0"/>
    <b v="0"/>
    <x v="3"/>
    <x v="3"/>
    <s v="plays"/>
  </r>
  <r>
    <n v="883"/>
    <x v="862"/>
    <s v="Customer-focused mobile Graphic Interface"/>
    <n v="3400"/>
    <n v="8089"/>
    <n v="237.91176470588232"/>
    <x v="1"/>
    <n v="193"/>
    <n v="41.911917098445599"/>
    <x v="1"/>
    <s v="USD"/>
    <x v="790"/>
    <x v="791"/>
    <b v="0"/>
    <b v="0"/>
    <x v="12"/>
    <x v="4"/>
    <s v="shorts"/>
  </r>
  <r>
    <n v="884"/>
    <x v="863"/>
    <s v="Horizontal secondary interface"/>
    <n v="170800"/>
    <n v="109374"/>
    <n v="64.036299765807954"/>
    <x v="0"/>
    <n v="1886"/>
    <n v="57.992576882290564"/>
    <x v="1"/>
    <s v="USD"/>
    <x v="791"/>
    <x v="792"/>
    <b v="0"/>
    <b v="1"/>
    <x v="3"/>
    <x v="3"/>
    <s v="plays"/>
  </r>
  <r>
    <n v="885"/>
    <x v="864"/>
    <s v="Virtual analyzing collaboration"/>
    <n v="1800"/>
    <n v="2129"/>
    <n v="118.27777777777777"/>
    <x v="1"/>
    <n v="52"/>
    <n v="40.942307692307693"/>
    <x v="1"/>
    <s v="USD"/>
    <x v="792"/>
    <x v="556"/>
    <b v="0"/>
    <b v="0"/>
    <x v="3"/>
    <x v="3"/>
    <s v="plays"/>
  </r>
  <r>
    <n v="886"/>
    <x v="865"/>
    <s v="Multi-tiered explicit focus group"/>
    <n v="150600"/>
    <n v="127745"/>
    <n v="84.824037184594957"/>
    <x v="0"/>
    <n v="1825"/>
    <n v="69.9972602739726"/>
    <x v="1"/>
    <s v="USD"/>
    <x v="793"/>
    <x v="488"/>
    <b v="0"/>
    <b v="0"/>
    <x v="7"/>
    <x v="1"/>
    <s v="indie rock"/>
  </r>
  <r>
    <n v="887"/>
    <x v="866"/>
    <s v="Multi-layered systematic knowledgebase"/>
    <n v="7800"/>
    <n v="2289"/>
    <n v="29.346153846153843"/>
    <x v="0"/>
    <n v="31"/>
    <n v="73.838709677419359"/>
    <x v="1"/>
    <s v="USD"/>
    <x v="794"/>
    <x v="232"/>
    <b v="0"/>
    <b v="1"/>
    <x v="3"/>
    <x v="3"/>
    <s v="plays"/>
  </r>
  <r>
    <n v="888"/>
    <x v="867"/>
    <s v="Reverse-engineered uniform knowledge user"/>
    <n v="5800"/>
    <n v="12174"/>
    <n v="209.89655172413794"/>
    <x v="1"/>
    <n v="290"/>
    <n v="41.979310344827589"/>
    <x v="1"/>
    <s v="USD"/>
    <x v="795"/>
    <x v="793"/>
    <b v="0"/>
    <b v="0"/>
    <x v="3"/>
    <x v="3"/>
    <s v="plays"/>
  </r>
  <r>
    <n v="889"/>
    <x v="868"/>
    <s v="Secured dynamic capacity"/>
    <n v="5600"/>
    <n v="9508"/>
    <n v="169.78571428571431"/>
    <x v="1"/>
    <n v="122"/>
    <n v="77.93442622950819"/>
    <x v="1"/>
    <s v="USD"/>
    <x v="796"/>
    <x v="794"/>
    <b v="0"/>
    <b v="1"/>
    <x v="5"/>
    <x v="1"/>
    <s v="electric music"/>
  </r>
  <r>
    <n v="890"/>
    <x v="869"/>
    <s v="Devolved foreground throughput"/>
    <n v="134400"/>
    <n v="155849"/>
    <n v="115.95907738095239"/>
    <x v="1"/>
    <n v="1470"/>
    <n v="106.01972789115646"/>
    <x v="1"/>
    <s v="USD"/>
    <x v="797"/>
    <x v="138"/>
    <b v="0"/>
    <b v="0"/>
    <x v="7"/>
    <x v="1"/>
    <s v="indie rock"/>
  </r>
  <r>
    <n v="891"/>
    <x v="870"/>
    <s v="Synchronized demand-driven infrastructure"/>
    <n v="3000"/>
    <n v="7758"/>
    <n v="258.59999999999997"/>
    <x v="1"/>
    <n v="165"/>
    <n v="47.018181818181816"/>
    <x v="0"/>
    <s v="CAD"/>
    <x v="798"/>
    <x v="795"/>
    <b v="0"/>
    <b v="0"/>
    <x v="4"/>
    <x v="4"/>
    <s v="documentary"/>
  </r>
  <r>
    <n v="892"/>
    <x v="871"/>
    <s v="Realigned discrete structure"/>
    <n v="6000"/>
    <n v="13835"/>
    <n v="230.58333333333331"/>
    <x v="1"/>
    <n v="182"/>
    <n v="76.016483516483518"/>
    <x v="1"/>
    <s v="USD"/>
    <x v="799"/>
    <x v="796"/>
    <b v="0"/>
    <b v="0"/>
    <x v="18"/>
    <x v="5"/>
    <s v="translations"/>
  </r>
  <r>
    <n v="893"/>
    <x v="872"/>
    <s v="Progressive grid-enabled website"/>
    <n v="8400"/>
    <n v="10770"/>
    <n v="128.21428571428572"/>
    <x v="1"/>
    <n v="199"/>
    <n v="54.120603015075375"/>
    <x v="6"/>
    <s v="EUR"/>
    <x v="800"/>
    <x v="797"/>
    <b v="0"/>
    <b v="1"/>
    <x v="4"/>
    <x v="4"/>
    <s v="documentary"/>
  </r>
  <r>
    <n v="894"/>
    <x v="873"/>
    <s v="Organic cohesive neural-net"/>
    <n v="1700"/>
    <n v="3208"/>
    <n v="188.70588235294116"/>
    <x v="1"/>
    <n v="56"/>
    <n v="57.285714285714285"/>
    <x v="4"/>
    <s v="GBP"/>
    <x v="801"/>
    <x v="798"/>
    <b v="0"/>
    <b v="1"/>
    <x v="19"/>
    <x v="4"/>
    <s v="television"/>
  </r>
  <r>
    <n v="895"/>
    <x v="874"/>
    <s v="Integrated demand-driven info-mediaries"/>
    <n v="159800"/>
    <n v="11108"/>
    <n v="6.9511889862327907"/>
    <x v="0"/>
    <n v="107"/>
    <n v="103.81308411214954"/>
    <x v="1"/>
    <s v="USD"/>
    <x v="802"/>
    <x v="799"/>
    <b v="0"/>
    <b v="0"/>
    <x v="3"/>
    <x v="3"/>
    <s v="plays"/>
  </r>
  <r>
    <n v="896"/>
    <x v="875"/>
    <s v="Reverse-engineered client-server extranet"/>
    <n v="19800"/>
    <n v="153338"/>
    <n v="774.43434343434342"/>
    <x v="1"/>
    <n v="1460"/>
    <n v="105.02602739726028"/>
    <x v="2"/>
    <s v="AUD"/>
    <x v="803"/>
    <x v="800"/>
    <b v="0"/>
    <b v="1"/>
    <x v="0"/>
    <x v="0"/>
    <s v="food trucks"/>
  </r>
  <r>
    <n v="897"/>
    <x v="876"/>
    <s v="Organized discrete encoding"/>
    <n v="8800"/>
    <n v="2437"/>
    <n v="27.693181818181817"/>
    <x v="0"/>
    <n v="27"/>
    <n v="90.259259259259252"/>
    <x v="1"/>
    <s v="USD"/>
    <x v="212"/>
    <x v="368"/>
    <b v="0"/>
    <b v="0"/>
    <x v="3"/>
    <x v="3"/>
    <s v="plays"/>
  </r>
  <r>
    <n v="898"/>
    <x v="877"/>
    <s v="Balanced regional flexibility"/>
    <n v="179100"/>
    <n v="93991"/>
    <n v="52.479620323841424"/>
    <x v="0"/>
    <n v="1221"/>
    <n v="76.978705978705975"/>
    <x v="1"/>
    <s v="USD"/>
    <x v="804"/>
    <x v="801"/>
    <b v="0"/>
    <b v="0"/>
    <x v="4"/>
    <x v="4"/>
    <s v="documentary"/>
  </r>
  <r>
    <n v="899"/>
    <x v="878"/>
    <s v="Implemented multimedia time-frame"/>
    <n v="3100"/>
    <n v="12620"/>
    <n v="407.09677419354841"/>
    <x v="1"/>
    <n v="123"/>
    <n v="102.60162601626017"/>
    <x v="5"/>
    <s v="CHF"/>
    <x v="805"/>
    <x v="802"/>
    <b v="0"/>
    <b v="0"/>
    <x v="17"/>
    <x v="1"/>
    <s v="jazz"/>
  </r>
  <r>
    <n v="900"/>
    <x v="879"/>
    <s v="Enhanced uniform service-desk"/>
    <n v="100"/>
    <n v="2"/>
    <n v="2"/>
    <x v="0"/>
    <n v="1"/>
    <n v="2"/>
    <x v="1"/>
    <s v="USD"/>
    <x v="806"/>
    <x v="803"/>
    <b v="0"/>
    <b v="1"/>
    <x v="2"/>
    <x v="2"/>
    <s v="web"/>
  </r>
  <r>
    <n v="901"/>
    <x v="880"/>
    <s v="Versatile bottom-line definition"/>
    <n v="5600"/>
    <n v="8746"/>
    <n v="156.17857142857144"/>
    <x v="1"/>
    <n v="159"/>
    <n v="55.0062893081761"/>
    <x v="1"/>
    <s v="USD"/>
    <x v="807"/>
    <x v="482"/>
    <b v="0"/>
    <b v="1"/>
    <x v="1"/>
    <x v="1"/>
    <s v="rock"/>
  </r>
  <r>
    <n v="902"/>
    <x v="881"/>
    <s v="Integrated bifurcated software"/>
    <n v="1400"/>
    <n v="3534"/>
    <n v="252.42857142857144"/>
    <x v="1"/>
    <n v="110"/>
    <n v="32.127272727272725"/>
    <x v="1"/>
    <s v="USD"/>
    <x v="722"/>
    <x v="496"/>
    <b v="0"/>
    <b v="0"/>
    <x v="2"/>
    <x v="2"/>
    <s v="web"/>
  </r>
  <r>
    <n v="903"/>
    <x v="882"/>
    <s v="Assimilated next generation instruction set"/>
    <n v="41000"/>
    <n v="709"/>
    <n v="1.729268292682927"/>
    <x v="2"/>
    <n v="14"/>
    <n v="50.642857142857146"/>
    <x v="1"/>
    <s v="USD"/>
    <x v="477"/>
    <x v="804"/>
    <b v="0"/>
    <b v="1"/>
    <x v="9"/>
    <x v="5"/>
    <s v="nonfiction"/>
  </r>
  <r>
    <n v="904"/>
    <x v="883"/>
    <s v="Digitized foreground array"/>
    <n v="6500"/>
    <n v="795"/>
    <n v="12.230769230769232"/>
    <x v="0"/>
    <n v="16"/>
    <n v="49.6875"/>
    <x v="1"/>
    <s v="USD"/>
    <x v="259"/>
    <x v="805"/>
    <b v="0"/>
    <b v="0"/>
    <x v="15"/>
    <x v="5"/>
    <s v="radio &amp; podcasts"/>
  </r>
  <r>
    <n v="905"/>
    <x v="884"/>
    <s v="Re-engineered clear-thinking project"/>
    <n v="7900"/>
    <n v="12955"/>
    <n v="163.98734177215189"/>
    <x v="1"/>
    <n v="236"/>
    <n v="54.894067796610166"/>
    <x v="1"/>
    <s v="USD"/>
    <x v="9"/>
    <x v="806"/>
    <b v="0"/>
    <b v="0"/>
    <x v="3"/>
    <x v="3"/>
    <s v="plays"/>
  </r>
  <r>
    <n v="906"/>
    <x v="885"/>
    <s v="Implemented even-keeled standardization"/>
    <n v="5500"/>
    <n v="8964"/>
    <n v="162.98181818181817"/>
    <x v="1"/>
    <n v="191"/>
    <n v="46.931937172774866"/>
    <x v="1"/>
    <s v="USD"/>
    <x v="808"/>
    <x v="807"/>
    <b v="1"/>
    <b v="1"/>
    <x v="4"/>
    <x v="4"/>
    <s v="documentary"/>
  </r>
  <r>
    <n v="907"/>
    <x v="886"/>
    <s v="Quality-focused asymmetric adapter"/>
    <n v="9100"/>
    <n v="1843"/>
    <n v="20.252747252747252"/>
    <x v="0"/>
    <n v="41"/>
    <n v="44.951219512195124"/>
    <x v="1"/>
    <s v="USD"/>
    <x v="809"/>
    <x v="808"/>
    <b v="0"/>
    <b v="0"/>
    <x v="3"/>
    <x v="3"/>
    <s v="plays"/>
  </r>
  <r>
    <n v="908"/>
    <x v="887"/>
    <s v="Networked intangible help-desk"/>
    <n v="38200"/>
    <n v="121950"/>
    <n v="319.24083769633506"/>
    <x v="1"/>
    <n v="3934"/>
    <n v="30.99898322318251"/>
    <x v="1"/>
    <s v="USD"/>
    <x v="444"/>
    <x v="104"/>
    <b v="0"/>
    <b v="0"/>
    <x v="11"/>
    <x v="6"/>
    <s v="video games"/>
  </r>
  <r>
    <n v="909"/>
    <x v="888"/>
    <s v="Synchronized attitude-oriented frame"/>
    <n v="1800"/>
    <n v="8621"/>
    <n v="478.94444444444446"/>
    <x v="1"/>
    <n v="80"/>
    <n v="107.7625"/>
    <x v="0"/>
    <s v="CAD"/>
    <x v="384"/>
    <x v="809"/>
    <b v="0"/>
    <b v="1"/>
    <x v="3"/>
    <x v="3"/>
    <s v="plays"/>
  </r>
  <r>
    <n v="910"/>
    <x v="889"/>
    <s v="Proactive incremental architecture"/>
    <n v="154500"/>
    <n v="30215"/>
    <n v="19.556634304207122"/>
    <x v="3"/>
    <n v="296"/>
    <n v="102.07770270270271"/>
    <x v="1"/>
    <s v="USD"/>
    <x v="810"/>
    <x v="810"/>
    <b v="0"/>
    <b v="0"/>
    <x v="3"/>
    <x v="3"/>
    <s v="plays"/>
  </r>
  <r>
    <n v="911"/>
    <x v="890"/>
    <s v="Cloned responsive standardization"/>
    <n v="5800"/>
    <n v="11539"/>
    <n v="198.94827586206895"/>
    <x v="1"/>
    <n v="462"/>
    <n v="24.976190476190474"/>
    <x v="1"/>
    <s v="USD"/>
    <x v="811"/>
    <x v="811"/>
    <b v="1"/>
    <b v="0"/>
    <x v="2"/>
    <x v="2"/>
    <s v="web"/>
  </r>
  <r>
    <n v="912"/>
    <x v="891"/>
    <s v="Reduced bifurcated pricing structure"/>
    <n v="1800"/>
    <n v="14310"/>
    <n v="795"/>
    <x v="1"/>
    <n v="179"/>
    <n v="79.944134078212286"/>
    <x v="1"/>
    <s v="USD"/>
    <x v="812"/>
    <x v="812"/>
    <b v="1"/>
    <b v="0"/>
    <x v="6"/>
    <x v="4"/>
    <s v="drama"/>
  </r>
  <r>
    <n v="913"/>
    <x v="892"/>
    <s v="Re-engineered asymmetric challenge"/>
    <n v="70200"/>
    <n v="35536"/>
    <n v="50.621082621082621"/>
    <x v="0"/>
    <n v="523"/>
    <n v="67.946462715105156"/>
    <x v="2"/>
    <s v="AUD"/>
    <x v="813"/>
    <x v="813"/>
    <b v="0"/>
    <b v="0"/>
    <x v="6"/>
    <x v="4"/>
    <s v="drama"/>
  </r>
  <r>
    <n v="914"/>
    <x v="893"/>
    <s v="Diverse client-driven conglomeration"/>
    <n v="6400"/>
    <n v="3676"/>
    <n v="57.4375"/>
    <x v="0"/>
    <n v="141"/>
    <n v="26.070921985815602"/>
    <x v="4"/>
    <s v="GBP"/>
    <x v="814"/>
    <x v="814"/>
    <b v="0"/>
    <b v="0"/>
    <x v="3"/>
    <x v="3"/>
    <s v="plays"/>
  </r>
  <r>
    <n v="915"/>
    <x v="894"/>
    <s v="Configurable upward-trending solution"/>
    <n v="125900"/>
    <n v="195936"/>
    <n v="155.62827640984909"/>
    <x v="1"/>
    <n v="1866"/>
    <n v="105.0032154340836"/>
    <x v="4"/>
    <s v="GBP"/>
    <x v="80"/>
    <x v="815"/>
    <b v="0"/>
    <b v="0"/>
    <x v="19"/>
    <x v="4"/>
    <s v="television"/>
  </r>
  <r>
    <n v="916"/>
    <x v="895"/>
    <s v="Persistent bandwidth-monitored framework"/>
    <n v="3700"/>
    <n v="1343"/>
    <n v="36.297297297297298"/>
    <x v="0"/>
    <n v="52"/>
    <n v="25.826923076923077"/>
    <x v="1"/>
    <s v="USD"/>
    <x v="815"/>
    <x v="414"/>
    <b v="0"/>
    <b v="0"/>
    <x v="14"/>
    <x v="7"/>
    <s v="photography books"/>
  </r>
  <r>
    <n v="917"/>
    <x v="896"/>
    <s v="Polarized discrete product"/>
    <n v="3600"/>
    <n v="2097"/>
    <n v="58.25"/>
    <x v="2"/>
    <n v="27"/>
    <n v="77.666666666666671"/>
    <x v="4"/>
    <s v="GBP"/>
    <x v="816"/>
    <x v="816"/>
    <b v="0"/>
    <b v="1"/>
    <x v="12"/>
    <x v="4"/>
    <s v="shorts"/>
  </r>
  <r>
    <n v="918"/>
    <x v="897"/>
    <s v="Seamless dynamic website"/>
    <n v="3800"/>
    <n v="9021"/>
    <n v="237.39473684210526"/>
    <x v="1"/>
    <n v="156"/>
    <n v="57.82692307692308"/>
    <x v="5"/>
    <s v="CHF"/>
    <x v="474"/>
    <x v="82"/>
    <b v="0"/>
    <b v="0"/>
    <x v="15"/>
    <x v="5"/>
    <s v="radio &amp; podcasts"/>
  </r>
  <r>
    <n v="919"/>
    <x v="898"/>
    <s v="Extended multimedia firmware"/>
    <n v="35600"/>
    <n v="20915"/>
    <n v="58.75"/>
    <x v="0"/>
    <n v="225"/>
    <n v="92.955555555555549"/>
    <x v="2"/>
    <s v="AUD"/>
    <x v="817"/>
    <x v="817"/>
    <b v="0"/>
    <b v="1"/>
    <x v="3"/>
    <x v="3"/>
    <s v="plays"/>
  </r>
  <r>
    <n v="920"/>
    <x v="899"/>
    <s v="Versatile directional project"/>
    <n v="5300"/>
    <n v="9676"/>
    <n v="182.56603773584905"/>
    <x v="1"/>
    <n v="255"/>
    <n v="37.945098039215686"/>
    <x v="1"/>
    <s v="USD"/>
    <x v="818"/>
    <x v="818"/>
    <b v="1"/>
    <b v="0"/>
    <x v="10"/>
    <x v="4"/>
    <s v="animation"/>
  </r>
  <r>
    <n v="921"/>
    <x v="900"/>
    <s v="Profound directional knowledge user"/>
    <n v="160400"/>
    <n v="1210"/>
    <n v="0.75436408977556113"/>
    <x v="0"/>
    <n v="38"/>
    <n v="31.842105263157894"/>
    <x v="1"/>
    <s v="USD"/>
    <x v="819"/>
    <x v="819"/>
    <b v="0"/>
    <b v="0"/>
    <x v="2"/>
    <x v="2"/>
    <s v="web"/>
  </r>
  <r>
    <n v="922"/>
    <x v="901"/>
    <s v="Ameliorated logistical capability"/>
    <n v="51400"/>
    <n v="90440"/>
    <n v="175.95330739299609"/>
    <x v="1"/>
    <n v="2261"/>
    <n v="40"/>
    <x v="1"/>
    <s v="USD"/>
    <x v="609"/>
    <x v="320"/>
    <b v="0"/>
    <b v="1"/>
    <x v="21"/>
    <x v="1"/>
    <s v="world music"/>
  </r>
  <r>
    <n v="923"/>
    <x v="902"/>
    <s v="Sharable discrete definition"/>
    <n v="1700"/>
    <n v="4044"/>
    <n v="237.88235294117646"/>
    <x v="1"/>
    <n v="40"/>
    <n v="101.1"/>
    <x v="1"/>
    <s v="USD"/>
    <x v="547"/>
    <x v="820"/>
    <b v="0"/>
    <b v="0"/>
    <x v="3"/>
    <x v="3"/>
    <s v="plays"/>
  </r>
  <r>
    <n v="924"/>
    <x v="903"/>
    <s v="User-friendly next generation core"/>
    <n v="39400"/>
    <n v="192292"/>
    <n v="488.05076142131981"/>
    <x v="1"/>
    <n v="2289"/>
    <n v="84.006989951944078"/>
    <x v="6"/>
    <s v="EUR"/>
    <x v="820"/>
    <x v="821"/>
    <b v="0"/>
    <b v="0"/>
    <x v="3"/>
    <x v="3"/>
    <s v="plays"/>
  </r>
  <r>
    <n v="925"/>
    <x v="904"/>
    <s v="Profit-focused empowering system engine"/>
    <n v="3000"/>
    <n v="6722"/>
    <n v="224.06666666666669"/>
    <x v="1"/>
    <n v="65"/>
    <n v="103.41538461538461"/>
    <x v="1"/>
    <s v="USD"/>
    <x v="821"/>
    <x v="822"/>
    <b v="0"/>
    <b v="0"/>
    <x v="3"/>
    <x v="3"/>
    <s v="plays"/>
  </r>
  <r>
    <n v="926"/>
    <x v="905"/>
    <s v="Synchronized cohesive encoding"/>
    <n v="8700"/>
    <n v="1577"/>
    <n v="18.126436781609197"/>
    <x v="0"/>
    <n v="15"/>
    <n v="105.13333333333334"/>
    <x v="1"/>
    <s v="USD"/>
    <x v="151"/>
    <x v="823"/>
    <b v="0"/>
    <b v="0"/>
    <x v="0"/>
    <x v="0"/>
    <s v="food trucks"/>
  </r>
  <r>
    <n v="927"/>
    <x v="906"/>
    <s v="Synergistic dynamic utilization"/>
    <n v="7200"/>
    <n v="3301"/>
    <n v="45.847222222222221"/>
    <x v="0"/>
    <n v="37"/>
    <n v="89.21621621621621"/>
    <x v="1"/>
    <s v="USD"/>
    <x v="822"/>
    <x v="824"/>
    <b v="0"/>
    <b v="0"/>
    <x v="3"/>
    <x v="3"/>
    <s v="plays"/>
  </r>
  <r>
    <n v="928"/>
    <x v="907"/>
    <s v="Triple-buffered bi-directional model"/>
    <n v="167400"/>
    <n v="196386"/>
    <n v="117.31541218637993"/>
    <x v="1"/>
    <n v="3777"/>
    <n v="51.995234312946785"/>
    <x v="6"/>
    <s v="EUR"/>
    <x v="823"/>
    <x v="497"/>
    <b v="0"/>
    <b v="0"/>
    <x v="2"/>
    <x v="2"/>
    <s v="web"/>
  </r>
  <r>
    <n v="929"/>
    <x v="908"/>
    <s v="Polarized tertiary function"/>
    <n v="5500"/>
    <n v="11952"/>
    <n v="217.30909090909088"/>
    <x v="1"/>
    <n v="184"/>
    <n v="64.956521739130437"/>
    <x v="4"/>
    <s v="GBP"/>
    <x v="824"/>
    <x v="825"/>
    <b v="0"/>
    <b v="0"/>
    <x v="3"/>
    <x v="3"/>
    <s v="plays"/>
  </r>
  <r>
    <n v="930"/>
    <x v="909"/>
    <s v="Configurable fault-tolerant structure"/>
    <n v="3500"/>
    <n v="3930"/>
    <n v="112.28571428571428"/>
    <x v="1"/>
    <n v="85"/>
    <n v="46.235294117647058"/>
    <x v="1"/>
    <s v="USD"/>
    <x v="825"/>
    <x v="826"/>
    <b v="0"/>
    <b v="1"/>
    <x v="3"/>
    <x v="3"/>
    <s v="plays"/>
  </r>
  <r>
    <n v="931"/>
    <x v="910"/>
    <s v="Digitized 24/7 budgetary management"/>
    <n v="7900"/>
    <n v="5729"/>
    <n v="72.51898734177216"/>
    <x v="0"/>
    <n v="112"/>
    <n v="51.151785714285715"/>
    <x v="1"/>
    <s v="USD"/>
    <x v="826"/>
    <x v="827"/>
    <b v="0"/>
    <b v="1"/>
    <x v="3"/>
    <x v="3"/>
    <s v="plays"/>
  </r>
  <r>
    <n v="932"/>
    <x v="911"/>
    <s v="Stand-alone zero tolerance algorithm"/>
    <n v="2300"/>
    <n v="4883"/>
    <n v="212.30434782608697"/>
    <x v="1"/>
    <n v="144"/>
    <n v="33.909722222222221"/>
    <x v="1"/>
    <s v="USD"/>
    <x v="827"/>
    <x v="828"/>
    <b v="0"/>
    <b v="0"/>
    <x v="1"/>
    <x v="1"/>
    <s v="rock"/>
  </r>
  <r>
    <n v="933"/>
    <x v="912"/>
    <s v="Implemented tangible support"/>
    <n v="73000"/>
    <n v="175015"/>
    <n v="239.74657534246577"/>
    <x v="1"/>
    <n v="1902"/>
    <n v="92.016298633017882"/>
    <x v="1"/>
    <s v="USD"/>
    <x v="828"/>
    <x v="829"/>
    <b v="0"/>
    <b v="0"/>
    <x v="3"/>
    <x v="3"/>
    <s v="plays"/>
  </r>
  <r>
    <n v="934"/>
    <x v="913"/>
    <s v="Reactive radical framework"/>
    <n v="6200"/>
    <n v="11280"/>
    <n v="181.93548387096774"/>
    <x v="1"/>
    <n v="105"/>
    <n v="107.42857142857143"/>
    <x v="1"/>
    <s v="USD"/>
    <x v="829"/>
    <x v="830"/>
    <b v="0"/>
    <b v="0"/>
    <x v="3"/>
    <x v="3"/>
    <s v="plays"/>
  </r>
  <r>
    <n v="935"/>
    <x v="914"/>
    <s v="Object-based full-range knowledge user"/>
    <n v="6100"/>
    <n v="10012"/>
    <n v="164.13114754098362"/>
    <x v="1"/>
    <n v="132"/>
    <n v="75.848484848484844"/>
    <x v="1"/>
    <s v="USD"/>
    <x v="830"/>
    <x v="94"/>
    <b v="0"/>
    <b v="0"/>
    <x v="3"/>
    <x v="3"/>
    <s v="plays"/>
  </r>
  <r>
    <n v="936"/>
    <x v="591"/>
    <s v="Enhanced composite contingency"/>
    <n v="103200"/>
    <n v="1690"/>
    <n v="1.6375968992248062"/>
    <x v="0"/>
    <n v="21"/>
    <n v="80.476190476190482"/>
    <x v="1"/>
    <s v="USD"/>
    <x v="831"/>
    <x v="831"/>
    <b v="1"/>
    <b v="0"/>
    <x v="3"/>
    <x v="3"/>
    <s v="plays"/>
  </r>
  <r>
    <n v="937"/>
    <x v="915"/>
    <s v="Cloned fresh-thinking model"/>
    <n v="171000"/>
    <n v="84891"/>
    <n v="49.64385964912281"/>
    <x v="3"/>
    <n v="976"/>
    <n v="86.978483606557376"/>
    <x v="1"/>
    <s v="USD"/>
    <x v="832"/>
    <x v="832"/>
    <b v="0"/>
    <b v="0"/>
    <x v="4"/>
    <x v="4"/>
    <s v="documentary"/>
  </r>
  <r>
    <n v="938"/>
    <x v="916"/>
    <s v="Total dedicated benchmark"/>
    <n v="9200"/>
    <n v="10093"/>
    <n v="109.70652173913042"/>
    <x v="1"/>
    <n v="96"/>
    <n v="105.13541666666667"/>
    <x v="1"/>
    <s v="USD"/>
    <x v="833"/>
    <x v="833"/>
    <b v="0"/>
    <b v="1"/>
    <x v="13"/>
    <x v="5"/>
    <s v="fiction"/>
  </r>
  <r>
    <n v="939"/>
    <x v="917"/>
    <s v="Streamlined human-resource Graphic Interface"/>
    <n v="7800"/>
    <n v="3839"/>
    <n v="49.217948717948715"/>
    <x v="0"/>
    <n v="67"/>
    <n v="57.298507462686565"/>
    <x v="1"/>
    <s v="USD"/>
    <x v="834"/>
    <x v="834"/>
    <b v="0"/>
    <b v="1"/>
    <x v="11"/>
    <x v="6"/>
    <s v="video games"/>
  </r>
  <r>
    <n v="940"/>
    <x v="918"/>
    <s v="Upgradable analyzing core"/>
    <n v="9900"/>
    <n v="6161"/>
    <n v="62.232323232323225"/>
    <x v="2"/>
    <n v="66"/>
    <n v="93.348484848484844"/>
    <x v="0"/>
    <s v="CAD"/>
    <x v="835"/>
    <x v="835"/>
    <b v="0"/>
    <b v="0"/>
    <x v="2"/>
    <x v="2"/>
    <s v="web"/>
  </r>
  <r>
    <n v="941"/>
    <x v="919"/>
    <s v="Profound exuding pricing structure"/>
    <n v="43000"/>
    <n v="5615"/>
    <n v="13.05813953488372"/>
    <x v="0"/>
    <n v="78"/>
    <n v="71.987179487179489"/>
    <x v="1"/>
    <s v="USD"/>
    <x v="836"/>
    <x v="836"/>
    <b v="1"/>
    <b v="0"/>
    <x v="3"/>
    <x v="3"/>
    <s v="plays"/>
  </r>
  <r>
    <n v="942"/>
    <x v="916"/>
    <s v="Horizontal optimizing model"/>
    <n v="9600"/>
    <n v="6205"/>
    <n v="64.635416666666671"/>
    <x v="0"/>
    <n v="67"/>
    <n v="92.611940298507463"/>
    <x v="2"/>
    <s v="AUD"/>
    <x v="837"/>
    <x v="611"/>
    <b v="0"/>
    <b v="0"/>
    <x v="3"/>
    <x v="3"/>
    <s v="plays"/>
  </r>
  <r>
    <n v="943"/>
    <x v="920"/>
    <s v="Synchronized fault-tolerant algorithm"/>
    <n v="7500"/>
    <n v="11969"/>
    <n v="159.58666666666667"/>
    <x v="1"/>
    <n v="114"/>
    <n v="104.99122807017544"/>
    <x v="1"/>
    <s v="USD"/>
    <x v="219"/>
    <x v="837"/>
    <b v="0"/>
    <b v="0"/>
    <x v="0"/>
    <x v="0"/>
    <s v="food trucks"/>
  </r>
  <r>
    <n v="944"/>
    <x v="921"/>
    <s v="Streamlined 5thgeneration intranet"/>
    <n v="10000"/>
    <n v="8142"/>
    <n v="81.42"/>
    <x v="0"/>
    <n v="263"/>
    <n v="30.958174904942965"/>
    <x v="2"/>
    <s v="AUD"/>
    <x v="365"/>
    <x v="334"/>
    <b v="0"/>
    <b v="0"/>
    <x v="14"/>
    <x v="7"/>
    <s v="photography books"/>
  </r>
  <r>
    <n v="945"/>
    <x v="922"/>
    <s v="Cross-group clear-thinking task-force"/>
    <n v="172000"/>
    <n v="55805"/>
    <n v="32.444767441860463"/>
    <x v="0"/>
    <n v="1691"/>
    <n v="33.001182732111175"/>
    <x v="1"/>
    <s v="USD"/>
    <x v="838"/>
    <x v="838"/>
    <b v="1"/>
    <b v="0"/>
    <x v="14"/>
    <x v="7"/>
    <s v="photography books"/>
  </r>
  <r>
    <n v="946"/>
    <x v="923"/>
    <s v="Public-key bandwidth-monitored intranet"/>
    <n v="153700"/>
    <n v="15238"/>
    <n v="9.9141184124918666"/>
    <x v="0"/>
    <n v="181"/>
    <n v="84.187845303867405"/>
    <x v="1"/>
    <s v="USD"/>
    <x v="839"/>
    <x v="839"/>
    <b v="0"/>
    <b v="0"/>
    <x v="3"/>
    <x v="3"/>
    <s v="plays"/>
  </r>
  <r>
    <n v="947"/>
    <x v="924"/>
    <s v="Upgradable clear-thinking hardware"/>
    <n v="3600"/>
    <n v="961"/>
    <n v="26.694444444444443"/>
    <x v="0"/>
    <n v="13"/>
    <n v="73.92307692307692"/>
    <x v="1"/>
    <s v="USD"/>
    <x v="840"/>
    <x v="216"/>
    <b v="0"/>
    <b v="0"/>
    <x v="3"/>
    <x v="3"/>
    <s v="plays"/>
  </r>
  <r>
    <n v="948"/>
    <x v="925"/>
    <s v="Integrated holistic paradigm"/>
    <n v="9400"/>
    <n v="5918"/>
    <n v="62.957446808510639"/>
    <x v="3"/>
    <n v="160"/>
    <n v="36.987499999999997"/>
    <x v="1"/>
    <s v="USD"/>
    <x v="841"/>
    <x v="840"/>
    <b v="1"/>
    <b v="1"/>
    <x v="4"/>
    <x v="4"/>
    <s v="documentary"/>
  </r>
  <r>
    <n v="949"/>
    <x v="926"/>
    <s v="Seamless clear-thinking conglomeration"/>
    <n v="5900"/>
    <n v="9520"/>
    <n v="161.35593220338984"/>
    <x v="1"/>
    <n v="203"/>
    <n v="46.896551724137929"/>
    <x v="1"/>
    <s v="USD"/>
    <x v="842"/>
    <x v="133"/>
    <b v="0"/>
    <b v="0"/>
    <x v="2"/>
    <x v="2"/>
    <s v="web"/>
  </r>
  <r>
    <n v="950"/>
    <x v="927"/>
    <s v="Persistent content-based methodology"/>
    <n v="100"/>
    <n v="5"/>
    <n v="5"/>
    <x v="0"/>
    <n v="1"/>
    <n v="5"/>
    <x v="1"/>
    <s v="USD"/>
    <x v="843"/>
    <x v="354"/>
    <b v="0"/>
    <b v="1"/>
    <x v="3"/>
    <x v="3"/>
    <s v="plays"/>
  </r>
  <r>
    <n v="951"/>
    <x v="928"/>
    <s v="Re-engineered 24hour matrix"/>
    <n v="14500"/>
    <n v="159056"/>
    <n v="1096.9379310344827"/>
    <x v="1"/>
    <n v="1559"/>
    <n v="102.02437459910199"/>
    <x v="1"/>
    <s v="USD"/>
    <x v="844"/>
    <x v="721"/>
    <b v="0"/>
    <b v="1"/>
    <x v="1"/>
    <x v="1"/>
    <s v="rock"/>
  </r>
  <r>
    <n v="952"/>
    <x v="929"/>
    <s v="Virtual multi-tasking core"/>
    <n v="145500"/>
    <n v="101987"/>
    <n v="70.094158075601371"/>
    <x v="3"/>
    <n v="2266"/>
    <n v="45.007502206531335"/>
    <x v="1"/>
    <s v="USD"/>
    <x v="845"/>
    <x v="841"/>
    <b v="0"/>
    <b v="0"/>
    <x v="4"/>
    <x v="4"/>
    <s v="documentary"/>
  </r>
  <r>
    <n v="953"/>
    <x v="930"/>
    <s v="Streamlined fault-tolerant conglomeration"/>
    <n v="3300"/>
    <n v="1980"/>
    <n v="60"/>
    <x v="0"/>
    <n v="21"/>
    <n v="94.285714285714292"/>
    <x v="1"/>
    <s v="USD"/>
    <x v="846"/>
    <x v="842"/>
    <b v="0"/>
    <b v="1"/>
    <x v="22"/>
    <x v="4"/>
    <s v="science fiction"/>
  </r>
  <r>
    <n v="954"/>
    <x v="931"/>
    <s v="Enterprise-wide client-driven policy"/>
    <n v="42600"/>
    <n v="156384"/>
    <n v="367.0985915492958"/>
    <x v="1"/>
    <n v="1548"/>
    <n v="101.02325581395348"/>
    <x v="2"/>
    <s v="AUD"/>
    <x v="110"/>
    <x v="843"/>
    <b v="0"/>
    <b v="0"/>
    <x v="2"/>
    <x v="2"/>
    <s v="web"/>
  </r>
  <r>
    <n v="955"/>
    <x v="932"/>
    <s v="Function-based next generation emulation"/>
    <n v="700"/>
    <n v="7763"/>
    <n v="1109"/>
    <x v="1"/>
    <n v="80"/>
    <n v="97.037499999999994"/>
    <x v="1"/>
    <s v="USD"/>
    <x v="847"/>
    <x v="844"/>
    <b v="0"/>
    <b v="0"/>
    <x v="3"/>
    <x v="3"/>
    <s v="plays"/>
  </r>
  <r>
    <n v="956"/>
    <x v="933"/>
    <s v="Re-engineered composite focus group"/>
    <n v="187600"/>
    <n v="35698"/>
    <n v="19.028784648187631"/>
    <x v="0"/>
    <n v="830"/>
    <n v="43.00963855421687"/>
    <x v="1"/>
    <s v="USD"/>
    <x v="848"/>
    <x v="845"/>
    <b v="0"/>
    <b v="0"/>
    <x v="22"/>
    <x v="4"/>
    <s v="science fiction"/>
  </r>
  <r>
    <n v="957"/>
    <x v="934"/>
    <s v="Profound mission-critical function"/>
    <n v="9800"/>
    <n v="12434"/>
    <n v="126.87755102040816"/>
    <x v="1"/>
    <n v="131"/>
    <n v="94.916030534351151"/>
    <x v="1"/>
    <s v="USD"/>
    <x v="849"/>
    <x v="846"/>
    <b v="0"/>
    <b v="0"/>
    <x v="3"/>
    <x v="3"/>
    <s v="plays"/>
  </r>
  <r>
    <n v="958"/>
    <x v="935"/>
    <s v="De-engineered zero-defect open system"/>
    <n v="1100"/>
    <n v="8081"/>
    <n v="734.63636363636363"/>
    <x v="1"/>
    <n v="112"/>
    <n v="72.151785714285708"/>
    <x v="1"/>
    <s v="USD"/>
    <x v="780"/>
    <x v="847"/>
    <b v="0"/>
    <b v="0"/>
    <x v="10"/>
    <x v="4"/>
    <s v="animation"/>
  </r>
  <r>
    <n v="959"/>
    <x v="936"/>
    <s v="Operative hybrid utilization"/>
    <n v="145000"/>
    <n v="6631"/>
    <n v="4.5731034482758623"/>
    <x v="0"/>
    <n v="130"/>
    <n v="51.007692307692309"/>
    <x v="1"/>
    <s v="USD"/>
    <x v="140"/>
    <x v="688"/>
    <b v="0"/>
    <b v="0"/>
    <x v="18"/>
    <x v="5"/>
    <s v="translations"/>
  </r>
  <r>
    <n v="960"/>
    <x v="937"/>
    <s v="Function-based interactive matrix"/>
    <n v="5500"/>
    <n v="4678"/>
    <n v="85.054545454545448"/>
    <x v="0"/>
    <n v="55"/>
    <n v="85.054545454545448"/>
    <x v="1"/>
    <s v="USD"/>
    <x v="850"/>
    <x v="848"/>
    <b v="0"/>
    <b v="0"/>
    <x v="2"/>
    <x v="2"/>
    <s v="web"/>
  </r>
  <r>
    <n v="961"/>
    <x v="938"/>
    <s v="Optimized content-based collaboration"/>
    <n v="5700"/>
    <n v="6800"/>
    <n v="119.29824561403508"/>
    <x v="1"/>
    <n v="155"/>
    <n v="43.87096774193548"/>
    <x v="1"/>
    <s v="USD"/>
    <x v="851"/>
    <x v="248"/>
    <b v="0"/>
    <b v="0"/>
    <x v="18"/>
    <x v="5"/>
    <s v="translations"/>
  </r>
  <r>
    <n v="962"/>
    <x v="939"/>
    <s v="User-centric cohesive policy"/>
    <n v="3600"/>
    <n v="10657"/>
    <n v="296.02777777777777"/>
    <x v="1"/>
    <n v="266"/>
    <n v="40.063909774436091"/>
    <x v="1"/>
    <s v="USD"/>
    <x v="852"/>
    <x v="849"/>
    <b v="0"/>
    <b v="0"/>
    <x v="0"/>
    <x v="0"/>
    <s v="food trucks"/>
  </r>
  <r>
    <n v="963"/>
    <x v="940"/>
    <s v="Ergonomic methodical hub"/>
    <n v="5900"/>
    <n v="4997"/>
    <n v="84.694915254237287"/>
    <x v="0"/>
    <n v="114"/>
    <n v="43.833333333333336"/>
    <x v="6"/>
    <s v="EUR"/>
    <x v="853"/>
    <x v="850"/>
    <b v="0"/>
    <b v="1"/>
    <x v="14"/>
    <x v="7"/>
    <s v="photography books"/>
  </r>
  <r>
    <n v="964"/>
    <x v="941"/>
    <s v="Devolved disintermediate encryption"/>
    <n v="3700"/>
    <n v="13164"/>
    <n v="355.7837837837838"/>
    <x v="1"/>
    <n v="155"/>
    <n v="84.92903225806451"/>
    <x v="1"/>
    <s v="USD"/>
    <x v="854"/>
    <x v="851"/>
    <b v="0"/>
    <b v="0"/>
    <x v="3"/>
    <x v="3"/>
    <s v="plays"/>
  </r>
  <r>
    <n v="965"/>
    <x v="942"/>
    <s v="Phased clear-thinking policy"/>
    <n v="2200"/>
    <n v="8501"/>
    <n v="386.40909090909093"/>
    <x v="1"/>
    <n v="207"/>
    <n v="41.067632850241544"/>
    <x v="4"/>
    <s v="GBP"/>
    <x v="67"/>
    <x v="852"/>
    <b v="0"/>
    <b v="0"/>
    <x v="1"/>
    <x v="1"/>
    <s v="rock"/>
  </r>
  <r>
    <n v="966"/>
    <x v="411"/>
    <s v="Seamless solution-oriented capacity"/>
    <n v="1700"/>
    <n v="13468"/>
    <n v="792.23529411764707"/>
    <x v="1"/>
    <n v="245"/>
    <n v="54.971428571428568"/>
    <x v="1"/>
    <s v="USD"/>
    <x v="855"/>
    <x v="853"/>
    <b v="0"/>
    <b v="0"/>
    <x v="3"/>
    <x v="3"/>
    <s v="plays"/>
  </r>
  <r>
    <n v="967"/>
    <x v="943"/>
    <s v="Organized human-resource attitude"/>
    <n v="88400"/>
    <n v="121138"/>
    <n v="137.03393665158373"/>
    <x v="1"/>
    <n v="1573"/>
    <n v="77.010807374443743"/>
    <x v="1"/>
    <s v="USD"/>
    <x v="107"/>
    <x v="104"/>
    <b v="0"/>
    <b v="0"/>
    <x v="21"/>
    <x v="1"/>
    <s v="world music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x v="344"/>
    <x v="854"/>
    <b v="0"/>
    <b v="0"/>
    <x v="0"/>
    <x v="0"/>
    <s v="food trucks"/>
  </r>
  <r>
    <n v="969"/>
    <x v="945"/>
    <s v="Multi-lateral radical solution"/>
    <n v="7900"/>
    <n v="8550"/>
    <n v="108.22784810126582"/>
    <x v="1"/>
    <n v="93"/>
    <n v="91.935483870967744"/>
    <x v="1"/>
    <s v="USD"/>
    <x v="856"/>
    <x v="855"/>
    <b v="0"/>
    <b v="0"/>
    <x v="3"/>
    <x v="3"/>
    <s v="plays"/>
  </r>
  <r>
    <n v="970"/>
    <x v="946"/>
    <s v="Inverse context-sensitive info-mediaries"/>
    <n v="94900"/>
    <n v="57659"/>
    <n v="60.757639620653315"/>
    <x v="0"/>
    <n v="594"/>
    <n v="97.069023569023571"/>
    <x v="1"/>
    <s v="USD"/>
    <x v="857"/>
    <x v="856"/>
    <b v="0"/>
    <b v="0"/>
    <x v="3"/>
    <x v="3"/>
    <s v="plays"/>
  </r>
  <r>
    <n v="971"/>
    <x v="947"/>
    <s v="Versatile neutral workforce"/>
    <n v="5100"/>
    <n v="1414"/>
    <n v="27.725490196078432"/>
    <x v="0"/>
    <n v="24"/>
    <n v="58.916666666666664"/>
    <x v="1"/>
    <s v="USD"/>
    <x v="858"/>
    <x v="857"/>
    <b v="0"/>
    <b v="0"/>
    <x v="19"/>
    <x v="4"/>
    <s v="television"/>
  </r>
  <r>
    <n v="972"/>
    <x v="948"/>
    <s v="Multi-tiered systematic knowledge user"/>
    <n v="42700"/>
    <n v="97524"/>
    <n v="228.3934426229508"/>
    <x v="1"/>
    <n v="1681"/>
    <n v="58.015466983938133"/>
    <x v="1"/>
    <s v="USD"/>
    <x v="859"/>
    <x v="858"/>
    <b v="0"/>
    <b v="1"/>
    <x v="2"/>
    <x v="2"/>
    <s v="web"/>
  </r>
  <r>
    <n v="973"/>
    <x v="949"/>
    <s v="Programmable multi-state algorithm"/>
    <n v="121100"/>
    <n v="26176"/>
    <n v="21.615194054500414"/>
    <x v="0"/>
    <n v="252"/>
    <n v="103.87301587301587"/>
    <x v="1"/>
    <s v="USD"/>
    <x v="860"/>
    <x v="859"/>
    <b v="0"/>
    <b v="1"/>
    <x v="3"/>
    <x v="3"/>
    <s v="plays"/>
  </r>
  <r>
    <n v="974"/>
    <x v="950"/>
    <s v="Multi-channeled reciprocal interface"/>
    <n v="800"/>
    <n v="2991"/>
    <n v="373.875"/>
    <x v="1"/>
    <n v="32"/>
    <n v="93.46875"/>
    <x v="1"/>
    <s v="USD"/>
    <x v="170"/>
    <x v="860"/>
    <b v="0"/>
    <b v="0"/>
    <x v="7"/>
    <x v="1"/>
    <s v="indie rock"/>
  </r>
  <r>
    <n v="975"/>
    <x v="951"/>
    <s v="Right-sized maximized migration"/>
    <n v="5400"/>
    <n v="8366"/>
    <n v="154.92592592592592"/>
    <x v="1"/>
    <n v="135"/>
    <n v="61.970370370370368"/>
    <x v="1"/>
    <s v="USD"/>
    <x v="861"/>
    <x v="264"/>
    <b v="0"/>
    <b v="1"/>
    <x v="3"/>
    <x v="3"/>
    <s v="plays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x v="862"/>
    <x v="65"/>
    <b v="0"/>
    <b v="1"/>
    <x v="3"/>
    <x v="3"/>
    <s v="plays"/>
  </r>
  <r>
    <n v="977"/>
    <x v="597"/>
    <s v="Vision-oriented interactive solution"/>
    <n v="7000"/>
    <n v="5177"/>
    <n v="73.957142857142856"/>
    <x v="0"/>
    <n v="67"/>
    <n v="77.268656716417908"/>
    <x v="1"/>
    <s v="USD"/>
    <x v="863"/>
    <x v="861"/>
    <b v="0"/>
    <b v="0"/>
    <x v="0"/>
    <x v="0"/>
    <s v="food trucks"/>
  </r>
  <r>
    <n v="978"/>
    <x v="953"/>
    <s v="Fundamental user-facing productivity"/>
    <n v="1000"/>
    <n v="8641"/>
    <n v="864.1"/>
    <x v="1"/>
    <n v="92"/>
    <n v="93.923913043478265"/>
    <x v="1"/>
    <s v="USD"/>
    <x v="864"/>
    <x v="862"/>
    <b v="0"/>
    <b v="0"/>
    <x v="11"/>
    <x v="6"/>
    <s v="video games"/>
  </r>
  <r>
    <n v="979"/>
    <x v="954"/>
    <s v="Innovative well-modulated capability"/>
    <n v="60200"/>
    <n v="86244"/>
    <n v="143.26245847176079"/>
    <x v="1"/>
    <n v="1015"/>
    <n v="84.969458128078813"/>
    <x v="4"/>
    <s v="GBP"/>
    <x v="527"/>
    <x v="454"/>
    <b v="0"/>
    <b v="0"/>
    <x v="3"/>
    <x v="3"/>
    <s v="plays"/>
  </r>
  <r>
    <n v="980"/>
    <x v="955"/>
    <s v="Universal fault-tolerant orchestration"/>
    <n v="195200"/>
    <n v="78630"/>
    <n v="40.281762295081968"/>
    <x v="0"/>
    <n v="742"/>
    <n v="105.97035040431267"/>
    <x v="1"/>
    <s v="USD"/>
    <x v="865"/>
    <x v="863"/>
    <b v="1"/>
    <b v="0"/>
    <x v="9"/>
    <x v="5"/>
    <s v="nonfiction"/>
  </r>
  <r>
    <n v="981"/>
    <x v="956"/>
    <s v="Grass-roots executive synergy"/>
    <n v="6700"/>
    <n v="11941"/>
    <n v="178.22388059701493"/>
    <x v="1"/>
    <n v="323"/>
    <n v="36.969040247678016"/>
    <x v="1"/>
    <s v="USD"/>
    <x v="866"/>
    <x v="864"/>
    <b v="0"/>
    <b v="0"/>
    <x v="2"/>
    <x v="2"/>
    <s v="web"/>
  </r>
  <r>
    <n v="982"/>
    <x v="957"/>
    <s v="Multi-layered optimal application"/>
    <n v="7200"/>
    <n v="6115"/>
    <n v="84.930555555555557"/>
    <x v="0"/>
    <n v="75"/>
    <n v="81.533333333333331"/>
    <x v="1"/>
    <s v="USD"/>
    <x v="867"/>
    <x v="865"/>
    <b v="0"/>
    <b v="1"/>
    <x v="4"/>
    <x v="4"/>
    <s v="documentary"/>
  </r>
  <r>
    <n v="983"/>
    <x v="958"/>
    <s v="Business-focused full-range core"/>
    <n v="129100"/>
    <n v="188404"/>
    <n v="145.93648334624322"/>
    <x v="1"/>
    <n v="2326"/>
    <n v="80.999140154772135"/>
    <x v="1"/>
    <s v="USD"/>
    <x v="868"/>
    <x v="866"/>
    <b v="0"/>
    <b v="0"/>
    <x v="4"/>
    <x v="4"/>
    <s v="documentary"/>
  </r>
  <r>
    <n v="984"/>
    <x v="959"/>
    <s v="Exclusive system-worthy Graphic Interface"/>
    <n v="6500"/>
    <n v="9910"/>
    <n v="152.46153846153848"/>
    <x v="1"/>
    <n v="381"/>
    <n v="26.010498687664043"/>
    <x v="1"/>
    <s v="USD"/>
    <x v="105"/>
    <x v="867"/>
    <b v="0"/>
    <b v="0"/>
    <x v="3"/>
    <x v="3"/>
    <s v="plays"/>
  </r>
  <r>
    <n v="985"/>
    <x v="960"/>
    <s v="Enhanced optimal ability"/>
    <n v="170600"/>
    <n v="114523"/>
    <n v="67.129542790152414"/>
    <x v="0"/>
    <n v="4405"/>
    <n v="25.998410896708286"/>
    <x v="1"/>
    <s v="USD"/>
    <x v="481"/>
    <x v="868"/>
    <b v="0"/>
    <b v="1"/>
    <x v="1"/>
    <x v="1"/>
    <s v="rock"/>
  </r>
  <r>
    <n v="986"/>
    <x v="961"/>
    <s v="Optional zero administration neural-net"/>
    <n v="7800"/>
    <n v="3144"/>
    <n v="40.307692307692307"/>
    <x v="0"/>
    <n v="92"/>
    <n v="34.173913043478258"/>
    <x v="1"/>
    <s v="USD"/>
    <x v="253"/>
    <x v="296"/>
    <b v="0"/>
    <b v="0"/>
    <x v="1"/>
    <x v="1"/>
    <s v="rock"/>
  </r>
  <r>
    <n v="987"/>
    <x v="962"/>
    <s v="Ameliorated foreground focus group"/>
    <n v="6200"/>
    <n v="13441"/>
    <n v="216.79032258064518"/>
    <x v="1"/>
    <n v="480"/>
    <n v="28.002083333333335"/>
    <x v="1"/>
    <s v="USD"/>
    <x v="869"/>
    <x v="869"/>
    <b v="0"/>
    <b v="0"/>
    <x v="4"/>
    <x v="4"/>
    <s v="documentary"/>
  </r>
  <r>
    <n v="988"/>
    <x v="963"/>
    <s v="Triple-buffered multi-tasking matrices"/>
    <n v="9400"/>
    <n v="4899"/>
    <n v="52.117021276595743"/>
    <x v="0"/>
    <n v="64"/>
    <n v="76.546875"/>
    <x v="1"/>
    <s v="USD"/>
    <x v="864"/>
    <x v="274"/>
    <b v="0"/>
    <b v="0"/>
    <x v="15"/>
    <x v="5"/>
    <s v="radio &amp; podcasts"/>
  </r>
  <r>
    <n v="989"/>
    <x v="964"/>
    <s v="Versatile dedicated migration"/>
    <n v="2400"/>
    <n v="11990"/>
    <n v="499.58333333333337"/>
    <x v="1"/>
    <n v="226"/>
    <n v="53.053097345132741"/>
    <x v="1"/>
    <s v="USD"/>
    <x v="843"/>
    <x v="354"/>
    <b v="0"/>
    <b v="0"/>
    <x v="18"/>
    <x v="5"/>
    <s v="translations"/>
  </r>
  <r>
    <n v="990"/>
    <x v="965"/>
    <s v="Devolved foreground customer loyalty"/>
    <n v="7800"/>
    <n v="6839"/>
    <n v="87.679487179487182"/>
    <x v="0"/>
    <n v="64"/>
    <n v="106.859375"/>
    <x v="1"/>
    <s v="USD"/>
    <x v="289"/>
    <x v="870"/>
    <b v="0"/>
    <b v="1"/>
    <x v="6"/>
    <x v="4"/>
    <s v="drama"/>
  </r>
  <r>
    <n v="991"/>
    <x v="509"/>
    <s v="Reduced reciprocal focus group"/>
    <n v="9800"/>
    <n v="11091"/>
    <n v="113.17346938775511"/>
    <x v="1"/>
    <n v="241"/>
    <n v="46.020746887966808"/>
    <x v="1"/>
    <s v="USD"/>
    <x v="870"/>
    <x v="871"/>
    <b v="0"/>
    <b v="1"/>
    <x v="1"/>
    <x v="1"/>
    <s v="rock"/>
  </r>
  <r>
    <n v="992"/>
    <x v="966"/>
    <s v="Networked global migration"/>
    <n v="3100"/>
    <n v="13223"/>
    <n v="426.54838709677421"/>
    <x v="1"/>
    <n v="132"/>
    <n v="100.17424242424242"/>
    <x v="1"/>
    <s v="USD"/>
    <x v="871"/>
    <x v="98"/>
    <b v="0"/>
    <b v="1"/>
    <x v="6"/>
    <x v="4"/>
    <s v="drama"/>
  </r>
  <r>
    <n v="993"/>
    <x v="967"/>
    <s v="De-engineered even-keeled definition"/>
    <n v="9800"/>
    <n v="7608"/>
    <n v="77.632653061224488"/>
    <x v="3"/>
    <n v="75"/>
    <n v="101.44"/>
    <x v="6"/>
    <s v="EUR"/>
    <x v="872"/>
    <x v="872"/>
    <b v="0"/>
    <b v="1"/>
    <x v="14"/>
    <x v="7"/>
    <s v="photography books"/>
  </r>
  <r>
    <n v="994"/>
    <x v="968"/>
    <s v="Implemented bi-directional flexibility"/>
    <n v="141100"/>
    <n v="74073"/>
    <n v="52.496810772501767"/>
    <x v="0"/>
    <n v="842"/>
    <n v="87.972684085510693"/>
    <x v="1"/>
    <s v="USD"/>
    <x v="873"/>
    <x v="873"/>
    <b v="0"/>
    <b v="1"/>
    <x v="18"/>
    <x v="5"/>
    <s v="translations"/>
  </r>
  <r>
    <n v="995"/>
    <x v="969"/>
    <s v="Vision-oriented scalable definition"/>
    <n v="97300"/>
    <n v="153216"/>
    <n v="157.46762589928059"/>
    <x v="1"/>
    <n v="2043"/>
    <n v="74.995594713656388"/>
    <x v="1"/>
    <s v="USD"/>
    <x v="874"/>
    <x v="526"/>
    <b v="0"/>
    <b v="1"/>
    <x v="0"/>
    <x v="0"/>
    <s v="food trucks"/>
  </r>
  <r>
    <n v="996"/>
    <x v="970"/>
    <s v="Future-proofed upward-trending migration"/>
    <n v="6600"/>
    <n v="4814"/>
    <n v="72.939393939393938"/>
    <x v="0"/>
    <n v="112"/>
    <n v="42.982142857142854"/>
    <x v="1"/>
    <s v="USD"/>
    <x v="875"/>
    <x v="874"/>
    <b v="0"/>
    <b v="0"/>
    <x v="3"/>
    <x v="3"/>
    <s v="plays"/>
  </r>
  <r>
    <n v="997"/>
    <x v="971"/>
    <s v="Right-sized full-range throughput"/>
    <n v="7600"/>
    <n v="4603"/>
    <n v="60.565789473684205"/>
    <x v="3"/>
    <n v="139"/>
    <n v="33.115107913669064"/>
    <x v="6"/>
    <s v="EUR"/>
    <x v="876"/>
    <x v="875"/>
    <b v="0"/>
    <b v="0"/>
    <x v="3"/>
    <x v="3"/>
    <s v="plays"/>
  </r>
  <r>
    <n v="998"/>
    <x v="972"/>
    <s v="Polarized composite customer loyalty"/>
    <n v="66600"/>
    <n v="37823"/>
    <n v="56.791291291291287"/>
    <x v="0"/>
    <n v="374"/>
    <n v="101.13101604278074"/>
    <x v="1"/>
    <s v="USD"/>
    <x v="877"/>
    <x v="876"/>
    <b v="0"/>
    <b v="1"/>
    <x v="7"/>
    <x v="1"/>
    <s v="indie rock"/>
  </r>
  <r>
    <n v="999"/>
    <x v="973"/>
    <s v="Expanded eco-centric policy"/>
    <n v="111100"/>
    <n v="62819"/>
    <n v="56.542754275427541"/>
    <x v="3"/>
    <n v="1122"/>
    <n v="55.98841354723708"/>
    <x v="1"/>
    <s v="USD"/>
    <x v="878"/>
    <x v="877"/>
    <b v="0"/>
    <b v="0"/>
    <x v="0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ABDD3-0527-4EC1-A7D2-7E9D08C92C4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B3:G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F01BF7-E96B-4BEB-807D-CDA09B57B9BD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4:G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E5E0E2-4DB4-4B07-8812-E9BC2186BA9F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4:F18" firstHeaderRow="1" firstDataRow="2" firstDataCol="1" rowPageCount="2" colPageCount="1"/>
  <pivotFields count="17"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4"/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2" hier="-1"/>
    <pageField fld="16" hier="-1"/>
  </pageFields>
  <dataFields count="1">
    <dataField name="Count of outcome" fld="0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B1" sqref="B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5" bestFit="1" customWidth="1"/>
    <col min="8" max="8" width="13" bestFit="1" customWidth="1"/>
    <col min="9" max="9" width="16.5" style="7" bestFit="1" customWidth="1"/>
    <col min="12" max="13" width="11.125" bestFit="1" customWidth="1"/>
    <col min="14" max="14" width="22.375" bestFit="1" customWidth="1"/>
    <col min="15" max="15" width="21" bestFit="1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 cm="1">
        <f t="array" ref="F2:F1001">E2:E1001/D2:D1001 *100</f>
        <v>0</v>
      </c>
      <c r="G2" t="s">
        <v>14</v>
      </c>
      <c r="H2">
        <v>0</v>
      </c>
      <c r="I2" s="7" cm="1">
        <f t="array" ref="I2:I1001">IF(ISERROR(E2:E1001/H2:H1001),0,E2:E1001/H2:H1001)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v>1040</v>
      </c>
      <c r="G3" t="s">
        <v>20</v>
      </c>
      <c r="H3">
        <v>158</v>
      </c>
      <c r="I3" s="7"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0">(((L3/60)/60)/24)+DATE(1970,1,1)</f>
        <v>41870.208333333336</v>
      </c>
      <c r="O3" s="10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v>131.4787822878229</v>
      </c>
      <c r="G4" t="s">
        <v>20</v>
      </c>
      <c r="H4">
        <v>1425</v>
      </c>
      <c r="I4" s="7"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0"/>
        <v>41595.25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v>58.976190476190467</v>
      </c>
      <c r="G5" t="s">
        <v>14</v>
      </c>
      <c r="H5">
        <v>24</v>
      </c>
      <c r="I5" s="7"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0"/>
        <v>43688.208333333328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v>69.276315789473685</v>
      </c>
      <c r="G6" t="s">
        <v>14</v>
      </c>
      <c r="H6">
        <v>53</v>
      </c>
      <c r="I6" s="7"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0"/>
        <v>43485.25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v>173.61842105263159</v>
      </c>
      <c r="G7" t="s">
        <v>20</v>
      </c>
      <c r="H7">
        <v>174</v>
      </c>
      <c r="I7" s="7"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0"/>
        <v>41149.208333333336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v>20.961538461538463</v>
      </c>
      <c r="G8" t="s">
        <v>14</v>
      </c>
      <c r="H8">
        <v>18</v>
      </c>
      <c r="I8" s="7"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0"/>
        <v>42991.208333333328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v>327.57777777777778</v>
      </c>
      <c r="G9" t="s">
        <v>20</v>
      </c>
      <c r="H9">
        <v>227</v>
      </c>
      <c r="I9" s="7"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0"/>
        <v>42229.208333333328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v>19.932788374205266</v>
      </c>
      <c r="G10" t="s">
        <v>47</v>
      </c>
      <c r="H10">
        <v>708</v>
      </c>
      <c r="I10" s="7"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0"/>
        <v>40399.208333333336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v>51.741935483870968</v>
      </c>
      <c r="G11" t="s">
        <v>14</v>
      </c>
      <c r="H11">
        <v>44</v>
      </c>
      <c r="I11" s="7"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0"/>
        <v>41536.208333333336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v>266.11538461538464</v>
      </c>
      <c r="G12" t="s">
        <v>20</v>
      </c>
      <c r="H12">
        <v>220</v>
      </c>
      <c r="I12" s="7"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0"/>
        <v>40404.208333333336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v>48.095238095238095</v>
      </c>
      <c r="G13" t="s">
        <v>14</v>
      </c>
      <c r="H13">
        <v>27</v>
      </c>
      <c r="I13" s="7"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0"/>
        <v>40442.208333333336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v>89.349206349206341</v>
      </c>
      <c r="G14" t="s">
        <v>14</v>
      </c>
      <c r="H14">
        <v>55</v>
      </c>
      <c r="I14" s="7"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0"/>
        <v>43760.208333333328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v>245.11904761904765</v>
      </c>
      <c r="G15" t="s">
        <v>20</v>
      </c>
      <c r="H15">
        <v>98</v>
      </c>
      <c r="I15" s="7"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0"/>
        <v>42532.208333333328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v>66.769503546099301</v>
      </c>
      <c r="G16" t="s">
        <v>14</v>
      </c>
      <c r="H16">
        <v>200</v>
      </c>
      <c r="I16" s="7"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0"/>
        <v>40974.25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v>47.307881773399011</v>
      </c>
      <c r="G17" t="s">
        <v>14</v>
      </c>
      <c r="H17">
        <v>452</v>
      </c>
      <c r="I17" s="7"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0"/>
        <v>43809.25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v>649.47058823529414</v>
      </c>
      <c r="G18" t="s">
        <v>20</v>
      </c>
      <c r="H18">
        <v>100</v>
      </c>
      <c r="I18" s="7"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0"/>
        <v>41661.25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v>159.39125295508273</v>
      </c>
      <c r="G19" t="s">
        <v>20</v>
      </c>
      <c r="H19">
        <v>1249</v>
      </c>
      <c r="I19" s="7"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0"/>
        <v>40555.25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v>66.912087912087912</v>
      </c>
      <c r="G20" t="s">
        <v>74</v>
      </c>
      <c r="H20">
        <v>135</v>
      </c>
      <c r="I20" s="7"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0"/>
        <v>43351.208333333328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v>48.529600000000002</v>
      </c>
      <c r="G21" t="s">
        <v>14</v>
      </c>
      <c r="H21">
        <v>674</v>
      </c>
      <c r="I21" s="7"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0"/>
        <v>43528.25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v>112.24279210925646</v>
      </c>
      <c r="G22" t="s">
        <v>20</v>
      </c>
      <c r="H22">
        <v>1396</v>
      </c>
      <c r="I22" s="7"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0"/>
        <v>41848.208333333336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v>40.992553191489364</v>
      </c>
      <c r="G23" t="s">
        <v>14</v>
      </c>
      <c r="H23">
        <v>558</v>
      </c>
      <c r="I23" s="7"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0"/>
        <v>40770.208333333336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v>128.07106598984771</v>
      </c>
      <c r="G24" t="s">
        <v>20</v>
      </c>
      <c r="H24">
        <v>890</v>
      </c>
      <c r="I24" s="7"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0"/>
        <v>43193.208333333328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v>332.04444444444448</v>
      </c>
      <c r="G25" t="s">
        <v>20</v>
      </c>
      <c r="H25">
        <v>142</v>
      </c>
      <c r="I25" s="7"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0"/>
        <v>43510.25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v>112.83225108225108</v>
      </c>
      <c r="G26" t="s">
        <v>20</v>
      </c>
      <c r="H26">
        <v>2673</v>
      </c>
      <c r="I26" s="7"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0"/>
        <v>41811.208333333336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v>216.43636363636364</v>
      </c>
      <c r="G27" t="s">
        <v>20</v>
      </c>
      <c r="H27">
        <v>163</v>
      </c>
      <c r="I27" s="7"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0"/>
        <v>40681.208333333336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v>48.199069767441863</v>
      </c>
      <c r="G28" t="s">
        <v>74</v>
      </c>
      <c r="H28">
        <v>1480</v>
      </c>
      <c r="I28" s="7"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0"/>
        <v>43312.208333333328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v>79.95</v>
      </c>
      <c r="G29" t="s">
        <v>14</v>
      </c>
      <c r="H29">
        <v>15</v>
      </c>
      <c r="I29" s="7"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0"/>
        <v>42280.208333333328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v>105.22553516819573</v>
      </c>
      <c r="G30" t="s">
        <v>20</v>
      </c>
      <c r="H30">
        <v>2220</v>
      </c>
      <c r="I30" s="7"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0"/>
        <v>40218.25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v>328.89978213507629</v>
      </c>
      <c r="G31" t="s">
        <v>20</v>
      </c>
      <c r="H31">
        <v>1606</v>
      </c>
      <c r="I31" s="7"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0"/>
        <v>43301.208333333328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v>160.61111111111111</v>
      </c>
      <c r="G32" t="s">
        <v>20</v>
      </c>
      <c r="H32">
        <v>129</v>
      </c>
      <c r="I32" s="7"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0"/>
        <v>43609.208333333328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v>310</v>
      </c>
      <c r="G33" t="s">
        <v>20</v>
      </c>
      <c r="H33">
        <v>226</v>
      </c>
      <c r="I33" s="7"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0"/>
        <v>42374.25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v>86.807920792079202</v>
      </c>
      <c r="G34" t="s">
        <v>14</v>
      </c>
      <c r="H34">
        <v>2307</v>
      </c>
      <c r="I34" s="7"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0"/>
        <v>43110.25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v>377.82071713147411</v>
      </c>
      <c r="G35" t="s">
        <v>20</v>
      </c>
      <c r="H35">
        <v>5419</v>
      </c>
      <c r="I35" s="7"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0"/>
        <v>41917.208333333336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v>150.80645161290323</v>
      </c>
      <c r="G36" t="s">
        <v>20</v>
      </c>
      <c r="H36">
        <v>165</v>
      </c>
      <c r="I36" s="7"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0"/>
        <v>42817.208333333328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v>150.30119521912351</v>
      </c>
      <c r="G37" t="s">
        <v>20</v>
      </c>
      <c r="H37">
        <v>1965</v>
      </c>
      <c r="I37" s="7"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0"/>
        <v>43484.25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v>157.28571428571431</v>
      </c>
      <c r="G38" t="s">
        <v>20</v>
      </c>
      <c r="H38">
        <v>16</v>
      </c>
      <c r="I38" s="7"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0"/>
        <v>40600.25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v>139.98765432098764</v>
      </c>
      <c r="G39" t="s">
        <v>20</v>
      </c>
      <c r="H39">
        <v>107</v>
      </c>
      <c r="I39" s="7"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0"/>
        <v>43744.208333333328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v>325.32258064516128</v>
      </c>
      <c r="G40" t="s">
        <v>20</v>
      </c>
      <c r="H40">
        <v>134</v>
      </c>
      <c r="I40" s="7"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0"/>
        <v>40469.208333333336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v>50.777777777777779</v>
      </c>
      <c r="G41" t="s">
        <v>14</v>
      </c>
      <c r="H41">
        <v>88</v>
      </c>
      <c r="I41" s="7"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0"/>
        <v>41330.25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v>169.06818181818181</v>
      </c>
      <c r="G42" t="s">
        <v>20</v>
      </c>
      <c r="H42">
        <v>198</v>
      </c>
      <c r="I42" s="7"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0"/>
        <v>40334.208333333336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v>212.92857142857144</v>
      </c>
      <c r="G43" t="s">
        <v>20</v>
      </c>
      <c r="H43">
        <v>111</v>
      </c>
      <c r="I43" s="7"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0"/>
        <v>41156.208333333336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v>443.94444444444446</v>
      </c>
      <c r="G44" t="s">
        <v>20</v>
      </c>
      <c r="H44">
        <v>222</v>
      </c>
      <c r="I44" s="7"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0"/>
        <v>40728.208333333336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v>185.9390243902439</v>
      </c>
      <c r="G45" t="s">
        <v>20</v>
      </c>
      <c r="H45">
        <v>6212</v>
      </c>
      <c r="I45" s="7"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0"/>
        <v>41844.208333333336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v>658.8125</v>
      </c>
      <c r="G46" t="s">
        <v>20</v>
      </c>
      <c r="H46">
        <v>98</v>
      </c>
      <c r="I46" s="7"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0"/>
        <v>43541.208333333328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v>47.684210526315788</v>
      </c>
      <c r="G47" t="s">
        <v>14</v>
      </c>
      <c r="H47">
        <v>48</v>
      </c>
      <c r="I47" s="7"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0"/>
        <v>42676.208333333328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v>114.78378378378378</v>
      </c>
      <c r="G48" t="s">
        <v>20</v>
      </c>
      <c r="H48">
        <v>92</v>
      </c>
      <c r="I48" s="7"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0"/>
        <v>40367.208333333336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v>475.26666666666665</v>
      </c>
      <c r="G49" t="s">
        <v>20</v>
      </c>
      <c r="H49">
        <v>149</v>
      </c>
      <c r="I49" s="7"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0"/>
        <v>41727.208333333336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v>386.97297297297297</v>
      </c>
      <c r="G50" t="s">
        <v>20</v>
      </c>
      <c r="H50">
        <v>2431</v>
      </c>
      <c r="I50" s="7"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0"/>
        <v>42180.208333333328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v>189.625</v>
      </c>
      <c r="G51" t="s">
        <v>20</v>
      </c>
      <c r="H51">
        <v>303</v>
      </c>
      <c r="I51" s="7"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0"/>
        <v>43758.208333333328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v>2</v>
      </c>
      <c r="G52" t="s">
        <v>14</v>
      </c>
      <c r="H52">
        <v>1</v>
      </c>
      <c r="I52" s="7"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0"/>
        <v>41487.208333333336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v>91.867805186590772</v>
      </c>
      <c r="G53" t="s">
        <v>14</v>
      </c>
      <c r="H53">
        <v>1467</v>
      </c>
      <c r="I53" s="7"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0"/>
        <v>40995.208333333336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v>34.152777777777779</v>
      </c>
      <c r="G54" t="s">
        <v>14</v>
      </c>
      <c r="H54">
        <v>75</v>
      </c>
      <c r="I54" s="7"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0"/>
        <v>40436.208333333336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v>140.40909090909091</v>
      </c>
      <c r="G55" t="s">
        <v>20</v>
      </c>
      <c r="H55">
        <v>209</v>
      </c>
      <c r="I55" s="7"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0"/>
        <v>41779.208333333336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v>89.86666666666666</v>
      </c>
      <c r="G56" t="s">
        <v>14</v>
      </c>
      <c r="H56">
        <v>120</v>
      </c>
      <c r="I56" s="7"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0"/>
        <v>43170.25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v>177.96969696969697</v>
      </c>
      <c r="G57" t="s">
        <v>20</v>
      </c>
      <c r="H57">
        <v>131</v>
      </c>
      <c r="I57" s="7"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0"/>
        <v>43311.208333333328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v>143.66249999999999</v>
      </c>
      <c r="G58" t="s">
        <v>20</v>
      </c>
      <c r="H58">
        <v>164</v>
      </c>
      <c r="I58" s="7"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0"/>
        <v>42014.25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v>215.27586206896552</v>
      </c>
      <c r="G59" t="s">
        <v>20</v>
      </c>
      <c r="H59">
        <v>201</v>
      </c>
      <c r="I59" s="7"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0"/>
        <v>42979.208333333328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v>227.11111111111114</v>
      </c>
      <c r="G60" t="s">
        <v>20</v>
      </c>
      <c r="H60">
        <v>211</v>
      </c>
      <c r="I60" s="7"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0"/>
        <v>42268.208333333328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v>275.07142857142861</v>
      </c>
      <c r="G61" t="s">
        <v>20</v>
      </c>
      <c r="H61">
        <v>128</v>
      </c>
      <c r="I61" s="7"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0"/>
        <v>42898.208333333328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v>144.37048832271762</v>
      </c>
      <c r="G62" t="s">
        <v>20</v>
      </c>
      <c r="H62">
        <v>1600</v>
      </c>
      <c r="I62" s="7"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0"/>
        <v>41107.208333333336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v>92.74598393574297</v>
      </c>
      <c r="G63" t="s">
        <v>14</v>
      </c>
      <c r="H63">
        <v>2253</v>
      </c>
      <c r="I63" s="7"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0"/>
        <v>40595.25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v>722.6</v>
      </c>
      <c r="G64" t="s">
        <v>20</v>
      </c>
      <c r="H64">
        <v>249</v>
      </c>
      <c r="I64" s="7"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0"/>
        <v>42160.208333333328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v>11.851063829787234</v>
      </c>
      <c r="G65" t="s">
        <v>14</v>
      </c>
      <c r="H65">
        <v>5</v>
      </c>
      <c r="I65" s="7"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0"/>
        <v>42853.208333333328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v>97.642857142857139</v>
      </c>
      <c r="G66" t="s">
        <v>14</v>
      </c>
      <c r="H66">
        <v>38</v>
      </c>
      <c r="I66" s="7"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0"/>
        <v>43283.208333333328</v>
      </c>
      <c r="O66" s="10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v>236.14754098360655</v>
      </c>
      <c r="G67" t="s">
        <v>20</v>
      </c>
      <c r="H67">
        <v>236</v>
      </c>
      <c r="I67" s="7"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2">(((L67/60)/60)/24)+DATE(1970,1,1)</f>
        <v>40570.25</v>
      </c>
      <c r="O67" s="10">
        <f t="shared" ref="O67:O130" si="3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v>45.068965517241381</v>
      </c>
      <c r="G68" t="s">
        <v>14</v>
      </c>
      <c r="H68">
        <v>12</v>
      </c>
      <c r="I68" s="7"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2"/>
        <v>42102.208333333328</v>
      </c>
      <c r="O68" s="10">
        <f t="shared" si="3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v>162.38567493112947</v>
      </c>
      <c r="G69" t="s">
        <v>20</v>
      </c>
      <c r="H69">
        <v>4065</v>
      </c>
      <c r="I69" s="7"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2"/>
        <v>40203.25</v>
      </c>
      <c r="O69" s="10">
        <f t="shared" si="3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v>254.52631578947367</v>
      </c>
      <c r="G70" t="s">
        <v>20</v>
      </c>
      <c r="H70">
        <v>246</v>
      </c>
      <c r="I70" s="7"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2"/>
        <v>42943.208333333328</v>
      </c>
      <c r="O70" s="10">
        <f t="shared" si="3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v>24.063291139240505</v>
      </c>
      <c r="G71" t="s">
        <v>74</v>
      </c>
      <c r="H71">
        <v>17</v>
      </c>
      <c r="I71" s="7"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2"/>
        <v>40531.25</v>
      </c>
      <c r="O71" s="10">
        <f t="shared" si="3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v>123.74140625000001</v>
      </c>
      <c r="G72" t="s">
        <v>20</v>
      </c>
      <c r="H72">
        <v>2475</v>
      </c>
      <c r="I72" s="7"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2"/>
        <v>40484.208333333336</v>
      </c>
      <c r="O72" s="10">
        <f t="shared" si="3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v>108.06666666666666</v>
      </c>
      <c r="G73" t="s">
        <v>20</v>
      </c>
      <c r="H73">
        <v>76</v>
      </c>
      <c r="I73" s="7"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2"/>
        <v>43799.25</v>
      </c>
      <c r="O73" s="10">
        <f t="shared" si="3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v>670.33333333333326</v>
      </c>
      <c r="G74" t="s">
        <v>20</v>
      </c>
      <c r="H74">
        <v>54</v>
      </c>
      <c r="I74" s="7"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2"/>
        <v>42186.208333333328</v>
      </c>
      <c r="O74" s="10">
        <f t="shared" si="3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v>660.92857142857144</v>
      </c>
      <c r="G75" t="s">
        <v>20</v>
      </c>
      <c r="H75">
        <v>88</v>
      </c>
      <c r="I75" s="7"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2"/>
        <v>42701.25</v>
      </c>
      <c r="O75" s="10">
        <f t="shared" si="3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v>122.46153846153847</v>
      </c>
      <c r="G76" t="s">
        <v>20</v>
      </c>
      <c r="H76">
        <v>85</v>
      </c>
      <c r="I76" s="7"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2"/>
        <v>42456.208333333328</v>
      </c>
      <c r="O76" s="10">
        <f t="shared" si="3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v>150.57731958762886</v>
      </c>
      <c r="G77" t="s">
        <v>20</v>
      </c>
      <c r="H77">
        <v>170</v>
      </c>
      <c r="I77" s="7"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2"/>
        <v>43296.208333333328</v>
      </c>
      <c r="O77" s="10">
        <f t="shared" si="3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v>78.106590724165997</v>
      </c>
      <c r="G78" t="s">
        <v>14</v>
      </c>
      <c r="H78">
        <v>1684</v>
      </c>
      <c r="I78" s="7"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2"/>
        <v>42027.25</v>
      </c>
      <c r="O78" s="10">
        <f t="shared" si="3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v>46.94736842105263</v>
      </c>
      <c r="G79" t="s">
        <v>14</v>
      </c>
      <c r="H79">
        <v>56</v>
      </c>
      <c r="I79" s="7"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2"/>
        <v>40448.208333333336</v>
      </c>
      <c r="O79" s="10">
        <f t="shared" si="3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v>300.8</v>
      </c>
      <c r="G80" t="s">
        <v>20</v>
      </c>
      <c r="H80">
        <v>330</v>
      </c>
      <c r="I80" s="7"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2"/>
        <v>43206.208333333328</v>
      </c>
      <c r="O80" s="10">
        <f t="shared" si="3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v>69.598615916955026</v>
      </c>
      <c r="G81" t="s">
        <v>14</v>
      </c>
      <c r="H81">
        <v>838</v>
      </c>
      <c r="I81" s="7"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2"/>
        <v>43267.208333333328</v>
      </c>
      <c r="O81" s="10">
        <f t="shared" si="3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v>637.4545454545455</v>
      </c>
      <c r="G82" t="s">
        <v>20</v>
      </c>
      <c r="H82">
        <v>127</v>
      </c>
      <c r="I82" s="7"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2"/>
        <v>42976.208333333328</v>
      </c>
      <c r="O82" s="10">
        <f t="shared" si="3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v>225.33928571428569</v>
      </c>
      <c r="G83" t="s">
        <v>20</v>
      </c>
      <c r="H83">
        <v>411</v>
      </c>
      <c r="I83" s="7"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2"/>
        <v>43062.25</v>
      </c>
      <c r="O83" s="10">
        <f t="shared" si="3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v>1497.3000000000002</v>
      </c>
      <c r="G84" t="s">
        <v>20</v>
      </c>
      <c r="H84">
        <v>180</v>
      </c>
      <c r="I84" s="7"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2"/>
        <v>43482.25</v>
      </c>
      <c r="O84" s="10">
        <f t="shared" si="3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v>37.590225563909776</v>
      </c>
      <c r="G85" t="s">
        <v>14</v>
      </c>
      <c r="H85">
        <v>1000</v>
      </c>
      <c r="I85" s="7"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2"/>
        <v>42579.208333333328</v>
      </c>
      <c r="O85" s="10">
        <f t="shared" si="3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v>132.36942675159236</v>
      </c>
      <c r="G86" t="s">
        <v>20</v>
      </c>
      <c r="H86">
        <v>374</v>
      </c>
      <c r="I86" s="7"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2"/>
        <v>41118.208333333336</v>
      </c>
      <c r="O86" s="10">
        <f t="shared" si="3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v>131.22448979591837</v>
      </c>
      <c r="G87" t="s">
        <v>20</v>
      </c>
      <c r="H87">
        <v>71</v>
      </c>
      <c r="I87" s="7"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2"/>
        <v>40797.208333333336</v>
      </c>
      <c r="O87" s="10">
        <f t="shared" si="3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v>167.63513513513513</v>
      </c>
      <c r="G88" t="s">
        <v>20</v>
      </c>
      <c r="H88">
        <v>203</v>
      </c>
      <c r="I88" s="7"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2"/>
        <v>42128.208333333328</v>
      </c>
      <c r="O88" s="10">
        <f t="shared" si="3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v>61.984886649874063</v>
      </c>
      <c r="G89" t="s">
        <v>14</v>
      </c>
      <c r="H89">
        <v>1482</v>
      </c>
      <c r="I89" s="7"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2"/>
        <v>40610.25</v>
      </c>
      <c r="O89" s="10">
        <f t="shared" si="3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v>260.75</v>
      </c>
      <c r="G90" t="s">
        <v>20</v>
      </c>
      <c r="H90">
        <v>113</v>
      </c>
      <c r="I90" s="7"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2"/>
        <v>42110.208333333328</v>
      </c>
      <c r="O90" s="10">
        <f t="shared" si="3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v>252.58823529411765</v>
      </c>
      <c r="G91" t="s">
        <v>20</v>
      </c>
      <c r="H91">
        <v>96</v>
      </c>
      <c r="I91" s="7"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2"/>
        <v>40283.208333333336</v>
      </c>
      <c r="O91" s="10">
        <f t="shared" si="3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v>78.615384615384613</v>
      </c>
      <c r="G92" t="s">
        <v>14</v>
      </c>
      <c r="H92">
        <v>106</v>
      </c>
      <c r="I92" s="7"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2"/>
        <v>42425.25</v>
      </c>
      <c r="O92" s="10">
        <f t="shared" si="3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v>48.404406999351913</v>
      </c>
      <c r="G93" t="s">
        <v>14</v>
      </c>
      <c r="H93">
        <v>679</v>
      </c>
      <c r="I93" s="7"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2"/>
        <v>42588.208333333328</v>
      </c>
      <c r="O93" s="10">
        <f t="shared" si="3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v>258.875</v>
      </c>
      <c r="G94" t="s">
        <v>20</v>
      </c>
      <c r="H94">
        <v>498</v>
      </c>
      <c r="I94" s="7"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2"/>
        <v>40352.208333333336</v>
      </c>
      <c r="O94" s="10">
        <f t="shared" si="3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v>60.548713235294116</v>
      </c>
      <c r="G95" t="s">
        <v>74</v>
      </c>
      <c r="H95">
        <v>610</v>
      </c>
      <c r="I95" s="7"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2"/>
        <v>41202.208333333336</v>
      </c>
      <c r="O95" s="10">
        <f t="shared" si="3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v>303.68965517241378</v>
      </c>
      <c r="G96" t="s">
        <v>20</v>
      </c>
      <c r="H96">
        <v>180</v>
      </c>
      <c r="I96" s="7"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2"/>
        <v>43562.208333333328</v>
      </c>
      <c r="O96" s="10">
        <f t="shared" si="3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v>112.99999999999999</v>
      </c>
      <c r="G97" t="s">
        <v>20</v>
      </c>
      <c r="H97">
        <v>27</v>
      </c>
      <c r="I97" s="7"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2"/>
        <v>43752.208333333328</v>
      </c>
      <c r="O97" s="10">
        <f t="shared" si="3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v>217.37876614060258</v>
      </c>
      <c r="G98" t="s">
        <v>20</v>
      </c>
      <c r="H98">
        <v>2331</v>
      </c>
      <c r="I98" s="7"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2"/>
        <v>40612.25</v>
      </c>
      <c r="O98" s="10">
        <f t="shared" si="3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v>926.69230769230762</v>
      </c>
      <c r="G99" t="s">
        <v>20</v>
      </c>
      <c r="H99">
        <v>113</v>
      </c>
      <c r="I99" s="7"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2"/>
        <v>42180.208333333328</v>
      </c>
      <c r="O99" s="10">
        <f t="shared" si="3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v>33.692229038854805</v>
      </c>
      <c r="G100" t="s">
        <v>14</v>
      </c>
      <c r="H100">
        <v>1220</v>
      </c>
      <c r="I100" s="7"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2"/>
        <v>42212.208333333328</v>
      </c>
      <c r="O100" s="10">
        <f t="shared" si="3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v>196.7236842105263</v>
      </c>
      <c r="G101" t="s">
        <v>20</v>
      </c>
      <c r="H101">
        <v>164</v>
      </c>
      <c r="I101" s="7"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2"/>
        <v>41968.25</v>
      </c>
      <c r="O101" s="10">
        <f t="shared" si="3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v>1</v>
      </c>
      <c r="G102" t="s">
        <v>14</v>
      </c>
      <c r="H102">
        <v>1</v>
      </c>
      <c r="I102" s="7"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2"/>
        <v>40835.208333333336</v>
      </c>
      <c r="O102" s="10">
        <f t="shared" si="3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v>1021.4444444444445</v>
      </c>
      <c r="G103" t="s">
        <v>20</v>
      </c>
      <c r="H103">
        <v>164</v>
      </c>
      <c r="I103" s="7"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2"/>
        <v>42056.25</v>
      </c>
      <c r="O103" s="10">
        <f t="shared" si="3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v>281.67567567567568</v>
      </c>
      <c r="G104" t="s">
        <v>20</v>
      </c>
      <c r="H104">
        <v>336</v>
      </c>
      <c r="I104" s="7"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2"/>
        <v>43234.208333333328</v>
      </c>
      <c r="O104" s="10">
        <f t="shared" si="3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v>24.610000000000003</v>
      </c>
      <c r="G105" t="s">
        <v>14</v>
      </c>
      <c r="H105">
        <v>37</v>
      </c>
      <c r="I105" s="7"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2"/>
        <v>40475.208333333336</v>
      </c>
      <c r="O105" s="10">
        <f t="shared" si="3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v>143.14010067114094</v>
      </c>
      <c r="G106" t="s">
        <v>20</v>
      </c>
      <c r="H106">
        <v>1917</v>
      </c>
      <c r="I106" s="7"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2"/>
        <v>42878.208333333328</v>
      </c>
      <c r="O106" s="10">
        <f t="shared" si="3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v>144.54411764705884</v>
      </c>
      <c r="G107" t="s">
        <v>20</v>
      </c>
      <c r="H107">
        <v>95</v>
      </c>
      <c r="I107" s="7"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2"/>
        <v>41366.208333333336</v>
      </c>
      <c r="O107" s="10">
        <f t="shared" si="3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v>359.12820512820514</v>
      </c>
      <c r="G108" t="s">
        <v>20</v>
      </c>
      <c r="H108">
        <v>147</v>
      </c>
      <c r="I108" s="7"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2"/>
        <v>43716.208333333328</v>
      </c>
      <c r="O108" s="10">
        <f t="shared" si="3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v>186.48571428571427</v>
      </c>
      <c r="G109" t="s">
        <v>20</v>
      </c>
      <c r="H109">
        <v>86</v>
      </c>
      <c r="I109" s="7"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2"/>
        <v>43213.208333333328</v>
      </c>
      <c r="O109" s="10">
        <f t="shared" si="3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v>595.26666666666665</v>
      </c>
      <c r="G110" t="s">
        <v>20</v>
      </c>
      <c r="H110">
        <v>83</v>
      </c>
      <c r="I110" s="7"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2"/>
        <v>41005.208333333336</v>
      </c>
      <c r="O110" s="10">
        <f t="shared" si="3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v>59.21153846153846</v>
      </c>
      <c r="G111" t="s">
        <v>14</v>
      </c>
      <c r="H111">
        <v>60</v>
      </c>
      <c r="I111" s="7"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2"/>
        <v>41651.25</v>
      </c>
      <c r="O111" s="10">
        <f t="shared" si="3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v>14.962780898876405</v>
      </c>
      <c r="G112" t="s">
        <v>14</v>
      </c>
      <c r="H112">
        <v>296</v>
      </c>
      <c r="I112" s="7"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2"/>
        <v>43354.208333333328</v>
      </c>
      <c r="O112" s="10">
        <f t="shared" si="3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v>119.95602605863192</v>
      </c>
      <c r="G113" t="s">
        <v>20</v>
      </c>
      <c r="H113">
        <v>676</v>
      </c>
      <c r="I113" s="7"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2"/>
        <v>41174.208333333336</v>
      </c>
      <c r="O113" s="10">
        <f t="shared" si="3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v>268.82978723404256</v>
      </c>
      <c r="G114" t="s">
        <v>20</v>
      </c>
      <c r="H114">
        <v>361</v>
      </c>
      <c r="I114" s="7"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2"/>
        <v>41875.208333333336</v>
      </c>
      <c r="O114" s="10">
        <f t="shared" si="3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v>376.87878787878788</v>
      </c>
      <c r="G115" t="s">
        <v>20</v>
      </c>
      <c r="H115">
        <v>131</v>
      </c>
      <c r="I115" s="7"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2"/>
        <v>42990.208333333328</v>
      </c>
      <c r="O115" s="10">
        <f t="shared" si="3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v>727.15789473684208</v>
      </c>
      <c r="G116" t="s">
        <v>20</v>
      </c>
      <c r="H116">
        <v>126</v>
      </c>
      <c r="I116" s="7"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2"/>
        <v>43564.208333333328</v>
      </c>
      <c r="O116" s="10">
        <f t="shared" si="3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v>87.211757648470297</v>
      </c>
      <c r="G117" t="s">
        <v>14</v>
      </c>
      <c r="H117">
        <v>3304</v>
      </c>
      <c r="I117" s="7"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2"/>
        <v>43056.25</v>
      </c>
      <c r="O117" s="10">
        <f t="shared" si="3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v>88</v>
      </c>
      <c r="G118" t="s">
        <v>14</v>
      </c>
      <c r="H118">
        <v>73</v>
      </c>
      <c r="I118" s="7"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2"/>
        <v>42265.208333333328</v>
      </c>
      <c r="O118" s="10">
        <f t="shared" si="3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v>173.9387755102041</v>
      </c>
      <c r="G119" t="s">
        <v>20</v>
      </c>
      <c r="H119">
        <v>275</v>
      </c>
      <c r="I119" s="7"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2"/>
        <v>40808.208333333336</v>
      </c>
      <c r="O119" s="10">
        <f t="shared" si="3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v>117.61111111111111</v>
      </c>
      <c r="G120" t="s">
        <v>20</v>
      </c>
      <c r="H120">
        <v>67</v>
      </c>
      <c r="I120" s="7"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2"/>
        <v>41665.25</v>
      </c>
      <c r="O120" s="10">
        <f t="shared" si="3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v>214.96</v>
      </c>
      <c r="G121" t="s">
        <v>20</v>
      </c>
      <c r="H121">
        <v>154</v>
      </c>
      <c r="I121" s="7"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2"/>
        <v>41806.208333333336</v>
      </c>
      <c r="O121" s="10">
        <f t="shared" si="3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v>149.49667110519306</v>
      </c>
      <c r="G122" t="s">
        <v>20</v>
      </c>
      <c r="H122">
        <v>1782</v>
      </c>
      <c r="I122" s="7"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2"/>
        <v>42111.208333333328</v>
      </c>
      <c r="O122" s="10">
        <f t="shared" si="3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v>219.33995584988963</v>
      </c>
      <c r="G123" t="s">
        <v>20</v>
      </c>
      <c r="H123">
        <v>903</v>
      </c>
      <c r="I123" s="7"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2"/>
        <v>41917.208333333336</v>
      </c>
      <c r="O123" s="10">
        <f t="shared" si="3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v>64.367690058479525</v>
      </c>
      <c r="G124" t="s">
        <v>14</v>
      </c>
      <c r="H124">
        <v>3387</v>
      </c>
      <c r="I124" s="7"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2"/>
        <v>41970.25</v>
      </c>
      <c r="O124" s="10">
        <f t="shared" si="3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v>18.622397298818232</v>
      </c>
      <c r="G125" t="s">
        <v>14</v>
      </c>
      <c r="H125">
        <v>662</v>
      </c>
      <c r="I125" s="7"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2"/>
        <v>42332.25</v>
      </c>
      <c r="O125" s="10">
        <f t="shared" si="3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v>367.76923076923077</v>
      </c>
      <c r="G126" t="s">
        <v>20</v>
      </c>
      <c r="H126">
        <v>94</v>
      </c>
      <c r="I126" s="7"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2"/>
        <v>43598.208333333328</v>
      </c>
      <c r="O126" s="10">
        <f t="shared" si="3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v>159.90566037735849</v>
      </c>
      <c r="G127" t="s">
        <v>20</v>
      </c>
      <c r="H127">
        <v>180</v>
      </c>
      <c r="I127" s="7"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2"/>
        <v>43362.208333333328</v>
      </c>
      <c r="O127" s="10">
        <f t="shared" si="3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v>38.633185349611544</v>
      </c>
      <c r="G128" t="s">
        <v>14</v>
      </c>
      <c r="H128">
        <v>774</v>
      </c>
      <c r="I128" s="7"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2"/>
        <v>42596.208333333328</v>
      </c>
      <c r="O128" s="10">
        <f t="shared" si="3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v>51.42151162790698</v>
      </c>
      <c r="G129" t="s">
        <v>14</v>
      </c>
      <c r="H129">
        <v>672</v>
      </c>
      <c r="I129" s="7"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2"/>
        <v>40310.208333333336</v>
      </c>
      <c r="O129" s="10">
        <f t="shared" si="3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v>60.334277620396605</v>
      </c>
      <c r="G130" t="s">
        <v>74</v>
      </c>
      <c r="H130">
        <v>532</v>
      </c>
      <c r="I130" s="7"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2"/>
        <v>40417.208333333336</v>
      </c>
      <c r="O130" s="10">
        <f t="shared" si="3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v>3.202693602693603</v>
      </c>
      <c r="G131" t="s">
        <v>74</v>
      </c>
      <c r="H131">
        <v>55</v>
      </c>
      <c r="I131" s="7"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4">(((L131/60)/60)/24)+DATE(1970,1,1)</f>
        <v>42038.25</v>
      </c>
      <c r="O131" s="10">
        <f t="shared" ref="O131:O194" si="5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v>155.46875</v>
      </c>
      <c r="G132" t="s">
        <v>20</v>
      </c>
      <c r="H132">
        <v>533</v>
      </c>
      <c r="I132" s="7"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4"/>
        <v>40842.208333333336</v>
      </c>
      <c r="O132" s="10">
        <f t="shared" si="5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v>100.85974499089254</v>
      </c>
      <c r="G133" t="s">
        <v>20</v>
      </c>
      <c r="H133">
        <v>2443</v>
      </c>
      <c r="I133" s="7"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4"/>
        <v>41607.25</v>
      </c>
      <c r="O133" s="10">
        <f t="shared" si="5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v>116.18181818181819</v>
      </c>
      <c r="G134" t="s">
        <v>20</v>
      </c>
      <c r="H134">
        <v>89</v>
      </c>
      <c r="I134" s="7"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4"/>
        <v>43112.25</v>
      </c>
      <c r="O134" s="10">
        <f t="shared" si="5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v>310.77777777777777</v>
      </c>
      <c r="G135" t="s">
        <v>20</v>
      </c>
      <c r="H135">
        <v>159</v>
      </c>
      <c r="I135" s="7"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4"/>
        <v>40767.208333333336</v>
      </c>
      <c r="O135" s="10">
        <f t="shared" si="5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v>89.73668341708543</v>
      </c>
      <c r="G136" t="s">
        <v>14</v>
      </c>
      <c r="H136">
        <v>940</v>
      </c>
      <c r="I136" s="7"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4"/>
        <v>40713.208333333336</v>
      </c>
      <c r="O136" s="10">
        <f t="shared" si="5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v>71.27272727272728</v>
      </c>
      <c r="G137" t="s">
        <v>14</v>
      </c>
      <c r="H137">
        <v>117</v>
      </c>
      <c r="I137" s="7"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4"/>
        <v>41340.25</v>
      </c>
      <c r="O137" s="10">
        <f t="shared" si="5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v>3.2862318840579712</v>
      </c>
      <c r="G138" t="s">
        <v>74</v>
      </c>
      <c r="H138">
        <v>58</v>
      </c>
      <c r="I138" s="7"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4"/>
        <v>41797.208333333336</v>
      </c>
      <c r="O138" s="10">
        <f t="shared" si="5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v>261.77777777777777</v>
      </c>
      <c r="G139" t="s">
        <v>20</v>
      </c>
      <c r="H139">
        <v>50</v>
      </c>
      <c r="I139" s="7"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4"/>
        <v>40457.208333333336</v>
      </c>
      <c r="O139" s="10">
        <f t="shared" si="5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v>96</v>
      </c>
      <c r="G140" t="s">
        <v>14</v>
      </c>
      <c r="H140">
        <v>115</v>
      </c>
      <c r="I140" s="7"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4"/>
        <v>41180.208333333336</v>
      </c>
      <c r="O140" s="10">
        <f t="shared" si="5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v>20.896851248642779</v>
      </c>
      <c r="G141" t="s">
        <v>14</v>
      </c>
      <c r="H141">
        <v>326</v>
      </c>
      <c r="I141" s="7"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4"/>
        <v>42115.208333333328</v>
      </c>
      <c r="O141" s="10">
        <f t="shared" si="5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v>223.16363636363636</v>
      </c>
      <c r="G142" t="s">
        <v>20</v>
      </c>
      <c r="H142">
        <v>186</v>
      </c>
      <c r="I142" s="7"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4"/>
        <v>43156.25</v>
      </c>
      <c r="O142" s="10">
        <f t="shared" si="5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v>101.59097978227061</v>
      </c>
      <c r="G143" t="s">
        <v>20</v>
      </c>
      <c r="H143">
        <v>1071</v>
      </c>
      <c r="I143" s="7"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4"/>
        <v>42167.208333333328</v>
      </c>
      <c r="O143" s="10">
        <f t="shared" si="5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v>230.03999999999996</v>
      </c>
      <c r="G144" t="s">
        <v>20</v>
      </c>
      <c r="H144">
        <v>117</v>
      </c>
      <c r="I144" s="7"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4"/>
        <v>41005.208333333336</v>
      </c>
      <c r="O144" s="10">
        <f t="shared" si="5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v>135.59259259259261</v>
      </c>
      <c r="G145" t="s">
        <v>20</v>
      </c>
      <c r="H145">
        <v>70</v>
      </c>
      <c r="I145" s="7"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4"/>
        <v>40357.208333333336</v>
      </c>
      <c r="O145" s="10">
        <f t="shared" si="5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v>129.1</v>
      </c>
      <c r="G146" t="s">
        <v>20</v>
      </c>
      <c r="H146">
        <v>135</v>
      </c>
      <c r="I146" s="7"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4"/>
        <v>43633.208333333328</v>
      </c>
      <c r="O146" s="10">
        <f t="shared" si="5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v>236.512</v>
      </c>
      <c r="G147" t="s">
        <v>20</v>
      </c>
      <c r="H147">
        <v>768</v>
      </c>
      <c r="I147" s="7"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4"/>
        <v>41889.208333333336</v>
      </c>
      <c r="O147" s="10">
        <f t="shared" si="5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v>17.25</v>
      </c>
      <c r="G148" t="s">
        <v>74</v>
      </c>
      <c r="H148">
        <v>51</v>
      </c>
      <c r="I148" s="7"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4"/>
        <v>40855.25</v>
      </c>
      <c r="O148" s="10">
        <f t="shared" si="5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v>112.49397590361446</v>
      </c>
      <c r="G149" t="s">
        <v>20</v>
      </c>
      <c r="H149">
        <v>199</v>
      </c>
      <c r="I149" s="7"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4"/>
        <v>42534.208333333328</v>
      </c>
      <c r="O149" s="10">
        <f t="shared" si="5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v>121.02150537634408</v>
      </c>
      <c r="G150" t="s">
        <v>20</v>
      </c>
      <c r="H150">
        <v>107</v>
      </c>
      <c r="I150" s="7"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4"/>
        <v>42941.208333333328</v>
      </c>
      <c r="O150" s="10">
        <f t="shared" si="5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v>219.87096774193549</v>
      </c>
      <c r="G151" t="s">
        <v>20</v>
      </c>
      <c r="H151">
        <v>195</v>
      </c>
      <c r="I151" s="7"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4"/>
        <v>41275.25</v>
      </c>
      <c r="O151" s="10">
        <f t="shared" si="5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v>1</v>
      </c>
      <c r="G152" t="s">
        <v>14</v>
      </c>
      <c r="H152">
        <v>1</v>
      </c>
      <c r="I152" s="7"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4"/>
        <v>43450.25</v>
      </c>
      <c r="O152" s="10">
        <f t="shared" si="5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v>64.166909620991248</v>
      </c>
      <c r="G153" t="s">
        <v>14</v>
      </c>
      <c r="H153">
        <v>1467</v>
      </c>
      <c r="I153" s="7"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4"/>
        <v>41799.208333333336</v>
      </c>
      <c r="O153" s="10">
        <f t="shared" si="5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v>423.06746987951806</v>
      </c>
      <c r="G154" t="s">
        <v>20</v>
      </c>
      <c r="H154">
        <v>3376</v>
      </c>
      <c r="I154" s="7"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4"/>
        <v>42783.25</v>
      </c>
      <c r="O154" s="10">
        <f t="shared" si="5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v>92.984160506863773</v>
      </c>
      <c r="G155" t="s">
        <v>14</v>
      </c>
      <c r="H155">
        <v>5681</v>
      </c>
      <c r="I155" s="7"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4"/>
        <v>41201.208333333336</v>
      </c>
      <c r="O155" s="10">
        <f t="shared" si="5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v>58.756567425569173</v>
      </c>
      <c r="G156" t="s">
        <v>14</v>
      </c>
      <c r="H156">
        <v>1059</v>
      </c>
      <c r="I156" s="7"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4"/>
        <v>42502.208333333328</v>
      </c>
      <c r="O156" s="10">
        <f t="shared" si="5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v>65.022222222222226</v>
      </c>
      <c r="G157" t="s">
        <v>14</v>
      </c>
      <c r="H157">
        <v>1194</v>
      </c>
      <c r="I157" s="7"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4"/>
        <v>40262.208333333336</v>
      </c>
      <c r="O157" s="10">
        <f t="shared" si="5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v>73.939560439560438</v>
      </c>
      <c r="G158" t="s">
        <v>74</v>
      </c>
      <c r="H158">
        <v>379</v>
      </c>
      <c r="I158" s="7"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4"/>
        <v>43743.208333333328</v>
      </c>
      <c r="O158" s="10">
        <f t="shared" si="5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v>52.666666666666664</v>
      </c>
      <c r="G159" t="s">
        <v>14</v>
      </c>
      <c r="H159">
        <v>30</v>
      </c>
      <c r="I159" s="7"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4"/>
        <v>41638.25</v>
      </c>
      <c r="O159" s="10">
        <f t="shared" si="5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v>220.95238095238096</v>
      </c>
      <c r="G160" t="s">
        <v>20</v>
      </c>
      <c r="H160">
        <v>41</v>
      </c>
      <c r="I160" s="7"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4"/>
        <v>42346.25</v>
      </c>
      <c r="O160" s="10">
        <f t="shared" si="5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v>100.01150627615063</v>
      </c>
      <c r="G161" t="s">
        <v>20</v>
      </c>
      <c r="H161">
        <v>1821</v>
      </c>
      <c r="I161" s="7"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4"/>
        <v>43551.208333333328</v>
      </c>
      <c r="O161" s="10">
        <f t="shared" si="5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v>162.3125</v>
      </c>
      <c r="G162" t="s">
        <v>20</v>
      </c>
      <c r="H162">
        <v>164</v>
      </c>
      <c r="I162" s="7"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4"/>
        <v>43582.208333333328</v>
      </c>
      <c r="O162" s="10">
        <f t="shared" si="5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v>78.181818181818187</v>
      </c>
      <c r="G163" t="s">
        <v>14</v>
      </c>
      <c r="H163">
        <v>75</v>
      </c>
      <c r="I163" s="7"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4"/>
        <v>42270.208333333328</v>
      </c>
      <c r="O163" s="10">
        <f t="shared" si="5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v>149.73770491803279</v>
      </c>
      <c r="G164" t="s">
        <v>20</v>
      </c>
      <c r="H164">
        <v>157</v>
      </c>
      <c r="I164" s="7"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4"/>
        <v>43442.25</v>
      </c>
      <c r="O164" s="10">
        <f t="shared" si="5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v>253.25714285714284</v>
      </c>
      <c r="G165" t="s">
        <v>20</v>
      </c>
      <c r="H165">
        <v>246</v>
      </c>
      <c r="I165" s="7"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4"/>
        <v>43028.208333333328</v>
      </c>
      <c r="O165" s="10">
        <f t="shared" si="5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v>100.16943521594683</v>
      </c>
      <c r="G166" t="s">
        <v>20</v>
      </c>
      <c r="H166">
        <v>1396</v>
      </c>
      <c r="I166" s="7"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4"/>
        <v>43016.208333333328</v>
      </c>
      <c r="O166" s="10">
        <f t="shared" si="5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v>121.99004424778761</v>
      </c>
      <c r="G167" t="s">
        <v>20</v>
      </c>
      <c r="H167">
        <v>2506</v>
      </c>
      <c r="I167" s="7"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4"/>
        <v>42948.208333333328</v>
      </c>
      <c r="O167" s="10">
        <f t="shared" si="5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v>137.13265306122449</v>
      </c>
      <c r="G168" t="s">
        <v>20</v>
      </c>
      <c r="H168">
        <v>244</v>
      </c>
      <c r="I168" s="7"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4"/>
        <v>40534.25</v>
      </c>
      <c r="O168" s="10">
        <f t="shared" si="5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v>415.53846153846149</v>
      </c>
      <c r="G169" t="s">
        <v>20</v>
      </c>
      <c r="H169">
        <v>146</v>
      </c>
      <c r="I169" s="7"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4"/>
        <v>41435.208333333336</v>
      </c>
      <c r="O169" s="10">
        <f t="shared" si="5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v>31.30913348946136</v>
      </c>
      <c r="G170" t="s">
        <v>14</v>
      </c>
      <c r="H170">
        <v>955</v>
      </c>
      <c r="I170" s="7"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4"/>
        <v>43518.25</v>
      </c>
      <c r="O170" s="10">
        <f t="shared" si="5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v>424.08154506437768</v>
      </c>
      <c r="G171" t="s">
        <v>20</v>
      </c>
      <c r="H171">
        <v>1267</v>
      </c>
      <c r="I171" s="7"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4"/>
        <v>41077.208333333336</v>
      </c>
      <c r="O171" s="10">
        <f t="shared" si="5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v>2.93886230728336</v>
      </c>
      <c r="G172" t="s">
        <v>14</v>
      </c>
      <c r="H172">
        <v>67</v>
      </c>
      <c r="I172" s="7"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4"/>
        <v>42950.208333333328</v>
      </c>
      <c r="O172" s="10">
        <f t="shared" si="5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v>10.63265306122449</v>
      </c>
      <c r="G173" t="s">
        <v>14</v>
      </c>
      <c r="H173">
        <v>5</v>
      </c>
      <c r="I173" s="7"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4"/>
        <v>41718.208333333336</v>
      </c>
      <c r="O173" s="10">
        <f t="shared" si="5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v>82.875</v>
      </c>
      <c r="G174" t="s">
        <v>14</v>
      </c>
      <c r="H174">
        <v>26</v>
      </c>
      <c r="I174" s="7"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4"/>
        <v>41839.208333333336</v>
      </c>
      <c r="O174" s="10">
        <f t="shared" si="5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v>163.01447776628748</v>
      </c>
      <c r="G175" t="s">
        <v>20</v>
      </c>
      <c r="H175">
        <v>1561</v>
      </c>
      <c r="I175" s="7"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4"/>
        <v>41412.208333333336</v>
      </c>
      <c r="O175" s="10">
        <f t="shared" si="5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v>894.66666666666674</v>
      </c>
      <c r="G176" t="s">
        <v>20</v>
      </c>
      <c r="H176">
        <v>48</v>
      </c>
      <c r="I176" s="7"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4"/>
        <v>42282.208333333328</v>
      </c>
      <c r="O176" s="10">
        <f t="shared" si="5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v>26.191501103752756</v>
      </c>
      <c r="G177" t="s">
        <v>14</v>
      </c>
      <c r="H177">
        <v>1130</v>
      </c>
      <c r="I177" s="7"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4"/>
        <v>42613.208333333328</v>
      </c>
      <c r="O177" s="10">
        <f t="shared" si="5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v>74.834782608695647</v>
      </c>
      <c r="G178" t="s">
        <v>14</v>
      </c>
      <c r="H178">
        <v>782</v>
      </c>
      <c r="I178" s="7"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4"/>
        <v>42616.208333333328</v>
      </c>
      <c r="O178" s="10">
        <f t="shared" si="5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v>416.47680412371136</v>
      </c>
      <c r="G179" t="s">
        <v>20</v>
      </c>
      <c r="H179">
        <v>2739</v>
      </c>
      <c r="I179" s="7"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4"/>
        <v>40497.25</v>
      </c>
      <c r="O179" s="10">
        <f t="shared" si="5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v>96.208333333333329</v>
      </c>
      <c r="G180" t="s">
        <v>14</v>
      </c>
      <c r="H180">
        <v>210</v>
      </c>
      <c r="I180" s="7"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4"/>
        <v>42999.208333333328</v>
      </c>
      <c r="O180" s="10">
        <f t="shared" si="5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v>357.71910112359546</v>
      </c>
      <c r="G181" t="s">
        <v>20</v>
      </c>
      <c r="H181">
        <v>3537</v>
      </c>
      <c r="I181" s="7"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4"/>
        <v>41350.208333333336</v>
      </c>
      <c r="O181" s="10">
        <f t="shared" si="5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v>308.45714285714286</v>
      </c>
      <c r="G182" t="s">
        <v>20</v>
      </c>
      <c r="H182">
        <v>2107</v>
      </c>
      <c r="I182" s="7"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4"/>
        <v>40259.208333333336</v>
      </c>
      <c r="O182" s="10">
        <f t="shared" si="5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v>61.802325581395344</v>
      </c>
      <c r="G183" t="s">
        <v>14</v>
      </c>
      <c r="H183">
        <v>136</v>
      </c>
      <c r="I183" s="7"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4"/>
        <v>43012.208333333328</v>
      </c>
      <c r="O183" s="10">
        <f t="shared" si="5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v>722.32472324723244</v>
      </c>
      <c r="G184" t="s">
        <v>20</v>
      </c>
      <c r="H184">
        <v>3318</v>
      </c>
      <c r="I184" s="7"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4"/>
        <v>43631.208333333328</v>
      </c>
      <c r="O184" s="10">
        <f t="shared" si="5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v>69.117647058823522</v>
      </c>
      <c r="G185" t="s">
        <v>14</v>
      </c>
      <c r="H185">
        <v>86</v>
      </c>
      <c r="I185" s="7"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4"/>
        <v>40430.208333333336</v>
      </c>
      <c r="O185" s="10">
        <f t="shared" si="5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v>293.05555555555554</v>
      </c>
      <c r="G186" t="s">
        <v>20</v>
      </c>
      <c r="H186">
        <v>340</v>
      </c>
      <c r="I186" s="7"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4"/>
        <v>43588.208333333328</v>
      </c>
      <c r="O186" s="10">
        <f t="shared" si="5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v>71.8</v>
      </c>
      <c r="G187" t="s">
        <v>14</v>
      </c>
      <c r="H187">
        <v>19</v>
      </c>
      <c r="I187" s="7"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4"/>
        <v>43233.208333333328</v>
      </c>
      <c r="O187" s="10">
        <f t="shared" si="5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v>31.934684684684683</v>
      </c>
      <c r="G188" t="s">
        <v>14</v>
      </c>
      <c r="H188">
        <v>886</v>
      </c>
      <c r="I188" s="7"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4"/>
        <v>41782.208333333336</v>
      </c>
      <c r="O188" s="10">
        <f t="shared" si="5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v>229.87375415282392</v>
      </c>
      <c r="G189" t="s">
        <v>20</v>
      </c>
      <c r="H189">
        <v>1442</v>
      </c>
      <c r="I189" s="7"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4"/>
        <v>41328.25</v>
      </c>
      <c r="O189" s="10">
        <f t="shared" si="5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v>32.012195121951223</v>
      </c>
      <c r="G190" t="s">
        <v>14</v>
      </c>
      <c r="H190">
        <v>35</v>
      </c>
      <c r="I190" s="7"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4"/>
        <v>41975.25</v>
      </c>
      <c r="O190" s="10">
        <f t="shared" si="5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v>23.525352848928385</v>
      </c>
      <c r="G191" t="s">
        <v>74</v>
      </c>
      <c r="H191">
        <v>441</v>
      </c>
      <c r="I191" s="7"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4"/>
        <v>42433.25</v>
      </c>
      <c r="O191" s="10">
        <f t="shared" si="5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v>68.594594594594597</v>
      </c>
      <c r="G192" t="s">
        <v>14</v>
      </c>
      <c r="H192">
        <v>24</v>
      </c>
      <c r="I192" s="7"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4"/>
        <v>41429.208333333336</v>
      </c>
      <c r="O192" s="10">
        <f t="shared" si="5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v>37.952380952380956</v>
      </c>
      <c r="G193" t="s">
        <v>14</v>
      </c>
      <c r="H193">
        <v>86</v>
      </c>
      <c r="I193" s="7"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4"/>
        <v>43536.208333333328</v>
      </c>
      <c r="O193" s="10">
        <f t="shared" si="5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v>19.992957746478872</v>
      </c>
      <c r="G194" t="s">
        <v>14</v>
      </c>
      <c r="H194">
        <v>243</v>
      </c>
      <c r="I194" s="7"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4"/>
        <v>41817.208333333336</v>
      </c>
      <c r="O194" s="10">
        <f t="shared" si="5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v>45.636363636363633</v>
      </c>
      <c r="G195" t="s">
        <v>14</v>
      </c>
      <c r="H195">
        <v>65</v>
      </c>
      <c r="I195" s="7"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6">(((L195/60)/60)/24)+DATE(1970,1,1)</f>
        <v>43198.208333333328</v>
      </c>
      <c r="O195" s="10">
        <f t="shared" ref="O195:O258" si="7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v>122.7605633802817</v>
      </c>
      <c r="G196" t="s">
        <v>20</v>
      </c>
      <c r="H196">
        <v>126</v>
      </c>
      <c r="I196" s="7"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6"/>
        <v>42261.208333333328</v>
      </c>
      <c r="O196" s="10">
        <f t="shared" si="7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v>361.75316455696202</v>
      </c>
      <c r="G197" t="s">
        <v>20</v>
      </c>
      <c r="H197">
        <v>524</v>
      </c>
      <c r="I197" s="7"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6"/>
        <v>43310.208333333328</v>
      </c>
      <c r="O197" s="10">
        <f t="shared" si="7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v>63.146341463414636</v>
      </c>
      <c r="G198" t="s">
        <v>14</v>
      </c>
      <c r="H198">
        <v>100</v>
      </c>
      <c r="I198" s="7"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6"/>
        <v>42616.208333333328</v>
      </c>
      <c r="O198" s="10">
        <f t="shared" si="7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v>298.20475319926874</v>
      </c>
      <c r="G199" t="s">
        <v>20</v>
      </c>
      <c r="H199">
        <v>1989</v>
      </c>
      <c r="I199" s="7"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6"/>
        <v>42909.208333333328</v>
      </c>
      <c r="O199" s="10">
        <f t="shared" si="7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v>9.5585443037974684</v>
      </c>
      <c r="G200" t="s">
        <v>14</v>
      </c>
      <c r="H200">
        <v>168</v>
      </c>
      <c r="I200" s="7"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6"/>
        <v>40396.208333333336</v>
      </c>
      <c r="O200" s="10">
        <f t="shared" si="7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v>53.777777777777779</v>
      </c>
      <c r="G201" t="s">
        <v>14</v>
      </c>
      <c r="H201">
        <v>13</v>
      </c>
      <c r="I201" s="7"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6"/>
        <v>42192.208333333328</v>
      </c>
      <c r="O201" s="10">
        <f t="shared" si="7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v>2</v>
      </c>
      <c r="G202" t="s">
        <v>14</v>
      </c>
      <c r="H202">
        <v>1</v>
      </c>
      <c r="I202" s="7"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6"/>
        <v>40262.208333333336</v>
      </c>
      <c r="O202" s="10">
        <f t="shared" si="7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v>681.19047619047615</v>
      </c>
      <c r="G203" t="s">
        <v>20</v>
      </c>
      <c r="H203">
        <v>157</v>
      </c>
      <c r="I203" s="7"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6"/>
        <v>41845.208333333336</v>
      </c>
      <c r="O203" s="10">
        <f t="shared" si="7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v>78.831325301204828</v>
      </c>
      <c r="G204" t="s">
        <v>74</v>
      </c>
      <c r="H204">
        <v>82</v>
      </c>
      <c r="I204" s="7"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6"/>
        <v>40818.208333333336</v>
      </c>
      <c r="O204" s="10">
        <f t="shared" si="7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v>134.40792216817235</v>
      </c>
      <c r="G205" t="s">
        <v>20</v>
      </c>
      <c r="H205">
        <v>4498</v>
      </c>
      <c r="I205" s="7"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6"/>
        <v>42752.25</v>
      </c>
      <c r="O205" s="10">
        <f t="shared" si="7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v>3.3719999999999999</v>
      </c>
      <c r="G206" t="s">
        <v>14</v>
      </c>
      <c r="H206">
        <v>40</v>
      </c>
      <c r="I206" s="7"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6"/>
        <v>40636.208333333336</v>
      </c>
      <c r="O206" s="10">
        <f t="shared" si="7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v>431.84615384615387</v>
      </c>
      <c r="G207" t="s">
        <v>20</v>
      </c>
      <c r="H207">
        <v>80</v>
      </c>
      <c r="I207" s="7"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6"/>
        <v>43390.208333333328</v>
      </c>
      <c r="O207" s="10">
        <f t="shared" si="7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v>38.844444444444441</v>
      </c>
      <c r="G208" t="s">
        <v>74</v>
      </c>
      <c r="H208">
        <v>57</v>
      </c>
      <c r="I208" s="7"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6"/>
        <v>40236.25</v>
      </c>
      <c r="O208" s="10">
        <f t="shared" si="7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v>425.7</v>
      </c>
      <c r="G209" t="s">
        <v>20</v>
      </c>
      <c r="H209">
        <v>43</v>
      </c>
      <c r="I209" s="7"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6"/>
        <v>43340.208333333328</v>
      </c>
      <c r="O209" s="10">
        <f t="shared" si="7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v>101.12239715591672</v>
      </c>
      <c r="G210" t="s">
        <v>20</v>
      </c>
      <c r="H210">
        <v>2053</v>
      </c>
      <c r="I210" s="7"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6"/>
        <v>43048.25</v>
      </c>
      <c r="O210" s="10">
        <f t="shared" si="7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v>21.188688946015425</v>
      </c>
      <c r="G211" t="s">
        <v>47</v>
      </c>
      <c r="H211">
        <v>808</v>
      </c>
      <c r="I211" s="7"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6"/>
        <v>42496.208333333328</v>
      </c>
      <c r="O211" s="10">
        <f t="shared" si="7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v>67.425531914893625</v>
      </c>
      <c r="G212" t="s">
        <v>14</v>
      </c>
      <c r="H212">
        <v>226</v>
      </c>
      <c r="I212" s="7"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6"/>
        <v>42797.25</v>
      </c>
      <c r="O212" s="10">
        <f t="shared" si="7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v>94.923371647509583</v>
      </c>
      <c r="G213" t="s">
        <v>14</v>
      </c>
      <c r="H213">
        <v>1625</v>
      </c>
      <c r="I213" s="7"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6"/>
        <v>41513.208333333336</v>
      </c>
      <c r="O213" s="10">
        <f t="shared" si="7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v>151.85185185185185</v>
      </c>
      <c r="G214" t="s">
        <v>20</v>
      </c>
      <c r="H214">
        <v>168</v>
      </c>
      <c r="I214" s="7"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6"/>
        <v>43814.25</v>
      </c>
      <c r="O214" s="10">
        <f t="shared" si="7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v>195.16382252559728</v>
      </c>
      <c r="G215" t="s">
        <v>20</v>
      </c>
      <c r="H215">
        <v>4289</v>
      </c>
      <c r="I215" s="7"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6"/>
        <v>40488.208333333336</v>
      </c>
      <c r="O215" s="10">
        <f t="shared" si="7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v>1023.1428571428571</v>
      </c>
      <c r="G216" t="s">
        <v>20</v>
      </c>
      <c r="H216">
        <v>165</v>
      </c>
      <c r="I216" s="7"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6"/>
        <v>40409.208333333336</v>
      </c>
      <c r="O216" s="10">
        <f t="shared" si="7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v>3.841836734693878</v>
      </c>
      <c r="G217" t="s">
        <v>14</v>
      </c>
      <c r="H217">
        <v>143</v>
      </c>
      <c r="I217" s="7"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6"/>
        <v>43509.25</v>
      </c>
      <c r="O217" s="10">
        <f t="shared" si="7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v>155.07066557107643</v>
      </c>
      <c r="G218" t="s">
        <v>20</v>
      </c>
      <c r="H218">
        <v>1815</v>
      </c>
      <c r="I218" s="7"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6"/>
        <v>40869.25</v>
      </c>
      <c r="O218" s="10">
        <f t="shared" si="7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v>44.753477588871718</v>
      </c>
      <c r="G219" t="s">
        <v>14</v>
      </c>
      <c r="H219">
        <v>934</v>
      </c>
      <c r="I219" s="7"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6"/>
        <v>43583.208333333328</v>
      </c>
      <c r="O219" s="10">
        <f t="shared" si="7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v>215.94736842105263</v>
      </c>
      <c r="G220" t="s">
        <v>20</v>
      </c>
      <c r="H220">
        <v>397</v>
      </c>
      <c r="I220" s="7"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6"/>
        <v>40858.25</v>
      </c>
      <c r="O220" s="10">
        <f t="shared" si="7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v>332.12709832134288</v>
      </c>
      <c r="G221" t="s">
        <v>20</v>
      </c>
      <c r="H221">
        <v>1539</v>
      </c>
      <c r="I221" s="7"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6"/>
        <v>41137.208333333336</v>
      </c>
      <c r="O221" s="10">
        <f t="shared" si="7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v>8.4430379746835449</v>
      </c>
      <c r="G222" t="s">
        <v>14</v>
      </c>
      <c r="H222">
        <v>17</v>
      </c>
      <c r="I222" s="7"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6"/>
        <v>40725.208333333336</v>
      </c>
      <c r="O222" s="10">
        <f t="shared" si="7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v>98.625514403292186</v>
      </c>
      <c r="G223" t="s">
        <v>14</v>
      </c>
      <c r="H223">
        <v>2179</v>
      </c>
      <c r="I223" s="7"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6"/>
        <v>41081.208333333336</v>
      </c>
      <c r="O223" s="10">
        <f t="shared" si="7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v>137.97916666666669</v>
      </c>
      <c r="G224" t="s">
        <v>20</v>
      </c>
      <c r="H224">
        <v>138</v>
      </c>
      <c r="I224" s="7"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6"/>
        <v>41914.208333333336</v>
      </c>
      <c r="O224" s="10">
        <f t="shared" si="7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v>93.81099656357388</v>
      </c>
      <c r="G225" t="s">
        <v>14</v>
      </c>
      <c r="H225">
        <v>931</v>
      </c>
      <c r="I225" s="7"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6"/>
        <v>42445.208333333328</v>
      </c>
      <c r="O225" s="10">
        <f t="shared" si="7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v>403.63930885529157</v>
      </c>
      <c r="G226" t="s">
        <v>20</v>
      </c>
      <c r="H226">
        <v>3594</v>
      </c>
      <c r="I226" s="7"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6"/>
        <v>41906.208333333336</v>
      </c>
      <c r="O226" s="10">
        <f t="shared" si="7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v>260.1740412979351</v>
      </c>
      <c r="G227" t="s">
        <v>20</v>
      </c>
      <c r="H227">
        <v>5880</v>
      </c>
      <c r="I227" s="7"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6"/>
        <v>41762.208333333336</v>
      </c>
      <c r="O227" s="10">
        <f t="shared" si="7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v>366.63333333333333</v>
      </c>
      <c r="G228" t="s">
        <v>20</v>
      </c>
      <c r="H228">
        <v>112</v>
      </c>
      <c r="I228" s="7"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6"/>
        <v>40276.208333333336</v>
      </c>
      <c r="O228" s="10">
        <f t="shared" si="7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v>168.72085385878489</v>
      </c>
      <c r="G229" t="s">
        <v>20</v>
      </c>
      <c r="H229">
        <v>943</v>
      </c>
      <c r="I229" s="7"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6"/>
        <v>42139.208333333328</v>
      </c>
      <c r="O229" s="10">
        <f t="shared" si="7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v>119.90717911530093</v>
      </c>
      <c r="G230" t="s">
        <v>20</v>
      </c>
      <c r="H230">
        <v>2468</v>
      </c>
      <c r="I230" s="7"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6"/>
        <v>42613.208333333328</v>
      </c>
      <c r="O230" s="10">
        <f t="shared" si="7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v>193.68925233644859</v>
      </c>
      <c r="G231" t="s">
        <v>20</v>
      </c>
      <c r="H231">
        <v>2551</v>
      </c>
      <c r="I231" s="7"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6"/>
        <v>42887.208333333328</v>
      </c>
      <c r="O231" s="10">
        <f t="shared" si="7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v>420.16666666666669</v>
      </c>
      <c r="G232" t="s">
        <v>20</v>
      </c>
      <c r="H232">
        <v>101</v>
      </c>
      <c r="I232" s="7"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6"/>
        <v>43805.25</v>
      </c>
      <c r="O232" s="10">
        <f t="shared" si="7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v>76.708333333333329</v>
      </c>
      <c r="G233" t="s">
        <v>74</v>
      </c>
      <c r="H233">
        <v>67</v>
      </c>
      <c r="I233" s="7"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6"/>
        <v>41415.208333333336</v>
      </c>
      <c r="O233" s="10">
        <f t="shared" si="7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v>171.26470588235293</v>
      </c>
      <c r="G234" t="s">
        <v>20</v>
      </c>
      <c r="H234">
        <v>92</v>
      </c>
      <c r="I234" s="7"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6"/>
        <v>42576.208333333328</v>
      </c>
      <c r="O234" s="10">
        <f t="shared" si="7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v>157.89473684210526</v>
      </c>
      <c r="G235" t="s">
        <v>20</v>
      </c>
      <c r="H235">
        <v>62</v>
      </c>
      <c r="I235" s="7"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6"/>
        <v>40706.208333333336</v>
      </c>
      <c r="O235" s="10">
        <f t="shared" si="7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v>109.08</v>
      </c>
      <c r="G236" t="s">
        <v>20</v>
      </c>
      <c r="H236">
        <v>149</v>
      </c>
      <c r="I236" s="7"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6"/>
        <v>42969.208333333328</v>
      </c>
      <c r="O236" s="10">
        <f t="shared" si="7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v>41.732558139534881</v>
      </c>
      <c r="G237" t="s">
        <v>14</v>
      </c>
      <c r="H237">
        <v>92</v>
      </c>
      <c r="I237" s="7"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6"/>
        <v>42779.25</v>
      </c>
      <c r="O237" s="10">
        <f t="shared" si="7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v>10.944303797468354</v>
      </c>
      <c r="G238" t="s">
        <v>14</v>
      </c>
      <c r="H238">
        <v>57</v>
      </c>
      <c r="I238" s="7"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6"/>
        <v>43641.208333333328</v>
      </c>
      <c r="O238" s="10">
        <f t="shared" si="7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v>159.3763440860215</v>
      </c>
      <c r="G239" t="s">
        <v>20</v>
      </c>
      <c r="H239">
        <v>329</v>
      </c>
      <c r="I239" s="7"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6"/>
        <v>41754.208333333336</v>
      </c>
      <c r="O239" s="10">
        <f t="shared" si="7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v>422.41666666666669</v>
      </c>
      <c r="G240" t="s">
        <v>20</v>
      </c>
      <c r="H240">
        <v>97</v>
      </c>
      <c r="I240" s="7"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6"/>
        <v>43083.25</v>
      </c>
      <c r="O240" s="10">
        <f t="shared" si="7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v>97.71875</v>
      </c>
      <c r="G241" t="s">
        <v>14</v>
      </c>
      <c r="H241">
        <v>41</v>
      </c>
      <c r="I241" s="7"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6"/>
        <v>42245.208333333328</v>
      </c>
      <c r="O241" s="10">
        <f t="shared" si="7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v>418.78911564625849</v>
      </c>
      <c r="G242" t="s">
        <v>20</v>
      </c>
      <c r="H242">
        <v>1784</v>
      </c>
      <c r="I242" s="7"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6"/>
        <v>40396.208333333336</v>
      </c>
      <c r="O242" s="10">
        <f t="shared" si="7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v>101.91632047477745</v>
      </c>
      <c r="G243" t="s">
        <v>20</v>
      </c>
      <c r="H243">
        <v>1684</v>
      </c>
      <c r="I243" s="7"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6"/>
        <v>41742.208333333336</v>
      </c>
      <c r="O243" s="10">
        <f t="shared" si="7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v>127.72619047619047</v>
      </c>
      <c r="G244" t="s">
        <v>20</v>
      </c>
      <c r="H244">
        <v>250</v>
      </c>
      <c r="I244" s="7"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6"/>
        <v>42865.208333333328</v>
      </c>
      <c r="O244" s="10">
        <f t="shared" si="7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v>445.21739130434781</v>
      </c>
      <c r="G245" t="s">
        <v>20</v>
      </c>
      <c r="H245">
        <v>238</v>
      </c>
      <c r="I245" s="7"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6"/>
        <v>43163.25</v>
      </c>
      <c r="O245" s="10">
        <f t="shared" si="7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v>569.71428571428578</v>
      </c>
      <c r="G246" t="s">
        <v>20</v>
      </c>
      <c r="H246">
        <v>53</v>
      </c>
      <c r="I246" s="7"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6"/>
        <v>41834.208333333336</v>
      </c>
      <c r="O246" s="10">
        <f t="shared" si="7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v>509.34482758620686</v>
      </c>
      <c r="G247" t="s">
        <v>20</v>
      </c>
      <c r="H247">
        <v>214</v>
      </c>
      <c r="I247" s="7"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6"/>
        <v>41736.208333333336</v>
      </c>
      <c r="O247" s="10">
        <f t="shared" si="7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v>325.5333333333333</v>
      </c>
      <c r="G248" t="s">
        <v>20</v>
      </c>
      <c r="H248">
        <v>222</v>
      </c>
      <c r="I248" s="7"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6"/>
        <v>41491.208333333336</v>
      </c>
      <c r="O248" s="10">
        <f t="shared" si="7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v>932.61616161616166</v>
      </c>
      <c r="G249" t="s">
        <v>20</v>
      </c>
      <c r="H249">
        <v>1884</v>
      </c>
      <c r="I249" s="7"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6"/>
        <v>42726.25</v>
      </c>
      <c r="O249" s="10">
        <f t="shared" si="7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v>211.33870967741933</v>
      </c>
      <c r="G250" t="s">
        <v>20</v>
      </c>
      <c r="H250">
        <v>218</v>
      </c>
      <c r="I250" s="7"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6"/>
        <v>42004.25</v>
      </c>
      <c r="O250" s="10">
        <f t="shared" si="7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v>273.32520325203251</v>
      </c>
      <c r="G251" t="s">
        <v>20</v>
      </c>
      <c r="H251">
        <v>6465</v>
      </c>
      <c r="I251" s="7"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6"/>
        <v>42006.25</v>
      </c>
      <c r="O251" s="10">
        <f t="shared" si="7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v>3</v>
      </c>
      <c r="G252" t="s">
        <v>14</v>
      </c>
      <c r="H252">
        <v>1</v>
      </c>
      <c r="I252" s="7"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6"/>
        <v>40203.25</v>
      </c>
      <c r="O252" s="10">
        <f t="shared" si="7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v>54.084507042253513</v>
      </c>
      <c r="G253" t="s">
        <v>14</v>
      </c>
      <c r="H253">
        <v>101</v>
      </c>
      <c r="I253" s="7"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6"/>
        <v>41252.25</v>
      </c>
      <c r="O253" s="10">
        <f t="shared" si="7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v>626.29999999999995</v>
      </c>
      <c r="G254" t="s">
        <v>20</v>
      </c>
      <c r="H254">
        <v>59</v>
      </c>
      <c r="I254" s="7"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6"/>
        <v>41572.208333333336</v>
      </c>
      <c r="O254" s="10">
        <f t="shared" si="7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v>89.021399176954731</v>
      </c>
      <c r="G255" t="s">
        <v>14</v>
      </c>
      <c r="H255">
        <v>1335</v>
      </c>
      <c r="I255" s="7"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6"/>
        <v>40641.208333333336</v>
      </c>
      <c r="O255" s="10">
        <f t="shared" si="7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v>184.89130434782609</v>
      </c>
      <c r="G256" t="s">
        <v>20</v>
      </c>
      <c r="H256">
        <v>88</v>
      </c>
      <c r="I256" s="7"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6"/>
        <v>42787.25</v>
      </c>
      <c r="O256" s="10">
        <f t="shared" si="7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v>120.16770186335404</v>
      </c>
      <c r="G257" t="s">
        <v>20</v>
      </c>
      <c r="H257">
        <v>1697</v>
      </c>
      <c r="I257" s="7"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6"/>
        <v>40590.25</v>
      </c>
      <c r="O257" s="10">
        <f t="shared" si="7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v>23.390243902439025</v>
      </c>
      <c r="G258" t="s">
        <v>14</v>
      </c>
      <c r="H258">
        <v>15</v>
      </c>
      <c r="I258" s="7"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6"/>
        <v>42393.25</v>
      </c>
      <c r="O258" s="10">
        <f t="shared" si="7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v>146</v>
      </c>
      <c r="G259" t="s">
        <v>20</v>
      </c>
      <c r="H259">
        <v>92</v>
      </c>
      <c r="I259" s="7"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8">(((L259/60)/60)/24)+DATE(1970,1,1)</f>
        <v>41338.25</v>
      </c>
      <c r="O259" s="10">
        <f t="shared" ref="O259:O322" si="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v>268.48</v>
      </c>
      <c r="G260" t="s">
        <v>20</v>
      </c>
      <c r="H260">
        <v>186</v>
      </c>
      <c r="I260" s="7"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8"/>
        <v>42712.25</v>
      </c>
      <c r="O260" s="10">
        <f t="shared" si="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v>597.5</v>
      </c>
      <c r="G261" t="s">
        <v>20</v>
      </c>
      <c r="H261">
        <v>138</v>
      </c>
      <c r="I261" s="7"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8"/>
        <v>41251.25</v>
      </c>
      <c r="O261" s="10">
        <f t="shared" si="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v>157.69841269841268</v>
      </c>
      <c r="G262" t="s">
        <v>20</v>
      </c>
      <c r="H262">
        <v>261</v>
      </c>
      <c r="I262" s="7"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8"/>
        <v>41180.208333333336</v>
      </c>
      <c r="O262" s="10">
        <f t="shared" si="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v>31.201660735468568</v>
      </c>
      <c r="G263" t="s">
        <v>14</v>
      </c>
      <c r="H263">
        <v>454</v>
      </c>
      <c r="I263" s="7"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8"/>
        <v>40415.208333333336</v>
      </c>
      <c r="O263" s="10">
        <f t="shared" si="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v>313.41176470588238</v>
      </c>
      <c r="G264" t="s">
        <v>20</v>
      </c>
      <c r="H264">
        <v>107</v>
      </c>
      <c r="I264" s="7"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8"/>
        <v>40638.208333333336</v>
      </c>
      <c r="O264" s="10">
        <f t="shared" si="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v>370.89655172413791</v>
      </c>
      <c r="G265" t="s">
        <v>20</v>
      </c>
      <c r="H265">
        <v>199</v>
      </c>
      <c r="I265" s="7"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8"/>
        <v>40187.25</v>
      </c>
      <c r="O265" s="10">
        <f t="shared" si="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v>362.66447368421052</v>
      </c>
      <c r="G266" t="s">
        <v>20</v>
      </c>
      <c r="H266">
        <v>5512</v>
      </c>
      <c r="I266" s="7"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8"/>
        <v>41317.25</v>
      </c>
      <c r="O266" s="10">
        <f t="shared" si="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v>123.08163265306122</v>
      </c>
      <c r="G267" t="s">
        <v>20</v>
      </c>
      <c r="H267">
        <v>86</v>
      </c>
      <c r="I267" s="7"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8"/>
        <v>42372.25</v>
      </c>
      <c r="O267" s="10">
        <f t="shared" si="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v>76.766756032171585</v>
      </c>
      <c r="G268" t="s">
        <v>14</v>
      </c>
      <c r="H268">
        <v>3182</v>
      </c>
      <c r="I268" s="7"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8"/>
        <v>41950.25</v>
      </c>
      <c r="O268" s="10">
        <f t="shared" si="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v>233.62012987012989</v>
      </c>
      <c r="G269" t="s">
        <v>20</v>
      </c>
      <c r="H269">
        <v>2768</v>
      </c>
      <c r="I269" s="7"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8"/>
        <v>41206.208333333336</v>
      </c>
      <c r="O269" s="10">
        <f t="shared" si="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v>180.53333333333333</v>
      </c>
      <c r="G270" t="s">
        <v>20</v>
      </c>
      <c r="H270">
        <v>48</v>
      </c>
      <c r="I270" s="7"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8"/>
        <v>41186.208333333336</v>
      </c>
      <c r="O270" s="10">
        <f t="shared" si="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v>252.62857142857143</v>
      </c>
      <c r="G271" t="s">
        <v>20</v>
      </c>
      <c r="H271">
        <v>87</v>
      </c>
      <c r="I271" s="7"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8"/>
        <v>43496.25</v>
      </c>
      <c r="O271" s="10">
        <f t="shared" si="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v>27.176538240368025</v>
      </c>
      <c r="G272" t="s">
        <v>74</v>
      </c>
      <c r="H272">
        <v>1890</v>
      </c>
      <c r="I272" s="7"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8"/>
        <v>40514.25</v>
      </c>
      <c r="O272" s="10">
        <f t="shared" si="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v>1.2706571242680547</v>
      </c>
      <c r="G273" t="s">
        <v>47</v>
      </c>
      <c r="H273">
        <v>61</v>
      </c>
      <c r="I273" s="7"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8"/>
        <v>42345.25</v>
      </c>
      <c r="O273" s="10">
        <f t="shared" si="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v>304.0097847358121</v>
      </c>
      <c r="G274" t="s">
        <v>20</v>
      </c>
      <c r="H274">
        <v>1894</v>
      </c>
      <c r="I274" s="7"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8"/>
        <v>43656.208333333328</v>
      </c>
      <c r="O274" s="10">
        <f t="shared" si="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v>137.23076923076923</v>
      </c>
      <c r="G275" t="s">
        <v>20</v>
      </c>
      <c r="H275">
        <v>282</v>
      </c>
      <c r="I275" s="7"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8"/>
        <v>42995.208333333328</v>
      </c>
      <c r="O275" s="10">
        <f t="shared" si="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v>32.208333333333336</v>
      </c>
      <c r="G276" t="s">
        <v>14</v>
      </c>
      <c r="H276">
        <v>15</v>
      </c>
      <c r="I276" s="7"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8"/>
        <v>43045.25</v>
      </c>
      <c r="O276" s="10">
        <f t="shared" si="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v>241.51282051282053</v>
      </c>
      <c r="G277" t="s">
        <v>20</v>
      </c>
      <c r="H277">
        <v>116</v>
      </c>
      <c r="I277" s="7"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8"/>
        <v>43561.208333333328</v>
      </c>
      <c r="O277" s="10">
        <f t="shared" si="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v>96.8</v>
      </c>
      <c r="G278" t="s">
        <v>14</v>
      </c>
      <c r="H278">
        <v>133</v>
      </c>
      <c r="I278" s="7"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8"/>
        <v>41018.208333333336</v>
      </c>
      <c r="O278" s="10">
        <f t="shared" si="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v>1066.4285714285716</v>
      </c>
      <c r="G279" t="s">
        <v>20</v>
      </c>
      <c r="H279">
        <v>83</v>
      </c>
      <c r="I279" s="7"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8"/>
        <v>40378.208333333336</v>
      </c>
      <c r="O279" s="10">
        <f t="shared" si="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v>325.88888888888891</v>
      </c>
      <c r="G280" t="s">
        <v>20</v>
      </c>
      <c r="H280">
        <v>91</v>
      </c>
      <c r="I280" s="7"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8"/>
        <v>41239.25</v>
      </c>
      <c r="O280" s="10">
        <f t="shared" si="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v>170.70000000000002</v>
      </c>
      <c r="G281" t="s">
        <v>20</v>
      </c>
      <c r="H281">
        <v>546</v>
      </c>
      <c r="I281" s="7"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8"/>
        <v>43346.208333333328</v>
      </c>
      <c r="O281" s="10">
        <f t="shared" si="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v>581.44000000000005</v>
      </c>
      <c r="G282" t="s">
        <v>20</v>
      </c>
      <c r="H282">
        <v>393</v>
      </c>
      <c r="I282" s="7"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8"/>
        <v>43060.25</v>
      </c>
      <c r="O282" s="10">
        <f t="shared" si="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v>91.520972644376897</v>
      </c>
      <c r="G283" t="s">
        <v>14</v>
      </c>
      <c r="H283">
        <v>2062</v>
      </c>
      <c r="I283" s="7"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8"/>
        <v>40979.25</v>
      </c>
      <c r="O283" s="10">
        <f t="shared" si="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v>108.04761904761904</v>
      </c>
      <c r="G284" t="s">
        <v>20</v>
      </c>
      <c r="H284">
        <v>133</v>
      </c>
      <c r="I284" s="7"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8"/>
        <v>42701.25</v>
      </c>
      <c r="O284" s="10">
        <f t="shared" si="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v>18.728395061728396</v>
      </c>
      <c r="G285" t="s">
        <v>14</v>
      </c>
      <c r="H285">
        <v>29</v>
      </c>
      <c r="I285" s="7"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8"/>
        <v>42520.208333333328</v>
      </c>
      <c r="O285" s="10">
        <f t="shared" si="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v>83.193877551020407</v>
      </c>
      <c r="G286" t="s">
        <v>14</v>
      </c>
      <c r="H286">
        <v>132</v>
      </c>
      <c r="I286" s="7"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8"/>
        <v>41030.208333333336</v>
      </c>
      <c r="O286" s="10">
        <f t="shared" si="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v>706.33333333333337</v>
      </c>
      <c r="G287" t="s">
        <v>20</v>
      </c>
      <c r="H287">
        <v>254</v>
      </c>
      <c r="I287" s="7"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8"/>
        <v>42623.208333333328</v>
      </c>
      <c r="O287" s="10">
        <f t="shared" si="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v>17.446030330062445</v>
      </c>
      <c r="G288" t="s">
        <v>74</v>
      </c>
      <c r="H288">
        <v>184</v>
      </c>
      <c r="I288" s="7"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8"/>
        <v>42697.25</v>
      </c>
      <c r="O288" s="10">
        <f t="shared" si="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v>209.73015873015873</v>
      </c>
      <c r="G289" t="s">
        <v>20</v>
      </c>
      <c r="H289">
        <v>176</v>
      </c>
      <c r="I289" s="7"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8"/>
        <v>42122.208333333328</v>
      </c>
      <c r="O289" s="10">
        <f t="shared" si="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v>97.785714285714292</v>
      </c>
      <c r="G290" t="s">
        <v>14</v>
      </c>
      <c r="H290">
        <v>137</v>
      </c>
      <c r="I290" s="7"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8"/>
        <v>40982.208333333336</v>
      </c>
      <c r="O290" s="10">
        <f t="shared" si="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v>1684.25</v>
      </c>
      <c r="G291" t="s">
        <v>20</v>
      </c>
      <c r="H291">
        <v>337</v>
      </c>
      <c r="I291" s="7"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8"/>
        <v>42219.208333333328</v>
      </c>
      <c r="O291" s="10">
        <f t="shared" si="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v>54.402135231316727</v>
      </c>
      <c r="G292" t="s">
        <v>14</v>
      </c>
      <c r="H292">
        <v>908</v>
      </c>
      <c r="I292" s="7"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8"/>
        <v>41404.208333333336</v>
      </c>
      <c r="O292" s="10">
        <f t="shared" si="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v>456.61111111111109</v>
      </c>
      <c r="G293" t="s">
        <v>20</v>
      </c>
      <c r="H293">
        <v>107</v>
      </c>
      <c r="I293" s="7"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8"/>
        <v>40831.208333333336</v>
      </c>
      <c r="O293" s="10">
        <f t="shared" si="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v>9.8219178082191778</v>
      </c>
      <c r="G294" t="s">
        <v>14</v>
      </c>
      <c r="H294">
        <v>10</v>
      </c>
      <c r="I294" s="7"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8"/>
        <v>40984.208333333336</v>
      </c>
      <c r="O294" s="10">
        <f t="shared" si="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v>16.384615384615383</v>
      </c>
      <c r="G295" t="s">
        <v>74</v>
      </c>
      <c r="H295">
        <v>32</v>
      </c>
      <c r="I295" s="7"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8"/>
        <v>40456.208333333336</v>
      </c>
      <c r="O295" s="10">
        <f t="shared" si="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v>1339.6666666666667</v>
      </c>
      <c r="G296" t="s">
        <v>20</v>
      </c>
      <c r="H296">
        <v>183</v>
      </c>
      <c r="I296" s="7"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8"/>
        <v>43399.208333333328</v>
      </c>
      <c r="O296" s="10">
        <f t="shared" si="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v>35.650077760497666</v>
      </c>
      <c r="G297" t="s">
        <v>14</v>
      </c>
      <c r="H297">
        <v>1910</v>
      </c>
      <c r="I297" s="7"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8"/>
        <v>41562.208333333336</v>
      </c>
      <c r="O297" s="10">
        <f t="shared" si="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v>54.950819672131146</v>
      </c>
      <c r="G298" t="s">
        <v>14</v>
      </c>
      <c r="H298">
        <v>38</v>
      </c>
      <c r="I298" s="7"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8"/>
        <v>43493.25</v>
      </c>
      <c r="O298" s="10">
        <f t="shared" si="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v>94.236111111111114</v>
      </c>
      <c r="G299" t="s">
        <v>14</v>
      </c>
      <c r="H299">
        <v>104</v>
      </c>
      <c r="I299" s="7"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8"/>
        <v>41653.25</v>
      </c>
      <c r="O299" s="10">
        <f t="shared" si="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v>143.91428571428571</v>
      </c>
      <c r="G300" t="s">
        <v>20</v>
      </c>
      <c r="H300">
        <v>72</v>
      </c>
      <c r="I300" s="7"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8"/>
        <v>42426.25</v>
      </c>
      <c r="O300" s="10">
        <f t="shared" si="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v>51.421052631578945</v>
      </c>
      <c r="G301" t="s">
        <v>14</v>
      </c>
      <c r="H301">
        <v>49</v>
      </c>
      <c r="I301" s="7"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8"/>
        <v>42432.25</v>
      </c>
      <c r="O301" s="10">
        <f t="shared" si="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v>5</v>
      </c>
      <c r="G302" t="s">
        <v>14</v>
      </c>
      <c r="H302">
        <v>1</v>
      </c>
      <c r="I302" s="7"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8"/>
        <v>42977.208333333328</v>
      </c>
      <c r="O302" s="10">
        <f t="shared" si="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v>1344.6666666666667</v>
      </c>
      <c r="G303" t="s">
        <v>20</v>
      </c>
      <c r="H303">
        <v>295</v>
      </c>
      <c r="I303" s="7"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8"/>
        <v>42061.25</v>
      </c>
      <c r="O303" s="10">
        <f t="shared" si="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v>31.844940867279899</v>
      </c>
      <c r="G304" t="s">
        <v>14</v>
      </c>
      <c r="H304">
        <v>245</v>
      </c>
      <c r="I304" s="7"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8"/>
        <v>43345.208333333328</v>
      </c>
      <c r="O304" s="10">
        <f t="shared" si="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v>82.617647058823536</v>
      </c>
      <c r="G305" t="s">
        <v>14</v>
      </c>
      <c r="H305">
        <v>32</v>
      </c>
      <c r="I305" s="7"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8"/>
        <v>42376.25</v>
      </c>
      <c r="O305" s="10">
        <f t="shared" si="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v>546.14285714285722</v>
      </c>
      <c r="G306" t="s">
        <v>20</v>
      </c>
      <c r="H306">
        <v>142</v>
      </c>
      <c r="I306" s="7"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8"/>
        <v>42589.208333333328</v>
      </c>
      <c r="O306" s="10">
        <f t="shared" si="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v>286.21428571428572</v>
      </c>
      <c r="G307" t="s">
        <v>20</v>
      </c>
      <c r="H307">
        <v>85</v>
      </c>
      <c r="I307" s="7"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8"/>
        <v>42448.208333333328</v>
      </c>
      <c r="O307" s="10">
        <f t="shared" si="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v>7.9076923076923071</v>
      </c>
      <c r="G308" t="s">
        <v>14</v>
      </c>
      <c r="H308">
        <v>7</v>
      </c>
      <c r="I308" s="7"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8"/>
        <v>42930.208333333328</v>
      </c>
      <c r="O308" s="10">
        <f t="shared" si="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v>132.13677811550153</v>
      </c>
      <c r="G309" t="s">
        <v>20</v>
      </c>
      <c r="H309">
        <v>659</v>
      </c>
      <c r="I309" s="7"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8"/>
        <v>41066.208333333336</v>
      </c>
      <c r="O309" s="10">
        <f t="shared" si="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v>74.077834179357026</v>
      </c>
      <c r="G310" t="s">
        <v>14</v>
      </c>
      <c r="H310">
        <v>803</v>
      </c>
      <c r="I310" s="7"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8"/>
        <v>40651.208333333336</v>
      </c>
      <c r="O310" s="10">
        <f t="shared" si="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v>75.292682926829272</v>
      </c>
      <c r="G311" t="s">
        <v>74</v>
      </c>
      <c r="H311">
        <v>75</v>
      </c>
      <c r="I311" s="7"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8"/>
        <v>40807.208333333336</v>
      </c>
      <c r="O311" s="10">
        <f t="shared" si="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v>20.333333333333332</v>
      </c>
      <c r="G312" t="s">
        <v>14</v>
      </c>
      <c r="H312">
        <v>16</v>
      </c>
      <c r="I312" s="7"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8"/>
        <v>40277.208333333336</v>
      </c>
      <c r="O312" s="10">
        <f t="shared" si="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v>203.36507936507937</v>
      </c>
      <c r="G313" t="s">
        <v>20</v>
      </c>
      <c r="H313">
        <v>121</v>
      </c>
      <c r="I313" s="7"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8"/>
        <v>40590.25</v>
      </c>
      <c r="O313" s="10">
        <f t="shared" si="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v>310.2284263959391</v>
      </c>
      <c r="G314" t="s">
        <v>20</v>
      </c>
      <c r="H314">
        <v>3742</v>
      </c>
      <c r="I314" s="7"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8"/>
        <v>41572.208333333336</v>
      </c>
      <c r="O314" s="10">
        <f t="shared" si="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v>395.31818181818181</v>
      </c>
      <c r="G315" t="s">
        <v>20</v>
      </c>
      <c r="H315">
        <v>223</v>
      </c>
      <c r="I315" s="7"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8"/>
        <v>40966.25</v>
      </c>
      <c r="O315" s="10">
        <f t="shared" si="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v>294.71428571428572</v>
      </c>
      <c r="G316" t="s">
        <v>20</v>
      </c>
      <c r="H316">
        <v>133</v>
      </c>
      <c r="I316" s="7"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8"/>
        <v>43536.208333333328</v>
      </c>
      <c r="O316" s="10">
        <f t="shared" si="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v>33.89473684210526</v>
      </c>
      <c r="G317" t="s">
        <v>14</v>
      </c>
      <c r="H317">
        <v>31</v>
      </c>
      <c r="I317" s="7"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8"/>
        <v>41783.208333333336</v>
      </c>
      <c r="O317" s="10">
        <f t="shared" si="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v>66.677083333333329</v>
      </c>
      <c r="G318" t="s">
        <v>14</v>
      </c>
      <c r="H318">
        <v>108</v>
      </c>
      <c r="I318" s="7"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8"/>
        <v>43788.25</v>
      </c>
      <c r="O318" s="10">
        <f t="shared" si="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v>19.227272727272727</v>
      </c>
      <c r="G319" t="s">
        <v>14</v>
      </c>
      <c r="H319">
        <v>30</v>
      </c>
      <c r="I319" s="7"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8"/>
        <v>42869.208333333328</v>
      </c>
      <c r="O319" s="10">
        <f t="shared" si="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v>15.842105263157894</v>
      </c>
      <c r="G320" t="s">
        <v>14</v>
      </c>
      <c r="H320">
        <v>17</v>
      </c>
      <c r="I320" s="7"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8"/>
        <v>41684.25</v>
      </c>
      <c r="O320" s="10">
        <f t="shared" si="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v>38.702380952380956</v>
      </c>
      <c r="G321" t="s">
        <v>74</v>
      </c>
      <c r="H321">
        <v>64</v>
      </c>
      <c r="I321" s="7"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8"/>
        <v>40402.208333333336</v>
      </c>
      <c r="O321" s="10">
        <f t="shared" si="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v>9.5876777251184837</v>
      </c>
      <c r="G322" t="s">
        <v>14</v>
      </c>
      <c r="H322">
        <v>80</v>
      </c>
      <c r="I322" s="7"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8"/>
        <v>40673.208333333336</v>
      </c>
      <c r="O322" s="10">
        <f t="shared" si="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v>94.144366197183089</v>
      </c>
      <c r="G323" t="s">
        <v>14</v>
      </c>
      <c r="H323">
        <v>2468</v>
      </c>
      <c r="I323" s="7"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10">(((L323/60)/60)/24)+DATE(1970,1,1)</f>
        <v>40634.208333333336</v>
      </c>
      <c r="O323" s="10">
        <f t="shared" ref="O323:O386" si="11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v>166.56234096692114</v>
      </c>
      <c r="G324" t="s">
        <v>20</v>
      </c>
      <c r="H324">
        <v>5168</v>
      </c>
      <c r="I324" s="7"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10"/>
        <v>40507.25</v>
      </c>
      <c r="O324" s="10">
        <f t="shared" si="1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v>24.134831460674157</v>
      </c>
      <c r="G325" t="s">
        <v>14</v>
      </c>
      <c r="H325">
        <v>26</v>
      </c>
      <c r="I325" s="7"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10"/>
        <v>41725.208333333336</v>
      </c>
      <c r="O325" s="10">
        <f t="shared" si="1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v>164.05633802816902</v>
      </c>
      <c r="G326" t="s">
        <v>20</v>
      </c>
      <c r="H326">
        <v>307</v>
      </c>
      <c r="I326" s="7"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10"/>
        <v>42176.208333333328</v>
      </c>
      <c r="O326" s="10">
        <f t="shared" si="1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v>90.723076923076931</v>
      </c>
      <c r="G327" t="s">
        <v>14</v>
      </c>
      <c r="H327">
        <v>73</v>
      </c>
      <c r="I327" s="7"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10"/>
        <v>43267.208333333328</v>
      </c>
      <c r="O327" s="10">
        <f t="shared" si="1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v>46.194444444444443</v>
      </c>
      <c r="G328" t="s">
        <v>14</v>
      </c>
      <c r="H328">
        <v>128</v>
      </c>
      <c r="I328" s="7"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10"/>
        <v>42364.25</v>
      </c>
      <c r="O328" s="10">
        <f t="shared" si="1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v>38.53846153846154</v>
      </c>
      <c r="G329" t="s">
        <v>14</v>
      </c>
      <c r="H329">
        <v>33</v>
      </c>
      <c r="I329" s="7"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10"/>
        <v>43705.208333333328</v>
      </c>
      <c r="O329" s="10">
        <f t="shared" si="1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v>133.56231003039514</v>
      </c>
      <c r="G330" t="s">
        <v>20</v>
      </c>
      <c r="H330">
        <v>2441</v>
      </c>
      <c r="I330" s="7"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10"/>
        <v>43434.25</v>
      </c>
      <c r="O330" s="10">
        <f t="shared" si="1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v>22.896588486140725</v>
      </c>
      <c r="G331" t="s">
        <v>47</v>
      </c>
      <c r="H331">
        <v>211</v>
      </c>
      <c r="I331" s="7"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10"/>
        <v>42716.25</v>
      </c>
      <c r="O331" s="10">
        <f t="shared" si="1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v>184.95548961424333</v>
      </c>
      <c r="G332" t="s">
        <v>20</v>
      </c>
      <c r="H332">
        <v>1385</v>
      </c>
      <c r="I332" s="7"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10"/>
        <v>43077.25</v>
      </c>
      <c r="O332" s="10">
        <f t="shared" si="1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v>443.72727272727275</v>
      </c>
      <c r="G333" t="s">
        <v>20</v>
      </c>
      <c r="H333">
        <v>190</v>
      </c>
      <c r="I333" s="7"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10"/>
        <v>40896.25</v>
      </c>
      <c r="O333" s="10">
        <f t="shared" si="1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v>199.9806763285024</v>
      </c>
      <c r="G334" t="s">
        <v>20</v>
      </c>
      <c r="H334">
        <v>470</v>
      </c>
      <c r="I334" s="7"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10"/>
        <v>41361.208333333336</v>
      </c>
      <c r="O334" s="10">
        <f t="shared" si="1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v>123.95833333333333</v>
      </c>
      <c r="G335" t="s">
        <v>20</v>
      </c>
      <c r="H335">
        <v>253</v>
      </c>
      <c r="I335" s="7"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10"/>
        <v>43424.25</v>
      </c>
      <c r="O335" s="10">
        <f t="shared" si="1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v>186.61329305135951</v>
      </c>
      <c r="G336" t="s">
        <v>20</v>
      </c>
      <c r="H336">
        <v>1113</v>
      </c>
      <c r="I336" s="7"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10"/>
        <v>43110.25</v>
      </c>
      <c r="O336" s="10">
        <f t="shared" si="1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v>114.28538550057536</v>
      </c>
      <c r="G337" t="s">
        <v>20</v>
      </c>
      <c r="H337">
        <v>2283</v>
      </c>
      <c r="I337" s="7"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10"/>
        <v>43784.25</v>
      </c>
      <c r="O337" s="10">
        <f t="shared" si="1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v>97.032531824611041</v>
      </c>
      <c r="G338" t="s">
        <v>14</v>
      </c>
      <c r="H338">
        <v>1072</v>
      </c>
      <c r="I338" s="7"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10"/>
        <v>40527.25</v>
      </c>
      <c r="O338" s="10">
        <f t="shared" si="1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v>122.81904761904762</v>
      </c>
      <c r="G339" t="s">
        <v>20</v>
      </c>
      <c r="H339">
        <v>1095</v>
      </c>
      <c r="I339" s="7"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10"/>
        <v>43780.25</v>
      </c>
      <c r="O339" s="10">
        <f t="shared" si="1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v>179.14326647564468</v>
      </c>
      <c r="G340" t="s">
        <v>20</v>
      </c>
      <c r="H340">
        <v>1690</v>
      </c>
      <c r="I340" s="7"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10"/>
        <v>40821.208333333336</v>
      </c>
      <c r="O340" s="10">
        <f t="shared" si="1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v>79.951577402787962</v>
      </c>
      <c r="G341" t="s">
        <v>74</v>
      </c>
      <c r="H341">
        <v>1297</v>
      </c>
      <c r="I341" s="7"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10"/>
        <v>42949.208333333328</v>
      </c>
      <c r="O341" s="10">
        <f t="shared" si="1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v>94.242587601078171</v>
      </c>
      <c r="G342" t="s">
        <v>14</v>
      </c>
      <c r="H342">
        <v>393</v>
      </c>
      <c r="I342" s="7"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10"/>
        <v>40889.25</v>
      </c>
      <c r="O342" s="10">
        <f t="shared" si="1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v>84.669291338582681</v>
      </c>
      <c r="G343" t="s">
        <v>14</v>
      </c>
      <c r="H343">
        <v>1257</v>
      </c>
      <c r="I343" s="7"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10"/>
        <v>42244.208333333328</v>
      </c>
      <c r="O343" s="10">
        <f t="shared" si="1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v>66.521920668058456</v>
      </c>
      <c r="G344" t="s">
        <v>14</v>
      </c>
      <c r="H344">
        <v>328</v>
      </c>
      <c r="I344" s="7"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10"/>
        <v>41475.208333333336</v>
      </c>
      <c r="O344" s="10">
        <f t="shared" si="1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v>53.922222222222224</v>
      </c>
      <c r="G345" t="s">
        <v>14</v>
      </c>
      <c r="H345">
        <v>147</v>
      </c>
      <c r="I345" s="7"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10"/>
        <v>41597.25</v>
      </c>
      <c r="O345" s="10">
        <f t="shared" si="1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v>41.983299595141702</v>
      </c>
      <c r="G346" t="s">
        <v>14</v>
      </c>
      <c r="H346">
        <v>830</v>
      </c>
      <c r="I346" s="7"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10"/>
        <v>43122.25</v>
      </c>
      <c r="O346" s="10">
        <f t="shared" si="1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v>14.69479695431472</v>
      </c>
      <c r="G347" t="s">
        <v>14</v>
      </c>
      <c r="H347">
        <v>331</v>
      </c>
      <c r="I347" s="7"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10"/>
        <v>42194.208333333328</v>
      </c>
      <c r="O347" s="10">
        <f t="shared" si="1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v>34.475000000000001</v>
      </c>
      <c r="G348" t="s">
        <v>14</v>
      </c>
      <c r="H348">
        <v>25</v>
      </c>
      <c r="I348" s="7"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10"/>
        <v>42971.208333333328</v>
      </c>
      <c r="O348" s="10">
        <f t="shared" si="1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v>1400.7777777777778</v>
      </c>
      <c r="G349" t="s">
        <v>20</v>
      </c>
      <c r="H349">
        <v>191</v>
      </c>
      <c r="I349" s="7"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10"/>
        <v>42046.25</v>
      </c>
      <c r="O349" s="10">
        <f t="shared" si="1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v>71.770351758793964</v>
      </c>
      <c r="G350" t="s">
        <v>14</v>
      </c>
      <c r="H350">
        <v>3483</v>
      </c>
      <c r="I350" s="7"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10"/>
        <v>42782.25</v>
      </c>
      <c r="O350" s="10">
        <f t="shared" si="1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v>53.074115044247783</v>
      </c>
      <c r="G351" t="s">
        <v>14</v>
      </c>
      <c r="H351">
        <v>923</v>
      </c>
      <c r="I351" s="7"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10"/>
        <v>42930.208333333328</v>
      </c>
      <c r="O351" s="10">
        <f t="shared" si="1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v>5</v>
      </c>
      <c r="G352" t="s">
        <v>14</v>
      </c>
      <c r="H352">
        <v>1</v>
      </c>
      <c r="I352" s="7"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10"/>
        <v>42144.208333333328</v>
      </c>
      <c r="O352" s="10">
        <f t="shared" si="1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v>127.70715249662618</v>
      </c>
      <c r="G353" t="s">
        <v>20</v>
      </c>
      <c r="H353">
        <v>2013</v>
      </c>
      <c r="I353" s="7"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10"/>
        <v>42240.208333333328</v>
      </c>
      <c r="O353" s="10">
        <f t="shared" si="1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v>34.892857142857139</v>
      </c>
      <c r="G354" t="s">
        <v>14</v>
      </c>
      <c r="H354">
        <v>33</v>
      </c>
      <c r="I354" s="7"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10"/>
        <v>42315.25</v>
      </c>
      <c r="O354" s="10">
        <f t="shared" si="1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v>410.59821428571428</v>
      </c>
      <c r="G355" t="s">
        <v>20</v>
      </c>
      <c r="H355">
        <v>1703</v>
      </c>
      <c r="I355" s="7"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10"/>
        <v>43651.208333333328</v>
      </c>
      <c r="O355" s="10">
        <f t="shared" si="1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v>123.73770491803278</v>
      </c>
      <c r="G356" t="s">
        <v>20</v>
      </c>
      <c r="H356">
        <v>80</v>
      </c>
      <c r="I356" s="7"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10"/>
        <v>41520.208333333336</v>
      </c>
      <c r="O356" s="10">
        <f t="shared" si="1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v>58.973684210526315</v>
      </c>
      <c r="G357" t="s">
        <v>47</v>
      </c>
      <c r="H357">
        <v>86</v>
      </c>
      <c r="I357" s="7"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10"/>
        <v>42757.25</v>
      </c>
      <c r="O357" s="10">
        <f t="shared" si="1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v>36.892473118279568</v>
      </c>
      <c r="G358" t="s">
        <v>14</v>
      </c>
      <c r="H358">
        <v>40</v>
      </c>
      <c r="I358" s="7"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10"/>
        <v>40922.25</v>
      </c>
      <c r="O358" s="10">
        <f t="shared" si="1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v>184.91304347826087</v>
      </c>
      <c r="G359" t="s">
        <v>20</v>
      </c>
      <c r="H359">
        <v>41</v>
      </c>
      <c r="I359" s="7"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10"/>
        <v>42250.208333333328</v>
      </c>
      <c r="O359" s="10">
        <f t="shared" si="1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v>11.814432989690722</v>
      </c>
      <c r="G360" t="s">
        <v>14</v>
      </c>
      <c r="H360">
        <v>23</v>
      </c>
      <c r="I360" s="7"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10"/>
        <v>43322.208333333328</v>
      </c>
      <c r="O360" s="10">
        <f t="shared" si="1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v>298.7</v>
      </c>
      <c r="G361" t="s">
        <v>20</v>
      </c>
      <c r="H361">
        <v>187</v>
      </c>
      <c r="I361" s="7"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10"/>
        <v>40782.208333333336</v>
      </c>
      <c r="O361" s="10">
        <f t="shared" si="1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v>226.35175879396985</v>
      </c>
      <c r="G362" t="s">
        <v>20</v>
      </c>
      <c r="H362">
        <v>2875</v>
      </c>
      <c r="I362" s="7"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10"/>
        <v>40544.25</v>
      </c>
      <c r="O362" s="10">
        <f t="shared" si="1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v>173.56363636363636</v>
      </c>
      <c r="G363" t="s">
        <v>20</v>
      </c>
      <c r="H363">
        <v>88</v>
      </c>
      <c r="I363" s="7"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10"/>
        <v>43015.208333333328</v>
      </c>
      <c r="O363" s="10">
        <f t="shared" si="1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v>371.75675675675677</v>
      </c>
      <c r="G364" t="s">
        <v>20</v>
      </c>
      <c r="H364">
        <v>191</v>
      </c>
      <c r="I364" s="7"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10"/>
        <v>40570.25</v>
      </c>
      <c r="O364" s="10">
        <f t="shared" si="1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v>160.19230769230771</v>
      </c>
      <c r="G365" t="s">
        <v>20</v>
      </c>
      <c r="H365">
        <v>139</v>
      </c>
      <c r="I365" s="7"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10"/>
        <v>40904.25</v>
      </c>
      <c r="O365" s="10">
        <f t="shared" si="1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v>1616.3333333333335</v>
      </c>
      <c r="G366" t="s">
        <v>20</v>
      </c>
      <c r="H366">
        <v>186</v>
      </c>
      <c r="I366" s="7"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10"/>
        <v>43164.25</v>
      </c>
      <c r="O366" s="10">
        <f t="shared" si="1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v>733.4375</v>
      </c>
      <c r="G367" t="s">
        <v>20</v>
      </c>
      <c r="H367">
        <v>112</v>
      </c>
      <c r="I367" s="7"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10"/>
        <v>42733.25</v>
      </c>
      <c r="O367" s="10">
        <f t="shared" si="1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v>592.11111111111109</v>
      </c>
      <c r="G368" t="s">
        <v>20</v>
      </c>
      <c r="H368">
        <v>101</v>
      </c>
      <c r="I368" s="7"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10"/>
        <v>40546.25</v>
      </c>
      <c r="O368" s="10">
        <f t="shared" si="1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v>18.888888888888889</v>
      </c>
      <c r="G369" t="s">
        <v>14</v>
      </c>
      <c r="H369">
        <v>75</v>
      </c>
      <c r="I369" s="7"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10"/>
        <v>41930.208333333336</v>
      </c>
      <c r="O369" s="10">
        <f t="shared" si="1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v>276.80769230769232</v>
      </c>
      <c r="G370" t="s">
        <v>20</v>
      </c>
      <c r="H370">
        <v>206</v>
      </c>
      <c r="I370" s="7"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10"/>
        <v>40464.208333333336</v>
      </c>
      <c r="O370" s="10">
        <f t="shared" si="1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v>273.01851851851848</v>
      </c>
      <c r="G371" t="s">
        <v>20</v>
      </c>
      <c r="H371">
        <v>154</v>
      </c>
      <c r="I371" s="7"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10"/>
        <v>41308.25</v>
      </c>
      <c r="O371" s="10">
        <f t="shared" si="1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v>159.36331255565449</v>
      </c>
      <c r="G372" t="s">
        <v>20</v>
      </c>
      <c r="H372">
        <v>5966</v>
      </c>
      <c r="I372" s="7"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10"/>
        <v>43570.208333333328</v>
      </c>
      <c r="O372" s="10">
        <f t="shared" si="1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v>67.869978858350947</v>
      </c>
      <c r="G373" t="s">
        <v>14</v>
      </c>
      <c r="H373">
        <v>2176</v>
      </c>
      <c r="I373" s="7"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10"/>
        <v>42043.25</v>
      </c>
      <c r="O373" s="10">
        <f t="shared" si="1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v>1591.5555555555554</v>
      </c>
      <c r="G374" t="s">
        <v>20</v>
      </c>
      <c r="H374">
        <v>169</v>
      </c>
      <c r="I374" s="7"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10"/>
        <v>42012.25</v>
      </c>
      <c r="O374" s="10">
        <f t="shared" si="1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v>730.18222222222221</v>
      </c>
      <c r="G375" t="s">
        <v>20</v>
      </c>
      <c r="H375">
        <v>2106</v>
      </c>
      <c r="I375" s="7"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10"/>
        <v>42964.208333333328</v>
      </c>
      <c r="O375" s="10">
        <f t="shared" si="1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v>13.185782556750297</v>
      </c>
      <c r="G376" t="s">
        <v>14</v>
      </c>
      <c r="H376">
        <v>441</v>
      </c>
      <c r="I376" s="7"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10"/>
        <v>43476.25</v>
      </c>
      <c r="O376" s="10">
        <f t="shared" si="1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v>54.777777777777779</v>
      </c>
      <c r="G377" t="s">
        <v>14</v>
      </c>
      <c r="H377">
        <v>25</v>
      </c>
      <c r="I377" s="7"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10"/>
        <v>42293.208333333328</v>
      </c>
      <c r="O377" s="10">
        <f t="shared" si="1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v>361.02941176470591</v>
      </c>
      <c r="G378" t="s">
        <v>20</v>
      </c>
      <c r="H378">
        <v>131</v>
      </c>
      <c r="I378" s="7"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10"/>
        <v>41826.208333333336</v>
      </c>
      <c r="O378" s="10">
        <f t="shared" si="1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v>10.257545271629779</v>
      </c>
      <c r="G379" t="s">
        <v>14</v>
      </c>
      <c r="H379">
        <v>127</v>
      </c>
      <c r="I379" s="7"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10"/>
        <v>43760.208333333328</v>
      </c>
      <c r="O379" s="10">
        <f t="shared" si="1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v>13.962962962962964</v>
      </c>
      <c r="G380" t="s">
        <v>14</v>
      </c>
      <c r="H380">
        <v>355</v>
      </c>
      <c r="I380" s="7"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10"/>
        <v>43241.208333333328</v>
      </c>
      <c r="O380" s="10">
        <f t="shared" si="1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v>40.444444444444443</v>
      </c>
      <c r="G381" t="s">
        <v>14</v>
      </c>
      <c r="H381">
        <v>44</v>
      </c>
      <c r="I381" s="7"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10"/>
        <v>40843.208333333336</v>
      </c>
      <c r="O381" s="10">
        <f t="shared" si="1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v>160.32</v>
      </c>
      <c r="G382" t="s">
        <v>20</v>
      </c>
      <c r="H382">
        <v>84</v>
      </c>
      <c r="I382" s="7"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10"/>
        <v>41448.208333333336</v>
      </c>
      <c r="O382" s="10">
        <f t="shared" si="1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v>183.9433962264151</v>
      </c>
      <c r="G383" t="s">
        <v>20</v>
      </c>
      <c r="H383">
        <v>155</v>
      </c>
      <c r="I383" s="7"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10"/>
        <v>42163.208333333328</v>
      </c>
      <c r="O383" s="10">
        <f t="shared" si="1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v>63.769230769230766</v>
      </c>
      <c r="G384" t="s">
        <v>14</v>
      </c>
      <c r="H384">
        <v>67</v>
      </c>
      <c r="I384" s="7"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10"/>
        <v>43024.208333333328</v>
      </c>
      <c r="O384" s="10">
        <f t="shared" si="1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v>225.38095238095238</v>
      </c>
      <c r="G385" t="s">
        <v>20</v>
      </c>
      <c r="H385">
        <v>189</v>
      </c>
      <c r="I385" s="7"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10"/>
        <v>43509.25</v>
      </c>
      <c r="O385" s="10">
        <f t="shared" si="1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v>172.00961538461539</v>
      </c>
      <c r="G386" t="s">
        <v>20</v>
      </c>
      <c r="H386">
        <v>4799</v>
      </c>
      <c r="I386" s="7"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10"/>
        <v>42776.25</v>
      </c>
      <c r="O386" s="10">
        <f t="shared" si="1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v>146.16709511568124</v>
      </c>
      <c r="G387" t="s">
        <v>20</v>
      </c>
      <c r="H387">
        <v>1137</v>
      </c>
      <c r="I387" s="7"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12">(((L387/60)/60)/24)+DATE(1970,1,1)</f>
        <v>43553.208333333328</v>
      </c>
      <c r="O387" s="10">
        <f t="shared" ref="O387:O450" si="13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v>76.42361623616236</v>
      </c>
      <c r="G388" t="s">
        <v>14</v>
      </c>
      <c r="H388">
        <v>1068</v>
      </c>
      <c r="I388" s="7"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12"/>
        <v>40355.208333333336</v>
      </c>
      <c r="O388" s="10">
        <f t="shared" si="13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v>39.261467889908261</v>
      </c>
      <c r="G389" t="s">
        <v>14</v>
      </c>
      <c r="H389">
        <v>424</v>
      </c>
      <c r="I389" s="7"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12"/>
        <v>41072.208333333336</v>
      </c>
      <c r="O389" s="10">
        <f t="shared" si="13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v>11.270034843205574</v>
      </c>
      <c r="G390" t="s">
        <v>74</v>
      </c>
      <c r="H390">
        <v>145</v>
      </c>
      <c r="I390" s="7"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12"/>
        <v>40912.25</v>
      </c>
      <c r="O390" s="10">
        <f t="shared" si="13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v>122.11084337349398</v>
      </c>
      <c r="G391" t="s">
        <v>20</v>
      </c>
      <c r="H391">
        <v>1152</v>
      </c>
      <c r="I391" s="7"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12"/>
        <v>40479.208333333336</v>
      </c>
      <c r="O391" s="10">
        <f t="shared" si="13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v>186.54166666666669</v>
      </c>
      <c r="G392" t="s">
        <v>20</v>
      </c>
      <c r="H392">
        <v>50</v>
      </c>
      <c r="I392" s="7"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12"/>
        <v>41530.208333333336</v>
      </c>
      <c r="O392" s="10">
        <f t="shared" si="13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v>7.2731788079470201</v>
      </c>
      <c r="G393" t="s">
        <v>14</v>
      </c>
      <c r="H393">
        <v>151</v>
      </c>
      <c r="I393" s="7"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12"/>
        <v>41653.25</v>
      </c>
      <c r="O393" s="10">
        <f t="shared" si="13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v>65.642371234207957</v>
      </c>
      <c r="G394" t="s">
        <v>14</v>
      </c>
      <c r="H394">
        <v>1608</v>
      </c>
      <c r="I394" s="7"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12"/>
        <v>40549.25</v>
      </c>
      <c r="O394" s="10">
        <f t="shared" si="13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v>228.96178343949046</v>
      </c>
      <c r="G395" t="s">
        <v>20</v>
      </c>
      <c r="H395">
        <v>3059</v>
      </c>
      <c r="I395" s="7"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12"/>
        <v>42933.208333333328</v>
      </c>
      <c r="O395" s="10">
        <f t="shared" si="13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v>469.37499999999994</v>
      </c>
      <c r="G396" t="s">
        <v>20</v>
      </c>
      <c r="H396">
        <v>34</v>
      </c>
      <c r="I396" s="7"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12"/>
        <v>41484.208333333336</v>
      </c>
      <c r="O396" s="10">
        <f t="shared" si="13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v>130.11267605633802</v>
      </c>
      <c r="G397" t="s">
        <v>20</v>
      </c>
      <c r="H397">
        <v>220</v>
      </c>
      <c r="I397" s="7"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12"/>
        <v>40885.25</v>
      </c>
      <c r="O397" s="10">
        <f t="shared" si="13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v>167.05422993492408</v>
      </c>
      <c r="G398" t="s">
        <v>20</v>
      </c>
      <c r="H398">
        <v>1604</v>
      </c>
      <c r="I398" s="7"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12"/>
        <v>43378.208333333328</v>
      </c>
      <c r="O398" s="10">
        <f t="shared" si="13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v>173.8641975308642</v>
      </c>
      <c r="G399" t="s">
        <v>20</v>
      </c>
      <c r="H399">
        <v>454</v>
      </c>
      <c r="I399" s="7"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12"/>
        <v>41417.208333333336</v>
      </c>
      <c r="O399" s="10">
        <f t="shared" si="13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v>717.76470588235293</v>
      </c>
      <c r="G400" t="s">
        <v>20</v>
      </c>
      <c r="H400">
        <v>123</v>
      </c>
      <c r="I400" s="7"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12"/>
        <v>43228.208333333328</v>
      </c>
      <c r="O400" s="10">
        <f t="shared" si="13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v>63.850976361767728</v>
      </c>
      <c r="G401" t="s">
        <v>14</v>
      </c>
      <c r="H401">
        <v>941</v>
      </c>
      <c r="I401" s="7"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12"/>
        <v>40576.25</v>
      </c>
      <c r="O401" s="10">
        <f t="shared" si="13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v>2</v>
      </c>
      <c r="G402" t="s">
        <v>14</v>
      </c>
      <c r="H402">
        <v>1</v>
      </c>
      <c r="I402" s="7"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12"/>
        <v>41502.208333333336</v>
      </c>
      <c r="O402" s="10">
        <f t="shared" si="13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v>1530.2222222222222</v>
      </c>
      <c r="G403" t="s">
        <v>20</v>
      </c>
      <c r="H403">
        <v>299</v>
      </c>
      <c r="I403" s="7"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12"/>
        <v>43765.208333333328</v>
      </c>
      <c r="O403" s="10">
        <f t="shared" si="13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v>40.356164383561641</v>
      </c>
      <c r="G404" t="s">
        <v>14</v>
      </c>
      <c r="H404">
        <v>40</v>
      </c>
      <c r="I404" s="7"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12"/>
        <v>40914.25</v>
      </c>
      <c r="O404" s="10">
        <f t="shared" si="13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v>86.220633299284984</v>
      </c>
      <c r="G405" t="s">
        <v>14</v>
      </c>
      <c r="H405">
        <v>3015</v>
      </c>
      <c r="I405" s="7"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12"/>
        <v>40310.208333333336</v>
      </c>
      <c r="O405" s="10">
        <f t="shared" si="13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v>315.58486707566465</v>
      </c>
      <c r="G406" t="s">
        <v>20</v>
      </c>
      <c r="H406">
        <v>2237</v>
      </c>
      <c r="I406" s="7"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12"/>
        <v>43053.25</v>
      </c>
      <c r="O406" s="10">
        <f t="shared" si="13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v>89.618243243243242</v>
      </c>
      <c r="G407" t="s">
        <v>14</v>
      </c>
      <c r="H407">
        <v>435</v>
      </c>
      <c r="I407" s="7"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12"/>
        <v>43255.208333333328</v>
      </c>
      <c r="O407" s="10">
        <f t="shared" si="13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v>182.14503816793894</v>
      </c>
      <c r="G408" t="s">
        <v>20</v>
      </c>
      <c r="H408">
        <v>645</v>
      </c>
      <c r="I408" s="7"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12"/>
        <v>41304.25</v>
      </c>
      <c r="O408" s="10">
        <f t="shared" si="13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v>355.88235294117646</v>
      </c>
      <c r="G409" t="s">
        <v>20</v>
      </c>
      <c r="H409">
        <v>484</v>
      </c>
      <c r="I409" s="7"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12"/>
        <v>43751.208333333328</v>
      </c>
      <c r="O409" s="10">
        <f t="shared" si="13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v>131.83695652173913</v>
      </c>
      <c r="G410" t="s">
        <v>20</v>
      </c>
      <c r="H410">
        <v>154</v>
      </c>
      <c r="I410" s="7"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12"/>
        <v>42541.208333333328</v>
      </c>
      <c r="O410" s="10">
        <f t="shared" si="13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v>46.315634218289084</v>
      </c>
      <c r="G411" t="s">
        <v>14</v>
      </c>
      <c r="H411">
        <v>714</v>
      </c>
      <c r="I411" s="7"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12"/>
        <v>42843.208333333328</v>
      </c>
      <c r="O411" s="10">
        <f t="shared" si="13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v>36.132726089785294</v>
      </c>
      <c r="G412" t="s">
        <v>47</v>
      </c>
      <c r="H412">
        <v>1111</v>
      </c>
      <c r="I412" s="7"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12"/>
        <v>42122.208333333328</v>
      </c>
      <c r="O412" s="10">
        <f t="shared" si="13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v>104.62820512820512</v>
      </c>
      <c r="G413" t="s">
        <v>20</v>
      </c>
      <c r="H413">
        <v>82</v>
      </c>
      <c r="I413" s="7"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12"/>
        <v>42884.208333333328</v>
      </c>
      <c r="O413" s="10">
        <f t="shared" si="13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v>668.85714285714289</v>
      </c>
      <c r="G414" t="s">
        <v>20</v>
      </c>
      <c r="H414">
        <v>134</v>
      </c>
      <c r="I414" s="7"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12"/>
        <v>41642.25</v>
      </c>
      <c r="O414" s="10">
        <f t="shared" si="13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v>62.072823218997364</v>
      </c>
      <c r="G415" t="s">
        <v>47</v>
      </c>
      <c r="H415">
        <v>1089</v>
      </c>
      <c r="I415" s="7"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12"/>
        <v>43431.25</v>
      </c>
      <c r="O415" s="10">
        <f t="shared" si="13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v>84.699787460148784</v>
      </c>
      <c r="G416" t="s">
        <v>14</v>
      </c>
      <c r="H416">
        <v>5497</v>
      </c>
      <c r="I416" s="7"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12"/>
        <v>40288.208333333336</v>
      </c>
      <c r="O416" s="10">
        <f t="shared" si="13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v>11.059030837004405</v>
      </c>
      <c r="G417" t="s">
        <v>14</v>
      </c>
      <c r="H417">
        <v>418</v>
      </c>
      <c r="I417" s="7"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12"/>
        <v>40921.25</v>
      </c>
      <c r="O417" s="10">
        <f t="shared" si="13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v>43.838781575037146</v>
      </c>
      <c r="G418" t="s">
        <v>14</v>
      </c>
      <c r="H418">
        <v>1439</v>
      </c>
      <c r="I418" s="7"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12"/>
        <v>40560.25</v>
      </c>
      <c r="O418" s="10">
        <f t="shared" si="13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v>55.470588235294116</v>
      </c>
      <c r="G419" t="s">
        <v>14</v>
      </c>
      <c r="H419">
        <v>15</v>
      </c>
      <c r="I419" s="7"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12"/>
        <v>43407.208333333328</v>
      </c>
      <c r="O419" s="10">
        <f t="shared" si="13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v>57.399511301160658</v>
      </c>
      <c r="G420" t="s">
        <v>14</v>
      </c>
      <c r="H420">
        <v>1999</v>
      </c>
      <c r="I420" s="7"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12"/>
        <v>41035.208333333336</v>
      </c>
      <c r="O420" s="10">
        <f t="shared" si="13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v>123.43497363796135</v>
      </c>
      <c r="G421" t="s">
        <v>20</v>
      </c>
      <c r="H421">
        <v>5203</v>
      </c>
      <c r="I421" s="7"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12"/>
        <v>40899.25</v>
      </c>
      <c r="O421" s="10">
        <f t="shared" si="13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v>128.46</v>
      </c>
      <c r="G422" t="s">
        <v>20</v>
      </c>
      <c r="H422">
        <v>94</v>
      </c>
      <c r="I422" s="7"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12"/>
        <v>42911.208333333328</v>
      </c>
      <c r="O422" s="10">
        <f t="shared" si="13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v>63.989361702127653</v>
      </c>
      <c r="G423" t="s">
        <v>14</v>
      </c>
      <c r="H423">
        <v>118</v>
      </c>
      <c r="I423" s="7"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12"/>
        <v>42915.208333333328</v>
      </c>
      <c r="O423" s="10">
        <f t="shared" si="13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v>127.29885057471265</v>
      </c>
      <c r="G424" t="s">
        <v>20</v>
      </c>
      <c r="H424">
        <v>205</v>
      </c>
      <c r="I424" s="7"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12"/>
        <v>40285.208333333336</v>
      </c>
      <c r="O424" s="10">
        <f t="shared" si="13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v>10.638024357239512</v>
      </c>
      <c r="G425" t="s">
        <v>14</v>
      </c>
      <c r="H425">
        <v>162</v>
      </c>
      <c r="I425" s="7"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12"/>
        <v>40808.208333333336</v>
      </c>
      <c r="O425" s="10">
        <f t="shared" si="13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v>40.470588235294116</v>
      </c>
      <c r="G426" t="s">
        <v>14</v>
      </c>
      <c r="H426">
        <v>83</v>
      </c>
      <c r="I426" s="7"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12"/>
        <v>43208.208333333328</v>
      </c>
      <c r="O426" s="10">
        <f t="shared" si="13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v>287.66666666666663</v>
      </c>
      <c r="G427" t="s">
        <v>20</v>
      </c>
      <c r="H427">
        <v>92</v>
      </c>
      <c r="I427" s="7"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12"/>
        <v>42213.208333333328</v>
      </c>
      <c r="O427" s="10">
        <f t="shared" si="13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v>572.94444444444446</v>
      </c>
      <c r="G428" t="s">
        <v>20</v>
      </c>
      <c r="H428">
        <v>219</v>
      </c>
      <c r="I428" s="7"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12"/>
        <v>41332.25</v>
      </c>
      <c r="O428" s="10">
        <f t="shared" si="13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v>112.90429799426933</v>
      </c>
      <c r="G429" t="s">
        <v>20</v>
      </c>
      <c r="H429">
        <v>2526</v>
      </c>
      <c r="I429" s="7"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12"/>
        <v>41895.208333333336</v>
      </c>
      <c r="O429" s="10">
        <f t="shared" si="13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v>46.387573964497044</v>
      </c>
      <c r="G430" t="s">
        <v>14</v>
      </c>
      <c r="H430">
        <v>747</v>
      </c>
      <c r="I430" s="7"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12"/>
        <v>40585.25</v>
      </c>
      <c r="O430" s="10">
        <f t="shared" si="13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v>90.675916230366497</v>
      </c>
      <c r="G431" t="s">
        <v>74</v>
      </c>
      <c r="H431">
        <v>2138</v>
      </c>
      <c r="I431" s="7"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12"/>
        <v>41680.25</v>
      </c>
      <c r="O431" s="10">
        <f t="shared" si="13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v>67.740740740740748</v>
      </c>
      <c r="G432" t="s">
        <v>14</v>
      </c>
      <c r="H432">
        <v>84</v>
      </c>
      <c r="I432" s="7"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12"/>
        <v>43737.208333333328</v>
      </c>
      <c r="O432" s="10">
        <f t="shared" si="13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v>192.49019607843135</v>
      </c>
      <c r="G433" t="s">
        <v>20</v>
      </c>
      <c r="H433">
        <v>94</v>
      </c>
      <c r="I433" s="7"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12"/>
        <v>43273.208333333328</v>
      </c>
      <c r="O433" s="10">
        <f t="shared" si="13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v>82.714285714285722</v>
      </c>
      <c r="G434" t="s">
        <v>14</v>
      </c>
      <c r="H434">
        <v>91</v>
      </c>
      <c r="I434" s="7"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12"/>
        <v>41761.208333333336</v>
      </c>
      <c r="O434" s="10">
        <f t="shared" si="13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v>54.163920922570021</v>
      </c>
      <c r="G435" t="s">
        <v>14</v>
      </c>
      <c r="H435">
        <v>792</v>
      </c>
      <c r="I435" s="7"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12"/>
        <v>41603.25</v>
      </c>
      <c r="O435" s="10">
        <f t="shared" si="13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v>16.722222222222221</v>
      </c>
      <c r="G436" t="s">
        <v>74</v>
      </c>
      <c r="H436">
        <v>10</v>
      </c>
      <c r="I436" s="7"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12"/>
        <v>42705.25</v>
      </c>
      <c r="O436" s="10">
        <f t="shared" si="13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v>116.87664041994749</v>
      </c>
      <c r="G437" t="s">
        <v>20</v>
      </c>
      <c r="H437">
        <v>1713</v>
      </c>
      <c r="I437" s="7"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12"/>
        <v>41988.25</v>
      </c>
      <c r="O437" s="10">
        <f t="shared" si="13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v>1052.1538461538462</v>
      </c>
      <c r="G438" t="s">
        <v>20</v>
      </c>
      <c r="H438">
        <v>249</v>
      </c>
      <c r="I438" s="7"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12"/>
        <v>43575.208333333328</v>
      </c>
      <c r="O438" s="10">
        <f t="shared" si="13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v>123.07407407407408</v>
      </c>
      <c r="G439" t="s">
        <v>20</v>
      </c>
      <c r="H439">
        <v>192</v>
      </c>
      <c r="I439" s="7"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12"/>
        <v>42260.208333333328</v>
      </c>
      <c r="O439" s="10">
        <f t="shared" si="13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v>178.63855421686748</v>
      </c>
      <c r="G440" t="s">
        <v>20</v>
      </c>
      <c r="H440">
        <v>247</v>
      </c>
      <c r="I440" s="7"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12"/>
        <v>41337.25</v>
      </c>
      <c r="O440" s="10">
        <f t="shared" si="13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v>355.28169014084506</v>
      </c>
      <c r="G441" t="s">
        <v>20</v>
      </c>
      <c r="H441">
        <v>2293</v>
      </c>
      <c r="I441" s="7"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12"/>
        <v>42680.208333333328</v>
      </c>
      <c r="O441" s="10">
        <f t="shared" si="13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v>161.90634146341463</v>
      </c>
      <c r="G442" t="s">
        <v>20</v>
      </c>
      <c r="H442">
        <v>3131</v>
      </c>
      <c r="I442" s="7"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12"/>
        <v>42916.208333333328</v>
      </c>
      <c r="O442" s="10">
        <f t="shared" si="13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v>24.914285714285715</v>
      </c>
      <c r="G443" t="s">
        <v>14</v>
      </c>
      <c r="H443">
        <v>32</v>
      </c>
      <c r="I443" s="7"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12"/>
        <v>41025.208333333336</v>
      </c>
      <c r="O443" s="10">
        <f t="shared" si="13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v>198.72222222222223</v>
      </c>
      <c r="G444" t="s">
        <v>20</v>
      </c>
      <c r="H444">
        <v>143</v>
      </c>
      <c r="I444" s="7"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12"/>
        <v>42980.208333333328</v>
      </c>
      <c r="O444" s="10">
        <f t="shared" si="13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v>34.752688172043008</v>
      </c>
      <c r="G445" t="s">
        <v>74</v>
      </c>
      <c r="H445">
        <v>90</v>
      </c>
      <c r="I445" s="7"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12"/>
        <v>40451.208333333336</v>
      </c>
      <c r="O445" s="10">
        <f t="shared" si="13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v>176.41935483870967</v>
      </c>
      <c r="G446" t="s">
        <v>20</v>
      </c>
      <c r="H446">
        <v>296</v>
      </c>
      <c r="I446" s="7"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12"/>
        <v>40748.208333333336</v>
      </c>
      <c r="O446" s="10">
        <f t="shared" si="13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v>511.38095238095235</v>
      </c>
      <c r="G447" t="s">
        <v>20</v>
      </c>
      <c r="H447">
        <v>170</v>
      </c>
      <c r="I447" s="7"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12"/>
        <v>40515.25</v>
      </c>
      <c r="O447" s="10">
        <f t="shared" si="13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v>82.044117647058826</v>
      </c>
      <c r="G448" t="s">
        <v>14</v>
      </c>
      <c r="H448">
        <v>186</v>
      </c>
      <c r="I448" s="7"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12"/>
        <v>41261.25</v>
      </c>
      <c r="O448" s="10">
        <f t="shared" si="13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v>24.326030927835053</v>
      </c>
      <c r="G449" t="s">
        <v>74</v>
      </c>
      <c r="H449">
        <v>439</v>
      </c>
      <c r="I449" s="7"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12"/>
        <v>43088.25</v>
      </c>
      <c r="O449" s="10">
        <f t="shared" si="13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v>50.482758620689658</v>
      </c>
      <c r="G450" t="s">
        <v>14</v>
      </c>
      <c r="H450">
        <v>605</v>
      </c>
      <c r="I450" s="7"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12"/>
        <v>41378.208333333336</v>
      </c>
      <c r="O450" s="10">
        <f t="shared" si="13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v>967</v>
      </c>
      <c r="G451" t="s">
        <v>20</v>
      </c>
      <c r="H451">
        <v>86</v>
      </c>
      <c r="I451" s="7"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14">(((L451/60)/60)/24)+DATE(1970,1,1)</f>
        <v>43530.25</v>
      </c>
      <c r="O451" s="10">
        <f t="shared" ref="O451:O514" si="15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v>4</v>
      </c>
      <c r="G452" t="s">
        <v>14</v>
      </c>
      <c r="H452">
        <v>1</v>
      </c>
      <c r="I452" s="7"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14"/>
        <v>43394.208333333328</v>
      </c>
      <c r="O452" s="10">
        <f t="shared" si="15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v>122.84501347708894</v>
      </c>
      <c r="G453" t="s">
        <v>20</v>
      </c>
      <c r="H453">
        <v>6286</v>
      </c>
      <c r="I453" s="7"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14"/>
        <v>42935.208333333328</v>
      </c>
      <c r="O453" s="10">
        <f t="shared" si="15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v>63.4375</v>
      </c>
      <c r="G454" t="s">
        <v>14</v>
      </c>
      <c r="H454">
        <v>31</v>
      </c>
      <c r="I454" s="7"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14"/>
        <v>40365.208333333336</v>
      </c>
      <c r="O454" s="10">
        <f t="shared" si="15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v>56.331688596491226</v>
      </c>
      <c r="G455" t="s">
        <v>14</v>
      </c>
      <c r="H455">
        <v>1181</v>
      </c>
      <c r="I455" s="7"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14"/>
        <v>42705.25</v>
      </c>
      <c r="O455" s="10">
        <f t="shared" si="15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v>44.074999999999996</v>
      </c>
      <c r="G456" t="s">
        <v>14</v>
      </c>
      <c r="H456">
        <v>39</v>
      </c>
      <c r="I456" s="7"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14"/>
        <v>41568.208333333336</v>
      </c>
      <c r="O456" s="10">
        <f t="shared" si="15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v>118.37253218884121</v>
      </c>
      <c r="G457" t="s">
        <v>20</v>
      </c>
      <c r="H457">
        <v>3727</v>
      </c>
      <c r="I457" s="7"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14"/>
        <v>40809.208333333336</v>
      </c>
      <c r="O457" s="10">
        <f t="shared" si="15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v>104.1243169398907</v>
      </c>
      <c r="G458" t="s">
        <v>20</v>
      </c>
      <c r="H458">
        <v>1605</v>
      </c>
      <c r="I458" s="7"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14"/>
        <v>43141.25</v>
      </c>
      <c r="O458" s="10">
        <f t="shared" si="15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v>26.640000000000004</v>
      </c>
      <c r="G459" t="s">
        <v>14</v>
      </c>
      <c r="H459">
        <v>46</v>
      </c>
      <c r="I459" s="7"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14"/>
        <v>42657.208333333328</v>
      </c>
      <c r="O459" s="10">
        <f t="shared" si="15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v>351.20118343195264</v>
      </c>
      <c r="G460" t="s">
        <v>20</v>
      </c>
      <c r="H460">
        <v>2120</v>
      </c>
      <c r="I460" s="7"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14"/>
        <v>40265.208333333336</v>
      </c>
      <c r="O460" s="10">
        <f t="shared" si="15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v>90.063492063492063</v>
      </c>
      <c r="G461" t="s">
        <v>14</v>
      </c>
      <c r="H461">
        <v>105</v>
      </c>
      <c r="I461" s="7"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14"/>
        <v>42001.25</v>
      </c>
      <c r="O461" s="10">
        <f t="shared" si="15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v>171.625</v>
      </c>
      <c r="G462" t="s">
        <v>20</v>
      </c>
      <c r="H462">
        <v>50</v>
      </c>
      <c r="I462" s="7"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14"/>
        <v>40399.208333333336</v>
      </c>
      <c r="O462" s="10">
        <f t="shared" si="15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v>141.04655870445345</v>
      </c>
      <c r="G463" t="s">
        <v>20</v>
      </c>
      <c r="H463">
        <v>2080</v>
      </c>
      <c r="I463" s="7"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14"/>
        <v>41757.208333333336</v>
      </c>
      <c r="O463" s="10">
        <f t="shared" si="15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v>30.57944915254237</v>
      </c>
      <c r="G464" t="s">
        <v>14</v>
      </c>
      <c r="H464">
        <v>535</v>
      </c>
      <c r="I464" s="7"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14"/>
        <v>41304.25</v>
      </c>
      <c r="O464" s="10">
        <f t="shared" si="15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v>108.16455696202532</v>
      </c>
      <c r="G465" t="s">
        <v>20</v>
      </c>
      <c r="H465">
        <v>2105</v>
      </c>
      <c r="I465" s="7"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14"/>
        <v>41639.25</v>
      </c>
      <c r="O465" s="10">
        <f t="shared" si="15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v>133.45505617977528</v>
      </c>
      <c r="G466" t="s">
        <v>20</v>
      </c>
      <c r="H466">
        <v>2436</v>
      </c>
      <c r="I466" s="7"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14"/>
        <v>43142.25</v>
      </c>
      <c r="O466" s="10">
        <f t="shared" si="15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v>187.85106382978722</v>
      </c>
      <c r="G467" t="s">
        <v>20</v>
      </c>
      <c r="H467">
        <v>80</v>
      </c>
      <c r="I467" s="7"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14"/>
        <v>43127.25</v>
      </c>
      <c r="O467" s="10">
        <f t="shared" si="15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v>332</v>
      </c>
      <c r="G468" t="s">
        <v>20</v>
      </c>
      <c r="H468">
        <v>42</v>
      </c>
      <c r="I468" s="7"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14"/>
        <v>41409.208333333336</v>
      </c>
      <c r="O468" s="10">
        <f t="shared" si="15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v>575.21428571428578</v>
      </c>
      <c r="G469" t="s">
        <v>20</v>
      </c>
      <c r="H469">
        <v>139</v>
      </c>
      <c r="I469" s="7"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14"/>
        <v>42331.25</v>
      </c>
      <c r="O469" s="10">
        <f t="shared" si="15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v>40.5</v>
      </c>
      <c r="G470" t="s">
        <v>14</v>
      </c>
      <c r="H470">
        <v>16</v>
      </c>
      <c r="I470" s="7"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14"/>
        <v>43569.208333333328</v>
      </c>
      <c r="O470" s="10">
        <f t="shared" si="15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v>184.42857142857144</v>
      </c>
      <c r="G471" t="s">
        <v>20</v>
      </c>
      <c r="H471">
        <v>159</v>
      </c>
      <c r="I471" s="7"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14"/>
        <v>42142.208333333328</v>
      </c>
      <c r="O471" s="10">
        <f t="shared" si="15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v>285.80555555555554</v>
      </c>
      <c r="G472" t="s">
        <v>20</v>
      </c>
      <c r="H472">
        <v>381</v>
      </c>
      <c r="I472" s="7"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14"/>
        <v>42716.25</v>
      </c>
      <c r="O472" s="10">
        <f t="shared" si="15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v>319</v>
      </c>
      <c r="G473" t="s">
        <v>20</v>
      </c>
      <c r="H473">
        <v>194</v>
      </c>
      <c r="I473" s="7"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14"/>
        <v>41031.208333333336</v>
      </c>
      <c r="O473" s="10">
        <f t="shared" si="15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v>39.234070221066318</v>
      </c>
      <c r="G474" t="s">
        <v>14</v>
      </c>
      <c r="H474">
        <v>575</v>
      </c>
      <c r="I474" s="7"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14"/>
        <v>43535.208333333328</v>
      </c>
      <c r="O474" s="10">
        <f t="shared" si="15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v>178.14000000000001</v>
      </c>
      <c r="G475" t="s">
        <v>20</v>
      </c>
      <c r="H475">
        <v>106</v>
      </c>
      <c r="I475" s="7"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14"/>
        <v>43277.208333333328</v>
      </c>
      <c r="O475" s="10">
        <f t="shared" si="15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v>365.15</v>
      </c>
      <c r="G476" t="s">
        <v>20</v>
      </c>
      <c r="H476">
        <v>142</v>
      </c>
      <c r="I476" s="7"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14"/>
        <v>41989.25</v>
      </c>
      <c r="O476" s="10">
        <f t="shared" si="15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v>113.94594594594594</v>
      </c>
      <c r="G477" t="s">
        <v>20</v>
      </c>
      <c r="H477">
        <v>211</v>
      </c>
      <c r="I477" s="7"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14"/>
        <v>41450.208333333336</v>
      </c>
      <c r="O477" s="10">
        <f t="shared" si="15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v>29.828720626631856</v>
      </c>
      <c r="G478" t="s">
        <v>14</v>
      </c>
      <c r="H478">
        <v>1120</v>
      </c>
      <c r="I478" s="7"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14"/>
        <v>43322.208333333328</v>
      </c>
      <c r="O478" s="10">
        <f t="shared" si="15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v>54.270588235294113</v>
      </c>
      <c r="G479" t="s">
        <v>14</v>
      </c>
      <c r="H479">
        <v>113</v>
      </c>
      <c r="I479" s="7"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14"/>
        <v>40720.208333333336</v>
      </c>
      <c r="O479" s="10">
        <f t="shared" si="15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v>236.34156976744185</v>
      </c>
      <c r="G480" t="s">
        <v>20</v>
      </c>
      <c r="H480">
        <v>2756</v>
      </c>
      <c r="I480" s="7"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14"/>
        <v>42072.208333333328</v>
      </c>
      <c r="O480" s="10">
        <f t="shared" si="15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v>512.91666666666663</v>
      </c>
      <c r="G481" t="s">
        <v>20</v>
      </c>
      <c r="H481">
        <v>173</v>
      </c>
      <c r="I481" s="7"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14"/>
        <v>42945.208333333328</v>
      </c>
      <c r="O481" s="10">
        <f t="shared" si="15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v>100.65116279069768</v>
      </c>
      <c r="G482" t="s">
        <v>20</v>
      </c>
      <c r="H482">
        <v>87</v>
      </c>
      <c r="I482" s="7"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14"/>
        <v>40248.25</v>
      </c>
      <c r="O482" s="10">
        <f t="shared" si="15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v>81.348423194303152</v>
      </c>
      <c r="G483" t="s">
        <v>14</v>
      </c>
      <c r="H483">
        <v>1538</v>
      </c>
      <c r="I483" s="7"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14"/>
        <v>41913.208333333336</v>
      </c>
      <c r="O483" s="10">
        <f t="shared" si="15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v>16.404761904761905</v>
      </c>
      <c r="G484" t="s">
        <v>14</v>
      </c>
      <c r="H484">
        <v>9</v>
      </c>
      <c r="I484" s="7"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14"/>
        <v>40963.25</v>
      </c>
      <c r="O484" s="10">
        <f t="shared" si="15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v>52.774617067833695</v>
      </c>
      <c r="G485" t="s">
        <v>14</v>
      </c>
      <c r="H485">
        <v>554</v>
      </c>
      <c r="I485" s="7"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14"/>
        <v>43811.25</v>
      </c>
      <c r="O485" s="10">
        <f t="shared" si="15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v>260.20608108108109</v>
      </c>
      <c r="G486" t="s">
        <v>20</v>
      </c>
      <c r="H486">
        <v>1572</v>
      </c>
      <c r="I486" s="7"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14"/>
        <v>41855.208333333336</v>
      </c>
      <c r="O486" s="10">
        <f t="shared" si="15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v>30.73289183222958</v>
      </c>
      <c r="G487" t="s">
        <v>14</v>
      </c>
      <c r="H487">
        <v>648</v>
      </c>
      <c r="I487" s="7"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14"/>
        <v>43626.208333333328</v>
      </c>
      <c r="O487" s="10">
        <f t="shared" si="15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v>13.5</v>
      </c>
      <c r="G488" t="s">
        <v>14</v>
      </c>
      <c r="H488">
        <v>21</v>
      </c>
      <c r="I488" s="7"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14"/>
        <v>43168.25</v>
      </c>
      <c r="O488" s="10">
        <f t="shared" si="15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v>178.62556663644605</v>
      </c>
      <c r="G489" t="s">
        <v>20</v>
      </c>
      <c r="H489">
        <v>2346</v>
      </c>
      <c r="I489" s="7"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14"/>
        <v>42845.208333333328</v>
      </c>
      <c r="O489" s="10">
        <f t="shared" si="15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v>220.0566037735849</v>
      </c>
      <c r="G490" t="s">
        <v>20</v>
      </c>
      <c r="H490">
        <v>115</v>
      </c>
      <c r="I490" s="7"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14"/>
        <v>42403.25</v>
      </c>
      <c r="O490" s="10">
        <f t="shared" si="15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v>101.5108695652174</v>
      </c>
      <c r="G491" t="s">
        <v>20</v>
      </c>
      <c r="H491">
        <v>85</v>
      </c>
      <c r="I491" s="7"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14"/>
        <v>40406.208333333336</v>
      </c>
      <c r="O491" s="10">
        <f t="shared" si="15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v>191.5</v>
      </c>
      <c r="G492" t="s">
        <v>20</v>
      </c>
      <c r="H492">
        <v>144</v>
      </c>
      <c r="I492" s="7"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14"/>
        <v>43786.25</v>
      </c>
      <c r="O492" s="10">
        <f t="shared" si="15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v>305.34683098591546</v>
      </c>
      <c r="G493" t="s">
        <v>20</v>
      </c>
      <c r="H493">
        <v>2443</v>
      </c>
      <c r="I493" s="7"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14"/>
        <v>41456.208333333336</v>
      </c>
      <c r="O493" s="10">
        <f t="shared" si="15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v>23.995287958115181</v>
      </c>
      <c r="G494" t="s">
        <v>74</v>
      </c>
      <c r="H494">
        <v>595</v>
      </c>
      <c r="I494" s="7"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14"/>
        <v>40336.208333333336</v>
      </c>
      <c r="O494" s="10">
        <f t="shared" si="15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v>723.77777777777771</v>
      </c>
      <c r="G495" t="s">
        <v>20</v>
      </c>
      <c r="H495">
        <v>64</v>
      </c>
      <c r="I495" s="7"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14"/>
        <v>43645.208333333328</v>
      </c>
      <c r="O495" s="10">
        <f t="shared" si="15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v>547.36</v>
      </c>
      <c r="G496" t="s">
        <v>20</v>
      </c>
      <c r="H496">
        <v>268</v>
      </c>
      <c r="I496" s="7"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14"/>
        <v>40990.208333333336</v>
      </c>
      <c r="O496" s="10">
        <f t="shared" si="15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v>414.49999999999994</v>
      </c>
      <c r="G497" t="s">
        <v>20</v>
      </c>
      <c r="H497">
        <v>195</v>
      </c>
      <c r="I497" s="7"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14"/>
        <v>41800.208333333336</v>
      </c>
      <c r="O497" s="10">
        <f t="shared" si="15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v>0.90696409140369971</v>
      </c>
      <c r="G498" t="s">
        <v>14</v>
      </c>
      <c r="H498">
        <v>54</v>
      </c>
      <c r="I498" s="7"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14"/>
        <v>42876.208333333328</v>
      </c>
      <c r="O498" s="10">
        <f t="shared" si="15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v>34.173469387755098</v>
      </c>
      <c r="G499" t="s">
        <v>14</v>
      </c>
      <c r="H499">
        <v>120</v>
      </c>
      <c r="I499" s="7"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14"/>
        <v>42724.25</v>
      </c>
      <c r="O499" s="10">
        <f t="shared" si="15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v>23.948810754912099</v>
      </c>
      <c r="G500" t="s">
        <v>14</v>
      </c>
      <c r="H500">
        <v>579</v>
      </c>
      <c r="I500" s="7"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14"/>
        <v>42005.25</v>
      </c>
      <c r="O500" s="10">
        <f t="shared" si="15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v>48.072649572649574</v>
      </c>
      <c r="G501" t="s">
        <v>14</v>
      </c>
      <c r="H501">
        <v>2072</v>
      </c>
      <c r="I501" s="7"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14"/>
        <v>42444.208333333328</v>
      </c>
      <c r="O501" s="10">
        <f t="shared" si="15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v>0</v>
      </c>
      <c r="G502" t="s">
        <v>14</v>
      </c>
      <c r="H502">
        <v>0</v>
      </c>
      <c r="I502" s="7"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14"/>
        <v>41395.208333333336</v>
      </c>
      <c r="O502" s="10">
        <f t="shared" si="15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v>70.145182291666657</v>
      </c>
      <c r="G503" t="s">
        <v>14</v>
      </c>
      <c r="H503">
        <v>1796</v>
      </c>
      <c r="I503" s="7"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14"/>
        <v>41345.208333333336</v>
      </c>
      <c r="O503" s="10">
        <f t="shared" si="15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v>529.92307692307691</v>
      </c>
      <c r="G504" t="s">
        <v>20</v>
      </c>
      <c r="H504">
        <v>186</v>
      </c>
      <c r="I504" s="7"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14"/>
        <v>41117.208333333336</v>
      </c>
      <c r="O504" s="10">
        <f t="shared" si="15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v>180.32549019607845</v>
      </c>
      <c r="G505" t="s">
        <v>20</v>
      </c>
      <c r="H505">
        <v>460</v>
      </c>
      <c r="I505" s="7"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14"/>
        <v>42186.208333333328</v>
      </c>
      <c r="O505" s="10">
        <f t="shared" si="15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v>92.320000000000007</v>
      </c>
      <c r="G506" t="s">
        <v>14</v>
      </c>
      <c r="H506">
        <v>62</v>
      </c>
      <c r="I506" s="7"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14"/>
        <v>42142.208333333328</v>
      </c>
      <c r="O506" s="10">
        <f t="shared" si="15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v>13.901001112347053</v>
      </c>
      <c r="G507" t="s">
        <v>14</v>
      </c>
      <c r="H507">
        <v>347</v>
      </c>
      <c r="I507" s="7"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14"/>
        <v>41341.25</v>
      </c>
      <c r="O507" s="10">
        <f t="shared" si="15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v>927.07777777777767</v>
      </c>
      <c r="G508" t="s">
        <v>20</v>
      </c>
      <c r="H508">
        <v>2528</v>
      </c>
      <c r="I508" s="7"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14"/>
        <v>43062.25</v>
      </c>
      <c r="O508" s="10">
        <f t="shared" si="15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v>39.857142857142861</v>
      </c>
      <c r="G509" t="s">
        <v>14</v>
      </c>
      <c r="H509">
        <v>19</v>
      </c>
      <c r="I509" s="7"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14"/>
        <v>41373.208333333336</v>
      </c>
      <c r="O509" s="10">
        <f t="shared" si="15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v>112.22929936305732</v>
      </c>
      <c r="G510" t="s">
        <v>20</v>
      </c>
      <c r="H510">
        <v>3657</v>
      </c>
      <c r="I510" s="7"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14"/>
        <v>43310.208333333328</v>
      </c>
      <c r="O510" s="10">
        <f t="shared" si="15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v>70.925816023738875</v>
      </c>
      <c r="G511" t="s">
        <v>14</v>
      </c>
      <c r="H511">
        <v>1258</v>
      </c>
      <c r="I511" s="7"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14"/>
        <v>41034.208333333336</v>
      </c>
      <c r="O511" s="10">
        <f t="shared" si="15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v>119.08974358974358</v>
      </c>
      <c r="G512" t="s">
        <v>20</v>
      </c>
      <c r="H512">
        <v>131</v>
      </c>
      <c r="I512" s="7"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14"/>
        <v>43251.208333333328</v>
      </c>
      <c r="O512" s="10">
        <f t="shared" si="15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v>24.017591339648174</v>
      </c>
      <c r="G513" t="s">
        <v>14</v>
      </c>
      <c r="H513">
        <v>362</v>
      </c>
      <c r="I513" s="7"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14"/>
        <v>43671.208333333328</v>
      </c>
      <c r="O513" s="10">
        <f t="shared" si="15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v>139.31868131868131</v>
      </c>
      <c r="G514" t="s">
        <v>20</v>
      </c>
      <c r="H514">
        <v>239</v>
      </c>
      <c r="I514" s="7"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14"/>
        <v>41825.208333333336</v>
      </c>
      <c r="O514" s="10">
        <f t="shared" si="15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v>39.277108433734945</v>
      </c>
      <c r="G515" t="s">
        <v>74</v>
      </c>
      <c r="H515">
        <v>35</v>
      </c>
      <c r="I515" s="7"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16">(((L515/60)/60)/24)+DATE(1970,1,1)</f>
        <v>40430.208333333336</v>
      </c>
      <c r="O515" s="10">
        <f t="shared" ref="O515:O578" si="17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v>22.439077144917089</v>
      </c>
      <c r="G516" t="s">
        <v>74</v>
      </c>
      <c r="H516">
        <v>528</v>
      </c>
      <c r="I516" s="7"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16"/>
        <v>41614.25</v>
      </c>
      <c r="O516" s="10">
        <f t="shared" si="17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v>55.779069767441861</v>
      </c>
      <c r="G517" t="s">
        <v>14</v>
      </c>
      <c r="H517">
        <v>133</v>
      </c>
      <c r="I517" s="7"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16"/>
        <v>40900.25</v>
      </c>
      <c r="O517" s="10">
        <f t="shared" si="17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v>42.523125996810208</v>
      </c>
      <c r="G518" t="s">
        <v>14</v>
      </c>
      <c r="H518">
        <v>846</v>
      </c>
      <c r="I518" s="7"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16"/>
        <v>40396.208333333336</v>
      </c>
      <c r="O518" s="10">
        <f t="shared" si="17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v>112.00000000000001</v>
      </c>
      <c r="G519" t="s">
        <v>20</v>
      </c>
      <c r="H519">
        <v>78</v>
      </c>
      <c r="I519" s="7"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16"/>
        <v>42860.208333333328</v>
      </c>
      <c r="O519" s="10">
        <f t="shared" si="17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v>7.0681818181818183</v>
      </c>
      <c r="G520" t="s">
        <v>14</v>
      </c>
      <c r="H520">
        <v>10</v>
      </c>
      <c r="I520" s="7"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16"/>
        <v>43154.25</v>
      </c>
      <c r="O520" s="10">
        <f t="shared" si="17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v>101.74563871693867</v>
      </c>
      <c r="G521" t="s">
        <v>20</v>
      </c>
      <c r="H521">
        <v>1773</v>
      </c>
      <c r="I521" s="7"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16"/>
        <v>42012.25</v>
      </c>
      <c r="O521" s="10">
        <f t="shared" si="17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v>425.75</v>
      </c>
      <c r="G522" t="s">
        <v>20</v>
      </c>
      <c r="H522">
        <v>32</v>
      </c>
      <c r="I522" s="7"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16"/>
        <v>43574.208333333328</v>
      </c>
      <c r="O522" s="10">
        <f t="shared" si="17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v>145.53947368421052</v>
      </c>
      <c r="G523" t="s">
        <v>20</v>
      </c>
      <c r="H523">
        <v>369</v>
      </c>
      <c r="I523" s="7"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16"/>
        <v>42605.208333333328</v>
      </c>
      <c r="O523" s="10">
        <f t="shared" si="17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v>32.453465346534657</v>
      </c>
      <c r="G524" t="s">
        <v>14</v>
      </c>
      <c r="H524">
        <v>191</v>
      </c>
      <c r="I524" s="7"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16"/>
        <v>41093.208333333336</v>
      </c>
      <c r="O524" s="10">
        <f t="shared" si="17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v>700.33333333333326</v>
      </c>
      <c r="G525" t="s">
        <v>20</v>
      </c>
      <c r="H525">
        <v>89</v>
      </c>
      <c r="I525" s="7"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16"/>
        <v>40241.25</v>
      </c>
      <c r="O525" s="10">
        <f t="shared" si="17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v>83.904860392967933</v>
      </c>
      <c r="G526" t="s">
        <v>14</v>
      </c>
      <c r="H526">
        <v>1979</v>
      </c>
      <c r="I526" s="7"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16"/>
        <v>40294.208333333336</v>
      </c>
      <c r="O526" s="10">
        <f t="shared" si="17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v>84.19047619047619</v>
      </c>
      <c r="G527" t="s">
        <v>14</v>
      </c>
      <c r="H527">
        <v>63</v>
      </c>
      <c r="I527" s="7"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16"/>
        <v>40505.25</v>
      </c>
      <c r="O527" s="10">
        <f t="shared" si="17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v>155.95180722891567</v>
      </c>
      <c r="G528" t="s">
        <v>20</v>
      </c>
      <c r="H528">
        <v>147</v>
      </c>
      <c r="I528" s="7"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16"/>
        <v>42364.25</v>
      </c>
      <c r="O528" s="10">
        <f t="shared" si="17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v>99.619450317124731</v>
      </c>
      <c r="G529" t="s">
        <v>14</v>
      </c>
      <c r="H529">
        <v>6080</v>
      </c>
      <c r="I529" s="7"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16"/>
        <v>42405.25</v>
      </c>
      <c r="O529" s="10">
        <f t="shared" si="17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v>80.300000000000011</v>
      </c>
      <c r="G530" t="s">
        <v>14</v>
      </c>
      <c r="H530">
        <v>80</v>
      </c>
      <c r="I530" s="7"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16"/>
        <v>41601.25</v>
      </c>
      <c r="O530" s="10">
        <f t="shared" si="17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v>11.254901960784313</v>
      </c>
      <c r="G531" t="s">
        <v>14</v>
      </c>
      <c r="H531">
        <v>9</v>
      </c>
      <c r="I531" s="7"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16"/>
        <v>41769.208333333336</v>
      </c>
      <c r="O531" s="10">
        <f t="shared" si="17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v>91.740952380952379</v>
      </c>
      <c r="G532" t="s">
        <v>14</v>
      </c>
      <c r="H532">
        <v>1784</v>
      </c>
      <c r="I532" s="7"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16"/>
        <v>40421.208333333336</v>
      </c>
      <c r="O532" s="10">
        <f t="shared" si="17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v>95.521156936261391</v>
      </c>
      <c r="G533" t="s">
        <v>47</v>
      </c>
      <c r="H533">
        <v>3640</v>
      </c>
      <c r="I533" s="7"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16"/>
        <v>41589.25</v>
      </c>
      <c r="O533" s="10">
        <f t="shared" si="17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v>502.87499999999994</v>
      </c>
      <c r="G534" t="s">
        <v>20</v>
      </c>
      <c r="H534">
        <v>126</v>
      </c>
      <c r="I534" s="7"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16"/>
        <v>43125.25</v>
      </c>
      <c r="O534" s="10">
        <f t="shared" si="17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v>159.24394463667818</v>
      </c>
      <c r="G535" t="s">
        <v>20</v>
      </c>
      <c r="H535">
        <v>2218</v>
      </c>
      <c r="I535" s="7"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16"/>
        <v>41479.208333333336</v>
      </c>
      <c r="O535" s="10">
        <f t="shared" si="17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v>15.022446689113355</v>
      </c>
      <c r="G536" t="s">
        <v>14</v>
      </c>
      <c r="H536">
        <v>243</v>
      </c>
      <c r="I536" s="7"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16"/>
        <v>43329.208333333328</v>
      </c>
      <c r="O536" s="10">
        <f t="shared" si="17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v>482.03846153846149</v>
      </c>
      <c r="G537" t="s">
        <v>20</v>
      </c>
      <c r="H537">
        <v>202</v>
      </c>
      <c r="I537" s="7"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16"/>
        <v>43259.208333333328</v>
      </c>
      <c r="O537" s="10">
        <f t="shared" si="17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v>149.96938775510205</v>
      </c>
      <c r="G538" t="s">
        <v>20</v>
      </c>
      <c r="H538">
        <v>140</v>
      </c>
      <c r="I538" s="7"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16"/>
        <v>40414.208333333336</v>
      </c>
      <c r="O538" s="10">
        <f t="shared" si="17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v>117.22156398104266</v>
      </c>
      <c r="G539" t="s">
        <v>20</v>
      </c>
      <c r="H539">
        <v>1052</v>
      </c>
      <c r="I539" s="7"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16"/>
        <v>43342.208333333328</v>
      </c>
      <c r="O539" s="10">
        <f t="shared" si="17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v>37.695968274950431</v>
      </c>
      <c r="G540" t="s">
        <v>14</v>
      </c>
      <c r="H540">
        <v>1296</v>
      </c>
      <c r="I540" s="7"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16"/>
        <v>41539.208333333336</v>
      </c>
      <c r="O540" s="10">
        <f t="shared" si="17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v>72.653061224489804</v>
      </c>
      <c r="G541" t="s">
        <v>14</v>
      </c>
      <c r="H541">
        <v>77</v>
      </c>
      <c r="I541" s="7"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16"/>
        <v>43647.208333333328</v>
      </c>
      <c r="O541" s="10">
        <f t="shared" si="17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v>265.98113207547169</v>
      </c>
      <c r="G542" t="s">
        <v>20</v>
      </c>
      <c r="H542">
        <v>247</v>
      </c>
      <c r="I542" s="7"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16"/>
        <v>43225.208333333328</v>
      </c>
      <c r="O542" s="10">
        <f t="shared" si="17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v>24.205617977528089</v>
      </c>
      <c r="G543" t="s">
        <v>14</v>
      </c>
      <c r="H543">
        <v>395</v>
      </c>
      <c r="I543" s="7"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16"/>
        <v>42165.208333333328</v>
      </c>
      <c r="O543" s="10">
        <f t="shared" si="17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v>2.5064935064935066</v>
      </c>
      <c r="G544" t="s">
        <v>14</v>
      </c>
      <c r="H544">
        <v>49</v>
      </c>
      <c r="I544" s="7"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16"/>
        <v>42391.25</v>
      </c>
      <c r="O544" s="10">
        <f t="shared" si="17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v>16.329799764428738</v>
      </c>
      <c r="G545" t="s">
        <v>14</v>
      </c>
      <c r="H545">
        <v>180</v>
      </c>
      <c r="I545" s="7"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16"/>
        <v>41528.208333333336</v>
      </c>
      <c r="O545" s="10">
        <f t="shared" si="17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v>276.5</v>
      </c>
      <c r="G546" t="s">
        <v>20</v>
      </c>
      <c r="H546">
        <v>84</v>
      </c>
      <c r="I546" s="7"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16"/>
        <v>42377.25</v>
      </c>
      <c r="O546" s="10">
        <f t="shared" si="17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v>88.803571428571431</v>
      </c>
      <c r="G547" t="s">
        <v>14</v>
      </c>
      <c r="H547">
        <v>2690</v>
      </c>
      <c r="I547" s="7"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16"/>
        <v>43824.25</v>
      </c>
      <c r="O547" s="10">
        <f t="shared" si="17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v>163.57142857142856</v>
      </c>
      <c r="G548" t="s">
        <v>20</v>
      </c>
      <c r="H548">
        <v>88</v>
      </c>
      <c r="I548" s="7"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16"/>
        <v>43360.208333333328</v>
      </c>
      <c r="O548" s="10">
        <f t="shared" si="17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v>969</v>
      </c>
      <c r="G549" t="s">
        <v>20</v>
      </c>
      <c r="H549">
        <v>156</v>
      </c>
      <c r="I549" s="7"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16"/>
        <v>42029.25</v>
      </c>
      <c r="O549" s="10">
        <f t="shared" si="17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v>270.91376701966715</v>
      </c>
      <c r="G550" t="s">
        <v>20</v>
      </c>
      <c r="H550">
        <v>2985</v>
      </c>
      <c r="I550" s="7"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16"/>
        <v>42461.208333333328</v>
      </c>
      <c r="O550" s="10">
        <f t="shared" si="17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v>284.21355932203392</v>
      </c>
      <c r="G551" t="s">
        <v>20</v>
      </c>
      <c r="H551">
        <v>762</v>
      </c>
      <c r="I551" s="7"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16"/>
        <v>41422.208333333336</v>
      </c>
      <c r="O551" s="10">
        <f t="shared" si="17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v>4</v>
      </c>
      <c r="G552" t="s">
        <v>74</v>
      </c>
      <c r="H552">
        <v>1</v>
      </c>
      <c r="I552" s="7"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16"/>
        <v>40968.25</v>
      </c>
      <c r="O552" s="10">
        <f t="shared" si="17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v>58.6329816768462</v>
      </c>
      <c r="G553" t="s">
        <v>14</v>
      </c>
      <c r="H553">
        <v>2779</v>
      </c>
      <c r="I553" s="7"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16"/>
        <v>41993.25</v>
      </c>
      <c r="O553" s="10">
        <f t="shared" si="17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v>98.51111111111112</v>
      </c>
      <c r="G554" t="s">
        <v>14</v>
      </c>
      <c r="H554">
        <v>92</v>
      </c>
      <c r="I554" s="7"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16"/>
        <v>42700.25</v>
      </c>
      <c r="O554" s="10">
        <f t="shared" si="17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v>43.975381008206334</v>
      </c>
      <c r="G555" t="s">
        <v>14</v>
      </c>
      <c r="H555">
        <v>1028</v>
      </c>
      <c r="I555" s="7"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16"/>
        <v>40545.25</v>
      </c>
      <c r="O555" s="10">
        <f t="shared" si="17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v>151.66315789473683</v>
      </c>
      <c r="G556" t="s">
        <v>20</v>
      </c>
      <c r="H556">
        <v>554</v>
      </c>
      <c r="I556" s="7"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16"/>
        <v>42723.25</v>
      </c>
      <c r="O556" s="10">
        <f t="shared" si="17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v>223.63492063492063</v>
      </c>
      <c r="G557" t="s">
        <v>20</v>
      </c>
      <c r="H557">
        <v>135</v>
      </c>
      <c r="I557" s="7"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16"/>
        <v>41731.208333333336</v>
      </c>
      <c r="O557" s="10">
        <f t="shared" si="17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v>239.75</v>
      </c>
      <c r="G558" t="s">
        <v>20</v>
      </c>
      <c r="H558">
        <v>122</v>
      </c>
      <c r="I558" s="7"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16"/>
        <v>40792.208333333336</v>
      </c>
      <c r="O558" s="10">
        <f t="shared" si="17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v>199.33333333333334</v>
      </c>
      <c r="G559" t="s">
        <v>20</v>
      </c>
      <c r="H559">
        <v>221</v>
      </c>
      <c r="I559" s="7"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16"/>
        <v>42279.208333333328</v>
      </c>
      <c r="O559" s="10">
        <f t="shared" si="17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v>137.34482758620689</v>
      </c>
      <c r="G560" t="s">
        <v>20</v>
      </c>
      <c r="H560">
        <v>126</v>
      </c>
      <c r="I560" s="7"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16"/>
        <v>42424.25</v>
      </c>
      <c r="O560" s="10">
        <f t="shared" si="17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v>100.9696106362773</v>
      </c>
      <c r="G561" t="s">
        <v>20</v>
      </c>
      <c r="H561">
        <v>1022</v>
      </c>
      <c r="I561" s="7"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16"/>
        <v>42584.208333333328</v>
      </c>
      <c r="O561" s="10">
        <f t="shared" si="17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v>794.16</v>
      </c>
      <c r="G562" t="s">
        <v>20</v>
      </c>
      <c r="H562">
        <v>3177</v>
      </c>
      <c r="I562" s="7"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16"/>
        <v>40865.25</v>
      </c>
      <c r="O562" s="10">
        <f t="shared" si="17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v>369.7</v>
      </c>
      <c r="G563" t="s">
        <v>20</v>
      </c>
      <c r="H563">
        <v>198</v>
      </c>
      <c r="I563" s="7"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16"/>
        <v>40833.208333333336</v>
      </c>
      <c r="O563" s="10">
        <f t="shared" si="17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v>12.818181818181817</v>
      </c>
      <c r="G564" t="s">
        <v>14</v>
      </c>
      <c r="H564">
        <v>26</v>
      </c>
      <c r="I564" s="7"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16"/>
        <v>43536.208333333328</v>
      </c>
      <c r="O564" s="10">
        <f t="shared" si="17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v>138.02702702702703</v>
      </c>
      <c r="G565" t="s">
        <v>20</v>
      </c>
      <c r="H565">
        <v>85</v>
      </c>
      <c r="I565" s="7"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16"/>
        <v>43417.25</v>
      </c>
      <c r="O565" s="10">
        <f t="shared" si="17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v>83.813278008298752</v>
      </c>
      <c r="G566" t="s">
        <v>14</v>
      </c>
      <c r="H566">
        <v>1790</v>
      </c>
      <c r="I566" s="7"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16"/>
        <v>42078.208333333328</v>
      </c>
      <c r="O566" s="10">
        <f t="shared" si="17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v>204.60063224446787</v>
      </c>
      <c r="G567" t="s">
        <v>20</v>
      </c>
      <c r="H567">
        <v>3596</v>
      </c>
      <c r="I567" s="7"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16"/>
        <v>40862.25</v>
      </c>
      <c r="O567" s="10">
        <f t="shared" si="17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v>44.344086021505376</v>
      </c>
      <c r="G568" t="s">
        <v>14</v>
      </c>
      <c r="H568">
        <v>37</v>
      </c>
      <c r="I568" s="7"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16"/>
        <v>42424.25</v>
      </c>
      <c r="O568" s="10">
        <f t="shared" si="17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v>218.60294117647058</v>
      </c>
      <c r="G569" t="s">
        <v>20</v>
      </c>
      <c r="H569">
        <v>244</v>
      </c>
      <c r="I569" s="7"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16"/>
        <v>41830.208333333336</v>
      </c>
      <c r="O569" s="10">
        <f t="shared" si="17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v>186.03314917127071</v>
      </c>
      <c r="G570" t="s">
        <v>20</v>
      </c>
      <c r="H570">
        <v>5180</v>
      </c>
      <c r="I570" s="7"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16"/>
        <v>40374.208333333336</v>
      </c>
      <c r="O570" s="10">
        <f t="shared" si="17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v>237.33830845771143</v>
      </c>
      <c r="G571" t="s">
        <v>20</v>
      </c>
      <c r="H571">
        <v>589</v>
      </c>
      <c r="I571" s="7"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16"/>
        <v>40554.25</v>
      </c>
      <c r="O571" s="10">
        <f t="shared" si="17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v>305.65384615384613</v>
      </c>
      <c r="G572" t="s">
        <v>20</v>
      </c>
      <c r="H572">
        <v>2725</v>
      </c>
      <c r="I572" s="7"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16"/>
        <v>41993.25</v>
      </c>
      <c r="O572" s="10">
        <f t="shared" si="17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v>94.142857142857139</v>
      </c>
      <c r="G573" t="s">
        <v>14</v>
      </c>
      <c r="H573">
        <v>35</v>
      </c>
      <c r="I573" s="7"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16"/>
        <v>42174.208333333328</v>
      </c>
      <c r="O573" s="10">
        <f t="shared" si="17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v>54.400000000000006</v>
      </c>
      <c r="G574" t="s">
        <v>74</v>
      </c>
      <c r="H574">
        <v>94</v>
      </c>
      <c r="I574" s="7"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16"/>
        <v>42275.208333333328</v>
      </c>
      <c r="O574" s="10">
        <f t="shared" si="17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v>111.88059701492537</v>
      </c>
      <c r="G575" t="s">
        <v>20</v>
      </c>
      <c r="H575">
        <v>300</v>
      </c>
      <c r="I575" s="7"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16"/>
        <v>41761.208333333336</v>
      </c>
      <c r="O575" s="10">
        <f t="shared" si="17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v>369.14814814814815</v>
      </c>
      <c r="G576" t="s">
        <v>20</v>
      </c>
      <c r="H576">
        <v>144</v>
      </c>
      <c r="I576" s="7"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16"/>
        <v>43806.25</v>
      </c>
      <c r="O576" s="10">
        <f t="shared" si="17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v>62.930372148859547</v>
      </c>
      <c r="G577" t="s">
        <v>14</v>
      </c>
      <c r="H577">
        <v>558</v>
      </c>
      <c r="I577" s="7"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16"/>
        <v>41779.208333333336</v>
      </c>
      <c r="O577" s="10">
        <f t="shared" si="17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v>64.927835051546396</v>
      </c>
      <c r="G578" t="s">
        <v>14</v>
      </c>
      <c r="H578">
        <v>64</v>
      </c>
      <c r="I578" s="7"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16"/>
        <v>43040.208333333328</v>
      </c>
      <c r="O578" s="10">
        <f t="shared" si="17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v>18.853658536585368</v>
      </c>
      <c r="G579" t="s">
        <v>74</v>
      </c>
      <c r="H579">
        <v>37</v>
      </c>
      <c r="I579" s="7"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18">(((L579/60)/60)/24)+DATE(1970,1,1)</f>
        <v>40613.25</v>
      </c>
      <c r="O579" s="10">
        <f t="shared" ref="O579:O642" si="1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v>16.754404145077721</v>
      </c>
      <c r="G580" t="s">
        <v>14</v>
      </c>
      <c r="H580">
        <v>245</v>
      </c>
      <c r="I580" s="7"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18"/>
        <v>40878.25</v>
      </c>
      <c r="O580" s="10">
        <f t="shared" si="1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v>101.11290322580646</v>
      </c>
      <c r="G581" t="s">
        <v>20</v>
      </c>
      <c r="H581">
        <v>87</v>
      </c>
      <c r="I581" s="7"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18"/>
        <v>40762.208333333336</v>
      </c>
      <c r="O581" s="10">
        <f t="shared" si="1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v>341.5022831050228</v>
      </c>
      <c r="G582" t="s">
        <v>20</v>
      </c>
      <c r="H582">
        <v>3116</v>
      </c>
      <c r="I582" s="7"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18"/>
        <v>41696.25</v>
      </c>
      <c r="O582" s="10">
        <f t="shared" si="1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v>64.016666666666666</v>
      </c>
      <c r="G583" t="s">
        <v>14</v>
      </c>
      <c r="H583">
        <v>71</v>
      </c>
      <c r="I583" s="7"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18"/>
        <v>40662.208333333336</v>
      </c>
      <c r="O583" s="10">
        <f t="shared" si="1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v>52.080459770114942</v>
      </c>
      <c r="G584" t="s">
        <v>14</v>
      </c>
      <c r="H584">
        <v>42</v>
      </c>
      <c r="I584" s="7"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18"/>
        <v>42165.208333333328</v>
      </c>
      <c r="O584" s="10">
        <f t="shared" si="1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v>322.40211640211641</v>
      </c>
      <c r="G585" t="s">
        <v>20</v>
      </c>
      <c r="H585">
        <v>909</v>
      </c>
      <c r="I585" s="7"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18"/>
        <v>40959.25</v>
      </c>
      <c r="O585" s="10">
        <f t="shared" si="1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v>119.50810185185186</v>
      </c>
      <c r="G586" t="s">
        <v>20</v>
      </c>
      <c r="H586">
        <v>1613</v>
      </c>
      <c r="I586" s="7"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18"/>
        <v>41024.208333333336</v>
      </c>
      <c r="O586" s="10">
        <f t="shared" si="1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v>146.79775280898878</v>
      </c>
      <c r="G587" t="s">
        <v>20</v>
      </c>
      <c r="H587">
        <v>136</v>
      </c>
      <c r="I587" s="7"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18"/>
        <v>40255.208333333336</v>
      </c>
      <c r="O587" s="10">
        <f t="shared" si="1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v>950.57142857142856</v>
      </c>
      <c r="G588" t="s">
        <v>20</v>
      </c>
      <c r="H588">
        <v>130</v>
      </c>
      <c r="I588" s="7"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18"/>
        <v>40499.25</v>
      </c>
      <c r="O588" s="10">
        <f t="shared" si="1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v>72.893617021276597</v>
      </c>
      <c r="G589" t="s">
        <v>14</v>
      </c>
      <c r="H589">
        <v>156</v>
      </c>
      <c r="I589" s="7"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18"/>
        <v>43484.25</v>
      </c>
      <c r="O589" s="10">
        <f t="shared" si="1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v>79.008248730964468</v>
      </c>
      <c r="G590" t="s">
        <v>14</v>
      </c>
      <c r="H590">
        <v>1368</v>
      </c>
      <c r="I590" s="7"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18"/>
        <v>40262.208333333336</v>
      </c>
      <c r="O590" s="10">
        <f t="shared" si="1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v>64.721518987341781</v>
      </c>
      <c r="G591" t="s">
        <v>14</v>
      </c>
      <c r="H591">
        <v>102</v>
      </c>
      <c r="I591" s="7"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18"/>
        <v>42190.208333333328</v>
      </c>
      <c r="O591" s="10">
        <f t="shared" si="1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v>82.028169014084511</v>
      </c>
      <c r="G592" t="s">
        <v>14</v>
      </c>
      <c r="H592">
        <v>86</v>
      </c>
      <c r="I592" s="7"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18"/>
        <v>41994.25</v>
      </c>
      <c r="O592" s="10">
        <f t="shared" si="1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v>1037.6666666666667</v>
      </c>
      <c r="G593" t="s">
        <v>20</v>
      </c>
      <c r="H593">
        <v>102</v>
      </c>
      <c r="I593" s="7"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18"/>
        <v>40373.208333333336</v>
      </c>
      <c r="O593" s="10">
        <f t="shared" si="1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v>12.910076530612244</v>
      </c>
      <c r="G594" t="s">
        <v>14</v>
      </c>
      <c r="H594">
        <v>253</v>
      </c>
      <c r="I594" s="7"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18"/>
        <v>41789.208333333336</v>
      </c>
      <c r="O594" s="10">
        <f t="shared" si="1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v>154.84210526315789</v>
      </c>
      <c r="G595" t="s">
        <v>20</v>
      </c>
      <c r="H595">
        <v>4006</v>
      </c>
      <c r="I595" s="7"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18"/>
        <v>41724.208333333336</v>
      </c>
      <c r="O595" s="10">
        <f t="shared" si="1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v>7.0991735537190088</v>
      </c>
      <c r="G596" t="s">
        <v>14</v>
      </c>
      <c r="H596">
        <v>157</v>
      </c>
      <c r="I596" s="7"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18"/>
        <v>42548.208333333328</v>
      </c>
      <c r="O596" s="10">
        <f t="shared" si="1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v>208.52773826458036</v>
      </c>
      <c r="G597" t="s">
        <v>20</v>
      </c>
      <c r="H597">
        <v>1629</v>
      </c>
      <c r="I597" s="7"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18"/>
        <v>40253.208333333336</v>
      </c>
      <c r="O597" s="10">
        <f t="shared" si="1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v>99.683544303797461</v>
      </c>
      <c r="G598" t="s">
        <v>14</v>
      </c>
      <c r="H598">
        <v>183</v>
      </c>
      <c r="I598" s="7"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18"/>
        <v>42434.25</v>
      </c>
      <c r="O598" s="10">
        <f t="shared" si="1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v>201.59756097560978</v>
      </c>
      <c r="G599" t="s">
        <v>20</v>
      </c>
      <c r="H599">
        <v>2188</v>
      </c>
      <c r="I599" s="7"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18"/>
        <v>43786.25</v>
      </c>
      <c r="O599" s="10">
        <f t="shared" si="1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v>162.09032258064516</v>
      </c>
      <c r="G600" t="s">
        <v>20</v>
      </c>
      <c r="H600">
        <v>2409</v>
      </c>
      <c r="I600" s="7"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18"/>
        <v>40344.208333333336</v>
      </c>
      <c r="O600" s="10">
        <f t="shared" si="1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v>3.6436208125445471</v>
      </c>
      <c r="G601" t="s">
        <v>14</v>
      </c>
      <c r="H601">
        <v>82</v>
      </c>
      <c r="I601" s="7"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18"/>
        <v>42047.25</v>
      </c>
      <c r="O601" s="10">
        <f t="shared" si="1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v>5</v>
      </c>
      <c r="G602" t="s">
        <v>14</v>
      </c>
      <c r="H602">
        <v>1</v>
      </c>
      <c r="I602" s="7"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18"/>
        <v>41485.208333333336</v>
      </c>
      <c r="O602" s="10">
        <f t="shared" si="1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v>206.63492063492063</v>
      </c>
      <c r="G603" t="s">
        <v>20</v>
      </c>
      <c r="H603">
        <v>194</v>
      </c>
      <c r="I603" s="7"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18"/>
        <v>41789.208333333336</v>
      </c>
      <c r="O603" s="10">
        <f t="shared" si="1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v>128.23628691983123</v>
      </c>
      <c r="G604" t="s">
        <v>20</v>
      </c>
      <c r="H604">
        <v>1140</v>
      </c>
      <c r="I604" s="7"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18"/>
        <v>42160.208333333328</v>
      </c>
      <c r="O604" s="10">
        <f t="shared" si="1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v>119.66037735849055</v>
      </c>
      <c r="G605" t="s">
        <v>20</v>
      </c>
      <c r="H605">
        <v>102</v>
      </c>
      <c r="I605" s="7"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18"/>
        <v>43573.208333333328</v>
      </c>
      <c r="O605" s="10">
        <f t="shared" si="1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v>170.73055242390078</v>
      </c>
      <c r="G606" t="s">
        <v>20</v>
      </c>
      <c r="H606">
        <v>2857</v>
      </c>
      <c r="I606" s="7"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18"/>
        <v>40565.25</v>
      </c>
      <c r="O606" s="10">
        <f t="shared" si="1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v>187.21212121212122</v>
      </c>
      <c r="G607" t="s">
        <v>20</v>
      </c>
      <c r="H607">
        <v>107</v>
      </c>
      <c r="I607" s="7"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18"/>
        <v>42280.208333333328</v>
      </c>
      <c r="O607" s="10">
        <f t="shared" si="1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v>188.38235294117646</v>
      </c>
      <c r="G608" t="s">
        <v>20</v>
      </c>
      <c r="H608">
        <v>160</v>
      </c>
      <c r="I608" s="7"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18"/>
        <v>42436.25</v>
      </c>
      <c r="O608" s="10">
        <f t="shared" si="1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v>131.29869186046511</v>
      </c>
      <c r="G609" t="s">
        <v>20</v>
      </c>
      <c r="H609">
        <v>2230</v>
      </c>
      <c r="I609" s="7"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18"/>
        <v>41721.208333333336</v>
      </c>
      <c r="O609" s="10">
        <f t="shared" si="1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v>283.97435897435901</v>
      </c>
      <c r="G610" t="s">
        <v>20</v>
      </c>
      <c r="H610">
        <v>316</v>
      </c>
      <c r="I610" s="7"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18"/>
        <v>43530.25</v>
      </c>
      <c r="O610" s="10">
        <f t="shared" si="1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v>120.41999999999999</v>
      </c>
      <c r="G611" t="s">
        <v>20</v>
      </c>
      <c r="H611">
        <v>117</v>
      </c>
      <c r="I611" s="7"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18"/>
        <v>43481.25</v>
      </c>
      <c r="O611" s="10">
        <f t="shared" si="1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v>419.0560747663551</v>
      </c>
      <c r="G612" t="s">
        <v>20</v>
      </c>
      <c r="H612">
        <v>6406</v>
      </c>
      <c r="I612" s="7"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18"/>
        <v>41259.25</v>
      </c>
      <c r="O612" s="10">
        <f t="shared" si="1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v>13.853658536585368</v>
      </c>
      <c r="G613" t="s">
        <v>74</v>
      </c>
      <c r="H613">
        <v>15</v>
      </c>
      <c r="I613" s="7"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18"/>
        <v>41480.208333333336</v>
      </c>
      <c r="O613" s="10">
        <f t="shared" si="1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v>139.43548387096774</v>
      </c>
      <c r="G614" t="s">
        <v>20</v>
      </c>
      <c r="H614">
        <v>192</v>
      </c>
      <c r="I614" s="7"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18"/>
        <v>40474.208333333336</v>
      </c>
      <c r="O614" s="10">
        <f t="shared" si="1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v>174</v>
      </c>
      <c r="G615" t="s">
        <v>20</v>
      </c>
      <c r="H615">
        <v>26</v>
      </c>
      <c r="I615" s="7"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18"/>
        <v>42973.208333333328</v>
      </c>
      <c r="O615" s="10">
        <f t="shared" si="1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v>155.49056603773585</v>
      </c>
      <c r="G616" t="s">
        <v>20</v>
      </c>
      <c r="H616">
        <v>723</v>
      </c>
      <c r="I616" s="7"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18"/>
        <v>42746.25</v>
      </c>
      <c r="O616" s="10">
        <f t="shared" si="1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v>170.44705882352943</v>
      </c>
      <c r="G617" t="s">
        <v>20</v>
      </c>
      <c r="H617">
        <v>170</v>
      </c>
      <c r="I617" s="7"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18"/>
        <v>42489.208333333328</v>
      </c>
      <c r="O617" s="10">
        <f t="shared" si="1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v>189.515625</v>
      </c>
      <c r="G618" t="s">
        <v>20</v>
      </c>
      <c r="H618">
        <v>238</v>
      </c>
      <c r="I618" s="7"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18"/>
        <v>41537.208333333336</v>
      </c>
      <c r="O618" s="10">
        <f t="shared" si="1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v>249.71428571428572</v>
      </c>
      <c r="G619" t="s">
        <v>20</v>
      </c>
      <c r="H619">
        <v>55</v>
      </c>
      <c r="I619" s="7"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18"/>
        <v>41794.208333333336</v>
      </c>
      <c r="O619" s="10">
        <f t="shared" si="1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v>48.860523665659613</v>
      </c>
      <c r="G620" t="s">
        <v>14</v>
      </c>
      <c r="H620">
        <v>1198</v>
      </c>
      <c r="I620" s="7"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18"/>
        <v>41396.208333333336</v>
      </c>
      <c r="O620" s="10">
        <f t="shared" si="1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v>28.461970393057683</v>
      </c>
      <c r="G621" t="s">
        <v>14</v>
      </c>
      <c r="H621">
        <v>648</v>
      </c>
      <c r="I621" s="7"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18"/>
        <v>40669.208333333336</v>
      </c>
      <c r="O621" s="10">
        <f t="shared" si="1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v>268.02325581395348</v>
      </c>
      <c r="G622" t="s">
        <v>20</v>
      </c>
      <c r="H622">
        <v>128</v>
      </c>
      <c r="I622" s="7"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18"/>
        <v>42559.208333333328</v>
      </c>
      <c r="O622" s="10">
        <f t="shared" si="1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v>619.80078125</v>
      </c>
      <c r="G623" t="s">
        <v>20</v>
      </c>
      <c r="H623">
        <v>2144</v>
      </c>
      <c r="I623" s="7"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18"/>
        <v>42626.208333333328</v>
      </c>
      <c r="O623" s="10">
        <f t="shared" si="1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v>3.1301587301587301</v>
      </c>
      <c r="G624" t="s">
        <v>14</v>
      </c>
      <c r="H624">
        <v>64</v>
      </c>
      <c r="I624" s="7"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18"/>
        <v>43205.208333333328</v>
      </c>
      <c r="O624" s="10">
        <f t="shared" si="1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v>159.92152704135739</v>
      </c>
      <c r="G625" t="s">
        <v>20</v>
      </c>
      <c r="H625">
        <v>2693</v>
      </c>
      <c r="I625" s="7"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18"/>
        <v>42201.208333333328</v>
      </c>
      <c r="O625" s="10">
        <f t="shared" si="1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v>279.39215686274508</v>
      </c>
      <c r="G626" t="s">
        <v>20</v>
      </c>
      <c r="H626">
        <v>432</v>
      </c>
      <c r="I626" s="7"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18"/>
        <v>42029.25</v>
      </c>
      <c r="O626" s="10">
        <f t="shared" si="1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v>77.373333333333335</v>
      </c>
      <c r="G627" t="s">
        <v>14</v>
      </c>
      <c r="H627">
        <v>62</v>
      </c>
      <c r="I627" s="7"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18"/>
        <v>43857.25</v>
      </c>
      <c r="O627" s="10">
        <f t="shared" si="1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v>206.32812500000003</v>
      </c>
      <c r="G628" t="s">
        <v>20</v>
      </c>
      <c r="H628">
        <v>189</v>
      </c>
      <c r="I628" s="7"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18"/>
        <v>40449.208333333336</v>
      </c>
      <c r="O628" s="10">
        <f t="shared" si="1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v>694.25</v>
      </c>
      <c r="G629" t="s">
        <v>20</v>
      </c>
      <c r="H629">
        <v>154</v>
      </c>
      <c r="I629" s="7"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18"/>
        <v>40345.208333333336</v>
      </c>
      <c r="O629" s="10">
        <f t="shared" si="1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v>151.78947368421052</v>
      </c>
      <c r="G630" t="s">
        <v>20</v>
      </c>
      <c r="H630">
        <v>96</v>
      </c>
      <c r="I630" s="7"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18"/>
        <v>40455.208333333336</v>
      </c>
      <c r="O630" s="10">
        <f t="shared" si="1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v>64.58207217694995</v>
      </c>
      <c r="G631" t="s">
        <v>14</v>
      </c>
      <c r="H631">
        <v>750</v>
      </c>
      <c r="I631" s="7"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18"/>
        <v>42557.208333333328</v>
      </c>
      <c r="O631" s="10">
        <f t="shared" si="1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v>62.873684210526314</v>
      </c>
      <c r="G632" t="s">
        <v>74</v>
      </c>
      <c r="H632">
        <v>87</v>
      </c>
      <c r="I632" s="7"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18"/>
        <v>43586.208333333328</v>
      </c>
      <c r="O632" s="10">
        <f t="shared" si="1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v>310.39864864864865</v>
      </c>
      <c r="G633" t="s">
        <v>20</v>
      </c>
      <c r="H633">
        <v>3063</v>
      </c>
      <c r="I633" s="7"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18"/>
        <v>43550.208333333328</v>
      </c>
      <c r="O633" s="10">
        <f t="shared" si="1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v>42.859916782246884</v>
      </c>
      <c r="G634" t="s">
        <v>47</v>
      </c>
      <c r="H634">
        <v>278</v>
      </c>
      <c r="I634" s="7"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18"/>
        <v>41945.208333333336</v>
      </c>
      <c r="O634" s="10">
        <f t="shared" si="1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v>83.119402985074629</v>
      </c>
      <c r="G635" t="s">
        <v>14</v>
      </c>
      <c r="H635">
        <v>105</v>
      </c>
      <c r="I635" s="7"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18"/>
        <v>42315.25</v>
      </c>
      <c r="O635" s="10">
        <f t="shared" si="1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v>78.531302876480552</v>
      </c>
      <c r="G636" t="s">
        <v>74</v>
      </c>
      <c r="H636">
        <v>1658</v>
      </c>
      <c r="I636" s="7"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18"/>
        <v>42819.208333333328</v>
      </c>
      <c r="O636" s="10">
        <f t="shared" si="1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v>114.09352517985612</v>
      </c>
      <c r="G637" t="s">
        <v>20</v>
      </c>
      <c r="H637">
        <v>2266</v>
      </c>
      <c r="I637" s="7"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18"/>
        <v>41314.25</v>
      </c>
      <c r="O637" s="10">
        <f t="shared" si="1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v>64.537683358624179</v>
      </c>
      <c r="G638" t="s">
        <v>14</v>
      </c>
      <c r="H638">
        <v>2604</v>
      </c>
      <c r="I638" s="7"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18"/>
        <v>40926.25</v>
      </c>
      <c r="O638" s="10">
        <f t="shared" si="1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v>79.411764705882348</v>
      </c>
      <c r="G639" t="s">
        <v>14</v>
      </c>
      <c r="H639">
        <v>65</v>
      </c>
      <c r="I639" s="7"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18"/>
        <v>42688.25</v>
      </c>
      <c r="O639" s="10">
        <f t="shared" si="1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v>11.419117647058824</v>
      </c>
      <c r="G640" t="s">
        <v>14</v>
      </c>
      <c r="H640">
        <v>94</v>
      </c>
      <c r="I640" s="7"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18"/>
        <v>40386.208333333336</v>
      </c>
      <c r="O640" s="10">
        <f t="shared" si="1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v>56.186046511627907</v>
      </c>
      <c r="G641" t="s">
        <v>47</v>
      </c>
      <c r="H641">
        <v>45</v>
      </c>
      <c r="I641" s="7"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18"/>
        <v>43309.208333333328</v>
      </c>
      <c r="O641" s="10">
        <f t="shared" si="1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v>16.501669449081803</v>
      </c>
      <c r="G642" t="s">
        <v>14</v>
      </c>
      <c r="H642">
        <v>257</v>
      </c>
      <c r="I642" s="7"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18"/>
        <v>42387.25</v>
      </c>
      <c r="O642" s="10">
        <f t="shared" si="1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v>119.96808510638297</v>
      </c>
      <c r="G643" t="s">
        <v>20</v>
      </c>
      <c r="H643">
        <v>194</v>
      </c>
      <c r="I643" s="7"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20">(((L643/60)/60)/24)+DATE(1970,1,1)</f>
        <v>42786.25</v>
      </c>
      <c r="O643" s="10">
        <f t="shared" ref="O643:O706" si="21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v>145.45652173913044</v>
      </c>
      <c r="G644" t="s">
        <v>20</v>
      </c>
      <c r="H644">
        <v>129</v>
      </c>
      <c r="I644" s="7"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20"/>
        <v>43451.25</v>
      </c>
      <c r="O644" s="10">
        <f t="shared" si="2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v>221.38255033557047</v>
      </c>
      <c r="G645" t="s">
        <v>20</v>
      </c>
      <c r="H645">
        <v>375</v>
      </c>
      <c r="I645" s="7"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20"/>
        <v>42795.25</v>
      </c>
      <c r="O645" s="10">
        <f t="shared" si="2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v>48.396694214876035</v>
      </c>
      <c r="G646" t="s">
        <v>14</v>
      </c>
      <c r="H646">
        <v>2928</v>
      </c>
      <c r="I646" s="7"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20"/>
        <v>43452.25</v>
      </c>
      <c r="O646" s="10">
        <f t="shared" si="2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v>92.911504424778755</v>
      </c>
      <c r="G647" t="s">
        <v>14</v>
      </c>
      <c r="H647">
        <v>4697</v>
      </c>
      <c r="I647" s="7"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20"/>
        <v>43369.208333333328</v>
      </c>
      <c r="O647" s="10">
        <f t="shared" si="2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v>88.599797365754824</v>
      </c>
      <c r="G648" t="s">
        <v>14</v>
      </c>
      <c r="H648">
        <v>2915</v>
      </c>
      <c r="I648" s="7"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20"/>
        <v>41346.208333333336</v>
      </c>
      <c r="O648" s="10">
        <f t="shared" si="2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v>41.4</v>
      </c>
      <c r="G649" t="s">
        <v>14</v>
      </c>
      <c r="H649">
        <v>18</v>
      </c>
      <c r="I649" s="7"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20"/>
        <v>43199.208333333328</v>
      </c>
      <c r="O649" s="10">
        <f t="shared" si="2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v>63.056795131845846</v>
      </c>
      <c r="G650" t="s">
        <v>74</v>
      </c>
      <c r="H650">
        <v>723</v>
      </c>
      <c r="I650" s="7"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20"/>
        <v>42922.208333333328</v>
      </c>
      <c r="O650" s="10">
        <f t="shared" si="2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v>48.482333607230892</v>
      </c>
      <c r="G651" t="s">
        <v>14</v>
      </c>
      <c r="H651">
        <v>602</v>
      </c>
      <c r="I651" s="7"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20"/>
        <v>40471.208333333336</v>
      </c>
      <c r="O651" s="10">
        <f t="shared" si="2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v>2</v>
      </c>
      <c r="G652" t="s">
        <v>14</v>
      </c>
      <c r="H652">
        <v>1</v>
      </c>
      <c r="I652" s="7"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20"/>
        <v>41828.208333333336</v>
      </c>
      <c r="O652" s="10">
        <f t="shared" si="2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v>88.47941026944585</v>
      </c>
      <c r="G653" t="s">
        <v>14</v>
      </c>
      <c r="H653">
        <v>3868</v>
      </c>
      <c r="I653" s="7"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20"/>
        <v>41692.25</v>
      </c>
      <c r="O653" s="10">
        <f t="shared" si="2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v>126.84</v>
      </c>
      <c r="G654" t="s">
        <v>20</v>
      </c>
      <c r="H654">
        <v>409</v>
      </c>
      <c r="I654" s="7"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20"/>
        <v>42587.208333333328</v>
      </c>
      <c r="O654" s="10">
        <f t="shared" si="2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v>2338.833333333333</v>
      </c>
      <c r="G655" t="s">
        <v>20</v>
      </c>
      <c r="H655">
        <v>234</v>
      </c>
      <c r="I655" s="7"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20"/>
        <v>42468.208333333328</v>
      </c>
      <c r="O655" s="10">
        <f t="shared" si="2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v>508.38857142857148</v>
      </c>
      <c r="G656" t="s">
        <v>20</v>
      </c>
      <c r="H656">
        <v>3016</v>
      </c>
      <c r="I656" s="7"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20"/>
        <v>42240.208333333328</v>
      </c>
      <c r="O656" s="10">
        <f t="shared" si="2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v>191.47826086956522</v>
      </c>
      <c r="G657" t="s">
        <v>20</v>
      </c>
      <c r="H657">
        <v>264</v>
      </c>
      <c r="I657" s="7"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20"/>
        <v>42796.25</v>
      </c>
      <c r="O657" s="10">
        <f t="shared" si="2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v>42.127533783783782</v>
      </c>
      <c r="G658" t="s">
        <v>14</v>
      </c>
      <c r="H658">
        <v>504</v>
      </c>
      <c r="I658" s="7"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20"/>
        <v>43097.25</v>
      </c>
      <c r="O658" s="10">
        <f t="shared" si="2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v>8.24</v>
      </c>
      <c r="G659" t="s">
        <v>14</v>
      </c>
      <c r="H659">
        <v>14</v>
      </c>
      <c r="I659" s="7"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20"/>
        <v>43096.25</v>
      </c>
      <c r="O659" s="10">
        <f t="shared" si="2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v>60.064638783269963</v>
      </c>
      <c r="G660" t="s">
        <v>74</v>
      </c>
      <c r="H660">
        <v>390</v>
      </c>
      <c r="I660" s="7"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20"/>
        <v>42246.208333333328</v>
      </c>
      <c r="O660" s="10">
        <f t="shared" si="2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v>47.232808616404313</v>
      </c>
      <c r="G661" t="s">
        <v>14</v>
      </c>
      <c r="H661">
        <v>750</v>
      </c>
      <c r="I661" s="7"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20"/>
        <v>40570.25</v>
      </c>
      <c r="O661" s="10">
        <f t="shared" si="2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v>81.736263736263737</v>
      </c>
      <c r="G662" t="s">
        <v>14</v>
      </c>
      <c r="H662">
        <v>77</v>
      </c>
      <c r="I662" s="7"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20"/>
        <v>42237.208333333328</v>
      </c>
      <c r="O662" s="10">
        <f t="shared" si="2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v>54.187265917603</v>
      </c>
      <c r="G663" t="s">
        <v>14</v>
      </c>
      <c r="H663">
        <v>752</v>
      </c>
      <c r="I663" s="7"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20"/>
        <v>40996.208333333336</v>
      </c>
      <c r="O663" s="10">
        <f t="shared" si="2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v>97.868131868131869</v>
      </c>
      <c r="G664" t="s">
        <v>14</v>
      </c>
      <c r="H664">
        <v>131</v>
      </c>
      <c r="I664" s="7"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20"/>
        <v>43443.25</v>
      </c>
      <c r="O664" s="10">
        <f t="shared" si="2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v>77.239999999999995</v>
      </c>
      <c r="G665" t="s">
        <v>14</v>
      </c>
      <c r="H665">
        <v>87</v>
      </c>
      <c r="I665" s="7"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20"/>
        <v>40458.208333333336</v>
      </c>
      <c r="O665" s="10">
        <f t="shared" si="2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v>33.464735516372798</v>
      </c>
      <c r="G666" t="s">
        <v>14</v>
      </c>
      <c r="H666">
        <v>1063</v>
      </c>
      <c r="I666" s="7"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20"/>
        <v>40959.25</v>
      </c>
      <c r="O666" s="10">
        <f t="shared" si="2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v>239.58823529411765</v>
      </c>
      <c r="G667" t="s">
        <v>20</v>
      </c>
      <c r="H667">
        <v>272</v>
      </c>
      <c r="I667" s="7"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20"/>
        <v>40733.208333333336</v>
      </c>
      <c r="O667" s="10">
        <f t="shared" si="2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v>64.032258064516128</v>
      </c>
      <c r="G668" t="s">
        <v>74</v>
      </c>
      <c r="H668">
        <v>25</v>
      </c>
      <c r="I668" s="7"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20"/>
        <v>41516.208333333336</v>
      </c>
      <c r="O668" s="10">
        <f t="shared" si="2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v>176.15942028985506</v>
      </c>
      <c r="G669" t="s">
        <v>20</v>
      </c>
      <c r="H669">
        <v>419</v>
      </c>
      <c r="I669" s="7"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20"/>
        <v>41892.208333333336</v>
      </c>
      <c r="O669" s="10">
        <f t="shared" si="2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v>20.33818181818182</v>
      </c>
      <c r="G670" t="s">
        <v>14</v>
      </c>
      <c r="H670">
        <v>76</v>
      </c>
      <c r="I670" s="7"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20"/>
        <v>41122.208333333336</v>
      </c>
      <c r="O670" s="10">
        <f t="shared" si="2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v>358.64754098360658</v>
      </c>
      <c r="G671" t="s">
        <v>20</v>
      </c>
      <c r="H671">
        <v>1621</v>
      </c>
      <c r="I671" s="7"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20"/>
        <v>42912.208333333328</v>
      </c>
      <c r="O671" s="10">
        <f t="shared" si="2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v>468.85802469135803</v>
      </c>
      <c r="G672" t="s">
        <v>20</v>
      </c>
      <c r="H672">
        <v>1101</v>
      </c>
      <c r="I672" s="7"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20"/>
        <v>42425.25</v>
      </c>
      <c r="O672" s="10">
        <f t="shared" si="2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v>122.05635245901641</v>
      </c>
      <c r="G673" t="s">
        <v>20</v>
      </c>
      <c r="H673">
        <v>1073</v>
      </c>
      <c r="I673" s="7"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20"/>
        <v>40390.208333333336</v>
      </c>
      <c r="O673" s="10">
        <f t="shared" si="2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v>55.931783729156137</v>
      </c>
      <c r="G674" t="s">
        <v>14</v>
      </c>
      <c r="H674">
        <v>4428</v>
      </c>
      <c r="I674" s="7"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20"/>
        <v>43180.208333333328</v>
      </c>
      <c r="O674" s="10">
        <f t="shared" si="2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v>43.660714285714285</v>
      </c>
      <c r="G675" t="s">
        <v>14</v>
      </c>
      <c r="H675">
        <v>58</v>
      </c>
      <c r="I675" s="7"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20"/>
        <v>42475.208333333328</v>
      </c>
      <c r="O675" s="10">
        <f t="shared" si="2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v>33.53837141183363</v>
      </c>
      <c r="G676" t="s">
        <v>74</v>
      </c>
      <c r="H676">
        <v>1218</v>
      </c>
      <c r="I676" s="7"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20"/>
        <v>40774.208333333336</v>
      </c>
      <c r="O676" s="10">
        <f t="shared" si="2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v>122.97938144329896</v>
      </c>
      <c r="G677" t="s">
        <v>20</v>
      </c>
      <c r="H677">
        <v>331</v>
      </c>
      <c r="I677" s="7"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20"/>
        <v>43719.208333333328</v>
      </c>
      <c r="O677" s="10">
        <f t="shared" si="2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v>189.74959871589084</v>
      </c>
      <c r="G678" t="s">
        <v>20</v>
      </c>
      <c r="H678">
        <v>1170</v>
      </c>
      <c r="I678" s="7"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20"/>
        <v>41178.208333333336</v>
      </c>
      <c r="O678" s="10">
        <f t="shared" si="2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v>83.622641509433961</v>
      </c>
      <c r="G679" t="s">
        <v>14</v>
      </c>
      <c r="H679">
        <v>111</v>
      </c>
      <c r="I679" s="7"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20"/>
        <v>42561.208333333328</v>
      </c>
      <c r="O679" s="10">
        <f t="shared" si="2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v>17.968844221105527</v>
      </c>
      <c r="G680" t="s">
        <v>74</v>
      </c>
      <c r="H680">
        <v>215</v>
      </c>
      <c r="I680" s="7"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20"/>
        <v>43484.25</v>
      </c>
      <c r="O680" s="10">
        <f t="shared" si="2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v>1036.5</v>
      </c>
      <c r="G681" t="s">
        <v>20</v>
      </c>
      <c r="H681">
        <v>363</v>
      </c>
      <c r="I681" s="7"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20"/>
        <v>43756.208333333328</v>
      </c>
      <c r="O681" s="10">
        <f t="shared" si="2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v>97.405219780219781</v>
      </c>
      <c r="G682" t="s">
        <v>14</v>
      </c>
      <c r="H682">
        <v>2955</v>
      </c>
      <c r="I682" s="7"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20"/>
        <v>43813.25</v>
      </c>
      <c r="O682" s="10">
        <f t="shared" si="2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v>86.386203150461711</v>
      </c>
      <c r="G683" t="s">
        <v>14</v>
      </c>
      <c r="H683">
        <v>1657</v>
      </c>
      <c r="I683" s="7"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20"/>
        <v>40898.25</v>
      </c>
      <c r="O683" s="10">
        <f t="shared" si="2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v>150.16666666666666</v>
      </c>
      <c r="G684" t="s">
        <v>20</v>
      </c>
      <c r="H684">
        <v>103</v>
      </c>
      <c r="I684" s="7"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20"/>
        <v>41619.25</v>
      </c>
      <c r="O684" s="10">
        <f t="shared" si="2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v>358.43478260869563</v>
      </c>
      <c r="G685" t="s">
        <v>20</v>
      </c>
      <c r="H685">
        <v>147</v>
      </c>
      <c r="I685" s="7"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20"/>
        <v>43359.208333333328</v>
      </c>
      <c r="O685" s="10">
        <f t="shared" si="2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v>542.85714285714289</v>
      </c>
      <c r="G686" t="s">
        <v>20</v>
      </c>
      <c r="H686">
        <v>110</v>
      </c>
      <c r="I686" s="7"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20"/>
        <v>40358.208333333336</v>
      </c>
      <c r="O686" s="10">
        <f t="shared" si="2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v>67.500714285714281</v>
      </c>
      <c r="G687" t="s">
        <v>14</v>
      </c>
      <c r="H687">
        <v>926</v>
      </c>
      <c r="I687" s="7"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20"/>
        <v>42239.208333333328</v>
      </c>
      <c r="O687" s="10">
        <f t="shared" si="2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v>191.74666666666667</v>
      </c>
      <c r="G688" t="s">
        <v>20</v>
      </c>
      <c r="H688">
        <v>134</v>
      </c>
      <c r="I688" s="7"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20"/>
        <v>43186.208333333328</v>
      </c>
      <c r="O688" s="10">
        <f t="shared" si="2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v>932</v>
      </c>
      <c r="G689" t="s">
        <v>20</v>
      </c>
      <c r="H689">
        <v>269</v>
      </c>
      <c r="I689" s="7"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20"/>
        <v>42806.25</v>
      </c>
      <c r="O689" s="10">
        <f t="shared" si="2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v>429.27586206896552</v>
      </c>
      <c r="G690" t="s">
        <v>20</v>
      </c>
      <c r="H690">
        <v>175</v>
      </c>
      <c r="I690" s="7"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20"/>
        <v>43475.25</v>
      </c>
      <c r="O690" s="10">
        <f t="shared" si="2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v>100.65753424657535</v>
      </c>
      <c r="G691" t="s">
        <v>20</v>
      </c>
      <c r="H691">
        <v>69</v>
      </c>
      <c r="I691" s="7"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20"/>
        <v>41576.208333333336</v>
      </c>
      <c r="O691" s="10">
        <f t="shared" si="2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v>226.61111111111109</v>
      </c>
      <c r="G692" t="s">
        <v>20</v>
      </c>
      <c r="H692">
        <v>190</v>
      </c>
      <c r="I692" s="7"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20"/>
        <v>40874.25</v>
      </c>
      <c r="O692" s="10">
        <f t="shared" si="2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v>142.38</v>
      </c>
      <c r="G693" t="s">
        <v>20</v>
      </c>
      <c r="H693">
        <v>237</v>
      </c>
      <c r="I693" s="7"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20"/>
        <v>41185.208333333336</v>
      </c>
      <c r="O693" s="10">
        <f t="shared" si="2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v>90.633333333333326</v>
      </c>
      <c r="G694" t="s">
        <v>14</v>
      </c>
      <c r="H694">
        <v>77</v>
      </c>
      <c r="I694" s="7"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20"/>
        <v>43655.208333333328</v>
      </c>
      <c r="O694" s="10">
        <f t="shared" si="2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v>63.966740576496676</v>
      </c>
      <c r="G695" t="s">
        <v>14</v>
      </c>
      <c r="H695">
        <v>1748</v>
      </c>
      <c r="I695" s="7"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20"/>
        <v>43025.208333333328</v>
      </c>
      <c r="O695" s="10">
        <f t="shared" si="2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v>84.131868131868131</v>
      </c>
      <c r="G696" t="s">
        <v>14</v>
      </c>
      <c r="H696">
        <v>79</v>
      </c>
      <c r="I696" s="7"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20"/>
        <v>43066.25</v>
      </c>
      <c r="O696" s="10">
        <f t="shared" si="2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v>133.93478260869566</v>
      </c>
      <c r="G697" t="s">
        <v>20</v>
      </c>
      <c r="H697">
        <v>196</v>
      </c>
      <c r="I697" s="7"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20"/>
        <v>42322.25</v>
      </c>
      <c r="O697" s="10">
        <f t="shared" si="2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v>59.042047531992694</v>
      </c>
      <c r="G698" t="s">
        <v>14</v>
      </c>
      <c r="H698">
        <v>889</v>
      </c>
      <c r="I698" s="7"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20"/>
        <v>42114.208333333328</v>
      </c>
      <c r="O698" s="10">
        <f t="shared" si="2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v>152.80062063615205</v>
      </c>
      <c r="G699" t="s">
        <v>20</v>
      </c>
      <c r="H699">
        <v>7295</v>
      </c>
      <c r="I699" s="7"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20"/>
        <v>43190.208333333328</v>
      </c>
      <c r="O699" s="10">
        <f t="shared" si="2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v>446.69121140142522</v>
      </c>
      <c r="G700" t="s">
        <v>20</v>
      </c>
      <c r="H700">
        <v>2893</v>
      </c>
      <c r="I700" s="7"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20"/>
        <v>40871.25</v>
      </c>
      <c r="O700" s="10">
        <f t="shared" si="2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v>84.391891891891888</v>
      </c>
      <c r="G701" t="s">
        <v>14</v>
      </c>
      <c r="H701">
        <v>56</v>
      </c>
      <c r="I701" s="7"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20"/>
        <v>43641.208333333328</v>
      </c>
      <c r="O701" s="10">
        <f t="shared" si="2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v>3</v>
      </c>
      <c r="G702" t="s">
        <v>14</v>
      </c>
      <c r="H702">
        <v>1</v>
      </c>
      <c r="I702" s="7"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20"/>
        <v>40203.25</v>
      </c>
      <c r="O702" s="10">
        <f t="shared" si="2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v>175.02692307692308</v>
      </c>
      <c r="G703" t="s">
        <v>20</v>
      </c>
      <c r="H703">
        <v>820</v>
      </c>
      <c r="I703" s="7"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20"/>
        <v>40629.208333333336</v>
      </c>
      <c r="O703" s="10">
        <f t="shared" si="2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v>54.137931034482754</v>
      </c>
      <c r="G704" t="s">
        <v>14</v>
      </c>
      <c r="H704">
        <v>83</v>
      </c>
      <c r="I704" s="7"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20"/>
        <v>41477.208333333336</v>
      </c>
      <c r="O704" s="10">
        <f t="shared" si="2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v>311.87381703470032</v>
      </c>
      <c r="G705" t="s">
        <v>20</v>
      </c>
      <c r="H705">
        <v>2038</v>
      </c>
      <c r="I705" s="7"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20"/>
        <v>41020.208333333336</v>
      </c>
      <c r="O705" s="10">
        <f t="shared" si="2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v>122.78160919540231</v>
      </c>
      <c r="G706" t="s">
        <v>20</v>
      </c>
      <c r="H706">
        <v>116</v>
      </c>
      <c r="I706" s="7"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20"/>
        <v>42555.208333333328</v>
      </c>
      <c r="O706" s="10">
        <f t="shared" si="2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v>99.026517383618156</v>
      </c>
      <c r="G707" t="s">
        <v>14</v>
      </c>
      <c r="H707">
        <v>2025</v>
      </c>
      <c r="I707" s="7"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22">(((L707/60)/60)/24)+DATE(1970,1,1)</f>
        <v>41619.25</v>
      </c>
      <c r="O707" s="10">
        <f t="shared" ref="O707:O770" si="23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v>127.84686346863469</v>
      </c>
      <c r="G708" t="s">
        <v>20</v>
      </c>
      <c r="H708">
        <v>1345</v>
      </c>
      <c r="I708" s="7"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22"/>
        <v>43471.25</v>
      </c>
      <c r="O708" s="10">
        <f t="shared" si="23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v>158.61643835616439</v>
      </c>
      <c r="G709" t="s">
        <v>20</v>
      </c>
      <c r="H709">
        <v>168</v>
      </c>
      <c r="I709" s="7"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22"/>
        <v>43442.25</v>
      </c>
      <c r="O709" s="10">
        <f t="shared" si="23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v>707.05882352941171</v>
      </c>
      <c r="G710" t="s">
        <v>20</v>
      </c>
      <c r="H710">
        <v>137</v>
      </c>
      <c r="I710" s="7"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22"/>
        <v>42877.208333333328</v>
      </c>
      <c r="O710" s="10">
        <f t="shared" si="23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v>142.38775510204081</v>
      </c>
      <c r="G711" t="s">
        <v>20</v>
      </c>
      <c r="H711">
        <v>186</v>
      </c>
      <c r="I711" s="7"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22"/>
        <v>41018.208333333336</v>
      </c>
      <c r="O711" s="10">
        <f t="shared" si="23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v>147.86046511627907</v>
      </c>
      <c r="G712" t="s">
        <v>20</v>
      </c>
      <c r="H712">
        <v>125</v>
      </c>
      <c r="I712" s="7"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22"/>
        <v>43295.208333333328</v>
      </c>
      <c r="O712" s="10">
        <f t="shared" si="23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v>20.322580645161288</v>
      </c>
      <c r="G713" t="s">
        <v>14</v>
      </c>
      <c r="H713">
        <v>14</v>
      </c>
      <c r="I713" s="7"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22"/>
        <v>42393.25</v>
      </c>
      <c r="O713" s="10">
        <f t="shared" si="23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v>1840.625</v>
      </c>
      <c r="G714" t="s">
        <v>20</v>
      </c>
      <c r="H714">
        <v>202</v>
      </c>
      <c r="I714" s="7"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22"/>
        <v>42559.208333333328</v>
      </c>
      <c r="O714" s="10">
        <f t="shared" si="23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v>161.94202898550725</v>
      </c>
      <c r="G715" t="s">
        <v>20</v>
      </c>
      <c r="H715">
        <v>103</v>
      </c>
      <c r="I715" s="7"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22"/>
        <v>42604.208333333328</v>
      </c>
      <c r="O715" s="10">
        <f t="shared" si="23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v>472.82077922077923</v>
      </c>
      <c r="G716" t="s">
        <v>20</v>
      </c>
      <c r="H716">
        <v>1785</v>
      </c>
      <c r="I716" s="7"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22"/>
        <v>41870.208333333336</v>
      </c>
      <c r="O716" s="10">
        <f t="shared" si="23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v>24.466101694915253</v>
      </c>
      <c r="G717" t="s">
        <v>14</v>
      </c>
      <c r="H717">
        <v>656</v>
      </c>
      <c r="I717" s="7"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22"/>
        <v>40397.208333333336</v>
      </c>
      <c r="O717" s="10">
        <f t="shared" si="23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v>517.65</v>
      </c>
      <c r="G718" t="s">
        <v>20</v>
      </c>
      <c r="H718">
        <v>157</v>
      </c>
      <c r="I718" s="7"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22"/>
        <v>41465.208333333336</v>
      </c>
      <c r="O718" s="10">
        <f t="shared" si="23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v>247.64285714285714</v>
      </c>
      <c r="G719" t="s">
        <v>20</v>
      </c>
      <c r="H719">
        <v>555</v>
      </c>
      <c r="I719" s="7"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22"/>
        <v>40777.208333333336</v>
      </c>
      <c r="O719" s="10">
        <f t="shared" si="23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v>100.20481927710843</v>
      </c>
      <c r="G720" t="s">
        <v>20</v>
      </c>
      <c r="H720">
        <v>297</v>
      </c>
      <c r="I720" s="7"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22"/>
        <v>41442.208333333336</v>
      </c>
      <c r="O720" s="10">
        <f t="shared" si="23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v>153</v>
      </c>
      <c r="G721" t="s">
        <v>20</v>
      </c>
      <c r="H721">
        <v>123</v>
      </c>
      <c r="I721" s="7"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22"/>
        <v>41058.208333333336</v>
      </c>
      <c r="O721" s="10">
        <f t="shared" si="23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v>37.091954022988503</v>
      </c>
      <c r="G722" t="s">
        <v>74</v>
      </c>
      <c r="H722">
        <v>38</v>
      </c>
      <c r="I722" s="7"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22"/>
        <v>43152.25</v>
      </c>
      <c r="O722" s="10">
        <f t="shared" si="23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v>4.392394822006473</v>
      </c>
      <c r="G723" t="s">
        <v>74</v>
      </c>
      <c r="H723">
        <v>60</v>
      </c>
      <c r="I723" s="7"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22"/>
        <v>43194.208333333328</v>
      </c>
      <c r="O723" s="10">
        <f t="shared" si="23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v>156.50721649484535</v>
      </c>
      <c r="G724" t="s">
        <v>20</v>
      </c>
      <c r="H724">
        <v>3036</v>
      </c>
      <c r="I724" s="7"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22"/>
        <v>43045.25</v>
      </c>
      <c r="O724" s="10">
        <f t="shared" si="23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v>270.40816326530609</v>
      </c>
      <c r="G725" t="s">
        <v>20</v>
      </c>
      <c r="H725">
        <v>144</v>
      </c>
      <c r="I725" s="7"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22"/>
        <v>42431.25</v>
      </c>
      <c r="O725" s="10">
        <f t="shared" si="23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v>134.05952380952382</v>
      </c>
      <c r="G726" t="s">
        <v>20</v>
      </c>
      <c r="H726">
        <v>121</v>
      </c>
      <c r="I726" s="7"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22"/>
        <v>41934.208333333336</v>
      </c>
      <c r="O726" s="10">
        <f t="shared" si="23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v>50.398033126293996</v>
      </c>
      <c r="G727" t="s">
        <v>14</v>
      </c>
      <c r="H727">
        <v>1596</v>
      </c>
      <c r="I727" s="7"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22"/>
        <v>41958.25</v>
      </c>
      <c r="O727" s="10">
        <f t="shared" si="23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v>88.815837937384899</v>
      </c>
      <c r="G728" t="s">
        <v>74</v>
      </c>
      <c r="H728">
        <v>524</v>
      </c>
      <c r="I728" s="7"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22"/>
        <v>40476.208333333336</v>
      </c>
      <c r="O728" s="10">
        <f t="shared" si="23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v>165</v>
      </c>
      <c r="G729" t="s">
        <v>20</v>
      </c>
      <c r="H729">
        <v>181</v>
      </c>
      <c r="I729" s="7"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22"/>
        <v>43485.25</v>
      </c>
      <c r="O729" s="10">
        <f t="shared" si="23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v>17.5</v>
      </c>
      <c r="G730" t="s">
        <v>14</v>
      </c>
      <c r="H730">
        <v>10</v>
      </c>
      <c r="I730" s="7"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22"/>
        <v>42515.208333333328</v>
      </c>
      <c r="O730" s="10">
        <f t="shared" si="23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v>185.66071428571428</v>
      </c>
      <c r="G731" t="s">
        <v>20</v>
      </c>
      <c r="H731">
        <v>122</v>
      </c>
      <c r="I731" s="7"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22"/>
        <v>41309.25</v>
      </c>
      <c r="O731" s="10">
        <f t="shared" si="23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v>412.6631944444444</v>
      </c>
      <c r="G732" t="s">
        <v>20</v>
      </c>
      <c r="H732">
        <v>1071</v>
      </c>
      <c r="I732" s="7"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22"/>
        <v>42147.208333333328</v>
      </c>
      <c r="O732" s="10">
        <f t="shared" si="23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v>90.25</v>
      </c>
      <c r="G733" t="s">
        <v>74</v>
      </c>
      <c r="H733">
        <v>219</v>
      </c>
      <c r="I733" s="7"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22"/>
        <v>42939.208333333328</v>
      </c>
      <c r="O733" s="10">
        <f t="shared" si="23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v>91.984615384615381</v>
      </c>
      <c r="G734" t="s">
        <v>14</v>
      </c>
      <c r="H734">
        <v>1121</v>
      </c>
      <c r="I734" s="7"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22"/>
        <v>42816.208333333328</v>
      </c>
      <c r="O734" s="10">
        <f t="shared" si="23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v>527.00632911392404</v>
      </c>
      <c r="G735" t="s">
        <v>20</v>
      </c>
      <c r="H735">
        <v>980</v>
      </c>
      <c r="I735" s="7"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22"/>
        <v>41844.208333333336</v>
      </c>
      <c r="O735" s="10">
        <f t="shared" si="23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v>319.14285714285711</v>
      </c>
      <c r="G736" t="s">
        <v>20</v>
      </c>
      <c r="H736">
        <v>536</v>
      </c>
      <c r="I736" s="7"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22"/>
        <v>42763.25</v>
      </c>
      <c r="O736" s="10">
        <f t="shared" si="23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v>354.18867924528303</v>
      </c>
      <c r="G737" t="s">
        <v>20</v>
      </c>
      <c r="H737">
        <v>1991</v>
      </c>
      <c r="I737" s="7"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22"/>
        <v>42459.208333333328</v>
      </c>
      <c r="O737" s="10">
        <f t="shared" si="23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v>32.896103896103895</v>
      </c>
      <c r="G738" t="s">
        <v>74</v>
      </c>
      <c r="H738">
        <v>29</v>
      </c>
      <c r="I738" s="7"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22"/>
        <v>42055.25</v>
      </c>
      <c r="O738" s="10">
        <f t="shared" si="23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v>135.8918918918919</v>
      </c>
      <c r="G739" t="s">
        <v>20</v>
      </c>
      <c r="H739">
        <v>180</v>
      </c>
      <c r="I739" s="7"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22"/>
        <v>42685.25</v>
      </c>
      <c r="O739" s="10">
        <f t="shared" si="23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v>2.0843373493975905</v>
      </c>
      <c r="G740" t="s">
        <v>14</v>
      </c>
      <c r="H740">
        <v>15</v>
      </c>
      <c r="I740" s="7"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22"/>
        <v>41959.25</v>
      </c>
      <c r="O740" s="10">
        <f t="shared" si="23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v>61</v>
      </c>
      <c r="G741" t="s">
        <v>14</v>
      </c>
      <c r="H741">
        <v>191</v>
      </c>
      <c r="I741" s="7"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22"/>
        <v>41089.208333333336</v>
      </c>
      <c r="O741" s="10">
        <f t="shared" si="23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v>30.037735849056602</v>
      </c>
      <c r="G742" t="s">
        <v>14</v>
      </c>
      <c r="H742">
        <v>16</v>
      </c>
      <c r="I742" s="7"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22"/>
        <v>42769.25</v>
      </c>
      <c r="O742" s="10">
        <f t="shared" si="23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v>1179.1666666666665</v>
      </c>
      <c r="G743" t="s">
        <v>20</v>
      </c>
      <c r="H743">
        <v>130</v>
      </c>
      <c r="I743" s="7"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22"/>
        <v>40321.208333333336</v>
      </c>
      <c r="O743" s="10">
        <f t="shared" si="23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v>1126.0833333333335</v>
      </c>
      <c r="G744" t="s">
        <v>20</v>
      </c>
      <c r="H744">
        <v>122</v>
      </c>
      <c r="I744" s="7"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22"/>
        <v>40197.25</v>
      </c>
      <c r="O744" s="10">
        <f t="shared" si="23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v>12.923076923076923</v>
      </c>
      <c r="G745" t="s">
        <v>14</v>
      </c>
      <c r="H745">
        <v>17</v>
      </c>
      <c r="I745" s="7"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22"/>
        <v>42298.208333333328</v>
      </c>
      <c r="O745" s="10">
        <f t="shared" si="23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v>712</v>
      </c>
      <c r="G746" t="s">
        <v>20</v>
      </c>
      <c r="H746">
        <v>140</v>
      </c>
      <c r="I746" s="7"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22"/>
        <v>43322.208333333328</v>
      </c>
      <c r="O746" s="10">
        <f t="shared" si="23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v>30.304347826086957</v>
      </c>
      <c r="G747" t="s">
        <v>14</v>
      </c>
      <c r="H747">
        <v>34</v>
      </c>
      <c r="I747" s="7"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22"/>
        <v>40328.208333333336</v>
      </c>
      <c r="O747" s="10">
        <f t="shared" si="23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v>212.50896057347671</v>
      </c>
      <c r="G748" t="s">
        <v>20</v>
      </c>
      <c r="H748">
        <v>3388</v>
      </c>
      <c r="I748" s="7"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22"/>
        <v>40825.208333333336</v>
      </c>
      <c r="O748" s="10">
        <f t="shared" si="23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v>228.85714285714286</v>
      </c>
      <c r="G749" t="s">
        <v>20</v>
      </c>
      <c r="H749">
        <v>280</v>
      </c>
      <c r="I749" s="7"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22"/>
        <v>40423.208333333336</v>
      </c>
      <c r="O749" s="10">
        <f t="shared" si="23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v>34.959979476654695</v>
      </c>
      <c r="G750" t="s">
        <v>74</v>
      </c>
      <c r="H750">
        <v>614</v>
      </c>
      <c r="I750" s="7"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22"/>
        <v>40238.25</v>
      </c>
      <c r="O750" s="10">
        <f t="shared" si="23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v>157.29069767441862</v>
      </c>
      <c r="G751" t="s">
        <v>20</v>
      </c>
      <c r="H751">
        <v>366</v>
      </c>
      <c r="I751" s="7"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22"/>
        <v>41920.208333333336</v>
      </c>
      <c r="O751" s="10">
        <f t="shared" si="23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v>1</v>
      </c>
      <c r="G752" t="s">
        <v>14</v>
      </c>
      <c r="H752">
        <v>1</v>
      </c>
      <c r="I752" s="7"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22"/>
        <v>40360.208333333336</v>
      </c>
      <c r="O752" s="10">
        <f t="shared" si="23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v>232.30555555555554</v>
      </c>
      <c r="G753" t="s">
        <v>20</v>
      </c>
      <c r="H753">
        <v>270</v>
      </c>
      <c r="I753" s="7"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22"/>
        <v>42446.208333333328</v>
      </c>
      <c r="O753" s="10">
        <f t="shared" si="23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v>92.448275862068968</v>
      </c>
      <c r="G754" t="s">
        <v>74</v>
      </c>
      <c r="H754">
        <v>114</v>
      </c>
      <c r="I754" s="7"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22"/>
        <v>40395.208333333336</v>
      </c>
      <c r="O754" s="10">
        <f t="shared" si="23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v>256.70212765957444</v>
      </c>
      <c r="G755" t="s">
        <v>20</v>
      </c>
      <c r="H755">
        <v>137</v>
      </c>
      <c r="I755" s="7"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22"/>
        <v>40321.208333333336</v>
      </c>
      <c r="O755" s="10">
        <f t="shared" si="23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v>168.47017045454547</v>
      </c>
      <c r="G756" t="s">
        <v>20</v>
      </c>
      <c r="H756">
        <v>3205</v>
      </c>
      <c r="I756" s="7"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22"/>
        <v>41210.208333333336</v>
      </c>
      <c r="O756" s="10">
        <f t="shared" si="23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v>166.57777777777778</v>
      </c>
      <c r="G757" t="s">
        <v>20</v>
      </c>
      <c r="H757">
        <v>288</v>
      </c>
      <c r="I757" s="7"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22"/>
        <v>43096.25</v>
      </c>
      <c r="O757" s="10">
        <f t="shared" si="23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v>772.07692307692309</v>
      </c>
      <c r="G758" t="s">
        <v>20</v>
      </c>
      <c r="H758">
        <v>148</v>
      </c>
      <c r="I758" s="7"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22"/>
        <v>42024.25</v>
      </c>
      <c r="O758" s="10">
        <f t="shared" si="23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v>406.85714285714283</v>
      </c>
      <c r="G759" t="s">
        <v>20</v>
      </c>
      <c r="H759">
        <v>114</v>
      </c>
      <c r="I759" s="7"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22"/>
        <v>40675.208333333336</v>
      </c>
      <c r="O759" s="10">
        <f t="shared" si="23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v>564.20608108108115</v>
      </c>
      <c r="G760" t="s">
        <v>20</v>
      </c>
      <c r="H760">
        <v>1518</v>
      </c>
      <c r="I760" s="7"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22"/>
        <v>41936.208333333336</v>
      </c>
      <c r="O760" s="10">
        <f t="shared" si="23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v>68.426865671641792</v>
      </c>
      <c r="G761" t="s">
        <v>14</v>
      </c>
      <c r="H761">
        <v>1274</v>
      </c>
      <c r="I761" s="7"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22"/>
        <v>43136.25</v>
      </c>
      <c r="O761" s="10">
        <f t="shared" si="23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v>34.351966873706004</v>
      </c>
      <c r="G762" t="s">
        <v>14</v>
      </c>
      <c r="H762">
        <v>210</v>
      </c>
      <c r="I762" s="7"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22"/>
        <v>43678.208333333328</v>
      </c>
      <c r="O762" s="10">
        <f t="shared" si="23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v>655.4545454545455</v>
      </c>
      <c r="G763" t="s">
        <v>20</v>
      </c>
      <c r="H763">
        <v>166</v>
      </c>
      <c r="I763" s="7"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22"/>
        <v>42938.208333333328</v>
      </c>
      <c r="O763" s="10">
        <f t="shared" si="23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v>177.25714285714284</v>
      </c>
      <c r="G764" t="s">
        <v>20</v>
      </c>
      <c r="H764">
        <v>100</v>
      </c>
      <c r="I764" s="7"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22"/>
        <v>41241.25</v>
      </c>
      <c r="O764" s="10">
        <f t="shared" si="23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v>113.17857142857144</v>
      </c>
      <c r="G765" t="s">
        <v>20</v>
      </c>
      <c r="H765">
        <v>235</v>
      </c>
      <c r="I765" s="7"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22"/>
        <v>41037.208333333336</v>
      </c>
      <c r="O765" s="10">
        <f t="shared" si="23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v>728.18181818181824</v>
      </c>
      <c r="G766" t="s">
        <v>20</v>
      </c>
      <c r="H766">
        <v>148</v>
      </c>
      <c r="I766" s="7"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22"/>
        <v>40676.208333333336</v>
      </c>
      <c r="O766" s="10">
        <f t="shared" si="23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v>208.33333333333334</v>
      </c>
      <c r="G767" t="s">
        <v>20</v>
      </c>
      <c r="H767">
        <v>198</v>
      </c>
      <c r="I767" s="7"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22"/>
        <v>42840.208333333328</v>
      </c>
      <c r="O767" s="10">
        <f t="shared" si="23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v>31.171232876712331</v>
      </c>
      <c r="G768" t="s">
        <v>14</v>
      </c>
      <c r="H768">
        <v>248</v>
      </c>
      <c r="I768" s="7"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22"/>
        <v>43362.208333333328</v>
      </c>
      <c r="O768" s="10">
        <f t="shared" si="23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v>56.967078189300416</v>
      </c>
      <c r="G769" t="s">
        <v>14</v>
      </c>
      <c r="H769">
        <v>513</v>
      </c>
      <c r="I769" s="7"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22"/>
        <v>42283.208333333328</v>
      </c>
      <c r="O769" s="10">
        <f t="shared" si="23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v>231</v>
      </c>
      <c r="G770" t="s">
        <v>20</v>
      </c>
      <c r="H770">
        <v>150</v>
      </c>
      <c r="I770" s="7"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22"/>
        <v>41619.25</v>
      </c>
      <c r="O770" s="10">
        <f t="shared" si="23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v>86.867834394904463</v>
      </c>
      <c r="G771" t="s">
        <v>14</v>
      </c>
      <c r="H771">
        <v>3410</v>
      </c>
      <c r="I771" s="7"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24">(((L771/60)/60)/24)+DATE(1970,1,1)</f>
        <v>41501.208333333336</v>
      </c>
      <c r="O771" s="10">
        <f t="shared" ref="O771:O834" si="25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v>270.74418604651163</v>
      </c>
      <c r="G772" t="s">
        <v>20</v>
      </c>
      <c r="H772">
        <v>216</v>
      </c>
      <c r="I772" s="7"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24"/>
        <v>41743.208333333336</v>
      </c>
      <c r="O772" s="10">
        <f t="shared" si="25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v>49.446428571428569</v>
      </c>
      <c r="G773" t="s">
        <v>74</v>
      </c>
      <c r="H773">
        <v>26</v>
      </c>
      <c r="I773" s="7"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24"/>
        <v>43491.25</v>
      </c>
      <c r="O773" s="10">
        <f t="shared" si="25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v>113.3596256684492</v>
      </c>
      <c r="G774" t="s">
        <v>20</v>
      </c>
      <c r="H774">
        <v>5139</v>
      </c>
      <c r="I774" s="7"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24"/>
        <v>43505.25</v>
      </c>
      <c r="O774" s="10">
        <f t="shared" si="25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v>190.55555555555554</v>
      </c>
      <c r="G775" t="s">
        <v>20</v>
      </c>
      <c r="H775">
        <v>2353</v>
      </c>
      <c r="I775" s="7"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24"/>
        <v>42838.208333333328</v>
      </c>
      <c r="O775" s="10">
        <f t="shared" si="25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v>135.5</v>
      </c>
      <c r="G776" t="s">
        <v>20</v>
      </c>
      <c r="H776">
        <v>78</v>
      </c>
      <c r="I776" s="7"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24"/>
        <v>42513.208333333328</v>
      </c>
      <c r="O776" s="10">
        <f t="shared" si="25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v>10.297872340425531</v>
      </c>
      <c r="G777" t="s">
        <v>14</v>
      </c>
      <c r="H777">
        <v>10</v>
      </c>
      <c r="I777" s="7"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24"/>
        <v>41949.25</v>
      </c>
      <c r="O777" s="10">
        <f t="shared" si="25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v>65.544223826714799</v>
      </c>
      <c r="G778" t="s">
        <v>14</v>
      </c>
      <c r="H778">
        <v>2201</v>
      </c>
      <c r="I778" s="7"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24"/>
        <v>43650.208333333328</v>
      </c>
      <c r="O778" s="10">
        <f t="shared" si="25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v>49.026652452025587</v>
      </c>
      <c r="G779" t="s">
        <v>14</v>
      </c>
      <c r="H779">
        <v>676</v>
      </c>
      <c r="I779" s="7"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24"/>
        <v>40809.208333333336</v>
      </c>
      <c r="O779" s="10">
        <f t="shared" si="25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v>787.92307692307691</v>
      </c>
      <c r="G780" t="s">
        <v>20</v>
      </c>
      <c r="H780">
        <v>174</v>
      </c>
      <c r="I780" s="7"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24"/>
        <v>40768.208333333336</v>
      </c>
      <c r="O780" s="10">
        <f t="shared" si="25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v>80.306347746090154</v>
      </c>
      <c r="G781" t="s">
        <v>14</v>
      </c>
      <c r="H781">
        <v>831</v>
      </c>
      <c r="I781" s="7"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24"/>
        <v>42230.208333333328</v>
      </c>
      <c r="O781" s="10">
        <f t="shared" si="25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v>106.29411764705883</v>
      </c>
      <c r="G782" t="s">
        <v>20</v>
      </c>
      <c r="H782">
        <v>164</v>
      </c>
      <c r="I782" s="7"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24"/>
        <v>42573.208333333328</v>
      </c>
      <c r="O782" s="10">
        <f t="shared" si="25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v>50.735632183908038</v>
      </c>
      <c r="G783" t="s">
        <v>74</v>
      </c>
      <c r="H783">
        <v>56</v>
      </c>
      <c r="I783" s="7"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24"/>
        <v>40482.208333333336</v>
      </c>
      <c r="O783" s="10">
        <f t="shared" si="25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v>215.31372549019611</v>
      </c>
      <c r="G784" t="s">
        <v>20</v>
      </c>
      <c r="H784">
        <v>161</v>
      </c>
      <c r="I784" s="7"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24"/>
        <v>40603.25</v>
      </c>
      <c r="O784" s="10">
        <f t="shared" si="25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v>141.22972972972974</v>
      </c>
      <c r="G785" t="s">
        <v>20</v>
      </c>
      <c r="H785">
        <v>138</v>
      </c>
      <c r="I785" s="7"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24"/>
        <v>41625.25</v>
      </c>
      <c r="O785" s="10">
        <f t="shared" si="25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v>115.33745781777279</v>
      </c>
      <c r="G786" t="s">
        <v>20</v>
      </c>
      <c r="H786">
        <v>3308</v>
      </c>
      <c r="I786" s="7"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24"/>
        <v>42435.25</v>
      </c>
      <c r="O786" s="10">
        <f t="shared" si="25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v>193.11940298507463</v>
      </c>
      <c r="G787" t="s">
        <v>20</v>
      </c>
      <c r="H787">
        <v>127</v>
      </c>
      <c r="I787" s="7"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24"/>
        <v>43582.208333333328</v>
      </c>
      <c r="O787" s="10">
        <f t="shared" si="25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v>729.73333333333335</v>
      </c>
      <c r="G788" t="s">
        <v>20</v>
      </c>
      <c r="H788">
        <v>207</v>
      </c>
      <c r="I788" s="7"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24"/>
        <v>43186.208333333328</v>
      </c>
      <c r="O788" s="10">
        <f t="shared" si="25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v>99.66339869281046</v>
      </c>
      <c r="G789" t="s">
        <v>14</v>
      </c>
      <c r="H789">
        <v>859</v>
      </c>
      <c r="I789" s="7"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24"/>
        <v>40684.208333333336</v>
      </c>
      <c r="O789" s="10">
        <f t="shared" si="25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v>88.166666666666671</v>
      </c>
      <c r="G790" t="s">
        <v>47</v>
      </c>
      <c r="H790">
        <v>31</v>
      </c>
      <c r="I790" s="7"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24"/>
        <v>41202.208333333336</v>
      </c>
      <c r="O790" s="10">
        <f t="shared" si="25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v>37.233333333333334</v>
      </c>
      <c r="G791" t="s">
        <v>14</v>
      </c>
      <c r="H791">
        <v>45</v>
      </c>
      <c r="I791" s="7"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24"/>
        <v>41786.208333333336</v>
      </c>
      <c r="O791" s="10">
        <f t="shared" si="25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v>30.540075309306079</v>
      </c>
      <c r="G792" t="s">
        <v>74</v>
      </c>
      <c r="H792">
        <v>1113</v>
      </c>
      <c r="I792" s="7"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24"/>
        <v>40223.25</v>
      </c>
      <c r="O792" s="10">
        <f t="shared" si="25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v>25.714285714285712</v>
      </c>
      <c r="G793" t="s">
        <v>14</v>
      </c>
      <c r="H793">
        <v>6</v>
      </c>
      <c r="I793" s="7"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24"/>
        <v>42715.25</v>
      </c>
      <c r="O793" s="10">
        <f t="shared" si="25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v>34</v>
      </c>
      <c r="G794" t="s">
        <v>14</v>
      </c>
      <c r="H794">
        <v>7</v>
      </c>
      <c r="I794" s="7"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24"/>
        <v>41451.208333333336</v>
      </c>
      <c r="O794" s="10">
        <f t="shared" si="25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v>1185.909090909091</v>
      </c>
      <c r="G795" t="s">
        <v>20</v>
      </c>
      <c r="H795">
        <v>181</v>
      </c>
      <c r="I795" s="7"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24"/>
        <v>41450.208333333336</v>
      </c>
      <c r="O795" s="10">
        <f t="shared" si="25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v>125.39393939393939</v>
      </c>
      <c r="G796" t="s">
        <v>20</v>
      </c>
      <c r="H796">
        <v>110</v>
      </c>
      <c r="I796" s="7"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24"/>
        <v>43091.25</v>
      </c>
      <c r="O796" s="10">
        <f t="shared" si="25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v>14.394366197183098</v>
      </c>
      <c r="G797" t="s">
        <v>14</v>
      </c>
      <c r="H797">
        <v>31</v>
      </c>
      <c r="I797" s="7"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24"/>
        <v>42675.208333333328</v>
      </c>
      <c r="O797" s="10">
        <f t="shared" si="25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v>54.807692307692314</v>
      </c>
      <c r="G798" t="s">
        <v>14</v>
      </c>
      <c r="H798">
        <v>78</v>
      </c>
      <c r="I798" s="7"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24"/>
        <v>41859.208333333336</v>
      </c>
      <c r="O798" s="10">
        <f t="shared" si="25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v>109.63157894736841</v>
      </c>
      <c r="G799" t="s">
        <v>20</v>
      </c>
      <c r="H799">
        <v>185</v>
      </c>
      <c r="I799" s="7"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24"/>
        <v>43464.25</v>
      </c>
      <c r="O799" s="10">
        <f t="shared" si="25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v>188.47058823529412</v>
      </c>
      <c r="G800" t="s">
        <v>20</v>
      </c>
      <c r="H800">
        <v>121</v>
      </c>
      <c r="I800" s="7"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24"/>
        <v>41060.208333333336</v>
      </c>
      <c r="O800" s="10">
        <f t="shared" si="25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v>87.008284023668637</v>
      </c>
      <c r="G801" t="s">
        <v>14</v>
      </c>
      <c r="H801">
        <v>1225</v>
      </c>
      <c r="I801" s="7"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24"/>
        <v>42399.25</v>
      </c>
      <c r="O801" s="10">
        <f t="shared" si="25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v>1</v>
      </c>
      <c r="G802" t="s">
        <v>14</v>
      </c>
      <c r="H802">
        <v>1</v>
      </c>
      <c r="I802" s="7"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24"/>
        <v>42167.208333333328</v>
      </c>
      <c r="O802" s="10">
        <f t="shared" si="25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v>202.9130434782609</v>
      </c>
      <c r="G803" t="s">
        <v>20</v>
      </c>
      <c r="H803">
        <v>106</v>
      </c>
      <c r="I803" s="7"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24"/>
        <v>43830.25</v>
      </c>
      <c r="O803" s="10">
        <f t="shared" si="25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v>197.03225806451613</v>
      </c>
      <c r="G804" t="s">
        <v>20</v>
      </c>
      <c r="H804">
        <v>142</v>
      </c>
      <c r="I804" s="7"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24"/>
        <v>43650.208333333328</v>
      </c>
      <c r="O804" s="10">
        <f t="shared" si="25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v>107</v>
      </c>
      <c r="G805" t="s">
        <v>20</v>
      </c>
      <c r="H805">
        <v>233</v>
      </c>
      <c r="I805" s="7"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24"/>
        <v>43492.25</v>
      </c>
      <c r="O805" s="10">
        <f t="shared" si="25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v>268.73076923076923</v>
      </c>
      <c r="G806" t="s">
        <v>20</v>
      </c>
      <c r="H806">
        <v>218</v>
      </c>
      <c r="I806" s="7"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24"/>
        <v>43102.25</v>
      </c>
      <c r="O806" s="10">
        <f t="shared" si="25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v>50.845360824742272</v>
      </c>
      <c r="G807" t="s">
        <v>14</v>
      </c>
      <c r="H807">
        <v>67</v>
      </c>
      <c r="I807" s="7"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24"/>
        <v>41958.25</v>
      </c>
      <c r="O807" s="10">
        <f t="shared" si="25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v>1180.2857142857142</v>
      </c>
      <c r="G808" t="s">
        <v>20</v>
      </c>
      <c r="H808">
        <v>76</v>
      </c>
      <c r="I808" s="7"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24"/>
        <v>40973.25</v>
      </c>
      <c r="O808" s="10">
        <f t="shared" si="25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v>264</v>
      </c>
      <c r="G809" t="s">
        <v>20</v>
      </c>
      <c r="H809">
        <v>43</v>
      </c>
      <c r="I809" s="7"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24"/>
        <v>43753.208333333328</v>
      </c>
      <c r="O809" s="10">
        <f t="shared" si="25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v>30.44230769230769</v>
      </c>
      <c r="G810" t="s">
        <v>14</v>
      </c>
      <c r="H810">
        <v>19</v>
      </c>
      <c r="I810" s="7"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24"/>
        <v>42507.208333333328</v>
      </c>
      <c r="O810" s="10">
        <f t="shared" si="25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v>62.880681818181813</v>
      </c>
      <c r="G811" t="s">
        <v>14</v>
      </c>
      <c r="H811">
        <v>2108</v>
      </c>
      <c r="I811" s="7"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24"/>
        <v>41135.208333333336</v>
      </c>
      <c r="O811" s="10">
        <f t="shared" si="25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v>193.125</v>
      </c>
      <c r="G812" t="s">
        <v>20</v>
      </c>
      <c r="H812">
        <v>221</v>
      </c>
      <c r="I812" s="7"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24"/>
        <v>43067.25</v>
      </c>
      <c r="O812" s="10">
        <f t="shared" si="25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v>77.102702702702715</v>
      </c>
      <c r="G813" t="s">
        <v>14</v>
      </c>
      <c r="H813">
        <v>679</v>
      </c>
      <c r="I813" s="7"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24"/>
        <v>42378.25</v>
      </c>
      <c r="O813" s="10">
        <f t="shared" si="25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v>225.52763819095478</v>
      </c>
      <c r="G814" t="s">
        <v>20</v>
      </c>
      <c r="H814">
        <v>2805</v>
      </c>
      <c r="I814" s="7"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24"/>
        <v>43206.208333333328</v>
      </c>
      <c r="O814" s="10">
        <f t="shared" si="25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v>239.40625</v>
      </c>
      <c r="G815" t="s">
        <v>20</v>
      </c>
      <c r="H815">
        <v>68</v>
      </c>
      <c r="I815" s="7"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24"/>
        <v>41148.208333333336</v>
      </c>
      <c r="O815" s="10">
        <f t="shared" si="25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v>92.1875</v>
      </c>
      <c r="G816" t="s">
        <v>14</v>
      </c>
      <c r="H816">
        <v>36</v>
      </c>
      <c r="I816" s="7"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24"/>
        <v>42517.208333333328</v>
      </c>
      <c r="O816" s="10">
        <f t="shared" si="25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v>130.23333333333335</v>
      </c>
      <c r="G817" t="s">
        <v>20</v>
      </c>
      <c r="H817">
        <v>183</v>
      </c>
      <c r="I817" s="7"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24"/>
        <v>43068.25</v>
      </c>
      <c r="O817" s="10">
        <f t="shared" si="25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v>615.21739130434787</v>
      </c>
      <c r="G818" t="s">
        <v>20</v>
      </c>
      <c r="H818">
        <v>133</v>
      </c>
      <c r="I818" s="7"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24"/>
        <v>41680.25</v>
      </c>
      <c r="O818" s="10">
        <f t="shared" si="25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v>368.79532163742692</v>
      </c>
      <c r="G819" t="s">
        <v>20</v>
      </c>
      <c r="H819">
        <v>2489</v>
      </c>
      <c r="I819" s="7"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24"/>
        <v>43589.208333333328</v>
      </c>
      <c r="O819" s="10">
        <f t="shared" si="25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v>1094.8571428571429</v>
      </c>
      <c r="G820" t="s">
        <v>20</v>
      </c>
      <c r="H820">
        <v>69</v>
      </c>
      <c r="I820" s="7"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24"/>
        <v>43486.25</v>
      </c>
      <c r="O820" s="10">
        <f t="shared" si="25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v>50.662921348314605</v>
      </c>
      <c r="G821" t="s">
        <v>14</v>
      </c>
      <c r="H821">
        <v>47</v>
      </c>
      <c r="I821" s="7"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24"/>
        <v>41237.25</v>
      </c>
      <c r="O821" s="10">
        <f t="shared" si="25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v>800.6</v>
      </c>
      <c r="G822" t="s">
        <v>20</v>
      </c>
      <c r="H822">
        <v>279</v>
      </c>
      <c r="I822" s="7"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24"/>
        <v>43310.208333333328</v>
      </c>
      <c r="O822" s="10">
        <f t="shared" si="25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v>291.28571428571428</v>
      </c>
      <c r="G823" t="s">
        <v>20</v>
      </c>
      <c r="H823">
        <v>210</v>
      </c>
      <c r="I823" s="7"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24"/>
        <v>42794.25</v>
      </c>
      <c r="O823" s="10">
        <f t="shared" si="25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v>349.9666666666667</v>
      </c>
      <c r="G824" t="s">
        <v>20</v>
      </c>
      <c r="H824">
        <v>2100</v>
      </c>
      <c r="I824" s="7"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24"/>
        <v>41698.25</v>
      </c>
      <c r="O824" s="10">
        <f t="shared" si="25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v>357.07317073170731</v>
      </c>
      <c r="G825" t="s">
        <v>20</v>
      </c>
      <c r="H825">
        <v>252</v>
      </c>
      <c r="I825" s="7"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24"/>
        <v>41892.208333333336</v>
      </c>
      <c r="O825" s="10">
        <f t="shared" si="25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v>126.48941176470588</v>
      </c>
      <c r="G826" t="s">
        <v>20</v>
      </c>
      <c r="H826">
        <v>1280</v>
      </c>
      <c r="I826" s="7"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24"/>
        <v>40348.208333333336</v>
      </c>
      <c r="O826" s="10">
        <f t="shared" si="25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v>387.5</v>
      </c>
      <c r="G827" t="s">
        <v>20</v>
      </c>
      <c r="H827">
        <v>157</v>
      </c>
      <c r="I827" s="7"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24"/>
        <v>42941.208333333328</v>
      </c>
      <c r="O827" s="10">
        <f t="shared" si="25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v>457.03571428571428</v>
      </c>
      <c r="G828" t="s">
        <v>20</v>
      </c>
      <c r="H828">
        <v>194</v>
      </c>
      <c r="I828" s="7"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24"/>
        <v>40525.25</v>
      </c>
      <c r="O828" s="10">
        <f t="shared" si="25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v>266.69565217391306</v>
      </c>
      <c r="G829" t="s">
        <v>20</v>
      </c>
      <c r="H829">
        <v>82</v>
      </c>
      <c r="I829" s="7"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24"/>
        <v>40666.208333333336</v>
      </c>
      <c r="O829" s="10">
        <f t="shared" si="25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v>69</v>
      </c>
      <c r="G830" t="s">
        <v>14</v>
      </c>
      <c r="H830">
        <v>70</v>
      </c>
      <c r="I830" s="7"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24"/>
        <v>43340.208333333328</v>
      </c>
      <c r="O830" s="10">
        <f t="shared" si="25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v>51.34375</v>
      </c>
      <c r="G831" t="s">
        <v>14</v>
      </c>
      <c r="H831">
        <v>154</v>
      </c>
      <c r="I831" s="7"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24"/>
        <v>42164.208333333328</v>
      </c>
      <c r="O831" s="10">
        <f t="shared" si="25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v>1.1710526315789473</v>
      </c>
      <c r="G832" t="s">
        <v>14</v>
      </c>
      <c r="H832">
        <v>22</v>
      </c>
      <c r="I832" s="7"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24"/>
        <v>43103.25</v>
      </c>
      <c r="O832" s="10">
        <f t="shared" si="25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v>108.97734294541709</v>
      </c>
      <c r="G833" t="s">
        <v>20</v>
      </c>
      <c r="H833">
        <v>4233</v>
      </c>
      <c r="I833" s="7"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24"/>
        <v>40994.208333333336</v>
      </c>
      <c r="O833" s="10">
        <f t="shared" si="25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v>315.17592592592592</v>
      </c>
      <c r="G834" t="s">
        <v>20</v>
      </c>
      <c r="H834">
        <v>1297</v>
      </c>
      <c r="I834" s="7"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24"/>
        <v>42299.208333333328</v>
      </c>
      <c r="O834" s="10">
        <f t="shared" si="25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v>157.69117647058823</v>
      </c>
      <c r="G835" t="s">
        <v>20</v>
      </c>
      <c r="H835">
        <v>165</v>
      </c>
      <c r="I835" s="7"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26">(((L835/60)/60)/24)+DATE(1970,1,1)</f>
        <v>40588.25</v>
      </c>
      <c r="O835" s="10">
        <f t="shared" ref="O835:O898" si="27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v>153.8082191780822</v>
      </c>
      <c r="G836" t="s">
        <v>20</v>
      </c>
      <c r="H836">
        <v>119</v>
      </c>
      <c r="I836" s="7"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26"/>
        <v>41448.208333333336</v>
      </c>
      <c r="O836" s="10">
        <f t="shared" si="27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v>89.738979118329468</v>
      </c>
      <c r="G837" t="s">
        <v>14</v>
      </c>
      <c r="H837">
        <v>1758</v>
      </c>
      <c r="I837" s="7"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26"/>
        <v>42063.25</v>
      </c>
      <c r="O837" s="10">
        <f t="shared" si="27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v>75.135802469135797</v>
      </c>
      <c r="G838" t="s">
        <v>14</v>
      </c>
      <c r="H838">
        <v>94</v>
      </c>
      <c r="I838" s="7"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26"/>
        <v>40214.25</v>
      </c>
      <c r="O838" s="10">
        <f t="shared" si="27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v>852.88135593220341</v>
      </c>
      <c r="G839" t="s">
        <v>20</v>
      </c>
      <c r="H839">
        <v>1797</v>
      </c>
      <c r="I839" s="7"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26"/>
        <v>40629.208333333336</v>
      </c>
      <c r="O839" s="10">
        <f t="shared" si="27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v>138.90625</v>
      </c>
      <c r="G840" t="s">
        <v>20</v>
      </c>
      <c r="H840">
        <v>261</v>
      </c>
      <c r="I840" s="7"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26"/>
        <v>43370.208333333328</v>
      </c>
      <c r="O840" s="10">
        <f t="shared" si="27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v>190.18181818181819</v>
      </c>
      <c r="G841" t="s">
        <v>20</v>
      </c>
      <c r="H841">
        <v>157</v>
      </c>
      <c r="I841" s="7"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26"/>
        <v>41715.208333333336</v>
      </c>
      <c r="O841" s="10">
        <f t="shared" si="27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v>100.24333619948409</v>
      </c>
      <c r="G842" t="s">
        <v>20</v>
      </c>
      <c r="H842">
        <v>3533</v>
      </c>
      <c r="I842" s="7"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26"/>
        <v>41836.208333333336</v>
      </c>
      <c r="O842" s="10">
        <f t="shared" si="27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v>142.75824175824175</v>
      </c>
      <c r="G843" t="s">
        <v>20</v>
      </c>
      <c r="H843">
        <v>155</v>
      </c>
      <c r="I843" s="7"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26"/>
        <v>42419.25</v>
      </c>
      <c r="O843" s="10">
        <f t="shared" si="27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v>563.13333333333333</v>
      </c>
      <c r="G844" t="s">
        <v>20</v>
      </c>
      <c r="H844">
        <v>132</v>
      </c>
      <c r="I844" s="7"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26"/>
        <v>43266.208333333328</v>
      </c>
      <c r="O844" s="10">
        <f t="shared" si="27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v>30.715909090909086</v>
      </c>
      <c r="G845" t="s">
        <v>14</v>
      </c>
      <c r="H845">
        <v>33</v>
      </c>
      <c r="I845" s="7"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26"/>
        <v>43338.208333333328</v>
      </c>
      <c r="O845" s="10">
        <f t="shared" si="27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v>99.39772727272728</v>
      </c>
      <c r="G846" t="s">
        <v>74</v>
      </c>
      <c r="H846">
        <v>94</v>
      </c>
      <c r="I846" s="7"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26"/>
        <v>40930.25</v>
      </c>
      <c r="O846" s="10">
        <f t="shared" si="27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v>197.54935622317598</v>
      </c>
      <c r="G847" t="s">
        <v>20</v>
      </c>
      <c r="H847">
        <v>1354</v>
      </c>
      <c r="I847" s="7"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26"/>
        <v>43235.208333333328</v>
      </c>
      <c r="O847" s="10">
        <f t="shared" si="27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v>508.5</v>
      </c>
      <c r="G848" t="s">
        <v>20</v>
      </c>
      <c r="H848">
        <v>48</v>
      </c>
      <c r="I848" s="7"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26"/>
        <v>43302.208333333328</v>
      </c>
      <c r="O848" s="10">
        <f t="shared" si="27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v>237.74468085106383</v>
      </c>
      <c r="G849" t="s">
        <v>20</v>
      </c>
      <c r="H849">
        <v>110</v>
      </c>
      <c r="I849" s="7"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26"/>
        <v>43107.25</v>
      </c>
      <c r="O849" s="10">
        <f t="shared" si="27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v>338.46875</v>
      </c>
      <c r="G850" t="s">
        <v>20</v>
      </c>
      <c r="H850">
        <v>172</v>
      </c>
      <c r="I850" s="7"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26"/>
        <v>40341.208333333336</v>
      </c>
      <c r="O850" s="10">
        <f t="shared" si="27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v>133.08955223880596</v>
      </c>
      <c r="G851" t="s">
        <v>20</v>
      </c>
      <c r="H851">
        <v>307</v>
      </c>
      <c r="I851" s="7"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26"/>
        <v>40948.25</v>
      </c>
      <c r="O851" s="10">
        <f t="shared" si="27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v>1</v>
      </c>
      <c r="G852" t="s">
        <v>14</v>
      </c>
      <c r="H852">
        <v>1</v>
      </c>
      <c r="I852" s="7"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26"/>
        <v>40866.25</v>
      </c>
      <c r="O852" s="10">
        <f t="shared" si="27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v>207.79999999999998</v>
      </c>
      <c r="G853" t="s">
        <v>20</v>
      </c>
      <c r="H853">
        <v>160</v>
      </c>
      <c r="I853" s="7"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26"/>
        <v>41031.208333333336</v>
      </c>
      <c r="O853" s="10">
        <f t="shared" si="27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v>51.122448979591837</v>
      </c>
      <c r="G854" t="s">
        <v>14</v>
      </c>
      <c r="H854">
        <v>31</v>
      </c>
      <c r="I854" s="7"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26"/>
        <v>40740.208333333336</v>
      </c>
      <c r="O854" s="10">
        <f t="shared" si="27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v>652.05847953216369</v>
      </c>
      <c r="G855" t="s">
        <v>20</v>
      </c>
      <c r="H855">
        <v>1467</v>
      </c>
      <c r="I855" s="7"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26"/>
        <v>40714.208333333336</v>
      </c>
      <c r="O855" s="10">
        <f t="shared" si="27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v>113.63099415204678</v>
      </c>
      <c r="G856" t="s">
        <v>20</v>
      </c>
      <c r="H856">
        <v>2662</v>
      </c>
      <c r="I856" s="7"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26"/>
        <v>43787.25</v>
      </c>
      <c r="O856" s="10">
        <f t="shared" si="27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v>102.37606837606839</v>
      </c>
      <c r="G857" t="s">
        <v>20</v>
      </c>
      <c r="H857">
        <v>452</v>
      </c>
      <c r="I857" s="7"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26"/>
        <v>40712.208333333336</v>
      </c>
      <c r="O857" s="10">
        <f t="shared" si="27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v>356.58333333333331</v>
      </c>
      <c r="G858" t="s">
        <v>20</v>
      </c>
      <c r="H858">
        <v>158</v>
      </c>
      <c r="I858" s="7"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26"/>
        <v>41023.208333333336</v>
      </c>
      <c r="O858" s="10">
        <f t="shared" si="27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v>139.86792452830187</v>
      </c>
      <c r="G859" t="s">
        <v>20</v>
      </c>
      <c r="H859">
        <v>225</v>
      </c>
      <c r="I859" s="7"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26"/>
        <v>40944.25</v>
      </c>
      <c r="O859" s="10">
        <f t="shared" si="27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v>69.45</v>
      </c>
      <c r="G860" t="s">
        <v>14</v>
      </c>
      <c r="H860">
        <v>35</v>
      </c>
      <c r="I860" s="7"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26"/>
        <v>43211.208333333328</v>
      </c>
      <c r="O860" s="10">
        <f t="shared" si="27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v>35.534246575342465</v>
      </c>
      <c r="G861" t="s">
        <v>14</v>
      </c>
      <c r="H861">
        <v>63</v>
      </c>
      <c r="I861" s="7"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26"/>
        <v>41334.25</v>
      </c>
      <c r="O861" s="10">
        <f t="shared" si="27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v>251.65</v>
      </c>
      <c r="G862" t="s">
        <v>20</v>
      </c>
      <c r="H862">
        <v>65</v>
      </c>
      <c r="I862" s="7"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26"/>
        <v>43515.25</v>
      </c>
      <c r="O862" s="10">
        <f t="shared" si="27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v>105.87500000000001</v>
      </c>
      <c r="G863" t="s">
        <v>20</v>
      </c>
      <c r="H863">
        <v>163</v>
      </c>
      <c r="I863" s="7"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26"/>
        <v>40258.208333333336</v>
      </c>
      <c r="O863" s="10">
        <f t="shared" si="27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v>187.42857142857144</v>
      </c>
      <c r="G864" t="s">
        <v>20</v>
      </c>
      <c r="H864">
        <v>85</v>
      </c>
      <c r="I864" s="7"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26"/>
        <v>40756.208333333336</v>
      </c>
      <c r="O864" s="10">
        <f t="shared" si="27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v>386.78571428571428</v>
      </c>
      <c r="G865" t="s">
        <v>20</v>
      </c>
      <c r="H865">
        <v>217</v>
      </c>
      <c r="I865" s="7"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26"/>
        <v>42172.208333333328</v>
      </c>
      <c r="O865" s="10">
        <f t="shared" si="27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v>347.07142857142856</v>
      </c>
      <c r="G866" t="s">
        <v>20</v>
      </c>
      <c r="H866">
        <v>150</v>
      </c>
      <c r="I866" s="7"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26"/>
        <v>42601.208333333328</v>
      </c>
      <c r="O866" s="10">
        <f t="shared" si="27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v>185.82098765432099</v>
      </c>
      <c r="G867" t="s">
        <v>20</v>
      </c>
      <c r="H867">
        <v>3272</v>
      </c>
      <c r="I867" s="7"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26"/>
        <v>41897.208333333336</v>
      </c>
      <c r="O867" s="10">
        <f t="shared" si="27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v>43.241247264770237</v>
      </c>
      <c r="G868" t="s">
        <v>74</v>
      </c>
      <c r="H868">
        <v>898</v>
      </c>
      <c r="I868" s="7"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26"/>
        <v>40671.208333333336</v>
      </c>
      <c r="O868" s="10">
        <f t="shared" si="27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v>162.4375</v>
      </c>
      <c r="G869" t="s">
        <v>20</v>
      </c>
      <c r="H869">
        <v>300</v>
      </c>
      <c r="I869" s="7"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26"/>
        <v>43382.208333333328</v>
      </c>
      <c r="O869" s="10">
        <f t="shared" si="27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v>184.84285714285716</v>
      </c>
      <c r="G870" t="s">
        <v>20</v>
      </c>
      <c r="H870">
        <v>126</v>
      </c>
      <c r="I870" s="7"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26"/>
        <v>41559.208333333336</v>
      </c>
      <c r="O870" s="10">
        <f t="shared" si="27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v>23.703520691785052</v>
      </c>
      <c r="G871" t="s">
        <v>14</v>
      </c>
      <c r="H871">
        <v>526</v>
      </c>
      <c r="I871" s="7"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26"/>
        <v>40350.208333333336</v>
      </c>
      <c r="O871" s="10">
        <f t="shared" si="27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v>89.870129870129873</v>
      </c>
      <c r="G872" t="s">
        <v>14</v>
      </c>
      <c r="H872">
        <v>121</v>
      </c>
      <c r="I872" s="7"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26"/>
        <v>42240.208333333328</v>
      </c>
      <c r="O872" s="10">
        <f t="shared" si="27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v>272.6041958041958</v>
      </c>
      <c r="G873" t="s">
        <v>20</v>
      </c>
      <c r="H873">
        <v>2320</v>
      </c>
      <c r="I873" s="7"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26"/>
        <v>43040.208333333328</v>
      </c>
      <c r="O873" s="10">
        <f t="shared" si="27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v>170.04255319148936</v>
      </c>
      <c r="G874" t="s">
        <v>20</v>
      </c>
      <c r="H874">
        <v>81</v>
      </c>
      <c r="I874" s="7"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26"/>
        <v>43346.208333333328</v>
      </c>
      <c r="O874" s="10">
        <f t="shared" si="27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v>188.28503562945369</v>
      </c>
      <c r="G875" t="s">
        <v>20</v>
      </c>
      <c r="H875">
        <v>1887</v>
      </c>
      <c r="I875" s="7"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26"/>
        <v>41647.25</v>
      </c>
      <c r="O875" s="10">
        <f t="shared" si="27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v>346.93532338308455</v>
      </c>
      <c r="G876" t="s">
        <v>20</v>
      </c>
      <c r="H876">
        <v>4358</v>
      </c>
      <c r="I876" s="7"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26"/>
        <v>40291.208333333336</v>
      </c>
      <c r="O876" s="10">
        <f t="shared" si="27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v>69.177215189873422</v>
      </c>
      <c r="G877" t="s">
        <v>14</v>
      </c>
      <c r="H877">
        <v>67</v>
      </c>
      <c r="I877" s="7"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26"/>
        <v>40556.25</v>
      </c>
      <c r="O877" s="10">
        <f t="shared" si="27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v>25.433734939759034</v>
      </c>
      <c r="G878" t="s">
        <v>14</v>
      </c>
      <c r="H878">
        <v>57</v>
      </c>
      <c r="I878" s="7"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26"/>
        <v>43624.208333333328</v>
      </c>
      <c r="O878" s="10">
        <f t="shared" si="27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v>77.400977995110026</v>
      </c>
      <c r="G879" t="s">
        <v>14</v>
      </c>
      <c r="H879">
        <v>1229</v>
      </c>
      <c r="I879" s="7"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26"/>
        <v>42577.208333333328</v>
      </c>
      <c r="O879" s="10">
        <f t="shared" si="27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v>37.481481481481481</v>
      </c>
      <c r="G880" t="s">
        <v>14</v>
      </c>
      <c r="H880">
        <v>12</v>
      </c>
      <c r="I880" s="7"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26"/>
        <v>43845.25</v>
      </c>
      <c r="O880" s="10">
        <f t="shared" si="27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v>543.79999999999995</v>
      </c>
      <c r="G881" t="s">
        <v>20</v>
      </c>
      <c r="H881">
        <v>53</v>
      </c>
      <c r="I881" s="7"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26"/>
        <v>42788.25</v>
      </c>
      <c r="O881" s="10">
        <f t="shared" si="27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v>228.52189349112427</v>
      </c>
      <c r="G882" t="s">
        <v>20</v>
      </c>
      <c r="H882">
        <v>2414</v>
      </c>
      <c r="I882" s="7"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26"/>
        <v>43667.208333333328</v>
      </c>
      <c r="O882" s="10">
        <f t="shared" si="27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v>38.948339483394832</v>
      </c>
      <c r="G883" t="s">
        <v>14</v>
      </c>
      <c r="H883">
        <v>452</v>
      </c>
      <c r="I883" s="7"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26"/>
        <v>42194.208333333328</v>
      </c>
      <c r="O883" s="10">
        <f t="shared" si="27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v>370</v>
      </c>
      <c r="G884" t="s">
        <v>20</v>
      </c>
      <c r="H884">
        <v>80</v>
      </c>
      <c r="I884" s="7"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26"/>
        <v>42025.25</v>
      </c>
      <c r="O884" s="10">
        <f t="shared" si="27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v>237.91176470588232</v>
      </c>
      <c r="G885" t="s">
        <v>20</v>
      </c>
      <c r="H885">
        <v>193</v>
      </c>
      <c r="I885" s="7"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26"/>
        <v>40323.208333333336</v>
      </c>
      <c r="O885" s="10">
        <f t="shared" si="27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v>64.036299765807954</v>
      </c>
      <c r="G886" t="s">
        <v>14</v>
      </c>
      <c r="H886">
        <v>1886</v>
      </c>
      <c r="I886" s="7"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26"/>
        <v>41763.208333333336</v>
      </c>
      <c r="O886" s="10">
        <f t="shared" si="27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v>118.27777777777777</v>
      </c>
      <c r="G887" t="s">
        <v>20</v>
      </c>
      <c r="H887">
        <v>52</v>
      </c>
      <c r="I887" s="7"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26"/>
        <v>40335.208333333336</v>
      </c>
      <c r="O887" s="10">
        <f t="shared" si="27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v>84.824037184594957</v>
      </c>
      <c r="G888" t="s">
        <v>14</v>
      </c>
      <c r="H888">
        <v>1825</v>
      </c>
      <c r="I888" s="7"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26"/>
        <v>40416.208333333336</v>
      </c>
      <c r="O888" s="10">
        <f t="shared" si="27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v>29.346153846153843</v>
      </c>
      <c r="G889" t="s">
        <v>14</v>
      </c>
      <c r="H889">
        <v>31</v>
      </c>
      <c r="I889" s="7"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26"/>
        <v>42202.208333333328</v>
      </c>
      <c r="O889" s="10">
        <f t="shared" si="27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v>209.89655172413794</v>
      </c>
      <c r="G890" t="s">
        <v>20</v>
      </c>
      <c r="H890">
        <v>290</v>
      </c>
      <c r="I890" s="7"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26"/>
        <v>42836.208333333328</v>
      </c>
      <c r="O890" s="10">
        <f t="shared" si="27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v>169.78571428571431</v>
      </c>
      <c r="G891" t="s">
        <v>20</v>
      </c>
      <c r="H891">
        <v>122</v>
      </c>
      <c r="I891" s="7"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26"/>
        <v>41710.208333333336</v>
      </c>
      <c r="O891" s="10">
        <f t="shared" si="27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v>115.95907738095239</v>
      </c>
      <c r="G892" t="s">
        <v>20</v>
      </c>
      <c r="H892">
        <v>1470</v>
      </c>
      <c r="I892" s="7"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26"/>
        <v>43640.208333333328</v>
      </c>
      <c r="O892" s="10">
        <f t="shared" si="27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v>258.59999999999997</v>
      </c>
      <c r="G893" t="s">
        <v>20</v>
      </c>
      <c r="H893">
        <v>165</v>
      </c>
      <c r="I893" s="7"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26"/>
        <v>40880.25</v>
      </c>
      <c r="O893" s="10">
        <f t="shared" si="27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v>230.58333333333331</v>
      </c>
      <c r="G894" t="s">
        <v>20</v>
      </c>
      <c r="H894">
        <v>182</v>
      </c>
      <c r="I894" s="7"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26"/>
        <v>40319.208333333336</v>
      </c>
      <c r="O894" s="10">
        <f t="shared" si="27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v>128.21428571428572</v>
      </c>
      <c r="G895" t="s">
        <v>20</v>
      </c>
      <c r="H895">
        <v>199</v>
      </c>
      <c r="I895" s="7"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26"/>
        <v>42170.208333333328</v>
      </c>
      <c r="O895" s="10">
        <f t="shared" si="27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v>188.70588235294116</v>
      </c>
      <c r="G896" t="s">
        <v>20</v>
      </c>
      <c r="H896">
        <v>56</v>
      </c>
      <c r="I896" s="7"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26"/>
        <v>41466.208333333336</v>
      </c>
      <c r="O896" s="10">
        <f t="shared" si="27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v>6.9511889862327907</v>
      </c>
      <c r="G897" t="s">
        <v>14</v>
      </c>
      <c r="H897">
        <v>107</v>
      </c>
      <c r="I897" s="7"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26"/>
        <v>43134.25</v>
      </c>
      <c r="O897" s="10">
        <f t="shared" si="27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v>774.43434343434342</v>
      </c>
      <c r="G898" t="s">
        <v>20</v>
      </c>
      <c r="H898">
        <v>1460</v>
      </c>
      <c r="I898" s="7"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26"/>
        <v>40738.208333333336</v>
      </c>
      <c r="O898" s="10">
        <f t="shared" si="27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v>27.693181818181817</v>
      </c>
      <c r="G899" t="s">
        <v>14</v>
      </c>
      <c r="H899">
        <v>27</v>
      </c>
      <c r="I899" s="7"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28">(((L899/60)/60)/24)+DATE(1970,1,1)</f>
        <v>43583.208333333328</v>
      </c>
      <c r="O899" s="10">
        <f t="shared" ref="O899:O962" si="2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v>52.479620323841424</v>
      </c>
      <c r="G900" t="s">
        <v>14</v>
      </c>
      <c r="H900">
        <v>1221</v>
      </c>
      <c r="I900" s="7"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28"/>
        <v>43815.25</v>
      </c>
      <c r="O900" s="10">
        <f t="shared" si="2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v>407.09677419354841</v>
      </c>
      <c r="G901" t="s">
        <v>20</v>
      </c>
      <c r="H901">
        <v>123</v>
      </c>
      <c r="I901" s="7"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28"/>
        <v>41554.208333333336</v>
      </c>
      <c r="O901" s="10">
        <f t="shared" si="2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v>2</v>
      </c>
      <c r="G902" t="s">
        <v>14</v>
      </c>
      <c r="H902">
        <v>1</v>
      </c>
      <c r="I902" s="7"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28"/>
        <v>41901.208333333336</v>
      </c>
      <c r="O902" s="10">
        <f t="shared" si="2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v>156.17857142857144</v>
      </c>
      <c r="G903" t="s">
        <v>20</v>
      </c>
      <c r="H903">
        <v>159</v>
      </c>
      <c r="I903" s="7"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28"/>
        <v>43298.208333333328</v>
      </c>
      <c r="O903" s="10">
        <f t="shared" si="2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v>252.42857142857144</v>
      </c>
      <c r="G904" t="s">
        <v>20</v>
      </c>
      <c r="H904">
        <v>110</v>
      </c>
      <c r="I904" s="7"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28"/>
        <v>42399.25</v>
      </c>
      <c r="O904" s="10">
        <f t="shared" si="2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v>1.729268292682927</v>
      </c>
      <c r="G905" t="s">
        <v>47</v>
      </c>
      <c r="H905">
        <v>14</v>
      </c>
      <c r="I905" s="7"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28"/>
        <v>41034.208333333336</v>
      </c>
      <c r="O905" s="10">
        <f t="shared" si="2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v>12.230769230769232</v>
      </c>
      <c r="G906" t="s">
        <v>14</v>
      </c>
      <c r="H906">
        <v>16</v>
      </c>
      <c r="I906" s="7"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28"/>
        <v>41186.208333333336</v>
      </c>
      <c r="O906" s="10">
        <f t="shared" si="2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v>163.98734177215189</v>
      </c>
      <c r="G907" t="s">
        <v>20</v>
      </c>
      <c r="H907">
        <v>236</v>
      </c>
      <c r="I907" s="7"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28"/>
        <v>41536.208333333336</v>
      </c>
      <c r="O907" s="10">
        <f t="shared" si="2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v>162.98181818181817</v>
      </c>
      <c r="G908" t="s">
        <v>20</v>
      </c>
      <c r="H908">
        <v>191</v>
      </c>
      <c r="I908" s="7"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28"/>
        <v>42868.208333333328</v>
      </c>
      <c r="O908" s="10">
        <f t="shared" si="2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v>20.252747252747252</v>
      </c>
      <c r="G909" t="s">
        <v>14</v>
      </c>
      <c r="H909">
        <v>41</v>
      </c>
      <c r="I909" s="7"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28"/>
        <v>40660.208333333336</v>
      </c>
      <c r="O909" s="10">
        <f t="shared" si="2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v>319.24083769633506</v>
      </c>
      <c r="G910" t="s">
        <v>20</v>
      </c>
      <c r="H910">
        <v>3934</v>
      </c>
      <c r="I910" s="7"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28"/>
        <v>41031.208333333336</v>
      </c>
      <c r="O910" s="10">
        <f t="shared" si="2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v>478.94444444444446</v>
      </c>
      <c r="G911" t="s">
        <v>20</v>
      </c>
      <c r="H911">
        <v>80</v>
      </c>
      <c r="I911" s="7"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28"/>
        <v>43255.208333333328</v>
      </c>
      <c r="O911" s="10">
        <f t="shared" si="2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v>19.556634304207122</v>
      </c>
      <c r="G912" t="s">
        <v>74</v>
      </c>
      <c r="H912">
        <v>296</v>
      </c>
      <c r="I912" s="7"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28"/>
        <v>42026.25</v>
      </c>
      <c r="O912" s="10">
        <f t="shared" si="2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v>198.94827586206895</v>
      </c>
      <c r="G913" t="s">
        <v>20</v>
      </c>
      <c r="H913">
        <v>462</v>
      </c>
      <c r="I913" s="7"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28"/>
        <v>43717.208333333328</v>
      </c>
      <c r="O913" s="10">
        <f t="shared" si="2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v>795</v>
      </c>
      <c r="G914" t="s">
        <v>20</v>
      </c>
      <c r="H914">
        <v>179</v>
      </c>
      <c r="I914" s="7"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28"/>
        <v>41157.208333333336</v>
      </c>
      <c r="O914" s="10">
        <f t="shared" si="2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v>50.621082621082621</v>
      </c>
      <c r="G915" t="s">
        <v>14</v>
      </c>
      <c r="H915">
        <v>523</v>
      </c>
      <c r="I915" s="7"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28"/>
        <v>43597.208333333328</v>
      </c>
      <c r="O915" s="10">
        <f t="shared" si="2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v>57.4375</v>
      </c>
      <c r="G916" t="s">
        <v>14</v>
      </c>
      <c r="H916">
        <v>141</v>
      </c>
      <c r="I916" s="7"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28"/>
        <v>41490.208333333336</v>
      </c>
      <c r="O916" s="10">
        <f t="shared" si="2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v>155.62827640984909</v>
      </c>
      <c r="G917" t="s">
        <v>20</v>
      </c>
      <c r="H917">
        <v>1866</v>
      </c>
      <c r="I917" s="7"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28"/>
        <v>42976.208333333328</v>
      </c>
      <c r="O917" s="10">
        <f t="shared" si="2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v>36.297297297297298</v>
      </c>
      <c r="G918" t="s">
        <v>14</v>
      </c>
      <c r="H918">
        <v>52</v>
      </c>
      <c r="I918" s="7"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28"/>
        <v>41991.25</v>
      </c>
      <c r="O918" s="10">
        <f t="shared" si="2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v>58.25</v>
      </c>
      <c r="G919" t="s">
        <v>47</v>
      </c>
      <c r="H919">
        <v>27</v>
      </c>
      <c r="I919" s="7"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28"/>
        <v>40722.208333333336</v>
      </c>
      <c r="O919" s="10">
        <f t="shared" si="2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v>237.39473684210526</v>
      </c>
      <c r="G920" t="s">
        <v>20</v>
      </c>
      <c r="H920">
        <v>156</v>
      </c>
      <c r="I920" s="7"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28"/>
        <v>41117.208333333336</v>
      </c>
      <c r="O920" s="10">
        <f t="shared" si="2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v>58.75</v>
      </c>
      <c r="G921" t="s">
        <v>14</v>
      </c>
      <c r="H921">
        <v>225</v>
      </c>
      <c r="I921" s="7"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28"/>
        <v>43022.208333333328</v>
      </c>
      <c r="O921" s="10">
        <f t="shared" si="2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v>182.56603773584905</v>
      </c>
      <c r="G922" t="s">
        <v>20</v>
      </c>
      <c r="H922">
        <v>255</v>
      </c>
      <c r="I922" s="7"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28"/>
        <v>43503.25</v>
      </c>
      <c r="O922" s="10">
        <f t="shared" si="2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v>0.75436408977556113</v>
      </c>
      <c r="G923" t="s">
        <v>14</v>
      </c>
      <c r="H923">
        <v>38</v>
      </c>
      <c r="I923" s="7"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28"/>
        <v>40951.25</v>
      </c>
      <c r="O923" s="10">
        <f t="shared" si="2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v>175.95330739299609</v>
      </c>
      <c r="G924" t="s">
        <v>20</v>
      </c>
      <c r="H924">
        <v>2261</v>
      </c>
      <c r="I924" s="7"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28"/>
        <v>43443.25</v>
      </c>
      <c r="O924" s="10">
        <f t="shared" si="2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v>237.88235294117646</v>
      </c>
      <c r="G925" t="s">
        <v>20</v>
      </c>
      <c r="H925">
        <v>40</v>
      </c>
      <c r="I925" s="7"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28"/>
        <v>40373.208333333336</v>
      </c>
      <c r="O925" s="10">
        <f t="shared" si="2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v>488.05076142131981</v>
      </c>
      <c r="G926" t="s">
        <v>20</v>
      </c>
      <c r="H926">
        <v>2289</v>
      </c>
      <c r="I926" s="7"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28"/>
        <v>43769.208333333328</v>
      </c>
      <c r="O926" s="10">
        <f t="shared" si="2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v>224.06666666666669</v>
      </c>
      <c r="G927" t="s">
        <v>20</v>
      </c>
      <c r="H927">
        <v>65</v>
      </c>
      <c r="I927" s="7"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28"/>
        <v>43000.208333333328</v>
      </c>
      <c r="O927" s="10">
        <f t="shared" si="2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v>18.126436781609197</v>
      </c>
      <c r="G928" t="s">
        <v>14</v>
      </c>
      <c r="H928">
        <v>15</v>
      </c>
      <c r="I928" s="7"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28"/>
        <v>42502.208333333328</v>
      </c>
      <c r="O928" s="10">
        <f t="shared" si="2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v>45.847222222222221</v>
      </c>
      <c r="G929" t="s">
        <v>14</v>
      </c>
      <c r="H929">
        <v>37</v>
      </c>
      <c r="I929" s="7"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28"/>
        <v>41102.208333333336</v>
      </c>
      <c r="O929" s="10">
        <f t="shared" si="2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v>117.31541218637993</v>
      </c>
      <c r="G930" t="s">
        <v>20</v>
      </c>
      <c r="H930">
        <v>3777</v>
      </c>
      <c r="I930" s="7"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28"/>
        <v>41637.25</v>
      </c>
      <c r="O930" s="10">
        <f t="shared" si="2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v>217.30909090909088</v>
      </c>
      <c r="G931" t="s">
        <v>20</v>
      </c>
      <c r="H931">
        <v>184</v>
      </c>
      <c r="I931" s="7"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28"/>
        <v>42858.208333333328</v>
      </c>
      <c r="O931" s="10">
        <f t="shared" si="2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v>112.28571428571428</v>
      </c>
      <c r="G932" t="s">
        <v>20</v>
      </c>
      <c r="H932">
        <v>85</v>
      </c>
      <c r="I932" s="7"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28"/>
        <v>42060.25</v>
      </c>
      <c r="O932" s="10">
        <f t="shared" si="2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v>72.51898734177216</v>
      </c>
      <c r="G933" t="s">
        <v>14</v>
      </c>
      <c r="H933">
        <v>112</v>
      </c>
      <c r="I933" s="7"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28"/>
        <v>41818.208333333336</v>
      </c>
      <c r="O933" s="10">
        <f t="shared" si="2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v>212.30434782608697</v>
      </c>
      <c r="G934" t="s">
        <v>20</v>
      </c>
      <c r="H934">
        <v>144</v>
      </c>
      <c r="I934" s="7"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28"/>
        <v>41709.208333333336</v>
      </c>
      <c r="O934" s="10">
        <f t="shared" si="2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v>239.74657534246577</v>
      </c>
      <c r="G935" t="s">
        <v>20</v>
      </c>
      <c r="H935">
        <v>1902</v>
      </c>
      <c r="I935" s="7"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28"/>
        <v>41372.208333333336</v>
      </c>
      <c r="O935" s="10">
        <f t="shared" si="2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v>181.93548387096774</v>
      </c>
      <c r="G936" t="s">
        <v>20</v>
      </c>
      <c r="H936">
        <v>105</v>
      </c>
      <c r="I936" s="7"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28"/>
        <v>42422.25</v>
      </c>
      <c r="O936" s="10">
        <f t="shared" si="2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v>164.13114754098362</v>
      </c>
      <c r="G937" t="s">
        <v>20</v>
      </c>
      <c r="H937">
        <v>132</v>
      </c>
      <c r="I937" s="7"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28"/>
        <v>42209.208333333328</v>
      </c>
      <c r="O937" s="10">
        <f t="shared" si="2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v>1.6375968992248062</v>
      </c>
      <c r="G938" t="s">
        <v>14</v>
      </c>
      <c r="H938">
        <v>21</v>
      </c>
      <c r="I938" s="7"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28"/>
        <v>43668.208333333328</v>
      </c>
      <c r="O938" s="10">
        <f t="shared" si="2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v>49.64385964912281</v>
      </c>
      <c r="G939" t="s">
        <v>74</v>
      </c>
      <c r="H939">
        <v>976</v>
      </c>
      <c r="I939" s="7"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28"/>
        <v>42334.25</v>
      </c>
      <c r="O939" s="10">
        <f t="shared" si="2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v>109.70652173913042</v>
      </c>
      <c r="G940" t="s">
        <v>20</v>
      </c>
      <c r="H940">
        <v>96</v>
      </c>
      <c r="I940" s="7"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28"/>
        <v>43263.208333333328</v>
      </c>
      <c r="O940" s="10">
        <f t="shared" si="2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v>49.217948717948715</v>
      </c>
      <c r="G941" t="s">
        <v>14</v>
      </c>
      <c r="H941">
        <v>67</v>
      </c>
      <c r="I941" s="7"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28"/>
        <v>40670.208333333336</v>
      </c>
      <c r="O941" s="10">
        <f t="shared" si="2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v>62.232323232323225</v>
      </c>
      <c r="G942" t="s">
        <v>47</v>
      </c>
      <c r="H942">
        <v>66</v>
      </c>
      <c r="I942" s="7"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28"/>
        <v>41244.25</v>
      </c>
      <c r="O942" s="10">
        <f t="shared" si="2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v>13.05813953488372</v>
      </c>
      <c r="G943" t="s">
        <v>14</v>
      </c>
      <c r="H943">
        <v>78</v>
      </c>
      <c r="I943" s="7"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28"/>
        <v>40552.25</v>
      </c>
      <c r="O943" s="10">
        <f t="shared" si="2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v>64.635416666666671</v>
      </c>
      <c r="G944" t="s">
        <v>14</v>
      </c>
      <c r="H944">
        <v>67</v>
      </c>
      <c r="I944" s="7"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28"/>
        <v>40568.25</v>
      </c>
      <c r="O944" s="10">
        <f t="shared" si="2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v>159.58666666666667</v>
      </c>
      <c r="G945" t="s">
        <v>20</v>
      </c>
      <c r="H945">
        <v>114</v>
      </c>
      <c r="I945" s="7"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28"/>
        <v>41906.208333333336</v>
      </c>
      <c r="O945" s="10">
        <f t="shared" si="2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v>81.42</v>
      </c>
      <c r="G946" t="s">
        <v>14</v>
      </c>
      <c r="H946">
        <v>263</v>
      </c>
      <c r="I946" s="7"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28"/>
        <v>42776.25</v>
      </c>
      <c r="O946" s="10">
        <f t="shared" si="2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v>32.444767441860463</v>
      </c>
      <c r="G947" t="s">
        <v>14</v>
      </c>
      <c r="H947">
        <v>1691</v>
      </c>
      <c r="I947" s="7"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28"/>
        <v>41004.208333333336</v>
      </c>
      <c r="O947" s="10">
        <f t="shared" si="2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v>9.9141184124918666</v>
      </c>
      <c r="G948" t="s">
        <v>14</v>
      </c>
      <c r="H948">
        <v>181</v>
      </c>
      <c r="I948" s="7"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28"/>
        <v>40710.208333333336</v>
      </c>
      <c r="O948" s="10">
        <f t="shared" si="2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v>26.694444444444443</v>
      </c>
      <c r="G949" t="s">
        <v>14</v>
      </c>
      <c r="H949">
        <v>13</v>
      </c>
      <c r="I949" s="7"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28"/>
        <v>41908.208333333336</v>
      </c>
      <c r="O949" s="10">
        <f t="shared" si="2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v>62.957446808510639</v>
      </c>
      <c r="G950" t="s">
        <v>74</v>
      </c>
      <c r="H950">
        <v>160</v>
      </c>
      <c r="I950" s="7"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28"/>
        <v>41985.25</v>
      </c>
      <c r="O950" s="10">
        <f t="shared" si="2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v>161.35593220338984</v>
      </c>
      <c r="G951" t="s">
        <v>20</v>
      </c>
      <c r="H951">
        <v>203</v>
      </c>
      <c r="I951" s="7"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28"/>
        <v>42112.208333333328</v>
      </c>
      <c r="O951" s="10">
        <f t="shared" si="2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v>5</v>
      </c>
      <c r="G952" t="s">
        <v>14</v>
      </c>
      <c r="H952">
        <v>1</v>
      </c>
      <c r="I952" s="7"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28"/>
        <v>43571.208333333328</v>
      </c>
      <c r="O952" s="10">
        <f t="shared" si="2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v>1096.9379310344827</v>
      </c>
      <c r="G953" t="s">
        <v>20</v>
      </c>
      <c r="H953">
        <v>1559</v>
      </c>
      <c r="I953" s="7"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28"/>
        <v>42730.25</v>
      </c>
      <c r="O953" s="10">
        <f t="shared" si="2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v>70.094158075601371</v>
      </c>
      <c r="G954" t="s">
        <v>74</v>
      </c>
      <c r="H954">
        <v>2266</v>
      </c>
      <c r="I954" s="7"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28"/>
        <v>42591.208333333328</v>
      </c>
      <c r="O954" s="10">
        <f t="shared" si="2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v>60</v>
      </c>
      <c r="G955" t="s">
        <v>14</v>
      </c>
      <c r="H955">
        <v>21</v>
      </c>
      <c r="I955" s="7"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28"/>
        <v>42358.25</v>
      </c>
      <c r="O955" s="10">
        <f t="shared" si="2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v>367.0985915492958</v>
      </c>
      <c r="G956" t="s">
        <v>20</v>
      </c>
      <c r="H956">
        <v>1548</v>
      </c>
      <c r="I956" s="7"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28"/>
        <v>41174.208333333336</v>
      </c>
      <c r="O956" s="10">
        <f t="shared" si="2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v>1109</v>
      </c>
      <c r="G957" t="s">
        <v>20</v>
      </c>
      <c r="H957">
        <v>80</v>
      </c>
      <c r="I957" s="7"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28"/>
        <v>41238.25</v>
      </c>
      <c r="O957" s="10">
        <f t="shared" si="2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v>19.028784648187631</v>
      </c>
      <c r="G958" t="s">
        <v>14</v>
      </c>
      <c r="H958">
        <v>830</v>
      </c>
      <c r="I958" s="7"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28"/>
        <v>42360.25</v>
      </c>
      <c r="O958" s="10">
        <f t="shared" si="2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v>126.87755102040816</v>
      </c>
      <c r="G959" t="s">
        <v>20</v>
      </c>
      <c r="H959">
        <v>131</v>
      </c>
      <c r="I959" s="7"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28"/>
        <v>40955.25</v>
      </c>
      <c r="O959" s="10">
        <f t="shared" si="2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v>734.63636363636363</v>
      </c>
      <c r="G960" t="s">
        <v>20</v>
      </c>
      <c r="H960">
        <v>112</v>
      </c>
      <c r="I960" s="7"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28"/>
        <v>40350.208333333336</v>
      </c>
      <c r="O960" s="10">
        <f t="shared" si="2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v>4.5731034482758623</v>
      </c>
      <c r="G961" t="s">
        <v>14</v>
      </c>
      <c r="H961">
        <v>130</v>
      </c>
      <c r="I961" s="7"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28"/>
        <v>40357.208333333336</v>
      </c>
      <c r="O961" s="10">
        <f t="shared" si="2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v>85.054545454545448</v>
      </c>
      <c r="G962" t="s">
        <v>14</v>
      </c>
      <c r="H962">
        <v>55</v>
      </c>
      <c r="I962" s="7"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28"/>
        <v>42408.25</v>
      </c>
      <c r="O962" s="10">
        <f t="shared" si="2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v>119.29824561403508</v>
      </c>
      <c r="G963" t="s">
        <v>20</v>
      </c>
      <c r="H963">
        <v>155</v>
      </c>
      <c r="I963" s="7"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30">(((L963/60)/60)/24)+DATE(1970,1,1)</f>
        <v>40591.25</v>
      </c>
      <c r="O963" s="10">
        <f t="shared" ref="O963:O1001" si="31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v>296.02777777777777</v>
      </c>
      <c r="G964" t="s">
        <v>20</v>
      </c>
      <c r="H964">
        <v>266</v>
      </c>
      <c r="I964" s="7"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30"/>
        <v>41592.25</v>
      </c>
      <c r="O964" s="10">
        <f t="shared" si="3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v>84.694915254237287</v>
      </c>
      <c r="G965" t="s">
        <v>14</v>
      </c>
      <c r="H965">
        <v>114</v>
      </c>
      <c r="I965" s="7"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30"/>
        <v>40607.25</v>
      </c>
      <c r="O965" s="10">
        <f t="shared" si="3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v>355.7837837837838</v>
      </c>
      <c r="G966" t="s">
        <v>20</v>
      </c>
      <c r="H966">
        <v>155</v>
      </c>
      <c r="I966" s="7"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30"/>
        <v>42135.208333333328</v>
      </c>
      <c r="O966" s="10">
        <f t="shared" si="3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v>386.40909090909093</v>
      </c>
      <c r="G967" t="s">
        <v>20</v>
      </c>
      <c r="H967">
        <v>207</v>
      </c>
      <c r="I967" s="7"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30"/>
        <v>40203.25</v>
      </c>
      <c r="O967" s="10">
        <f t="shared" si="3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v>792.23529411764707</v>
      </c>
      <c r="G968" t="s">
        <v>20</v>
      </c>
      <c r="H968">
        <v>245</v>
      </c>
      <c r="I968" s="7"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30"/>
        <v>42901.208333333328</v>
      </c>
      <c r="O968" s="10">
        <f t="shared" si="3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v>137.03393665158373</v>
      </c>
      <c r="G969" t="s">
        <v>20</v>
      </c>
      <c r="H969">
        <v>1573</v>
      </c>
      <c r="I969" s="7"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30"/>
        <v>41005.208333333336</v>
      </c>
      <c r="O969" s="10">
        <f t="shared" si="3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v>338.20833333333337</v>
      </c>
      <c r="G970" t="s">
        <v>20</v>
      </c>
      <c r="H970">
        <v>114</v>
      </c>
      <c r="I970" s="7"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30"/>
        <v>40544.25</v>
      </c>
      <c r="O970" s="10">
        <f t="shared" si="3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v>108.22784810126582</v>
      </c>
      <c r="G971" t="s">
        <v>20</v>
      </c>
      <c r="H971">
        <v>93</v>
      </c>
      <c r="I971" s="7"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30"/>
        <v>43821.25</v>
      </c>
      <c r="O971" s="10">
        <f t="shared" si="3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v>60.757639620653315</v>
      </c>
      <c r="G972" t="s">
        <v>14</v>
      </c>
      <c r="H972">
        <v>594</v>
      </c>
      <c r="I972" s="7"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30"/>
        <v>40672.208333333336</v>
      </c>
      <c r="O972" s="10">
        <f t="shared" si="3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v>27.725490196078432</v>
      </c>
      <c r="G973" t="s">
        <v>14</v>
      </c>
      <c r="H973">
        <v>24</v>
      </c>
      <c r="I973" s="7"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30"/>
        <v>41555.208333333336</v>
      </c>
      <c r="O973" s="10">
        <f t="shared" si="3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v>228.3934426229508</v>
      </c>
      <c r="G974" t="s">
        <v>20</v>
      </c>
      <c r="H974">
        <v>1681</v>
      </c>
      <c r="I974" s="7"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30"/>
        <v>41792.208333333336</v>
      </c>
      <c r="O974" s="10">
        <f t="shared" si="3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v>21.615194054500414</v>
      </c>
      <c r="G975" t="s">
        <v>14</v>
      </c>
      <c r="H975">
        <v>252</v>
      </c>
      <c r="I975" s="7"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30"/>
        <v>40522.25</v>
      </c>
      <c r="O975" s="10">
        <f t="shared" si="3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v>373.875</v>
      </c>
      <c r="G976" t="s">
        <v>20</v>
      </c>
      <c r="H976">
        <v>32</v>
      </c>
      <c r="I976" s="7"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30"/>
        <v>41412.208333333336</v>
      </c>
      <c r="O976" s="10">
        <f t="shared" si="3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v>154.92592592592592</v>
      </c>
      <c r="G977" t="s">
        <v>20</v>
      </c>
      <c r="H977">
        <v>135</v>
      </c>
      <c r="I977" s="7"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30"/>
        <v>42337.25</v>
      </c>
      <c r="O977" s="10">
        <f t="shared" si="3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v>322.14999999999998</v>
      </c>
      <c r="G978" t="s">
        <v>20</v>
      </c>
      <c r="H978">
        <v>140</v>
      </c>
      <c r="I978" s="7"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30"/>
        <v>40571.25</v>
      </c>
      <c r="O978" s="10">
        <f t="shared" si="3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v>73.957142857142856</v>
      </c>
      <c r="G979" t="s">
        <v>14</v>
      </c>
      <c r="H979">
        <v>67</v>
      </c>
      <c r="I979" s="7"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30"/>
        <v>43138.25</v>
      </c>
      <c r="O979" s="10">
        <f t="shared" si="3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v>864.1</v>
      </c>
      <c r="G980" t="s">
        <v>20</v>
      </c>
      <c r="H980">
        <v>92</v>
      </c>
      <c r="I980" s="7"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30"/>
        <v>42686.25</v>
      </c>
      <c r="O980" s="10">
        <f t="shared" si="3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v>143.26245847176079</v>
      </c>
      <c r="G981" t="s">
        <v>20</v>
      </c>
      <c r="H981">
        <v>1015</v>
      </c>
      <c r="I981" s="7"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30"/>
        <v>42078.208333333328</v>
      </c>
      <c r="O981" s="10">
        <f t="shared" si="3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v>40.281762295081968</v>
      </c>
      <c r="G982" t="s">
        <v>14</v>
      </c>
      <c r="H982">
        <v>742</v>
      </c>
      <c r="I982" s="7"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30"/>
        <v>42307.208333333328</v>
      </c>
      <c r="O982" s="10">
        <f t="shared" si="3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v>178.22388059701493</v>
      </c>
      <c r="G983" t="s">
        <v>20</v>
      </c>
      <c r="H983">
        <v>323</v>
      </c>
      <c r="I983" s="7"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30"/>
        <v>43094.25</v>
      </c>
      <c r="O983" s="10">
        <f t="shared" si="3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v>84.930555555555557</v>
      </c>
      <c r="G984" t="s">
        <v>14</v>
      </c>
      <c r="H984">
        <v>75</v>
      </c>
      <c r="I984" s="7"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30"/>
        <v>40743.208333333336</v>
      </c>
      <c r="O984" s="10">
        <f t="shared" si="3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v>145.93648334624322</v>
      </c>
      <c r="G985" t="s">
        <v>20</v>
      </c>
      <c r="H985">
        <v>2326</v>
      </c>
      <c r="I985" s="7"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30"/>
        <v>43681.208333333328</v>
      </c>
      <c r="O985" s="10">
        <f t="shared" si="3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v>152.46153846153848</v>
      </c>
      <c r="G986" t="s">
        <v>20</v>
      </c>
      <c r="H986">
        <v>381</v>
      </c>
      <c r="I986" s="7"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30"/>
        <v>43716.208333333328</v>
      </c>
      <c r="O986" s="10">
        <f t="shared" si="3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v>67.129542790152414</v>
      </c>
      <c r="G987" t="s">
        <v>14</v>
      </c>
      <c r="H987">
        <v>4405</v>
      </c>
      <c r="I987" s="7"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30"/>
        <v>41614.25</v>
      </c>
      <c r="O987" s="10">
        <f t="shared" si="3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v>40.307692307692307</v>
      </c>
      <c r="G988" t="s">
        <v>14</v>
      </c>
      <c r="H988">
        <v>92</v>
      </c>
      <c r="I988" s="7"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30"/>
        <v>40638.208333333336</v>
      </c>
      <c r="O988" s="10">
        <f t="shared" si="3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v>216.79032258064518</v>
      </c>
      <c r="G989" t="s">
        <v>20</v>
      </c>
      <c r="H989">
        <v>480</v>
      </c>
      <c r="I989" s="7"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30"/>
        <v>42852.208333333328</v>
      </c>
      <c r="O989" s="10">
        <f t="shared" si="3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v>52.117021276595743</v>
      </c>
      <c r="G990" t="s">
        <v>14</v>
      </c>
      <c r="H990">
        <v>64</v>
      </c>
      <c r="I990" s="7"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30"/>
        <v>42686.25</v>
      </c>
      <c r="O990" s="10">
        <f t="shared" si="3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v>499.58333333333337</v>
      </c>
      <c r="G991" t="s">
        <v>20</v>
      </c>
      <c r="H991">
        <v>226</v>
      </c>
      <c r="I991" s="7"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30"/>
        <v>43571.208333333328</v>
      </c>
      <c r="O991" s="10">
        <f t="shared" si="3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v>87.679487179487182</v>
      </c>
      <c r="G992" t="s">
        <v>14</v>
      </c>
      <c r="H992">
        <v>64</v>
      </c>
      <c r="I992" s="7"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30"/>
        <v>42432.25</v>
      </c>
      <c r="O992" s="10">
        <f t="shared" si="3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v>113.17346938775511</v>
      </c>
      <c r="G993" t="s">
        <v>20</v>
      </c>
      <c r="H993">
        <v>241</v>
      </c>
      <c r="I993" s="7"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30"/>
        <v>41907.208333333336</v>
      </c>
      <c r="O993" s="10">
        <f t="shared" si="3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v>426.54838709677421</v>
      </c>
      <c r="G994" t="s">
        <v>20</v>
      </c>
      <c r="H994">
        <v>132</v>
      </c>
      <c r="I994" s="7"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30"/>
        <v>43227.208333333328</v>
      </c>
      <c r="O994" s="10">
        <f t="shared" si="3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v>77.632653061224488</v>
      </c>
      <c r="G995" t="s">
        <v>74</v>
      </c>
      <c r="H995">
        <v>75</v>
      </c>
      <c r="I995" s="7"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30"/>
        <v>42362.25</v>
      </c>
      <c r="O995" s="10">
        <f t="shared" si="3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v>52.496810772501767</v>
      </c>
      <c r="G996" t="s">
        <v>14</v>
      </c>
      <c r="H996">
        <v>842</v>
      </c>
      <c r="I996" s="7"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30"/>
        <v>41929.208333333336</v>
      </c>
      <c r="O996" s="10">
        <f t="shared" si="3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v>157.46762589928059</v>
      </c>
      <c r="G997" t="s">
        <v>20</v>
      </c>
      <c r="H997">
        <v>2043</v>
      </c>
      <c r="I997" s="7"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30"/>
        <v>43408.208333333328</v>
      </c>
      <c r="O997" s="10">
        <f t="shared" si="3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v>72.939393939393938</v>
      </c>
      <c r="G998" t="s">
        <v>14</v>
      </c>
      <c r="H998">
        <v>112</v>
      </c>
      <c r="I998" s="7"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30"/>
        <v>41276.25</v>
      </c>
      <c r="O998" s="10">
        <f t="shared" si="3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v>60.565789473684205</v>
      </c>
      <c r="G999" t="s">
        <v>74</v>
      </c>
      <c r="H999">
        <v>139</v>
      </c>
      <c r="I999" s="7"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30"/>
        <v>41659.25</v>
      </c>
      <c r="O999" s="10">
        <f t="shared" si="3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v>56.791291291291287</v>
      </c>
      <c r="G1000" t="s">
        <v>14</v>
      </c>
      <c r="H1000">
        <v>374</v>
      </c>
      <c r="I1000" s="7"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30"/>
        <v>40220.25</v>
      </c>
      <c r="O1000" s="10">
        <f t="shared" si="3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v>56.542754275427541</v>
      </c>
      <c r="G1001" t="s">
        <v>74</v>
      </c>
      <c r="H1001">
        <v>1122</v>
      </c>
      <c r="I1001" s="7"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30"/>
        <v>42550.208333333328</v>
      </c>
      <c r="O1001" s="10">
        <f t="shared" si="3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  <cfRule type="colorScale" priority="2">
      <colorScale>
        <cfvo type="min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ellIs" dxfId="11" priority="3" operator="equal">
      <formula>"canceled"</formula>
    </cfRule>
    <cfRule type="containsText" dxfId="10" priority="4" operator="containsText" text="successful">
      <formula>NOT(ISERROR(SEARCH("successful",G1)))</formula>
    </cfRule>
    <cfRule type="cellIs" dxfId="9" priority="5" operator="equal">
      <formula>"live"</formula>
    </cfRule>
    <cfRule type="containsText" dxfId="8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7108-D0B4-4207-A619-DE5173AB7382}">
  <sheetPr codeName="Sheet2"/>
  <dimension ref="B1:G14"/>
  <sheetViews>
    <sheetView workbookViewId="0">
      <selection activeCell="C29" sqref="C29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7" width="11" bestFit="1" customWidth="1"/>
    <col min="8" max="8" width="15.625" bestFit="1" customWidth="1"/>
    <col min="9" max="9" width="16.5" bestFit="1" customWidth="1"/>
    <col min="10" max="10" width="15.625" bestFit="1" customWidth="1"/>
    <col min="11" max="11" width="21.625" bestFit="1" customWidth="1"/>
    <col min="12" max="12" width="20.625" bestFit="1" customWidth="1"/>
  </cols>
  <sheetData>
    <row r="1" spans="2:7" x14ac:dyDescent="0.25">
      <c r="B1" s="8" t="s">
        <v>6</v>
      </c>
      <c r="C1" t="s">
        <v>2070</v>
      </c>
    </row>
    <row r="3" spans="2:7" x14ac:dyDescent="0.25">
      <c r="B3" s="8" t="s">
        <v>2069</v>
      </c>
      <c r="C3" s="8" t="s">
        <v>2068</v>
      </c>
    </row>
    <row r="4" spans="2:7" x14ac:dyDescent="0.25">
      <c r="B4" s="8" t="s">
        <v>2066</v>
      </c>
      <c r="C4" t="s">
        <v>74</v>
      </c>
      <c r="D4" t="s">
        <v>14</v>
      </c>
      <c r="E4" t="s">
        <v>47</v>
      </c>
      <c r="F4" t="s">
        <v>20</v>
      </c>
      <c r="G4" t="s">
        <v>2067</v>
      </c>
    </row>
    <row r="5" spans="2:7" x14ac:dyDescent="0.25">
      <c r="B5" s="9" t="s">
        <v>2041</v>
      </c>
      <c r="C5">
        <v>11</v>
      </c>
      <c r="D5">
        <v>60</v>
      </c>
      <c r="E5">
        <v>5</v>
      </c>
      <c r="F5">
        <v>102</v>
      </c>
      <c r="G5">
        <v>178</v>
      </c>
    </row>
    <row r="6" spans="2:7" x14ac:dyDescent="0.25">
      <c r="B6" s="9" t="s">
        <v>2033</v>
      </c>
      <c r="C6">
        <v>4</v>
      </c>
      <c r="D6">
        <v>20</v>
      </c>
      <c r="F6">
        <v>22</v>
      </c>
      <c r="G6">
        <v>46</v>
      </c>
    </row>
    <row r="7" spans="2:7" x14ac:dyDescent="0.25">
      <c r="B7" s="9" t="s">
        <v>2050</v>
      </c>
      <c r="C7">
        <v>1</v>
      </c>
      <c r="D7">
        <v>23</v>
      </c>
      <c r="E7">
        <v>3</v>
      </c>
      <c r="F7">
        <v>21</v>
      </c>
      <c r="G7">
        <v>48</v>
      </c>
    </row>
    <row r="8" spans="2:7" x14ac:dyDescent="0.25">
      <c r="B8" s="9" t="s">
        <v>2064</v>
      </c>
      <c r="F8">
        <v>4</v>
      </c>
      <c r="G8">
        <v>4</v>
      </c>
    </row>
    <row r="9" spans="2:7" x14ac:dyDescent="0.25">
      <c r="B9" s="9" t="s">
        <v>2035</v>
      </c>
      <c r="C9">
        <v>10</v>
      </c>
      <c r="D9">
        <v>66</v>
      </c>
      <c r="F9">
        <v>99</v>
      </c>
      <c r="G9">
        <v>175</v>
      </c>
    </row>
    <row r="10" spans="2:7" x14ac:dyDescent="0.25">
      <c r="B10" s="9" t="s">
        <v>2054</v>
      </c>
      <c r="C10">
        <v>4</v>
      </c>
      <c r="D10">
        <v>11</v>
      </c>
      <c r="E10">
        <v>1</v>
      </c>
      <c r="F10">
        <v>26</v>
      </c>
      <c r="G10">
        <v>42</v>
      </c>
    </row>
    <row r="11" spans="2:7" x14ac:dyDescent="0.25">
      <c r="B11" s="9" t="s">
        <v>2047</v>
      </c>
      <c r="C11">
        <v>2</v>
      </c>
      <c r="D11">
        <v>24</v>
      </c>
      <c r="E11">
        <v>1</v>
      </c>
      <c r="F11">
        <v>40</v>
      </c>
      <c r="G11">
        <v>67</v>
      </c>
    </row>
    <row r="12" spans="2:7" x14ac:dyDescent="0.25">
      <c r="B12" s="9" t="s">
        <v>2037</v>
      </c>
      <c r="C12">
        <v>2</v>
      </c>
      <c r="D12">
        <v>28</v>
      </c>
      <c r="E12">
        <v>2</v>
      </c>
      <c r="F12">
        <v>64</v>
      </c>
      <c r="G12">
        <v>96</v>
      </c>
    </row>
    <row r="13" spans="2:7" x14ac:dyDescent="0.25">
      <c r="B13" s="9" t="s">
        <v>2039</v>
      </c>
      <c r="C13">
        <v>23</v>
      </c>
      <c r="D13">
        <v>132</v>
      </c>
      <c r="E13">
        <v>2</v>
      </c>
      <c r="F13">
        <v>187</v>
      </c>
      <c r="G13">
        <v>344</v>
      </c>
    </row>
    <row r="14" spans="2:7" x14ac:dyDescent="0.25">
      <c r="B14" s="9" t="s">
        <v>2067</v>
      </c>
      <c r="C14">
        <v>57</v>
      </c>
      <c r="D14">
        <v>364</v>
      </c>
      <c r="E14">
        <v>14</v>
      </c>
      <c r="F14">
        <v>565</v>
      </c>
      <c r="G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43E1-9295-4EB8-A7E5-DF292A729C29}">
  <sheetPr codeName="Sheet3"/>
  <dimension ref="B1:G30"/>
  <sheetViews>
    <sheetView workbookViewId="0">
      <selection activeCell="L33" sqref="L33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8" width="11" bestFit="1" customWidth="1"/>
  </cols>
  <sheetData>
    <row r="1" spans="2:7" x14ac:dyDescent="0.25">
      <c r="B1" s="8" t="s">
        <v>6</v>
      </c>
      <c r="C1" t="s">
        <v>2070</v>
      </c>
    </row>
    <row r="2" spans="2:7" x14ac:dyDescent="0.25">
      <c r="B2" s="8" t="s">
        <v>2031</v>
      </c>
      <c r="C2" t="s">
        <v>2070</v>
      </c>
    </row>
    <row r="4" spans="2:7" x14ac:dyDescent="0.25">
      <c r="B4" s="8" t="s">
        <v>2069</v>
      </c>
      <c r="C4" s="8" t="s">
        <v>2068</v>
      </c>
    </row>
    <row r="5" spans="2:7" x14ac:dyDescent="0.25">
      <c r="B5" s="8" t="s">
        <v>2066</v>
      </c>
      <c r="C5" t="s">
        <v>74</v>
      </c>
      <c r="D5" t="s">
        <v>14</v>
      </c>
      <c r="E5" t="s">
        <v>47</v>
      </c>
      <c r="F5" t="s">
        <v>20</v>
      </c>
      <c r="G5" t="s">
        <v>2067</v>
      </c>
    </row>
    <row r="6" spans="2:7" x14ac:dyDescent="0.25">
      <c r="B6" s="9" t="s">
        <v>2049</v>
      </c>
      <c r="C6">
        <v>1</v>
      </c>
      <c r="D6">
        <v>10</v>
      </c>
      <c r="E6">
        <v>2</v>
      </c>
      <c r="F6">
        <v>21</v>
      </c>
      <c r="G6">
        <v>34</v>
      </c>
    </row>
    <row r="7" spans="2:7" x14ac:dyDescent="0.25">
      <c r="B7" s="9" t="s">
        <v>2065</v>
      </c>
      <c r="F7">
        <v>4</v>
      </c>
      <c r="G7">
        <v>4</v>
      </c>
    </row>
    <row r="8" spans="2:7" x14ac:dyDescent="0.25">
      <c r="B8" s="9" t="s">
        <v>2042</v>
      </c>
      <c r="C8">
        <v>4</v>
      </c>
      <c r="D8">
        <v>21</v>
      </c>
      <c r="E8">
        <v>1</v>
      </c>
      <c r="F8">
        <v>34</v>
      </c>
      <c r="G8">
        <v>60</v>
      </c>
    </row>
    <row r="9" spans="2:7" x14ac:dyDescent="0.25">
      <c r="B9" s="9" t="s">
        <v>2044</v>
      </c>
      <c r="C9">
        <v>2</v>
      </c>
      <c r="D9">
        <v>12</v>
      </c>
      <c r="E9">
        <v>1</v>
      </c>
      <c r="F9">
        <v>22</v>
      </c>
      <c r="G9">
        <v>37</v>
      </c>
    </row>
    <row r="10" spans="2:7" x14ac:dyDescent="0.25">
      <c r="B10" s="9" t="s">
        <v>2043</v>
      </c>
      <c r="D10">
        <v>8</v>
      </c>
      <c r="F10">
        <v>10</v>
      </c>
      <c r="G10">
        <v>18</v>
      </c>
    </row>
    <row r="11" spans="2:7" x14ac:dyDescent="0.25">
      <c r="B11" s="9" t="s">
        <v>2053</v>
      </c>
      <c r="C11">
        <v>1</v>
      </c>
      <c r="D11">
        <v>7</v>
      </c>
      <c r="F11">
        <v>9</v>
      </c>
      <c r="G11">
        <v>17</v>
      </c>
    </row>
    <row r="12" spans="2:7" x14ac:dyDescent="0.25">
      <c r="B12" s="9" t="s">
        <v>2034</v>
      </c>
      <c r="C12">
        <v>4</v>
      </c>
      <c r="D12">
        <v>20</v>
      </c>
      <c r="F12">
        <v>22</v>
      </c>
      <c r="G12">
        <v>46</v>
      </c>
    </row>
    <row r="13" spans="2:7" x14ac:dyDescent="0.25">
      <c r="B13" s="9" t="s">
        <v>2045</v>
      </c>
      <c r="C13">
        <v>3</v>
      </c>
      <c r="D13">
        <v>19</v>
      </c>
      <c r="F13">
        <v>23</v>
      </c>
      <c r="G13">
        <v>45</v>
      </c>
    </row>
    <row r="14" spans="2:7" x14ac:dyDescent="0.25">
      <c r="B14" s="9" t="s">
        <v>2058</v>
      </c>
      <c r="C14">
        <v>1</v>
      </c>
      <c r="D14">
        <v>6</v>
      </c>
      <c r="F14">
        <v>10</v>
      </c>
      <c r="G14">
        <v>17</v>
      </c>
    </row>
    <row r="15" spans="2:7" x14ac:dyDescent="0.25">
      <c r="B15" s="9" t="s">
        <v>2057</v>
      </c>
      <c r="D15">
        <v>3</v>
      </c>
      <c r="F15">
        <v>4</v>
      </c>
      <c r="G15">
        <v>7</v>
      </c>
    </row>
    <row r="16" spans="2:7" x14ac:dyDescent="0.25">
      <c r="B16" s="9" t="s">
        <v>2061</v>
      </c>
      <c r="D16">
        <v>8</v>
      </c>
      <c r="E16">
        <v>1</v>
      </c>
      <c r="F16">
        <v>4</v>
      </c>
      <c r="G16">
        <v>13</v>
      </c>
    </row>
    <row r="17" spans="2:7" x14ac:dyDescent="0.25">
      <c r="B17" s="9" t="s">
        <v>2048</v>
      </c>
      <c r="C17">
        <v>1</v>
      </c>
      <c r="D17">
        <v>6</v>
      </c>
      <c r="E17">
        <v>1</v>
      </c>
      <c r="F17">
        <v>13</v>
      </c>
      <c r="G17">
        <v>21</v>
      </c>
    </row>
    <row r="18" spans="2:7" x14ac:dyDescent="0.25">
      <c r="B18" s="9" t="s">
        <v>2055</v>
      </c>
      <c r="C18">
        <v>4</v>
      </c>
      <c r="D18">
        <v>11</v>
      </c>
      <c r="E18">
        <v>1</v>
      </c>
      <c r="F18">
        <v>26</v>
      </c>
      <c r="G18">
        <v>42</v>
      </c>
    </row>
    <row r="19" spans="2:7" x14ac:dyDescent="0.25">
      <c r="B19" s="9" t="s">
        <v>2040</v>
      </c>
      <c r="C19">
        <v>23</v>
      </c>
      <c r="D19">
        <v>132</v>
      </c>
      <c r="E19">
        <v>2</v>
      </c>
      <c r="F19">
        <v>187</v>
      </c>
      <c r="G19">
        <v>344</v>
      </c>
    </row>
    <row r="20" spans="2:7" x14ac:dyDescent="0.25">
      <c r="B20" s="9" t="s">
        <v>2056</v>
      </c>
      <c r="D20">
        <v>4</v>
      </c>
      <c r="F20">
        <v>4</v>
      </c>
      <c r="G20">
        <v>8</v>
      </c>
    </row>
    <row r="21" spans="2:7" x14ac:dyDescent="0.25">
      <c r="B21" s="9" t="s">
        <v>2036</v>
      </c>
      <c r="C21">
        <v>6</v>
      </c>
      <c r="D21">
        <v>30</v>
      </c>
      <c r="F21">
        <v>49</v>
      </c>
      <c r="G21">
        <v>85</v>
      </c>
    </row>
    <row r="22" spans="2:7" x14ac:dyDescent="0.25">
      <c r="B22" s="9" t="s">
        <v>2063</v>
      </c>
      <c r="D22">
        <v>9</v>
      </c>
      <c r="F22">
        <v>5</v>
      </c>
      <c r="G22">
        <v>14</v>
      </c>
    </row>
    <row r="23" spans="2:7" x14ac:dyDescent="0.25">
      <c r="B23" s="9" t="s">
        <v>2052</v>
      </c>
      <c r="C23">
        <v>1</v>
      </c>
      <c r="D23">
        <v>5</v>
      </c>
      <c r="E23">
        <v>1</v>
      </c>
      <c r="F23">
        <v>9</v>
      </c>
      <c r="G23">
        <v>16</v>
      </c>
    </row>
    <row r="24" spans="2:7" x14ac:dyDescent="0.25">
      <c r="B24" s="9" t="s">
        <v>2060</v>
      </c>
      <c r="C24">
        <v>3</v>
      </c>
      <c r="D24">
        <v>3</v>
      </c>
      <c r="F24">
        <v>11</v>
      </c>
      <c r="G24">
        <v>17</v>
      </c>
    </row>
    <row r="25" spans="2:7" x14ac:dyDescent="0.25">
      <c r="B25" s="9" t="s">
        <v>2059</v>
      </c>
      <c r="D25">
        <v>7</v>
      </c>
      <c r="F25">
        <v>14</v>
      </c>
      <c r="G25">
        <v>21</v>
      </c>
    </row>
    <row r="26" spans="2:7" x14ac:dyDescent="0.25">
      <c r="B26" s="9" t="s">
        <v>2051</v>
      </c>
      <c r="C26">
        <v>1</v>
      </c>
      <c r="D26">
        <v>15</v>
      </c>
      <c r="E26">
        <v>2</v>
      </c>
      <c r="F26">
        <v>17</v>
      </c>
      <c r="G26">
        <v>35</v>
      </c>
    </row>
    <row r="27" spans="2:7" x14ac:dyDescent="0.25">
      <c r="B27" s="9" t="s">
        <v>2046</v>
      </c>
      <c r="D27">
        <v>16</v>
      </c>
      <c r="E27">
        <v>1</v>
      </c>
      <c r="F27">
        <v>28</v>
      </c>
      <c r="G27">
        <v>45</v>
      </c>
    </row>
    <row r="28" spans="2:7" x14ac:dyDescent="0.25">
      <c r="B28" s="9" t="s">
        <v>2038</v>
      </c>
      <c r="C28">
        <v>2</v>
      </c>
      <c r="D28">
        <v>12</v>
      </c>
      <c r="E28">
        <v>1</v>
      </c>
      <c r="F28">
        <v>36</v>
      </c>
      <c r="G28">
        <v>51</v>
      </c>
    </row>
    <row r="29" spans="2:7" x14ac:dyDescent="0.25">
      <c r="B29" s="9" t="s">
        <v>2062</v>
      </c>
      <c r="F29">
        <v>3</v>
      </c>
      <c r="G29">
        <v>3</v>
      </c>
    </row>
    <row r="30" spans="2:7" x14ac:dyDescent="0.25">
      <c r="B30" s="9" t="s">
        <v>2067</v>
      </c>
      <c r="C30">
        <v>57</v>
      </c>
      <c r="D30">
        <v>364</v>
      </c>
      <c r="E30">
        <v>14</v>
      </c>
      <c r="F30">
        <v>565</v>
      </c>
      <c r="G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25E7-F272-4A2B-9DD5-4ABE6268DFD2}">
  <sheetPr codeName="Sheet4"/>
  <dimension ref="B1:F25"/>
  <sheetViews>
    <sheetView workbookViewId="0">
      <selection activeCell="C29" sqref="C29"/>
    </sheetView>
  </sheetViews>
  <sheetFormatPr defaultRowHeight="15.75" x14ac:dyDescent="0.25"/>
  <cols>
    <col min="2" max="2" width="27.875" bestFit="1" customWidth="1"/>
    <col min="3" max="3" width="15.25" bestFit="1" customWidth="1"/>
    <col min="4" max="4" width="5.625" bestFit="1" customWidth="1"/>
    <col min="5" max="5" width="9.25" bestFit="1" customWidth="1"/>
    <col min="6" max="7" width="11" bestFit="1" customWidth="1"/>
  </cols>
  <sheetData>
    <row r="1" spans="2:6" x14ac:dyDescent="0.25">
      <c r="B1" s="8" t="s">
        <v>2031</v>
      </c>
      <c r="C1" t="s">
        <v>2070</v>
      </c>
    </row>
    <row r="2" spans="2:6" x14ac:dyDescent="0.25">
      <c r="B2" s="8" t="s">
        <v>2085</v>
      </c>
      <c r="C2" t="s">
        <v>2070</v>
      </c>
    </row>
    <row r="4" spans="2:6" x14ac:dyDescent="0.25">
      <c r="B4" s="8" t="s">
        <v>2069</v>
      </c>
      <c r="C4" s="8" t="s">
        <v>2068</v>
      </c>
    </row>
    <row r="5" spans="2:6" x14ac:dyDescent="0.25">
      <c r="B5" s="8" t="s">
        <v>2066</v>
      </c>
      <c r="C5" t="s">
        <v>74</v>
      </c>
      <c r="D5" t="s">
        <v>14</v>
      </c>
      <c r="E5" t="s">
        <v>20</v>
      </c>
      <c r="F5" t="s">
        <v>2067</v>
      </c>
    </row>
    <row r="6" spans="2:6" x14ac:dyDescent="0.25">
      <c r="B6" s="9" t="s">
        <v>2073</v>
      </c>
      <c r="C6">
        <v>6</v>
      </c>
      <c r="D6">
        <v>36</v>
      </c>
      <c r="E6">
        <v>49</v>
      </c>
      <c r="F6">
        <v>91</v>
      </c>
    </row>
    <row r="7" spans="2:6" x14ac:dyDescent="0.25">
      <c r="B7" s="9" t="s">
        <v>2074</v>
      </c>
      <c r="C7">
        <v>7</v>
      </c>
      <c r="D7">
        <v>28</v>
      </c>
      <c r="E7">
        <v>44</v>
      </c>
      <c r="F7">
        <v>79</v>
      </c>
    </row>
    <row r="8" spans="2:6" x14ac:dyDescent="0.25">
      <c r="B8" s="9" t="s">
        <v>2075</v>
      </c>
      <c r="C8">
        <v>4</v>
      </c>
      <c r="D8">
        <v>33</v>
      </c>
      <c r="E8">
        <v>49</v>
      </c>
      <c r="F8">
        <v>86</v>
      </c>
    </row>
    <row r="9" spans="2:6" x14ac:dyDescent="0.25">
      <c r="B9" s="9" t="s">
        <v>2076</v>
      </c>
      <c r="C9">
        <v>1</v>
      </c>
      <c r="D9">
        <v>30</v>
      </c>
      <c r="E9">
        <v>46</v>
      </c>
      <c r="F9">
        <v>77</v>
      </c>
    </row>
    <row r="10" spans="2:6" x14ac:dyDescent="0.25">
      <c r="B10" s="9" t="s">
        <v>2077</v>
      </c>
      <c r="C10">
        <v>3</v>
      </c>
      <c r="D10">
        <v>35</v>
      </c>
      <c r="E10">
        <v>46</v>
      </c>
      <c r="F10">
        <v>84</v>
      </c>
    </row>
    <row r="11" spans="2:6" x14ac:dyDescent="0.25">
      <c r="B11" s="9" t="s">
        <v>2078</v>
      </c>
      <c r="C11">
        <v>3</v>
      </c>
      <c r="D11">
        <v>28</v>
      </c>
      <c r="E11">
        <v>55</v>
      </c>
      <c r="F11">
        <v>86</v>
      </c>
    </row>
    <row r="12" spans="2:6" x14ac:dyDescent="0.25">
      <c r="B12" s="9" t="s">
        <v>2079</v>
      </c>
      <c r="C12">
        <v>4</v>
      </c>
      <c r="D12">
        <v>31</v>
      </c>
      <c r="E12">
        <v>58</v>
      </c>
      <c r="F12">
        <v>93</v>
      </c>
    </row>
    <row r="13" spans="2:6" x14ac:dyDescent="0.25">
      <c r="B13" s="9" t="s">
        <v>2080</v>
      </c>
      <c r="C13">
        <v>8</v>
      </c>
      <c r="D13">
        <v>35</v>
      </c>
      <c r="E13">
        <v>41</v>
      </c>
      <c r="F13">
        <v>84</v>
      </c>
    </row>
    <row r="14" spans="2:6" x14ac:dyDescent="0.25">
      <c r="B14" s="9" t="s">
        <v>2081</v>
      </c>
      <c r="C14">
        <v>5</v>
      </c>
      <c r="D14">
        <v>23</v>
      </c>
      <c r="E14">
        <v>45</v>
      </c>
      <c r="F14">
        <v>73</v>
      </c>
    </row>
    <row r="15" spans="2:6" x14ac:dyDescent="0.25">
      <c r="B15" s="9" t="s">
        <v>2082</v>
      </c>
      <c r="C15">
        <v>6</v>
      </c>
      <c r="D15">
        <v>26</v>
      </c>
      <c r="E15">
        <v>45</v>
      </c>
      <c r="F15">
        <v>77</v>
      </c>
    </row>
    <row r="16" spans="2:6" x14ac:dyDescent="0.25">
      <c r="B16" s="9" t="s">
        <v>2083</v>
      </c>
      <c r="C16">
        <v>3</v>
      </c>
      <c r="D16">
        <v>27</v>
      </c>
      <c r="E16">
        <v>45</v>
      </c>
      <c r="F16">
        <v>75</v>
      </c>
    </row>
    <row r="17" spans="2:6" x14ac:dyDescent="0.25">
      <c r="B17" s="9" t="s">
        <v>2084</v>
      </c>
      <c r="C17">
        <v>7</v>
      </c>
      <c r="D17">
        <v>32</v>
      </c>
      <c r="E17">
        <v>42</v>
      </c>
      <c r="F17">
        <v>81</v>
      </c>
    </row>
    <row r="18" spans="2:6" x14ac:dyDescent="0.25">
      <c r="B18" s="9" t="s">
        <v>2067</v>
      </c>
      <c r="C18">
        <v>57</v>
      </c>
      <c r="D18">
        <v>364</v>
      </c>
      <c r="E18">
        <v>565</v>
      </c>
      <c r="F18">
        <v>986</v>
      </c>
    </row>
    <row r="22" spans="2:6" x14ac:dyDescent="0.25">
      <c r="B22" t="s">
        <v>2114</v>
      </c>
      <c r="C22">
        <f>SUM(F6:F8)</f>
        <v>256</v>
      </c>
    </row>
    <row r="23" spans="2:6" x14ac:dyDescent="0.25">
      <c r="B23" t="s">
        <v>2115</v>
      </c>
      <c r="C23">
        <f>SUM(F9:F11)</f>
        <v>247</v>
      </c>
    </row>
    <row r="24" spans="2:6" x14ac:dyDescent="0.25">
      <c r="B24" t="s">
        <v>2116</v>
      </c>
      <c r="C24">
        <f>SUM(F12:F14)</f>
        <v>250</v>
      </c>
    </row>
    <row r="25" spans="2:6" x14ac:dyDescent="0.25">
      <c r="B25" t="s">
        <v>2117</v>
      </c>
      <c r="C25">
        <f>SUM(F15:F17)</f>
        <v>233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7062-A669-4FD9-AF78-5F0DED136144}">
  <sheetPr codeName="Sheet5"/>
  <dimension ref="A1:H13"/>
  <sheetViews>
    <sheetView workbookViewId="0">
      <selection activeCell="H6" sqref="H6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x14ac:dyDescent="0.25">
      <c r="A1" s="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25">
      <c r="A2" t="s">
        <v>2094</v>
      </c>
      <c r="B2">
        <f>COUNTIFS(Crowdfunding!$D$2:$D$1001,"&lt;1000",Crowdfunding!$G$2:$G$1001,"=successful")</f>
        <v>30</v>
      </c>
      <c r="C2">
        <f>COUNTIFS(Crowdfunding!$D$2:$D$1001,"&lt;1000",Crowdfunding!$G$2:$G$1001,"=failed")</f>
        <v>20</v>
      </c>
      <c r="D2">
        <f>COUNTIFS(Crowdfunding!$D$2:$D$1001,"&lt;1000",Crowdfunding!$G$2:$G$1001,"=canceled")</f>
        <v>1</v>
      </c>
      <c r="E2">
        <f>SUM(B2:D2)</f>
        <v>51</v>
      </c>
      <c r="F2" s="12">
        <f>(B2/$E$2)</f>
        <v>0.58823529411764708</v>
      </c>
      <c r="G2" s="12">
        <f>(C2/E2)</f>
        <v>0.39215686274509803</v>
      </c>
      <c r="H2" s="12">
        <f>(D2/E2)</f>
        <v>1.9607843137254902E-2</v>
      </c>
    </row>
    <row r="3" spans="1:8" x14ac:dyDescent="0.25">
      <c r="A3" t="s">
        <v>2095</v>
      </c>
      <c r="B3">
        <f>COUNTIFS(Crowdfunding!D2:D1001,"&gt;=1000",Crowdfunding!D2:D1001,"&lt;5000", Crowdfunding!G2:G1001,"=successful")</f>
        <v>191</v>
      </c>
      <c r="C3">
        <f>COUNTIFS(Crowdfunding!$D$2:$D$1001,"&gt;=1000",Crowdfunding!$D$2:$D$1001,"&lt;5000",Crowdfunding!$G$2:$G$1001,"=failed")</f>
        <v>38</v>
      </c>
      <c r="D3">
        <f>COUNTIFS(Crowdfunding!D2:D1001,"&gt;=1000",Crowdfunding!D2:D1001,"&lt;5000", Crowdfunding!G2:G1001,"=canceled")</f>
        <v>2</v>
      </c>
      <c r="E3">
        <f t="shared" ref="E3:E13" si="0">SUM(B3:D3)</f>
        <v>231</v>
      </c>
      <c r="F3" s="12">
        <f>(B3/$E$3)</f>
        <v>0.82683982683982682</v>
      </c>
      <c r="G3" s="12">
        <f t="shared" ref="G3:G13" si="1">(C3/E3)</f>
        <v>0.16450216450216451</v>
      </c>
      <c r="H3" s="12">
        <f t="shared" ref="H3:H13" si="2">(D3/E3)</f>
        <v>8.658008658008658E-3</v>
      </c>
    </row>
    <row r="4" spans="1:8" x14ac:dyDescent="0.25">
      <c r="A4" t="s">
        <v>2096</v>
      </c>
      <c r="B4">
        <f>COUNTIFS(Crowdfunding!$D$2:$D$1001,"&gt;=5000",Crowdfunding!$D$2:$D$1001,"&lt;10000", Crowdfunding!$G$2:$G$1001,"=successful")</f>
        <v>164</v>
      </c>
      <c r="C4">
        <f>COUNTIFS(Crowdfunding!$D$2:$D$1001,"&gt;=5000",Crowdfunding!$D$2:$D$1001,"&lt;10000", Crowdfunding!$G$2:$G$1001,"=failed")</f>
        <v>126</v>
      </c>
      <c r="D4">
        <f>COUNTIFS(Crowdfunding!$D$2:$D$1001,"&gt;=5000",Crowdfunding!$D$2:$D$1001,"&lt;10000", Crowdfunding!$G$2:$G$1001,"=canceled")</f>
        <v>25</v>
      </c>
      <c r="E4">
        <f t="shared" si="0"/>
        <v>315</v>
      </c>
      <c r="F4" s="12">
        <f t="shared" ref="F4:F13" si="3">(B4/E4)</f>
        <v>0.52063492063492067</v>
      </c>
      <c r="G4" s="12">
        <f t="shared" si="1"/>
        <v>0.4</v>
      </c>
      <c r="H4" s="12">
        <f t="shared" si="2"/>
        <v>7.9365079365079361E-2</v>
      </c>
    </row>
    <row r="5" spans="1:8" x14ac:dyDescent="0.25">
      <c r="A5" t="s">
        <v>2097</v>
      </c>
      <c r="B5">
        <f>COUNTIFS(Crowdfunding!$D$2:$D$1001,"&gt;=10000",Crowdfunding!$D$2:$D$1001,"&lt;15000", Crowdfunding!$G$2:$G$1001,"=successful")</f>
        <v>4</v>
      </c>
      <c r="C5">
        <f>COUNTIFS(Crowdfunding!$D$2:$D$1001,"&gt;=10000",Crowdfunding!$D$2:$D$1001,"&lt;15000", Crowdfunding!$G$2:$G$1001,"=failed")</f>
        <v>5</v>
      </c>
      <c r="D5">
        <f>COUNTIFS(Crowdfunding!$D$2:$D$1001,"&gt;=10000",Crowdfunding!$D$2:$D$1001,"&lt;15000", Crowdfunding!$G$2:$G$1001,"=canceled")</f>
        <v>0</v>
      </c>
      <c r="E5">
        <f t="shared" si="0"/>
        <v>9</v>
      </c>
      <c r="F5" s="12">
        <f t="shared" si="3"/>
        <v>0.44444444444444442</v>
      </c>
      <c r="G5" s="12">
        <f t="shared" si="1"/>
        <v>0.55555555555555558</v>
      </c>
      <c r="H5" s="12">
        <f t="shared" si="2"/>
        <v>0</v>
      </c>
    </row>
    <row r="6" spans="1:8" x14ac:dyDescent="0.25">
      <c r="A6" t="s">
        <v>2098</v>
      </c>
      <c r="B6">
        <f>COUNTIFS(Crowdfunding!$D$2:$D$1001,"&gt;=15000",Crowdfunding!$D$2:$D$1001,"&lt;20000", Crowdfunding!$G$2:$G$1001,"=successful")</f>
        <v>10</v>
      </c>
      <c r="C6">
        <f>COUNTIFS(Crowdfunding!$D$2:$D$1001,"&gt;=15000",Crowdfunding!$D$2:$D$1001,"&lt;20000", Crowdfunding!$G$2:$G$1001,"=failed")</f>
        <v>0</v>
      </c>
      <c r="D6">
        <f>COUNTIFS(Crowdfunding!$D$2:$D$1001,"&gt;=15000",Crowdfunding!$D$2:$D$1001,"&lt;20000", Crowdfunding!$G$2:$G$1001,"=canceled")</f>
        <v>0</v>
      </c>
      <c r="E6">
        <f t="shared" si="0"/>
        <v>10</v>
      </c>
      <c r="F6" s="12">
        <f t="shared" si="3"/>
        <v>1</v>
      </c>
      <c r="G6" s="12">
        <f t="shared" si="1"/>
        <v>0</v>
      </c>
      <c r="H6" s="12">
        <f t="shared" si="2"/>
        <v>0</v>
      </c>
    </row>
    <row r="7" spans="1:8" x14ac:dyDescent="0.25">
      <c r="A7" t="s">
        <v>2099</v>
      </c>
      <c r="B7">
        <f>COUNTIFS(Crowdfunding!$D$2:$D$1001,"&gt;=20000",Crowdfunding!$D$2:$D$1001,"&lt;25000", Crowdfunding!$G$2:$G$1001,"=successful")</f>
        <v>7</v>
      </c>
      <c r="C7">
        <f>COUNTIFS(Crowdfunding!$D$2:$D$1001,"&gt;=20000",Crowdfunding!$D$2:$D$1001,"&lt;25000", Crowdfunding!$G$2:$G$1001,"=failed")</f>
        <v>0</v>
      </c>
      <c r="D7">
        <f>COUNTIFS(Crowdfunding!$D$2:$D$1001,"&gt;=20000",Crowdfunding!$D$2:$D$1001,"&lt;25000", Crowdfunding!$G$2:$G$1001,"=canceled")</f>
        <v>0</v>
      </c>
      <c r="E7">
        <f t="shared" si="0"/>
        <v>7</v>
      </c>
      <c r="F7" s="12">
        <f t="shared" si="3"/>
        <v>1</v>
      </c>
      <c r="G7" s="12">
        <f t="shared" si="1"/>
        <v>0</v>
      </c>
      <c r="H7" s="12">
        <f t="shared" si="2"/>
        <v>0</v>
      </c>
    </row>
    <row r="8" spans="1:8" x14ac:dyDescent="0.25">
      <c r="A8" t="s">
        <v>2100</v>
      </c>
      <c r="B8">
        <f>COUNTIFS(Crowdfunding!$D$2:$D$1001,"&gt;=25000",Crowdfunding!$D$2:$D$1001,"&lt;30000", Crowdfunding!$G$2:$G$1001,"=successful")</f>
        <v>11</v>
      </c>
      <c r="C8">
        <f>COUNTIFS(Crowdfunding!$D$2:$D$1001,"&gt;=25000",Crowdfunding!$D$2:$D$1001,"&lt;30000", Crowdfunding!$G$2:$G$1001,"=failed")</f>
        <v>3</v>
      </c>
      <c r="D8">
        <f>COUNTIFS(Crowdfunding!$D$2:$D$1001,"&gt;=25000",Crowdfunding!$D$2:$D$1001,"&lt;30000", Crowdfunding!$G$2:$G$1001,"=canceled")</f>
        <v>0</v>
      </c>
      <c r="E8">
        <f t="shared" si="0"/>
        <v>14</v>
      </c>
      <c r="F8" s="12">
        <f t="shared" si="3"/>
        <v>0.7857142857142857</v>
      </c>
      <c r="G8" s="12">
        <f t="shared" si="1"/>
        <v>0.21428571428571427</v>
      </c>
      <c r="H8" s="12">
        <f t="shared" si="2"/>
        <v>0</v>
      </c>
    </row>
    <row r="9" spans="1:8" x14ac:dyDescent="0.25">
      <c r="A9" t="s">
        <v>2101</v>
      </c>
      <c r="B9">
        <f>COUNTIFS(Crowdfunding!$D$2:$D$1001,"&gt;=30000",Crowdfunding!$D$2:$D$1001,"&lt;35000", Crowdfunding!$G$2:$G$1001,"=successful")</f>
        <v>7</v>
      </c>
      <c r="C9">
        <f>COUNTIFS(Crowdfunding!$D$2:$D$1001,"&gt;=30000",Crowdfunding!$D$2:$D$1001,"&lt;35000", Crowdfunding!$G$2:$G$1001,"=failed")</f>
        <v>0</v>
      </c>
      <c r="D9">
        <f>COUNTIFS(Crowdfunding!$D$2:$D$1001,"&gt;=30000",Crowdfunding!$D$2:$D$1001,"&lt;35000", Crowdfunding!$G$2:$G$1001,"=canceled")</f>
        <v>0</v>
      </c>
      <c r="E9">
        <f t="shared" si="0"/>
        <v>7</v>
      </c>
      <c r="F9" s="12">
        <f t="shared" si="3"/>
        <v>1</v>
      </c>
      <c r="G9" s="12">
        <f t="shared" si="1"/>
        <v>0</v>
      </c>
      <c r="H9" s="12">
        <f t="shared" si="2"/>
        <v>0</v>
      </c>
    </row>
    <row r="10" spans="1:8" x14ac:dyDescent="0.25">
      <c r="A10" t="s">
        <v>2102</v>
      </c>
      <c r="B10">
        <f>COUNTIFS(Crowdfunding!$D$2:$D$1001,"&gt;=35000",Crowdfunding!$D$2:$D$1001,"&lt;40000", Crowdfunding!$G$2:$G$1001,"=successful")</f>
        <v>8</v>
      </c>
      <c r="C10">
        <f>COUNTIFS(Crowdfunding!$D$2:$D$1001,"&gt;=35000",Crowdfunding!$D$2:$D$1001,"&lt;40000", Crowdfunding!$G$2:$G$1001,"=failed")</f>
        <v>3</v>
      </c>
      <c r="D10">
        <f>COUNTIFS(Crowdfunding!$D$2:$D$1001,"&gt;=35000",Crowdfunding!$D$2:$D$1001,"&lt;40000", Crowdfunding!$G$2:$G$1001,"=canceled")</f>
        <v>1</v>
      </c>
      <c r="E10">
        <f t="shared" si="0"/>
        <v>12</v>
      </c>
      <c r="F10" s="12">
        <f t="shared" si="3"/>
        <v>0.66666666666666663</v>
      </c>
      <c r="G10" s="12">
        <f t="shared" si="1"/>
        <v>0.25</v>
      </c>
      <c r="H10" s="12">
        <f t="shared" si="2"/>
        <v>8.3333333333333329E-2</v>
      </c>
    </row>
    <row r="11" spans="1:8" x14ac:dyDescent="0.25">
      <c r="A11" t="s">
        <v>2103</v>
      </c>
      <c r="B11">
        <f>COUNTIFS(Crowdfunding!$D$2:$D$1001,"&gt;=40000",Crowdfunding!$D$2:$D$1001,"&lt;45000", Crowdfunding!$G$2:$G$1001,"=successful")</f>
        <v>11</v>
      </c>
      <c r="C11">
        <f>COUNTIFS(Crowdfunding!$D$2:$D$1001,"&gt;=40000",Crowdfunding!$D$2:$D$1001,"&lt;45000", Crowdfunding!$G$2:$G$1001,"=failed")</f>
        <v>3</v>
      </c>
      <c r="D11">
        <f>COUNTIFS(Crowdfunding!$D$2:$D$1001,"&gt;=40000",Crowdfunding!$D$2:$D$1001,"&lt;45000", Crowdfunding!$G$2:$G$1001,"=canceled")</f>
        <v>0</v>
      </c>
      <c r="E11">
        <f t="shared" si="0"/>
        <v>14</v>
      </c>
      <c r="F11" s="12">
        <f t="shared" si="3"/>
        <v>0.7857142857142857</v>
      </c>
      <c r="G11" s="12">
        <f t="shared" si="1"/>
        <v>0.21428571428571427</v>
      </c>
      <c r="H11" s="12">
        <f t="shared" si="2"/>
        <v>0</v>
      </c>
    </row>
    <row r="12" spans="1:8" x14ac:dyDescent="0.25">
      <c r="A12" t="s">
        <v>2104</v>
      </c>
      <c r="B12">
        <f>COUNTIFS(Crowdfunding!$D$2:$D$1001,"&gt;=45000",Crowdfunding!$D$2:$D$1001,"&lt;50000", Crowdfunding!$G$2:$G$1001,"=successful")</f>
        <v>8</v>
      </c>
      <c r="C12">
        <f>COUNTIFS(Crowdfunding!$D$2:$D$1001,"&gt;=45000",Crowdfunding!$D$2:$D$1001,"&lt;50000", Crowdfunding!$G$2:$G$1001,"=failed")</f>
        <v>3</v>
      </c>
      <c r="D12">
        <f>COUNTIFS(Crowdfunding!$D$2:$D$1001,"&gt;=45000",Crowdfunding!$D$2:$D$1001,"&lt;50000", Crowdfunding!$G$2:$G$1001,"=canceled")</f>
        <v>0</v>
      </c>
      <c r="E12">
        <f t="shared" si="0"/>
        <v>11</v>
      </c>
      <c r="F12" s="12">
        <f t="shared" si="3"/>
        <v>0.72727272727272729</v>
      </c>
      <c r="G12" s="12">
        <f t="shared" si="1"/>
        <v>0.27272727272727271</v>
      </c>
      <c r="H12" s="12">
        <f t="shared" si="2"/>
        <v>0</v>
      </c>
    </row>
    <row r="13" spans="1:8" x14ac:dyDescent="0.25">
      <c r="A13" t="s">
        <v>2105</v>
      </c>
      <c r="B13">
        <f>COUNTIFS(Crowdfunding!$D$2:$D$1001,"&gt;=50000",Crowdfunding!$G$2:$G$1001,"=successful")</f>
        <v>114</v>
      </c>
      <c r="C13">
        <f>COUNTIFS(Crowdfunding!$D$2:$D$1001,"&gt;=50000",Crowdfunding!$G$2:$G$1001,"=failed")</f>
        <v>163</v>
      </c>
      <c r="D13">
        <f>COUNTIFS(Crowdfunding!$D$2:$D$1001,"&gt;=50000",Crowdfunding!$G$2:$G$1001,"=canceled")</f>
        <v>28</v>
      </c>
      <c r="E13">
        <f t="shared" si="0"/>
        <v>305</v>
      </c>
      <c r="F13" s="12">
        <f t="shared" si="3"/>
        <v>0.3737704918032787</v>
      </c>
      <c r="G13" s="12">
        <f t="shared" si="1"/>
        <v>0.53442622950819674</v>
      </c>
      <c r="H13" s="12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2908-597C-4455-96AA-179F1F5EC437}">
  <dimension ref="A1:I566"/>
  <sheetViews>
    <sheetView workbookViewId="0">
      <selection activeCell="I4" sqref="I4"/>
    </sheetView>
  </sheetViews>
  <sheetFormatPr defaultRowHeight="15.75" x14ac:dyDescent="0.25"/>
  <cols>
    <col min="2" max="2" width="13.5" bestFit="1" customWidth="1"/>
    <col min="5" max="5" width="13.5" bestFit="1" customWidth="1"/>
    <col min="7" max="8" width="38.875" bestFit="1" customWidth="1"/>
    <col min="9" max="9" width="23.5" customWidth="1"/>
  </cols>
  <sheetData>
    <row r="1" spans="1:9" x14ac:dyDescent="0.25">
      <c r="A1" s="11" t="s">
        <v>4</v>
      </c>
      <c r="B1" s="11" t="s">
        <v>5</v>
      </c>
      <c r="D1" s="11" t="s">
        <v>4</v>
      </c>
      <c r="E1" s="11" t="s">
        <v>5</v>
      </c>
      <c r="H1" s="11" t="s">
        <v>2106</v>
      </c>
      <c r="I1" s="11" t="s">
        <v>2107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G2" s="11" t="s">
        <v>2108</v>
      </c>
      <c r="H2" s="7">
        <f>AVERAGE(B2:B566)</f>
        <v>851.14690265486729</v>
      </c>
      <c r="I2" s="7">
        <f>AVERAGE(E2:E365)</f>
        <v>585.61538461538464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s="11" t="s">
        <v>2109</v>
      </c>
      <c r="H3" s="7">
        <f>MEDIAN(B2:B566)</f>
        <v>201</v>
      </c>
      <c r="I3" s="7">
        <f>MEDIAN(E2:E365)</f>
        <v>114.5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s="11" t="s">
        <v>2110</v>
      </c>
      <c r="H4">
        <f>MIN(B2:B566)</f>
        <v>16</v>
      </c>
      <c r="I4">
        <f>MIN(E2:E365)</f>
        <v>0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s="11" t="s">
        <v>2111</v>
      </c>
      <c r="H5" s="13">
        <f>MAX(B2:B566)</f>
        <v>7295</v>
      </c>
      <c r="I5" s="13">
        <f>MAX(E2:E365)</f>
        <v>6080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s="11" t="s">
        <v>2112</v>
      </c>
      <c r="H6" s="13">
        <f>_xlfn.VAR.P(B2:B566)</f>
        <v>1603373.7324019109</v>
      </c>
      <c r="I6" s="13">
        <f>_xlfn.VAR.P(E2:E365)</f>
        <v>921574.68174133555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s="11" t="s">
        <v>2113</v>
      </c>
      <c r="H7" s="13">
        <f>_xlfn.STDEV.P(B2:B566)</f>
        <v>1266.2439466397898</v>
      </c>
      <c r="I7" s="13">
        <f>_xlfn.STDEV.P(E2:E365)</f>
        <v>959.98681331637863</v>
      </c>
    </row>
    <row r="8" spans="1:9" x14ac:dyDescent="0.25">
      <c r="A8" t="s">
        <v>20</v>
      </c>
      <c r="B8">
        <v>100</v>
      </c>
      <c r="D8" t="s">
        <v>14</v>
      </c>
      <c r="E8">
        <v>55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</row>
    <row r="14" spans="1:9" x14ac:dyDescent="0.25">
      <c r="A14" t="s">
        <v>20</v>
      </c>
      <c r="B14">
        <v>163</v>
      </c>
      <c r="D14" t="s">
        <v>14</v>
      </c>
      <c r="E14">
        <v>2307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ellIs" dxfId="7" priority="5" operator="equal">
      <formula>"canceled"</formula>
    </cfRule>
    <cfRule type="containsText" dxfId="6" priority="6" operator="containsText" text="successful">
      <formula>NOT(ISERROR(SEARCH("successful",A2)))</formula>
    </cfRule>
    <cfRule type="cellIs" dxfId="5" priority="7" operator="equal">
      <formula>"live"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ellIs" dxfId="3" priority="1" operator="equal">
      <formula>"canceled"</formula>
    </cfRule>
    <cfRule type="containsText" dxfId="2" priority="2" operator="containsText" text="successful">
      <formula>NOT(ISERROR(SEARCH("successful",D2)))</formula>
    </cfRule>
    <cfRule type="cellIs" dxfId="1" priority="3" operator="equal">
      <formula>"live"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PivotTable-OutcomePerCategory</vt:lpstr>
      <vt:lpstr>PivotTable-OutcomePerSubCategor</vt:lpstr>
      <vt:lpstr>DatedCreatedConversion Pivot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Phil Tsao</cp:lastModifiedBy>
  <dcterms:created xsi:type="dcterms:W3CDTF">2021-09-29T18:52:28Z</dcterms:created>
  <dcterms:modified xsi:type="dcterms:W3CDTF">2023-10-20T05:07:28Z</dcterms:modified>
</cp:coreProperties>
</file>