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95" windowHeight="9465" activeTab="1"/>
  </bookViews>
  <sheets>
    <sheet name="cliente" sheetId="1" r:id="rId1"/>
    <sheet name="programacion Partidos" sheetId="2" r:id="rId2"/>
  </sheets>
  <definedNames>
    <definedName name="Excel_BuiltIn__FilterDatabase_11">#REF!</definedName>
  </definedNames>
  <calcPr calcId="125725"/>
</workbook>
</file>

<file path=xl/calcChain.xml><?xml version="1.0" encoding="utf-8"?>
<calcChain xmlns="http://schemas.openxmlformats.org/spreadsheetml/2006/main">
  <c r="W39" i="2"/>
  <c r="P39"/>
  <c r="Q39" s="1"/>
  <c r="Y39" s="1"/>
  <c r="W38"/>
  <c r="P38"/>
  <c r="Q38" s="1"/>
  <c r="Y38" s="1"/>
  <c r="W37"/>
  <c r="P37"/>
  <c r="Q37" s="1"/>
  <c r="Y37" s="1"/>
  <c r="W36"/>
  <c r="P36"/>
  <c r="Q36" s="1"/>
  <c r="Y36" s="1"/>
  <c r="W35"/>
  <c r="P35"/>
  <c r="Q35" s="1"/>
  <c r="Y35" s="1"/>
  <c r="W34"/>
  <c r="P34"/>
  <c r="Q34" s="1"/>
  <c r="Y34" s="1"/>
  <c r="W33"/>
  <c r="P33"/>
  <c r="Q33" s="1"/>
  <c r="Y33" s="1"/>
  <c r="W32"/>
  <c r="P32"/>
  <c r="Q32" s="1"/>
  <c r="Y32" s="1"/>
  <c r="W31"/>
  <c r="Q31"/>
  <c r="Y31" s="1"/>
  <c r="P31"/>
  <c r="W30"/>
  <c r="Q30"/>
  <c r="Y30" s="1"/>
  <c r="P30"/>
  <c r="W29"/>
  <c r="Q29"/>
  <c r="Y29" s="1"/>
  <c r="P29"/>
  <c r="W28"/>
  <c r="Q28"/>
  <c r="Y28" s="1"/>
  <c r="P28"/>
  <c r="W27"/>
  <c r="Q27"/>
  <c r="Y27" s="1"/>
  <c r="P27"/>
  <c r="W26"/>
  <c r="Q26"/>
  <c r="Y26" s="1"/>
  <c r="P26"/>
  <c r="W25"/>
  <c r="Q25"/>
  <c r="Y25" s="1"/>
  <c r="P25"/>
  <c r="W24"/>
  <c r="Q24"/>
  <c r="Y24" s="1"/>
  <c r="P24"/>
  <c r="P23"/>
  <c r="Q23" s="1"/>
  <c r="Y23" s="1"/>
  <c r="W22"/>
  <c r="P22"/>
  <c r="Q22" s="1"/>
  <c r="Y22" s="1"/>
  <c r="W21"/>
  <c r="P21"/>
  <c r="Q21" s="1"/>
  <c r="Y21" s="1"/>
  <c r="W20"/>
  <c r="P20"/>
  <c r="Q20" s="1"/>
  <c r="Y20" s="1"/>
  <c r="W19"/>
  <c r="P19"/>
  <c r="Q19" s="1"/>
  <c r="Y19" s="1"/>
  <c r="W18"/>
  <c r="P18"/>
  <c r="Q18" s="1"/>
  <c r="Y18" s="1"/>
  <c r="W17"/>
  <c r="P17"/>
  <c r="Q17" s="1"/>
  <c r="Y17" s="1"/>
  <c r="W16"/>
  <c r="P16"/>
  <c r="Q16" s="1"/>
  <c r="Y16" s="1"/>
  <c r="W15"/>
  <c r="P15"/>
  <c r="Q15" s="1"/>
  <c r="Y15" s="1"/>
  <c r="W14"/>
  <c r="P14"/>
  <c r="Q14" s="1"/>
  <c r="Y14" s="1"/>
  <c r="W13"/>
  <c r="P13"/>
  <c r="Q13" s="1"/>
  <c r="Y13" s="1"/>
  <c r="W12"/>
  <c r="P12"/>
  <c r="Q12" s="1"/>
  <c r="Y12" s="1"/>
  <c r="W11"/>
  <c r="P11"/>
  <c r="Q11" s="1"/>
  <c r="Y11" s="1"/>
  <c r="A14" i="1"/>
  <c r="A15" s="1"/>
  <c r="A16" s="1"/>
  <c r="A17" s="1"/>
  <c r="A18" s="1"/>
  <c r="A19" s="1"/>
  <c r="A20" s="1"/>
  <c r="A21" s="1"/>
  <c r="A22" s="1"/>
  <c r="A23" s="1"/>
  <c r="A10"/>
  <c r="A11" s="1"/>
  <c r="A12" s="1"/>
  <c r="A24" l="1"/>
  <c r="A25"/>
  <c r="A26" s="1"/>
  <c r="A27" s="1"/>
  <c r="A28" s="1"/>
  <c r="A29" s="1"/>
  <c r="A30" s="1"/>
  <c r="A31" s="1"/>
  <c r="A32" s="1"/>
  <c r="A33" s="1"/>
  <c r="A34" s="1"/>
  <c r="A35" s="1"/>
  <c r="A36" s="1"/>
</calcChain>
</file>

<file path=xl/comments1.xml><?xml version="1.0" encoding="utf-8"?>
<comments xmlns="http://schemas.openxmlformats.org/spreadsheetml/2006/main">
  <authors>
    <author>Guillermo Nuñez Hidalgo</author>
  </authors>
  <commentList>
    <comment ref="A7" authorId="0">
      <text>
        <r>
          <rPr>
            <b/>
            <sz val="8"/>
            <color indexed="81"/>
            <rFont val="Tahoma"/>
            <family val="2"/>
          </rPr>
          <t>Guillermo Nuñez Hidalgo:</t>
        </r>
        <r>
          <rPr>
            <sz val="8"/>
            <color indexed="81"/>
            <rFont val="Tahoma"/>
            <family val="2"/>
          </rPr>
          <t xml:space="preserve">
Consecutivo que seria como la llave del partido</t>
        </r>
      </text>
    </comment>
  </commentList>
</comments>
</file>

<file path=xl/sharedStrings.xml><?xml version="1.0" encoding="utf-8"?>
<sst xmlns="http://schemas.openxmlformats.org/spreadsheetml/2006/main" count="375" uniqueCount="124">
  <si>
    <t>CONSE</t>
  </si>
  <si>
    <t>TORNEO</t>
  </si>
  <si>
    <t>CAT</t>
  </si>
  <si>
    <t>CASA</t>
  </si>
  <si>
    <t>VISITA</t>
  </si>
  <si>
    <t>LUGAR</t>
  </si>
  <si>
    <t>FECHA</t>
  </si>
  <si>
    <t>HORA</t>
  </si>
  <si>
    <t>PUESTO</t>
  </si>
  <si>
    <t>CODIGO</t>
  </si>
  <si>
    <t>ARBITRO</t>
  </si>
  <si>
    <t>Cordinador</t>
  </si>
  <si>
    <t>OBSERV</t>
  </si>
  <si>
    <t>DIETA ARBITRAL</t>
  </si>
  <si>
    <t>% ACAF</t>
  </si>
  <si>
    <t>A PAGAR</t>
  </si>
  <si>
    <t>Media dieta</t>
  </si>
  <si>
    <t>MENSUALIDADES</t>
  </si>
  <si>
    <t>TIENDA</t>
  </si>
  <si>
    <t>Soda</t>
  </si>
  <si>
    <t>Socorro
Mutuo</t>
  </si>
  <si>
    <t>Total
Rebajos</t>
  </si>
  <si>
    <t>MAS VIATICOS</t>
  </si>
  <si>
    <t>Total a Depositar</t>
  </si>
  <si>
    <t>Depositar a:</t>
  </si>
  <si>
    <t>MUNICIPALIDAD DE SAN JOSE FUTBOL OCHO</t>
  </si>
  <si>
    <t>FUTBOL 8</t>
  </si>
  <si>
    <t>NO INDICA</t>
  </si>
  <si>
    <t>COMPLEJO MUNICIPALIDAD DE SAN JOSE PAVAS</t>
  </si>
  <si>
    <t>DON JOHNATHAN  89924472</t>
  </si>
  <si>
    <t>COMPLEJO MUNICIPALIDAD DE SAN JOSE PAVAS CANCHA A</t>
  </si>
  <si>
    <t>COMPLEJO MUNICIPALIDAD DE SAN JOSE PAVAS CANCHA B</t>
  </si>
  <si>
    <t>SUSPENDIDO</t>
  </si>
  <si>
    <t>VISTA MAR</t>
  </si>
  <si>
    <t>DEP AMIGOS</t>
  </si>
  <si>
    <t>DEP UNION</t>
  </si>
  <si>
    <t>VISTA MAR GOICOECHEA</t>
  </si>
  <si>
    <t>GERARDO MORA 83390971J</t>
  </si>
  <si>
    <t>CONDOR</t>
  </si>
  <si>
    <t>REAL PUMAS</t>
  </si>
  <si>
    <t>FOGATA</t>
  </si>
  <si>
    <t>VETERANOS</t>
  </si>
  <si>
    <t>CHAMPIONS ACOSTA</t>
  </si>
  <si>
    <t>ACADEMIA</t>
  </si>
  <si>
    <t>BAJOS DE JORCO</t>
  </si>
  <si>
    <t>ACOSTA</t>
  </si>
  <si>
    <t>OSCAR DURAN GAMBOA 88755770</t>
  </si>
  <si>
    <t>AMIGOS</t>
  </si>
  <si>
    <t>FEDERAL</t>
  </si>
  <si>
    <t>VUELTA DE JORCO</t>
  </si>
  <si>
    <t>OSCAR DURAN GAMBOA 88755770 INAUGURACION</t>
  </si>
  <si>
    <t>SPORTING</t>
  </si>
  <si>
    <t>LOS MANGOS</t>
  </si>
  <si>
    <t>PENDIENTE LA HORA</t>
  </si>
  <si>
    <t>LOS MANGOS HORA  POR CONFIRMAR</t>
  </si>
  <si>
    <t>JUEGOS LABORALES</t>
  </si>
  <si>
    <t>PUNTO ROJO</t>
  </si>
  <si>
    <t>ICE TELECOM</t>
  </si>
  <si>
    <t>MONDOVI DESAMPARADOS ALAJUELA</t>
  </si>
  <si>
    <t>CARLOS TORRES</t>
  </si>
  <si>
    <t>TORNEO FEMENINO LA CARPIO</t>
  </si>
  <si>
    <t>ESTADIO MORENO CARTIN BO CUBA</t>
  </si>
  <si>
    <t>DOÑA KATTIA 22201737 TIEMPOS 30 Y 30</t>
  </si>
  <si>
    <t>CANCHA LA URUCA</t>
  </si>
  <si>
    <t>08.15</t>
  </si>
  <si>
    <t>DOÑA KATTIA 22201737 TIEMPOS 35 Y 35</t>
  </si>
  <si>
    <t>POLIDEPORTIVO SAN FRANCISCO DOS RIOS</t>
  </si>
  <si>
    <t>CORONADO</t>
  </si>
  <si>
    <t>HURACAN</t>
  </si>
  <si>
    <t>INDEPENDIENTE</t>
  </si>
  <si>
    <t>ASODECO</t>
  </si>
  <si>
    <t>JUAN MOLINA</t>
  </si>
  <si>
    <t>SPARTA</t>
  </si>
  <si>
    <t>SAN FRANCISCO</t>
  </si>
  <si>
    <t>AMISTAD</t>
  </si>
  <si>
    <t>ANEXO</t>
  </si>
  <si>
    <t>TIERRA BLANCA CARTAGO</t>
  </si>
  <si>
    <t>BOCA JUNIOR</t>
  </si>
  <si>
    <t>EL TORO</t>
  </si>
  <si>
    <t>COT DE CARTAGO</t>
  </si>
  <si>
    <t>DON LUIS BRENES 83719883</t>
  </si>
  <si>
    <t>SONY</t>
  </si>
  <si>
    <t>COCORI CARTAGO</t>
  </si>
  <si>
    <t>QUIROS</t>
  </si>
  <si>
    <t>ALTO</t>
  </si>
  <si>
    <t>SAN GERARDO DE OREAMUNO</t>
  </si>
  <si>
    <t xml:space="preserve">JUNIOR </t>
  </si>
  <si>
    <t>CIPRESES</t>
  </si>
  <si>
    <t xml:space="preserve">CAPELLADES DE ALVARADO </t>
  </si>
  <si>
    <t>BANFIEL</t>
  </si>
  <si>
    <t>LA LUZ</t>
  </si>
  <si>
    <t>JUAN VIÑAS CANCHA LA MARAVILLA</t>
  </si>
  <si>
    <t>RIVER PLATE</t>
  </si>
  <si>
    <t>VIQUEZ</t>
  </si>
  <si>
    <t>POTRERO CERRADO DE OREAMUNO</t>
  </si>
  <si>
    <t>COLEGIO CONTADORES</t>
  </si>
  <si>
    <t>YENNY COLEGIO CONTADORES</t>
  </si>
  <si>
    <t>El cliente o torneo ingresa al sistema y incluye los partidos que quiere que se le programen los partidos</t>
  </si>
  <si>
    <t>Hora</t>
  </si>
  <si>
    <t>PRIMERA PARTE</t>
  </si>
  <si>
    <t>ROJAS VILLALOBOS  ANTONY</t>
  </si>
  <si>
    <t>QUESADA FERNANDEZ JOSE ALBERTO</t>
  </si>
  <si>
    <t>"ESTUDIANTE" QUESADA FELIX</t>
  </si>
  <si>
    <t/>
  </si>
  <si>
    <t>CEDENO GUZMAN GLEEN</t>
  </si>
  <si>
    <t>SEGURA VARGAS GUILLERMO GERARD</t>
  </si>
  <si>
    <t>MONGE RODRIGUEZ JOSE FRANCISCO</t>
  </si>
  <si>
    <t>GONZALEZ SANCHEZ OSCAR</t>
  </si>
  <si>
    <t>CHAVES BADILLA EDWIN</t>
  </si>
  <si>
    <t>OBANDO DIEGO</t>
  </si>
  <si>
    <t>GRANADOS CERDAS JOSE FRANCISCO</t>
  </si>
  <si>
    <t>HERNANDEZ LOPEZ ALBERTO</t>
  </si>
  <si>
    <t>AGUIRRE GARCES FERNANDO</t>
  </si>
  <si>
    <t>CASTILLO CAMPOS YOHANY GERARDO</t>
  </si>
  <si>
    <t>MARTINEZ MENA FREDDY</t>
  </si>
  <si>
    <t>JIMENEZ BOLANOS OLIVIER</t>
  </si>
  <si>
    <t>ALVARADO SOLANO CARLOS</t>
  </si>
  <si>
    <t>"ESTUDIANTE" CALERO JUAN RAMON PADRE</t>
  </si>
  <si>
    <t>SEGUNDA PARTE Nombramiento arbitros</t>
  </si>
  <si>
    <t># DEPOSITO</t>
  </si>
  <si>
    <t>MONTO</t>
  </si>
  <si>
    <t>Tercera Parte</t>
  </si>
  <si>
    <t>Informe</t>
  </si>
  <si>
    <t>Cuarta parte planilla</t>
  </si>
</sst>
</file>

<file path=xl/styles.xml><?xml version="1.0" encoding="utf-8"?>
<styleSheet xmlns="http://schemas.openxmlformats.org/spreadsheetml/2006/main">
  <numFmts count="6">
    <numFmt numFmtId="165" formatCode="_-* #,##0.00\ _€_-;\-* #,##0.00\ _€_-;_-* \-??\ _€_-;_-@_-"/>
    <numFmt numFmtId="166" formatCode="[$-140A]ddd\ d\ mmm"/>
    <numFmt numFmtId="167" formatCode="h:mm"/>
    <numFmt numFmtId="168" formatCode="0;[Red]0"/>
    <numFmt numFmtId="169" formatCode="_-* #,##0.00&quot; €&quot;_-;\-* #,##0.00&quot; €&quot;_-;_-* \-??&quot; €&quot;_-;_-@_-"/>
    <numFmt numFmtId="170" formatCode="_(* #,##0&quot; pta&quot;_);_(* \(#,##0&quot; pta)&quot;;_(* \-??&quot; pta&quot;_);_(@_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6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4" tint="0.39997558519241921"/>
        <bgColor indexed="22"/>
      </patternFill>
    </fill>
    <fill>
      <patternFill patternType="solid">
        <fgColor theme="4" tint="0.39997558519241921"/>
        <bgColor indexed="26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thin">
        <color theme="4"/>
      </top>
      <bottom/>
      <diagonal/>
    </border>
    <border>
      <left/>
      <right style="medium">
        <color indexed="8"/>
      </right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2" fillId="0" borderId="0"/>
    <xf numFmtId="169" fontId="2" fillId="0" borderId="0" applyFill="0" applyBorder="0" applyAlignment="0" applyProtection="0"/>
    <xf numFmtId="170" fontId="2" fillId="0" borderId="0" applyFill="0" applyBorder="0" applyAlignment="0" applyProtection="0"/>
  </cellStyleXfs>
  <cellXfs count="57">
    <xf numFmtId="0" fontId="0" fillId="0" borderId="0" xfId="0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 applyProtection="1">
      <alignment horizontal="center" vertical="center" wrapText="1"/>
      <protection locked="0"/>
    </xf>
    <xf numFmtId="0" fontId="5" fillId="6" borderId="5" xfId="1" applyFont="1" applyFill="1" applyBorder="1" applyAlignment="1" applyProtection="1">
      <alignment vertical="center" wrapText="1"/>
      <protection locked="0"/>
    </xf>
    <xf numFmtId="0" fontId="5" fillId="6" borderId="5" xfId="1" applyFont="1" applyFill="1" applyBorder="1" applyAlignment="1" applyProtection="1">
      <alignment horizontal="center" vertical="center" wrapText="1"/>
      <protection locked="0"/>
    </xf>
    <xf numFmtId="0" fontId="5" fillId="6" borderId="6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/>
    </xf>
    <xf numFmtId="0" fontId="4" fillId="2" borderId="13" xfId="1" applyFont="1" applyFill="1" applyBorder="1" applyAlignment="1" applyProtection="1">
      <alignment horizontal="center" vertical="center" wrapText="1"/>
      <protection locked="0"/>
    </xf>
    <xf numFmtId="167" fontId="5" fillId="6" borderId="14" xfId="1" applyNumberFormat="1" applyFont="1" applyFill="1" applyBorder="1" applyAlignment="1" applyProtection="1">
      <alignment horizontal="center" vertical="center" wrapText="1"/>
      <protection locked="0"/>
    </xf>
    <xf numFmtId="167" fontId="5" fillId="6" borderId="5" xfId="1" applyNumberFormat="1" applyFont="1" applyFill="1" applyBorder="1" applyAlignment="1" applyProtection="1">
      <alignment horizontal="center" vertical="center" wrapText="1"/>
      <protection locked="0"/>
    </xf>
    <xf numFmtId="167" fontId="5" fillId="6" borderId="15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4" xfId="1" applyFont="1" applyFill="1" applyBorder="1" applyAlignment="1" applyProtection="1">
      <alignment vertical="center" wrapText="1"/>
      <protection locked="0"/>
    </xf>
    <xf numFmtId="166" fontId="5" fillId="6" borderId="12" xfId="1" applyNumberFormat="1" applyFont="1" applyFill="1" applyBorder="1" applyAlignment="1" applyProtection="1">
      <alignment horizontal="center" vertical="center" wrapText="1"/>
      <protection locked="0"/>
    </xf>
    <xf numFmtId="166" fontId="5" fillId="6" borderId="6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>
      <alignment horizontal="center"/>
    </xf>
    <xf numFmtId="0" fontId="5" fillId="8" borderId="11" xfId="1" applyFont="1" applyFill="1" applyBorder="1" applyAlignment="1">
      <alignment vertical="center" wrapText="1"/>
    </xf>
    <xf numFmtId="0" fontId="5" fillId="9" borderId="5" xfId="1" applyFont="1" applyFill="1" applyBorder="1" applyAlignment="1" applyProtection="1">
      <alignment horizontal="center" vertical="center" wrapText="1"/>
      <protection locked="0"/>
    </xf>
    <xf numFmtId="0" fontId="5" fillId="9" borderId="6" xfId="1" applyFont="1" applyFill="1" applyBorder="1" applyAlignment="1" applyProtection="1">
      <alignment horizontal="center" vertical="center" wrapText="1"/>
      <protection locked="0"/>
    </xf>
    <xf numFmtId="166" fontId="5" fillId="9" borderId="7" xfId="1" applyNumberFormat="1" applyFont="1" applyFill="1" applyBorder="1" applyAlignment="1" applyProtection="1">
      <alignment horizontal="center" vertical="center" wrapText="1"/>
      <protection locked="0"/>
    </xf>
    <xf numFmtId="167" fontId="5" fillId="9" borderId="6" xfId="1" applyNumberFormat="1" applyFont="1" applyFill="1" applyBorder="1" applyAlignment="1" applyProtection="1">
      <alignment horizontal="center" vertical="center" wrapText="1"/>
      <protection locked="0"/>
    </xf>
    <xf numFmtId="0" fontId="5" fillId="9" borderId="5" xfId="1" applyFont="1" applyFill="1" applyBorder="1" applyAlignment="1" applyProtection="1">
      <alignment vertical="center" wrapText="1"/>
      <protection locked="0"/>
    </xf>
    <xf numFmtId="166" fontId="5" fillId="9" borderId="5" xfId="1" applyNumberFormat="1" applyFont="1" applyFill="1" applyBorder="1" applyAlignment="1" applyProtection="1">
      <alignment horizontal="center" vertical="center" wrapText="1"/>
      <protection locked="0"/>
    </xf>
    <xf numFmtId="0" fontId="1" fillId="10" borderId="16" xfId="0" applyFont="1" applyFill="1" applyBorder="1" applyAlignment="1">
      <alignment horizontal="center"/>
    </xf>
    <xf numFmtId="0" fontId="4" fillId="13" borderId="7" xfId="1" applyFont="1" applyFill="1" applyBorder="1" applyAlignment="1" applyProtection="1">
      <alignment vertical="center" wrapText="1"/>
      <protection locked="0"/>
    </xf>
    <xf numFmtId="0" fontId="2" fillId="13" borderId="5" xfId="1" applyFont="1" applyFill="1" applyBorder="1" applyAlignment="1" applyProtection="1">
      <alignment horizontal="center" vertical="center" wrapText="1"/>
      <protection locked="0"/>
    </xf>
    <xf numFmtId="0" fontId="2" fillId="13" borderId="5" xfId="1" applyFont="1" applyFill="1" applyBorder="1" applyAlignment="1" applyProtection="1">
      <alignment horizontal="center" vertical="center" wrapText="1"/>
      <protection hidden="1"/>
    </xf>
    <xf numFmtId="0" fontId="6" fillId="3" borderId="8" xfId="1" applyFont="1" applyFill="1" applyBorder="1" applyProtection="1">
      <protection locked="0"/>
    </xf>
    <xf numFmtId="168" fontId="4" fillId="13" borderId="9" xfId="1" applyNumberFormat="1" applyFont="1" applyFill="1" applyBorder="1" applyAlignment="1" applyProtection="1">
      <alignment vertical="center" wrapText="1"/>
      <protection locked="0"/>
    </xf>
    <xf numFmtId="168" fontId="4" fillId="3" borderId="9" xfId="1" applyNumberFormat="1" applyFont="1" applyFill="1" applyBorder="1" applyAlignment="1" applyProtection="1">
      <alignment vertical="center" wrapText="1"/>
      <protection locked="0"/>
    </xf>
    <xf numFmtId="168" fontId="8" fillId="3" borderId="10" xfId="1" applyNumberFormat="1" applyFont="1" applyFill="1" applyBorder="1" applyAlignment="1" applyProtection="1">
      <alignment vertical="center" wrapText="1"/>
      <protection locked="0"/>
    </xf>
    <xf numFmtId="0" fontId="7" fillId="13" borderId="7" xfId="1" applyFont="1" applyFill="1" applyBorder="1" applyAlignment="1" applyProtection="1">
      <alignment vertical="center" wrapText="1"/>
      <protection locked="0"/>
    </xf>
    <xf numFmtId="0" fontId="2" fillId="13" borderId="5" xfId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center"/>
    </xf>
    <xf numFmtId="0" fontId="4" fillId="4" borderId="1" xfId="1" applyFont="1" applyFill="1" applyBorder="1" applyAlignment="1" applyProtection="1">
      <alignment horizontal="center" vertical="center" wrapText="1"/>
      <protection locked="0"/>
    </xf>
    <xf numFmtId="168" fontId="4" fillId="7" borderId="9" xfId="1" applyNumberFormat="1" applyFont="1" applyFill="1" applyBorder="1" applyAlignment="1" applyProtection="1">
      <alignment vertical="center" wrapText="1"/>
      <protection locked="0"/>
    </xf>
    <xf numFmtId="168" fontId="4" fillId="4" borderId="9" xfId="1" applyNumberFormat="1" applyFont="1" applyFill="1" applyBorder="1" applyAlignment="1" applyProtection="1">
      <alignment vertical="center" wrapText="1"/>
      <protection locked="0"/>
    </xf>
    <xf numFmtId="0" fontId="1" fillId="4" borderId="16" xfId="0" applyFont="1" applyFill="1" applyBorder="1" applyAlignment="1">
      <alignment horizontal="center"/>
    </xf>
    <xf numFmtId="0" fontId="4" fillId="12" borderId="1" xfId="1" applyFont="1" applyFill="1" applyBorder="1" applyAlignment="1" applyProtection="1">
      <alignment horizontal="center" vertical="center" wrapText="1"/>
      <protection locked="0"/>
    </xf>
    <xf numFmtId="3" fontId="4" fillId="15" borderId="5" xfId="1" applyNumberFormat="1" applyFont="1" applyFill="1" applyBorder="1" applyAlignment="1" applyProtection="1">
      <alignment vertical="center" wrapText="1"/>
    </xf>
    <xf numFmtId="3" fontId="4" fillId="12" borderId="10" xfId="1" applyNumberFormat="1" applyFont="1" applyFill="1" applyBorder="1" applyAlignment="1" applyProtection="1">
      <alignment horizontal="center" vertical="center" wrapText="1"/>
      <protection locked="0"/>
    </xf>
    <xf numFmtId="3" fontId="4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" fillId="12" borderId="16" xfId="0" applyFont="1" applyFill="1" applyBorder="1" applyAlignment="1">
      <alignment horizontal="center"/>
    </xf>
    <xf numFmtId="3" fontId="12" fillId="14" borderId="5" xfId="1" applyNumberFormat="1" applyFont="1" applyFill="1" applyBorder="1" applyAlignment="1" applyProtection="1">
      <alignment horizontal="center" vertical="center" wrapText="1"/>
      <protection locked="0"/>
    </xf>
    <xf numFmtId="3" fontId="4" fillId="11" borderId="5" xfId="1" applyNumberFormat="1" applyFont="1" applyFill="1" applyBorder="1" applyAlignment="1" applyProtection="1">
      <alignment horizontal="center" vertical="center" wrapText="1"/>
      <protection locked="0"/>
    </xf>
    <xf numFmtId="3" fontId="4" fillId="11" borderId="5" xfId="1" applyNumberFormat="1" applyFont="1" applyFill="1" applyBorder="1" applyAlignment="1" applyProtection="1">
      <alignment horizontal="center" vertical="center" wrapText="1"/>
    </xf>
    <xf numFmtId="3" fontId="4" fillId="11" borderId="5" xfId="1" applyNumberFormat="1" applyFont="1" applyFill="1" applyBorder="1" applyAlignment="1" applyProtection="1">
      <alignment vertical="center" wrapText="1"/>
      <protection locked="0"/>
    </xf>
    <xf numFmtId="3" fontId="4" fillId="15" borderId="5" xfId="1" applyNumberFormat="1" applyFont="1" applyFill="1" applyBorder="1" applyAlignment="1" applyProtection="1">
      <alignment vertical="center" wrapText="1"/>
      <protection locked="0"/>
    </xf>
    <xf numFmtId="3" fontId="4" fillId="15" borderId="6" xfId="1" applyNumberFormat="1" applyFont="1" applyFill="1" applyBorder="1" applyAlignment="1" applyProtection="1">
      <alignment vertical="center" wrapText="1"/>
      <protection locked="0"/>
    </xf>
    <xf numFmtId="3" fontId="4" fillId="11" borderId="5" xfId="1" applyNumberFormat="1" applyFont="1" applyFill="1" applyBorder="1" applyAlignment="1" applyProtection="1">
      <alignment vertical="center" wrapText="1"/>
    </xf>
    <xf numFmtId="165" fontId="3" fillId="12" borderId="17" xfId="1" applyNumberFormat="1" applyFont="1" applyFill="1" applyBorder="1" applyAlignment="1">
      <alignment vertical="center" wrapText="1"/>
    </xf>
    <xf numFmtId="3" fontId="4" fillId="12" borderId="5" xfId="1" applyNumberFormat="1" applyFont="1" applyFill="1" applyBorder="1" applyAlignment="1" applyProtection="1">
      <alignment horizontal="center" vertical="center" wrapText="1"/>
    </xf>
    <xf numFmtId="3" fontId="4" fillId="12" borderId="5" xfId="1" applyNumberFormat="1" applyFont="1" applyFill="1" applyBorder="1" applyAlignment="1" applyProtection="1">
      <alignment vertical="center" wrapText="1"/>
      <protection locked="0"/>
    </xf>
    <xf numFmtId="3" fontId="4" fillId="12" borderId="5" xfId="1" applyNumberFormat="1" applyFont="1" applyFill="1" applyBorder="1" applyAlignment="1" applyProtection="1">
      <alignment vertical="center" wrapText="1"/>
    </xf>
    <xf numFmtId="3" fontId="12" fillId="12" borderId="5" xfId="1" applyNumberFormat="1" applyFont="1" applyFill="1" applyBorder="1" applyAlignment="1" applyProtection="1">
      <alignment horizontal="center" vertical="center" wrapText="1"/>
      <protection locked="0"/>
    </xf>
    <xf numFmtId="3" fontId="4" fillId="12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12" borderId="18" xfId="1" applyNumberFormat="1" applyFont="1" applyFill="1" applyBorder="1" applyAlignment="1">
      <alignment vertical="center" wrapText="1"/>
    </xf>
  </cellXfs>
  <cellStyles count="4">
    <cellStyle name="Euro" xfId="2"/>
    <cellStyle name="Normal" xfId="0" builtinId="0"/>
    <cellStyle name="Normal 2" xfId="1"/>
    <cellStyle name="Währung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workbookViewId="0">
      <selection activeCell="I13" sqref="I13"/>
    </sheetView>
  </sheetViews>
  <sheetFormatPr baseColWidth="10" defaultColWidth="68.28515625" defaultRowHeight="15"/>
  <cols>
    <col min="1" max="1" width="7.42578125" bestFit="1" customWidth="1"/>
    <col min="2" max="2" width="33.42578125" bestFit="1" customWidth="1"/>
    <col min="3" max="3" width="8" bestFit="1" customWidth="1"/>
    <col min="4" max="4" width="10.85546875" bestFit="1" customWidth="1"/>
    <col min="5" max="5" width="13" bestFit="1" customWidth="1"/>
    <col min="6" max="6" width="45" bestFit="1" customWidth="1"/>
    <col min="7" max="7" width="8.42578125" bestFit="1" customWidth="1"/>
    <col min="8" max="8" width="8.42578125" customWidth="1"/>
    <col min="9" max="9" width="14.42578125" customWidth="1"/>
    <col min="10" max="10" width="11.85546875" customWidth="1"/>
  </cols>
  <sheetData>
    <row r="1" spans="1:10" ht="21">
      <c r="A1" s="7" t="s">
        <v>97</v>
      </c>
      <c r="B1" s="7"/>
      <c r="C1" s="7"/>
      <c r="D1" s="7"/>
      <c r="E1" s="7"/>
      <c r="F1" s="7"/>
      <c r="G1" s="7"/>
      <c r="H1" s="33"/>
      <c r="I1" s="33"/>
    </row>
    <row r="6" spans="1:10" ht="15.75" thickBot="1">
      <c r="A6" s="15" t="s">
        <v>99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39" thickBot="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" t="s">
        <v>6</v>
      </c>
      <c r="H7" s="8" t="s">
        <v>98</v>
      </c>
      <c r="I7" s="8" t="s">
        <v>119</v>
      </c>
      <c r="J7" s="8" t="s">
        <v>120</v>
      </c>
    </row>
    <row r="8" spans="1:10">
      <c r="A8" s="12">
        <v>3101</v>
      </c>
      <c r="B8" s="5" t="s">
        <v>25</v>
      </c>
      <c r="C8" s="5" t="s">
        <v>26</v>
      </c>
      <c r="D8" s="6" t="s">
        <v>27</v>
      </c>
      <c r="E8" s="6" t="s">
        <v>27</v>
      </c>
      <c r="F8" s="6" t="s">
        <v>28</v>
      </c>
      <c r="G8" s="13">
        <v>40754</v>
      </c>
      <c r="H8" s="9">
        <v>0.375</v>
      </c>
      <c r="I8" s="9"/>
      <c r="J8" s="9"/>
    </row>
    <row r="9" spans="1:10">
      <c r="A9" s="12">
        <v>3102</v>
      </c>
      <c r="B9" s="5" t="s">
        <v>25</v>
      </c>
      <c r="C9" s="5" t="s">
        <v>26</v>
      </c>
      <c r="D9" s="6" t="s">
        <v>27</v>
      </c>
      <c r="E9" s="6" t="s">
        <v>27</v>
      </c>
      <c r="F9" s="6" t="s">
        <v>30</v>
      </c>
      <c r="G9" s="13">
        <v>40754</v>
      </c>
      <c r="H9" s="10">
        <v>0.375</v>
      </c>
      <c r="I9" s="10"/>
      <c r="J9" s="10"/>
    </row>
    <row r="10" spans="1:10">
      <c r="A10" s="12">
        <f>+A9+1</f>
        <v>3103</v>
      </c>
      <c r="B10" s="5" t="s">
        <v>25</v>
      </c>
      <c r="C10" s="5" t="s">
        <v>26</v>
      </c>
      <c r="D10" s="6" t="s">
        <v>27</v>
      </c>
      <c r="E10" s="6" t="s">
        <v>27</v>
      </c>
      <c r="F10" s="6" t="s">
        <v>31</v>
      </c>
      <c r="G10" s="13">
        <v>40754</v>
      </c>
      <c r="H10" s="10">
        <v>0.4375</v>
      </c>
      <c r="I10" s="10"/>
      <c r="J10" s="10"/>
    </row>
    <row r="11" spans="1:10">
      <c r="A11" s="12">
        <f>+A10+1</f>
        <v>3104</v>
      </c>
      <c r="B11" s="5" t="s">
        <v>25</v>
      </c>
      <c r="C11" s="5" t="s">
        <v>26</v>
      </c>
      <c r="D11" s="6" t="s">
        <v>27</v>
      </c>
      <c r="E11" s="6" t="s">
        <v>27</v>
      </c>
      <c r="F11" s="6" t="s">
        <v>30</v>
      </c>
      <c r="G11" s="13">
        <v>40754</v>
      </c>
      <c r="H11" s="10">
        <v>0.4375</v>
      </c>
      <c r="I11" s="10"/>
      <c r="J11" s="10"/>
    </row>
    <row r="12" spans="1:10">
      <c r="A12" s="12">
        <f>+A11+1</f>
        <v>3105</v>
      </c>
      <c r="B12" s="5" t="s">
        <v>25</v>
      </c>
      <c r="C12" s="5" t="s">
        <v>26</v>
      </c>
      <c r="D12" s="6" t="s">
        <v>27</v>
      </c>
      <c r="E12" s="6" t="s">
        <v>27</v>
      </c>
      <c r="F12" s="6" t="s">
        <v>30</v>
      </c>
      <c r="G12" s="13">
        <v>40754</v>
      </c>
      <c r="H12" s="10">
        <v>0.48958333333333331</v>
      </c>
      <c r="I12" s="10"/>
      <c r="J12" s="10"/>
    </row>
    <row r="13" spans="1:10">
      <c r="A13" s="12">
        <v>3106</v>
      </c>
      <c r="B13" s="4" t="s">
        <v>33</v>
      </c>
      <c r="C13" s="5">
        <v>3</v>
      </c>
      <c r="D13" s="5" t="s">
        <v>34</v>
      </c>
      <c r="E13" s="5" t="s">
        <v>35</v>
      </c>
      <c r="F13" s="5" t="s">
        <v>36</v>
      </c>
      <c r="G13" s="14">
        <v>40755</v>
      </c>
      <c r="H13" s="10">
        <v>0.375</v>
      </c>
      <c r="I13" s="10"/>
      <c r="J13" s="10"/>
    </row>
    <row r="14" spans="1:10">
      <c r="A14" s="12">
        <f t="shared" ref="A14:A36" si="0">+A13+1</f>
        <v>3107</v>
      </c>
      <c r="B14" s="4" t="s">
        <v>33</v>
      </c>
      <c r="C14" s="5">
        <v>3</v>
      </c>
      <c r="D14" s="5" t="s">
        <v>38</v>
      </c>
      <c r="E14" s="5" t="s">
        <v>39</v>
      </c>
      <c r="F14" s="5" t="s">
        <v>36</v>
      </c>
      <c r="G14" s="14">
        <v>40755</v>
      </c>
      <c r="H14" s="10">
        <v>0.45833333333333331</v>
      </c>
      <c r="I14" s="10"/>
      <c r="J14" s="10"/>
    </row>
    <row r="15" spans="1:10">
      <c r="A15" s="12">
        <f t="shared" si="0"/>
        <v>3108</v>
      </c>
      <c r="B15" s="4" t="s">
        <v>33</v>
      </c>
      <c r="C15" s="5">
        <v>3</v>
      </c>
      <c r="D15" s="5" t="s">
        <v>40</v>
      </c>
      <c r="E15" s="5" t="s">
        <v>41</v>
      </c>
      <c r="F15" s="5" t="s">
        <v>36</v>
      </c>
      <c r="G15" s="14">
        <v>40755</v>
      </c>
      <c r="H15" s="10">
        <v>0.54166666666666663</v>
      </c>
      <c r="I15" s="10"/>
      <c r="J15" s="10"/>
    </row>
    <row r="16" spans="1:10" ht="22.5">
      <c r="A16" s="12">
        <f t="shared" si="0"/>
        <v>3109</v>
      </c>
      <c r="B16" s="4" t="s">
        <v>42</v>
      </c>
      <c r="C16" s="5">
        <v>3</v>
      </c>
      <c r="D16" s="5" t="s">
        <v>43</v>
      </c>
      <c r="E16" s="5" t="s">
        <v>44</v>
      </c>
      <c r="F16" s="5" t="s">
        <v>45</v>
      </c>
      <c r="G16" s="14">
        <v>40755</v>
      </c>
      <c r="H16" s="10">
        <v>0.375</v>
      </c>
      <c r="I16" s="10"/>
      <c r="J16" s="10"/>
    </row>
    <row r="17" spans="1:10">
      <c r="A17" s="12">
        <f t="shared" si="0"/>
        <v>3110</v>
      </c>
      <c r="B17" s="4" t="s">
        <v>42</v>
      </c>
      <c r="C17" s="5">
        <v>3</v>
      </c>
      <c r="D17" s="5" t="s">
        <v>47</v>
      </c>
      <c r="E17" s="5" t="s">
        <v>48</v>
      </c>
      <c r="F17" s="5" t="s">
        <v>49</v>
      </c>
      <c r="G17" s="14">
        <v>40755</v>
      </c>
      <c r="H17" s="10">
        <v>0.52083333333333337</v>
      </c>
      <c r="I17" s="10"/>
      <c r="J17" s="10"/>
    </row>
    <row r="18" spans="1:10">
      <c r="A18" s="12">
        <f t="shared" si="0"/>
        <v>3111</v>
      </c>
      <c r="B18" s="4" t="s">
        <v>42</v>
      </c>
      <c r="C18" s="5">
        <v>3</v>
      </c>
      <c r="D18" s="5" t="s">
        <v>51</v>
      </c>
      <c r="E18" s="5" t="s">
        <v>47</v>
      </c>
      <c r="F18" s="5" t="s">
        <v>52</v>
      </c>
      <c r="G18" s="14">
        <v>40757</v>
      </c>
      <c r="H18" s="10">
        <v>0.83333333333333337</v>
      </c>
      <c r="I18" s="10"/>
      <c r="J18" s="10"/>
    </row>
    <row r="19" spans="1:10">
      <c r="A19" s="12">
        <f t="shared" si="0"/>
        <v>3112</v>
      </c>
      <c r="B19" s="4" t="s">
        <v>42</v>
      </c>
      <c r="C19" s="5">
        <v>3</v>
      </c>
      <c r="D19" s="5" t="s">
        <v>48</v>
      </c>
      <c r="E19" s="5" t="s">
        <v>43</v>
      </c>
      <c r="F19" s="5" t="s">
        <v>54</v>
      </c>
      <c r="G19" s="14">
        <v>40757</v>
      </c>
      <c r="H19" s="10">
        <v>0.75</v>
      </c>
      <c r="I19" s="10"/>
      <c r="J19" s="10"/>
    </row>
    <row r="20" spans="1:10">
      <c r="A20" s="12">
        <f t="shared" si="0"/>
        <v>3113</v>
      </c>
      <c r="B20" s="4" t="s">
        <v>55</v>
      </c>
      <c r="C20" s="5">
        <v>3</v>
      </c>
      <c r="D20" s="5" t="s">
        <v>56</v>
      </c>
      <c r="E20" s="5" t="s">
        <v>57</v>
      </c>
      <c r="F20" s="5" t="s">
        <v>58</v>
      </c>
      <c r="G20" s="14">
        <v>40754</v>
      </c>
      <c r="H20" s="10">
        <v>0.46875</v>
      </c>
      <c r="I20" s="10"/>
      <c r="J20" s="10"/>
    </row>
    <row r="21" spans="1:10">
      <c r="A21" s="12">
        <f t="shared" si="0"/>
        <v>3114</v>
      </c>
      <c r="B21" s="4" t="s">
        <v>60</v>
      </c>
      <c r="C21" s="5">
        <v>3</v>
      </c>
      <c r="D21" s="5" t="s">
        <v>27</v>
      </c>
      <c r="E21" s="5" t="s">
        <v>27</v>
      </c>
      <c r="F21" s="5" t="s">
        <v>61</v>
      </c>
      <c r="G21" s="14">
        <v>40753</v>
      </c>
      <c r="H21" s="10">
        <v>0.79166666666666663</v>
      </c>
      <c r="I21" s="10"/>
      <c r="J21" s="10"/>
    </row>
    <row r="22" spans="1:10">
      <c r="A22" s="12">
        <f t="shared" si="0"/>
        <v>3115</v>
      </c>
      <c r="B22" s="4" t="s">
        <v>60</v>
      </c>
      <c r="C22" s="5">
        <v>3</v>
      </c>
      <c r="D22" s="5" t="s">
        <v>27</v>
      </c>
      <c r="E22" s="5" t="s">
        <v>27</v>
      </c>
      <c r="F22" s="5" t="s">
        <v>63</v>
      </c>
      <c r="G22" s="14">
        <v>40755</v>
      </c>
      <c r="H22" s="10" t="s">
        <v>64</v>
      </c>
      <c r="I22" s="10"/>
      <c r="J22" s="10"/>
    </row>
    <row r="23" spans="1:10">
      <c r="A23" s="12">
        <f t="shared" si="0"/>
        <v>3116</v>
      </c>
      <c r="B23" s="4" t="s">
        <v>60</v>
      </c>
      <c r="C23" s="5">
        <v>3</v>
      </c>
      <c r="D23" s="5" t="s">
        <v>27</v>
      </c>
      <c r="E23" s="5" t="s">
        <v>27</v>
      </c>
      <c r="F23" s="5" t="s">
        <v>63</v>
      </c>
      <c r="G23" s="14">
        <v>40755</v>
      </c>
      <c r="H23" s="10">
        <v>0.39583333333333331</v>
      </c>
      <c r="I23" s="10"/>
      <c r="J23" s="10"/>
    </row>
    <row r="24" spans="1:10">
      <c r="A24" s="12">
        <f t="shared" si="0"/>
        <v>3117</v>
      </c>
      <c r="B24" s="4" t="s">
        <v>60</v>
      </c>
      <c r="C24" s="5">
        <v>3</v>
      </c>
      <c r="D24" s="5" t="s">
        <v>27</v>
      </c>
      <c r="E24" s="5" t="s">
        <v>27</v>
      </c>
      <c r="F24" s="5" t="s">
        <v>66</v>
      </c>
      <c r="G24" s="14">
        <v>40755</v>
      </c>
      <c r="H24" s="10">
        <v>0.54166666666666663</v>
      </c>
      <c r="I24" s="10"/>
      <c r="J24" s="10"/>
    </row>
    <row r="25" spans="1:10">
      <c r="A25" s="12">
        <f>+A23+1</f>
        <v>3117</v>
      </c>
      <c r="B25" s="4" t="s">
        <v>67</v>
      </c>
      <c r="C25" s="5">
        <v>3</v>
      </c>
      <c r="D25" s="5" t="s">
        <v>68</v>
      </c>
      <c r="E25" s="5" t="s">
        <v>69</v>
      </c>
      <c r="F25" s="5" t="s">
        <v>70</v>
      </c>
      <c r="G25" s="14">
        <v>40755</v>
      </c>
      <c r="H25" s="10">
        <v>0.375</v>
      </c>
      <c r="I25" s="10"/>
      <c r="J25" s="10"/>
    </row>
    <row r="26" spans="1:10">
      <c r="A26" s="12">
        <f t="shared" si="0"/>
        <v>3118</v>
      </c>
      <c r="B26" s="4" t="s">
        <v>67</v>
      </c>
      <c r="C26" s="5">
        <v>3</v>
      </c>
      <c r="D26" s="5" t="s">
        <v>72</v>
      </c>
      <c r="E26" s="5" t="s">
        <v>73</v>
      </c>
      <c r="F26" s="5" t="s">
        <v>70</v>
      </c>
      <c r="G26" s="14">
        <v>40755</v>
      </c>
      <c r="H26" s="10">
        <v>0.46527777777777773</v>
      </c>
      <c r="I26" s="10"/>
      <c r="J26" s="10"/>
    </row>
    <row r="27" spans="1:10" ht="22.5">
      <c r="A27" s="12">
        <f t="shared" si="0"/>
        <v>3119</v>
      </c>
      <c r="B27" s="4" t="s">
        <v>67</v>
      </c>
      <c r="C27" s="5">
        <v>3</v>
      </c>
      <c r="D27" s="5" t="s">
        <v>69</v>
      </c>
      <c r="E27" s="5" t="s">
        <v>74</v>
      </c>
      <c r="F27" s="5" t="s">
        <v>75</v>
      </c>
      <c r="G27" s="14">
        <v>40755</v>
      </c>
      <c r="H27" s="10">
        <v>0.38194444444444442</v>
      </c>
      <c r="I27" s="10"/>
      <c r="J27" s="10"/>
    </row>
    <row r="28" spans="1:10">
      <c r="A28" s="12">
        <f t="shared" si="0"/>
        <v>3120</v>
      </c>
      <c r="B28" s="4" t="s">
        <v>76</v>
      </c>
      <c r="C28" s="5">
        <v>3</v>
      </c>
      <c r="D28" s="5" t="s">
        <v>77</v>
      </c>
      <c r="E28" s="5" t="s">
        <v>78</v>
      </c>
      <c r="F28" s="5" t="s">
        <v>79</v>
      </c>
      <c r="G28" s="14">
        <v>40755</v>
      </c>
      <c r="H28" s="10">
        <v>0.45833333333333331</v>
      </c>
      <c r="I28" s="10"/>
      <c r="J28" s="10"/>
    </row>
    <row r="29" spans="1:10">
      <c r="A29" s="12">
        <f t="shared" si="0"/>
        <v>3121</v>
      </c>
      <c r="B29" s="4" t="s">
        <v>76</v>
      </c>
      <c r="C29" s="5">
        <v>3</v>
      </c>
      <c r="D29" s="5" t="s">
        <v>74</v>
      </c>
      <c r="E29" s="5" t="s">
        <v>81</v>
      </c>
      <c r="F29" s="5" t="s">
        <v>82</v>
      </c>
      <c r="G29" s="14">
        <v>40755</v>
      </c>
      <c r="H29" s="10">
        <v>0.625</v>
      </c>
      <c r="I29" s="10"/>
      <c r="J29" s="10"/>
    </row>
    <row r="30" spans="1:10">
      <c r="A30" s="12">
        <f t="shared" si="0"/>
        <v>3122</v>
      </c>
      <c r="B30" s="4" t="s">
        <v>76</v>
      </c>
      <c r="C30" s="5">
        <v>3</v>
      </c>
      <c r="D30" s="5" t="s">
        <v>83</v>
      </c>
      <c r="E30" s="5" t="s">
        <v>84</v>
      </c>
      <c r="F30" s="5" t="s">
        <v>85</v>
      </c>
      <c r="G30" s="14">
        <v>40755</v>
      </c>
      <c r="H30" s="10">
        <v>0.46875</v>
      </c>
      <c r="I30" s="10"/>
      <c r="J30" s="10"/>
    </row>
    <row r="31" spans="1:10">
      <c r="A31" s="12">
        <f t="shared" si="0"/>
        <v>3123</v>
      </c>
      <c r="B31" s="4" t="s">
        <v>76</v>
      </c>
      <c r="C31" s="5">
        <v>3</v>
      </c>
      <c r="D31" s="5" t="s">
        <v>86</v>
      </c>
      <c r="E31" s="5" t="s">
        <v>87</v>
      </c>
      <c r="F31" s="5" t="s">
        <v>88</v>
      </c>
      <c r="G31" s="14">
        <v>40755</v>
      </c>
      <c r="H31" s="10">
        <v>0.46875</v>
      </c>
      <c r="I31" s="10"/>
      <c r="J31" s="10"/>
    </row>
    <row r="32" spans="1:10">
      <c r="A32" s="12">
        <f t="shared" si="0"/>
        <v>3124</v>
      </c>
      <c r="B32" s="4" t="s">
        <v>76</v>
      </c>
      <c r="C32" s="5">
        <v>3</v>
      </c>
      <c r="D32" s="5" t="s">
        <v>89</v>
      </c>
      <c r="E32" s="5" t="s">
        <v>90</v>
      </c>
      <c r="F32" s="5" t="s">
        <v>91</v>
      </c>
      <c r="G32" s="14">
        <v>40755</v>
      </c>
      <c r="H32" s="10">
        <v>0.54861111111111105</v>
      </c>
      <c r="I32" s="10"/>
      <c r="J32" s="10"/>
    </row>
    <row r="33" spans="1:10">
      <c r="A33" s="12">
        <f t="shared" si="0"/>
        <v>3125</v>
      </c>
      <c r="B33" s="4" t="s">
        <v>76</v>
      </c>
      <c r="C33" s="5">
        <v>3</v>
      </c>
      <c r="D33" s="5" t="s">
        <v>92</v>
      </c>
      <c r="E33" s="5" t="s">
        <v>93</v>
      </c>
      <c r="F33" s="5" t="s">
        <v>94</v>
      </c>
      <c r="G33" s="14">
        <v>40755</v>
      </c>
      <c r="H33" s="10">
        <v>0.46875</v>
      </c>
      <c r="I33" s="10"/>
      <c r="J33" s="10"/>
    </row>
    <row r="34" spans="1:10">
      <c r="A34" s="12">
        <f t="shared" si="0"/>
        <v>3126</v>
      </c>
      <c r="B34" s="4" t="s">
        <v>95</v>
      </c>
      <c r="C34" s="5">
        <v>3</v>
      </c>
      <c r="D34" s="5" t="s">
        <v>27</v>
      </c>
      <c r="E34" s="5" t="s">
        <v>27</v>
      </c>
      <c r="F34" s="5" t="s">
        <v>95</v>
      </c>
      <c r="G34" s="14">
        <v>40753</v>
      </c>
      <c r="H34" s="10">
        <v>0.83333333333333337</v>
      </c>
      <c r="I34" s="10"/>
      <c r="J34" s="10"/>
    </row>
    <row r="35" spans="1:10">
      <c r="A35" s="12">
        <f t="shared" si="0"/>
        <v>3127</v>
      </c>
      <c r="B35" s="4" t="s">
        <v>95</v>
      </c>
      <c r="C35" s="5">
        <v>3</v>
      </c>
      <c r="D35" s="5" t="s">
        <v>27</v>
      </c>
      <c r="E35" s="5" t="s">
        <v>27</v>
      </c>
      <c r="F35" s="5" t="s">
        <v>95</v>
      </c>
      <c r="G35" s="14">
        <v>40754</v>
      </c>
      <c r="H35" s="10">
        <v>0.45833333333333331</v>
      </c>
      <c r="I35" s="10"/>
      <c r="J35" s="10"/>
    </row>
    <row r="36" spans="1:10" ht="15.75" thickBot="1">
      <c r="A36" s="12">
        <f t="shared" si="0"/>
        <v>3128</v>
      </c>
      <c r="B36" s="4" t="s">
        <v>95</v>
      </c>
      <c r="C36" s="5">
        <v>3</v>
      </c>
      <c r="D36" s="5" t="s">
        <v>27</v>
      </c>
      <c r="E36" s="5" t="s">
        <v>27</v>
      </c>
      <c r="F36" s="5" t="s">
        <v>95</v>
      </c>
      <c r="G36" s="14">
        <v>40754</v>
      </c>
      <c r="H36" s="11">
        <v>0.54166666666666663</v>
      </c>
      <c r="I36" s="11"/>
      <c r="J36" s="11"/>
    </row>
  </sheetData>
  <mergeCells count="2">
    <mergeCell ref="A1:G1"/>
    <mergeCell ref="A6:J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9:Z39"/>
  <sheetViews>
    <sheetView tabSelected="1" workbookViewId="0">
      <selection activeCell="A9" sqref="A9:H9"/>
    </sheetView>
  </sheetViews>
  <sheetFormatPr baseColWidth="10" defaultColWidth="51.42578125" defaultRowHeight="15" outlineLevelCol="1"/>
  <cols>
    <col min="1" max="1" width="7.42578125" customWidth="1" outlineLevel="1"/>
    <col min="2" max="2" width="33.42578125" customWidth="1" outlineLevel="1"/>
    <col min="3" max="3" width="8" customWidth="1" outlineLevel="1"/>
    <col min="4" max="4" width="11.7109375" customWidth="1" outlineLevel="1"/>
    <col min="5" max="5" width="13.7109375" customWidth="1" outlineLevel="1"/>
    <col min="6" max="6" width="45" customWidth="1" outlineLevel="1"/>
    <col min="7" max="7" width="8.42578125" customWidth="1" outlineLevel="1"/>
    <col min="8" max="8" width="6.28515625" bestFit="1" customWidth="1"/>
    <col min="9" max="9" width="9.28515625" bestFit="1" customWidth="1"/>
    <col min="10" max="10" width="8.42578125" bestFit="1" customWidth="1"/>
    <col min="11" max="11" width="20.28515625" bestFit="1" customWidth="1"/>
    <col min="12" max="12" width="38.5703125" bestFit="1" customWidth="1"/>
    <col min="13" max="13" width="20.28515625" bestFit="1" customWidth="1"/>
    <col min="14" max="14" width="20.28515625" customWidth="1"/>
    <col min="15" max="15" width="16.42578125" bestFit="1" customWidth="1"/>
    <col min="16" max="16" width="8" bestFit="1" customWidth="1"/>
    <col min="17" max="17" width="9.42578125" bestFit="1" customWidth="1"/>
    <col min="18" max="18" width="11.7109375" bestFit="1" customWidth="1"/>
    <col min="19" max="19" width="17" bestFit="1" customWidth="1"/>
    <col min="20" max="20" width="7.7109375" bestFit="1" customWidth="1"/>
    <col min="21" max="21" width="5.7109375" bestFit="1" customWidth="1"/>
    <col min="22" max="22" width="8.140625" bestFit="1" customWidth="1"/>
    <col min="23" max="23" width="8.28515625" bestFit="1" customWidth="1"/>
    <col min="24" max="24" width="14.5703125" bestFit="1" customWidth="1"/>
    <col min="25" max="25" width="16.5703125" bestFit="1" customWidth="1"/>
    <col min="26" max="26" width="11.85546875" bestFit="1" customWidth="1"/>
  </cols>
  <sheetData>
    <row r="9" spans="1:26" ht="15.75" thickBot="1">
      <c r="A9" s="15" t="s">
        <v>99</v>
      </c>
      <c r="B9" s="15"/>
      <c r="C9" s="15"/>
      <c r="D9" s="15"/>
      <c r="E9" s="15"/>
      <c r="F9" s="15"/>
      <c r="G9" s="15"/>
      <c r="H9" s="15"/>
      <c r="I9" s="23" t="s">
        <v>118</v>
      </c>
      <c r="J9" s="23"/>
      <c r="K9" s="23"/>
      <c r="L9" s="23"/>
      <c r="M9" s="23"/>
      <c r="N9" s="37" t="s">
        <v>121</v>
      </c>
      <c r="O9" s="42" t="s">
        <v>123</v>
      </c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99.75" customHeight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2" t="s">
        <v>6</v>
      </c>
      <c r="H10" s="3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34" t="s">
        <v>122</v>
      </c>
      <c r="O10" s="38" t="s">
        <v>13</v>
      </c>
      <c r="P10" s="38" t="s">
        <v>14</v>
      </c>
      <c r="Q10" s="38" t="s">
        <v>15</v>
      </c>
      <c r="R10" s="38" t="s">
        <v>16</v>
      </c>
      <c r="S10" s="38" t="s">
        <v>17</v>
      </c>
      <c r="T10" s="38" t="s">
        <v>18</v>
      </c>
      <c r="U10" s="38" t="s">
        <v>19</v>
      </c>
      <c r="V10" s="38" t="s">
        <v>20</v>
      </c>
      <c r="W10" s="38" t="s">
        <v>21</v>
      </c>
      <c r="X10" s="38" t="s">
        <v>22</v>
      </c>
      <c r="Y10" s="38" t="s">
        <v>23</v>
      </c>
      <c r="Z10" s="38" t="s">
        <v>24</v>
      </c>
    </row>
    <row r="11" spans="1:26" ht="25.5">
      <c r="A11" s="16">
        <v>3101</v>
      </c>
      <c r="B11" s="17" t="s">
        <v>25</v>
      </c>
      <c r="C11" s="17" t="s">
        <v>26</v>
      </c>
      <c r="D11" s="18" t="s">
        <v>27</v>
      </c>
      <c r="E11" s="18" t="s">
        <v>27</v>
      </c>
      <c r="F11" s="18" t="s">
        <v>28</v>
      </c>
      <c r="G11" s="19">
        <v>40754</v>
      </c>
      <c r="H11" s="20">
        <v>0.375</v>
      </c>
      <c r="I11" s="24" t="s">
        <v>10</v>
      </c>
      <c r="J11" s="25">
        <v>48</v>
      </c>
      <c r="K11" s="26" t="s">
        <v>100</v>
      </c>
      <c r="L11" s="27" t="s">
        <v>29</v>
      </c>
      <c r="M11" s="28"/>
      <c r="N11" s="35"/>
      <c r="O11" s="43">
        <v>8000</v>
      </c>
      <c r="P11" s="44">
        <f>+O11*10%</f>
        <v>800</v>
      </c>
      <c r="Q11" s="45">
        <f>+O11-P11</f>
        <v>7200</v>
      </c>
      <c r="R11" s="46"/>
      <c r="S11" s="47"/>
      <c r="T11" s="47"/>
      <c r="U11" s="47"/>
      <c r="V11" s="48"/>
      <c r="W11" s="39">
        <f>SUM(R11:V11)</f>
        <v>0</v>
      </c>
      <c r="X11" s="41"/>
      <c r="Y11" s="49">
        <f>+Q11-W11+X11</f>
        <v>7200</v>
      </c>
      <c r="Z11" s="50"/>
    </row>
    <row r="12" spans="1:26" ht="38.25">
      <c r="A12" s="16">
        <v>3102</v>
      </c>
      <c r="B12" s="17" t="s">
        <v>25</v>
      </c>
      <c r="C12" s="17" t="s">
        <v>26</v>
      </c>
      <c r="D12" s="18" t="s">
        <v>27</v>
      </c>
      <c r="E12" s="18" t="s">
        <v>27</v>
      </c>
      <c r="F12" s="18" t="s">
        <v>30</v>
      </c>
      <c r="G12" s="19">
        <v>40754</v>
      </c>
      <c r="H12" s="20">
        <v>0.375</v>
      </c>
      <c r="I12" s="24" t="s">
        <v>10</v>
      </c>
      <c r="J12" s="25">
        <v>46</v>
      </c>
      <c r="K12" s="26" t="s">
        <v>101</v>
      </c>
      <c r="L12" s="27" t="s">
        <v>29</v>
      </c>
      <c r="M12" s="29"/>
      <c r="N12" s="36"/>
      <c r="O12" s="43">
        <v>8000</v>
      </c>
      <c r="P12" s="44">
        <f>+O12*10%</f>
        <v>800</v>
      </c>
      <c r="Q12" s="51">
        <f>+O12-P12</f>
        <v>7200</v>
      </c>
      <c r="R12" s="52"/>
      <c r="S12" s="47"/>
      <c r="T12" s="47"/>
      <c r="U12" s="47"/>
      <c r="V12" s="48"/>
      <c r="W12" s="39">
        <f>SUM(R12:V12)</f>
        <v>0</v>
      </c>
      <c r="X12" s="40"/>
      <c r="Y12" s="53">
        <f>+Q12-W12+X12</f>
        <v>7200</v>
      </c>
      <c r="Z12" s="50"/>
    </row>
    <row r="13" spans="1:26" ht="25.5">
      <c r="A13" s="16">
        <v>3103</v>
      </c>
      <c r="B13" s="17" t="s">
        <v>25</v>
      </c>
      <c r="C13" s="17" t="s">
        <v>26</v>
      </c>
      <c r="D13" s="18" t="s">
        <v>27</v>
      </c>
      <c r="E13" s="18" t="s">
        <v>27</v>
      </c>
      <c r="F13" s="18" t="s">
        <v>31</v>
      </c>
      <c r="G13" s="19">
        <v>40754</v>
      </c>
      <c r="H13" s="20">
        <v>0.4375</v>
      </c>
      <c r="I13" s="24" t="s">
        <v>10</v>
      </c>
      <c r="J13" s="25">
        <v>48</v>
      </c>
      <c r="K13" s="26" t="s">
        <v>100</v>
      </c>
      <c r="L13" s="27" t="s">
        <v>29</v>
      </c>
      <c r="M13" s="29" t="s">
        <v>32</v>
      </c>
      <c r="N13" s="36"/>
      <c r="O13" s="43">
        <v>0</v>
      </c>
      <c r="P13" s="44">
        <f>+O13*10%</f>
        <v>0</v>
      </c>
      <c r="Q13" s="45">
        <f>+O13-P13</f>
        <v>0</v>
      </c>
      <c r="R13" s="46"/>
      <c r="S13" s="47"/>
      <c r="T13" s="47"/>
      <c r="U13" s="47"/>
      <c r="V13" s="48"/>
      <c r="W13" s="39">
        <f>SUM(R13:V13)</f>
        <v>0</v>
      </c>
      <c r="X13" s="41">
        <v>0</v>
      </c>
      <c r="Y13" s="49">
        <f>+Q13-W13+X13</f>
        <v>0</v>
      </c>
      <c r="Z13" s="50"/>
    </row>
    <row r="14" spans="1:26" ht="38.25">
      <c r="A14" s="16">
        <v>3104</v>
      </c>
      <c r="B14" s="17" t="s">
        <v>25</v>
      </c>
      <c r="C14" s="17" t="s">
        <v>26</v>
      </c>
      <c r="D14" s="18" t="s">
        <v>27</v>
      </c>
      <c r="E14" s="18" t="s">
        <v>27</v>
      </c>
      <c r="F14" s="18" t="s">
        <v>30</v>
      </c>
      <c r="G14" s="19">
        <v>40754</v>
      </c>
      <c r="H14" s="20">
        <v>0.4375</v>
      </c>
      <c r="I14" s="24" t="s">
        <v>10</v>
      </c>
      <c r="J14" s="25">
        <v>46</v>
      </c>
      <c r="K14" s="26" t="s">
        <v>101</v>
      </c>
      <c r="L14" s="27" t="s">
        <v>29</v>
      </c>
      <c r="M14" s="29"/>
      <c r="N14" s="36"/>
      <c r="O14" s="43">
        <v>8000</v>
      </c>
      <c r="P14" s="44">
        <f>+O14*10%</f>
        <v>800</v>
      </c>
      <c r="Q14" s="51">
        <f>+O14-P14</f>
        <v>7200</v>
      </c>
      <c r="R14" s="52"/>
      <c r="S14" s="47"/>
      <c r="T14" s="47"/>
      <c r="U14" s="47"/>
      <c r="V14" s="48"/>
      <c r="W14" s="39">
        <f>SUM(R14:V14)</f>
        <v>0</v>
      </c>
      <c r="X14" s="40"/>
      <c r="Y14" s="53">
        <f>+Q14-W14+X14</f>
        <v>7200</v>
      </c>
      <c r="Z14" s="50"/>
    </row>
    <row r="15" spans="1:26" ht="25.5">
      <c r="A15" s="16">
        <v>3105</v>
      </c>
      <c r="B15" s="17" t="s">
        <v>25</v>
      </c>
      <c r="C15" s="17" t="s">
        <v>26</v>
      </c>
      <c r="D15" s="18" t="s">
        <v>27</v>
      </c>
      <c r="E15" s="18" t="s">
        <v>27</v>
      </c>
      <c r="F15" s="18" t="s">
        <v>30</v>
      </c>
      <c r="G15" s="19">
        <v>40754</v>
      </c>
      <c r="H15" s="20">
        <v>0.48958333333333331</v>
      </c>
      <c r="I15" s="24" t="s">
        <v>10</v>
      </c>
      <c r="J15" s="25">
        <v>61</v>
      </c>
      <c r="K15" s="26" t="s">
        <v>102</v>
      </c>
      <c r="L15" s="27" t="s">
        <v>29</v>
      </c>
      <c r="M15" s="29"/>
      <c r="N15" s="36"/>
      <c r="O15" s="43">
        <v>0</v>
      </c>
      <c r="P15" s="44">
        <f>+O15*10%</f>
        <v>0</v>
      </c>
      <c r="Q15" s="45">
        <f>+O15-P15</f>
        <v>0</v>
      </c>
      <c r="R15" s="46"/>
      <c r="S15" s="47"/>
      <c r="T15" s="47"/>
      <c r="U15" s="47"/>
      <c r="V15" s="48"/>
      <c r="W15" s="39">
        <f>SUM(R15:V15)</f>
        <v>0</v>
      </c>
      <c r="X15" s="41"/>
      <c r="Y15" s="49">
        <f>+Q15-W15+X15</f>
        <v>0</v>
      </c>
      <c r="Z15" s="50"/>
    </row>
    <row r="16" spans="1:26">
      <c r="A16" s="16">
        <v>3106</v>
      </c>
      <c r="B16" s="21" t="s">
        <v>33</v>
      </c>
      <c r="C16" s="17">
        <v>3</v>
      </c>
      <c r="D16" s="17" t="s">
        <v>34</v>
      </c>
      <c r="E16" s="17" t="s">
        <v>35</v>
      </c>
      <c r="F16" s="17" t="s">
        <v>36</v>
      </c>
      <c r="G16" s="22">
        <v>40755</v>
      </c>
      <c r="H16" s="20">
        <v>0.375</v>
      </c>
      <c r="I16" s="24" t="s">
        <v>10</v>
      </c>
      <c r="J16" s="25"/>
      <c r="K16" s="26" t="s">
        <v>103</v>
      </c>
      <c r="L16" s="30" t="s">
        <v>37</v>
      </c>
      <c r="M16" s="29"/>
      <c r="N16" s="36"/>
      <c r="O16" s="54">
        <v>15000</v>
      </c>
      <c r="P16" s="55">
        <f t="shared" ref="P16:P39" si="0">+O16*20%</f>
        <v>3000</v>
      </c>
      <c r="Q16" s="51">
        <f t="shared" ref="Q16:Q39" si="1">+O16-P16</f>
        <v>12000</v>
      </c>
      <c r="R16" s="52"/>
      <c r="S16" s="47"/>
      <c r="T16" s="47"/>
      <c r="U16" s="47"/>
      <c r="V16" s="48"/>
      <c r="W16" s="39">
        <f t="shared" ref="W16:W39" si="2">SUM(R16:V16)</f>
        <v>0</v>
      </c>
      <c r="X16" s="40"/>
      <c r="Y16" s="53">
        <f t="shared" ref="Y16:Y22" si="3">+Q16-W16+X16</f>
        <v>12000</v>
      </c>
      <c r="Z16" s="50"/>
    </row>
    <row r="17" spans="1:26">
      <c r="A17" s="16">
        <v>3107</v>
      </c>
      <c r="B17" s="21" t="s">
        <v>33</v>
      </c>
      <c r="C17" s="17">
        <v>3</v>
      </c>
      <c r="D17" s="17" t="s">
        <v>38</v>
      </c>
      <c r="E17" s="17" t="s">
        <v>39</v>
      </c>
      <c r="F17" s="17" t="s">
        <v>36</v>
      </c>
      <c r="G17" s="22">
        <v>40755</v>
      </c>
      <c r="H17" s="20">
        <v>0.45833333333333331</v>
      </c>
      <c r="I17" s="24" t="s">
        <v>10</v>
      </c>
      <c r="J17" s="25"/>
      <c r="K17" s="26" t="s">
        <v>103</v>
      </c>
      <c r="L17" s="30" t="s">
        <v>37</v>
      </c>
      <c r="M17" s="28"/>
      <c r="N17" s="35"/>
      <c r="O17" s="43">
        <v>15000</v>
      </c>
      <c r="P17" s="44">
        <f t="shared" si="0"/>
        <v>3000</v>
      </c>
      <c r="Q17" s="45">
        <f t="shared" si="1"/>
        <v>12000</v>
      </c>
      <c r="R17" s="46"/>
      <c r="S17" s="47"/>
      <c r="T17" s="47"/>
      <c r="U17" s="47"/>
      <c r="V17" s="48"/>
      <c r="W17" s="39">
        <f t="shared" si="2"/>
        <v>0</v>
      </c>
      <c r="X17" s="41"/>
      <c r="Y17" s="49">
        <f t="shared" si="3"/>
        <v>12000</v>
      </c>
      <c r="Z17" s="50"/>
    </row>
    <row r="18" spans="1:26">
      <c r="A18" s="16">
        <v>3108</v>
      </c>
      <c r="B18" s="21" t="s">
        <v>33</v>
      </c>
      <c r="C18" s="17">
        <v>3</v>
      </c>
      <c r="D18" s="17" t="s">
        <v>40</v>
      </c>
      <c r="E18" s="17" t="s">
        <v>41</v>
      </c>
      <c r="F18" s="17" t="s">
        <v>36</v>
      </c>
      <c r="G18" s="22">
        <v>40755</v>
      </c>
      <c r="H18" s="20">
        <v>0.54166666666666663</v>
      </c>
      <c r="I18" s="24" t="s">
        <v>10</v>
      </c>
      <c r="J18" s="25"/>
      <c r="K18" s="26" t="s">
        <v>103</v>
      </c>
      <c r="L18" s="30" t="s">
        <v>37</v>
      </c>
      <c r="M18" s="29"/>
      <c r="N18" s="36"/>
      <c r="O18" s="43">
        <v>15000</v>
      </c>
      <c r="P18" s="55">
        <f t="shared" si="0"/>
        <v>3000</v>
      </c>
      <c r="Q18" s="51">
        <f t="shared" si="1"/>
        <v>12000</v>
      </c>
      <c r="R18" s="52"/>
      <c r="S18" s="47"/>
      <c r="T18" s="47"/>
      <c r="U18" s="47"/>
      <c r="V18" s="48"/>
      <c r="W18" s="39">
        <f t="shared" si="2"/>
        <v>0</v>
      </c>
      <c r="X18" s="40">
        <v>0</v>
      </c>
      <c r="Y18" s="53">
        <f t="shared" si="3"/>
        <v>12000</v>
      </c>
      <c r="Z18" s="50"/>
    </row>
    <row r="19" spans="1:26" ht="25.5">
      <c r="A19" s="16">
        <v>3109</v>
      </c>
      <c r="B19" s="21" t="s">
        <v>42</v>
      </c>
      <c r="C19" s="17">
        <v>3</v>
      </c>
      <c r="D19" s="17" t="s">
        <v>43</v>
      </c>
      <c r="E19" s="17" t="s">
        <v>44</v>
      </c>
      <c r="F19" s="17" t="s">
        <v>45</v>
      </c>
      <c r="G19" s="22">
        <v>40755</v>
      </c>
      <c r="H19" s="20">
        <v>0.375</v>
      </c>
      <c r="I19" s="24" t="s">
        <v>10</v>
      </c>
      <c r="J19" s="25">
        <v>15</v>
      </c>
      <c r="K19" s="26" t="s">
        <v>104</v>
      </c>
      <c r="L19" s="30" t="s">
        <v>46</v>
      </c>
      <c r="M19" s="29"/>
      <c r="N19" s="36"/>
      <c r="O19" s="43">
        <v>15000</v>
      </c>
      <c r="P19" s="55">
        <f t="shared" si="0"/>
        <v>3000</v>
      </c>
      <c r="Q19" s="51">
        <f t="shared" si="1"/>
        <v>12000</v>
      </c>
      <c r="R19" s="52"/>
      <c r="S19" s="47"/>
      <c r="T19" s="47"/>
      <c r="U19" s="47"/>
      <c r="V19" s="48"/>
      <c r="W19" s="39">
        <f t="shared" si="2"/>
        <v>0</v>
      </c>
      <c r="X19" s="40">
        <v>2000</v>
      </c>
      <c r="Y19" s="53">
        <f t="shared" si="3"/>
        <v>14000</v>
      </c>
      <c r="Z19" s="50"/>
    </row>
    <row r="20" spans="1:26" ht="25.5">
      <c r="A20" s="16">
        <v>3110</v>
      </c>
      <c r="B20" s="21" t="s">
        <v>42</v>
      </c>
      <c r="C20" s="17">
        <v>3</v>
      </c>
      <c r="D20" s="17" t="s">
        <v>47</v>
      </c>
      <c r="E20" s="17" t="s">
        <v>48</v>
      </c>
      <c r="F20" s="17" t="s">
        <v>49</v>
      </c>
      <c r="G20" s="22">
        <v>40755</v>
      </c>
      <c r="H20" s="20">
        <v>0.52083333333333337</v>
      </c>
      <c r="I20" s="24" t="s">
        <v>10</v>
      </c>
      <c r="J20" s="25">
        <v>52</v>
      </c>
      <c r="K20" s="26" t="s">
        <v>105</v>
      </c>
      <c r="L20" s="30" t="s">
        <v>50</v>
      </c>
      <c r="M20" s="28"/>
      <c r="N20" s="35"/>
      <c r="O20" s="43">
        <v>15000</v>
      </c>
      <c r="P20" s="44">
        <f t="shared" si="0"/>
        <v>3000</v>
      </c>
      <c r="Q20" s="45">
        <f t="shared" si="1"/>
        <v>12000</v>
      </c>
      <c r="R20" s="46"/>
      <c r="S20" s="47"/>
      <c r="T20" s="47"/>
      <c r="U20" s="47"/>
      <c r="V20" s="48"/>
      <c r="W20" s="39">
        <f t="shared" si="2"/>
        <v>0</v>
      </c>
      <c r="X20" s="41">
        <v>2000</v>
      </c>
      <c r="Y20" s="49">
        <f t="shared" si="3"/>
        <v>14000</v>
      </c>
      <c r="Z20" s="50"/>
    </row>
    <row r="21" spans="1:26" ht="25.5">
      <c r="A21" s="16">
        <v>3111</v>
      </c>
      <c r="B21" s="21" t="s">
        <v>42</v>
      </c>
      <c r="C21" s="17">
        <v>3</v>
      </c>
      <c r="D21" s="17" t="s">
        <v>51</v>
      </c>
      <c r="E21" s="17" t="s">
        <v>47</v>
      </c>
      <c r="F21" s="17" t="s">
        <v>52</v>
      </c>
      <c r="G21" s="22">
        <v>40757</v>
      </c>
      <c r="H21" s="20">
        <v>0.83333333333333337</v>
      </c>
      <c r="I21" s="24" t="s">
        <v>10</v>
      </c>
      <c r="J21" s="25">
        <v>34</v>
      </c>
      <c r="K21" s="26" t="s">
        <v>106</v>
      </c>
      <c r="L21" s="30" t="s">
        <v>50</v>
      </c>
      <c r="M21" s="29" t="s">
        <v>53</v>
      </c>
      <c r="N21" s="36"/>
      <c r="O21" s="43">
        <v>15000</v>
      </c>
      <c r="P21" s="55">
        <f t="shared" si="0"/>
        <v>3000</v>
      </c>
      <c r="Q21" s="51">
        <f t="shared" si="1"/>
        <v>12000</v>
      </c>
      <c r="R21" s="52"/>
      <c r="S21" s="47"/>
      <c r="T21" s="47"/>
      <c r="U21" s="47"/>
      <c r="V21" s="48"/>
      <c r="W21" s="39">
        <f t="shared" si="2"/>
        <v>0</v>
      </c>
      <c r="X21" s="40">
        <v>3000</v>
      </c>
      <c r="Y21" s="53">
        <f t="shared" si="3"/>
        <v>15000</v>
      </c>
      <c r="Z21" s="50"/>
    </row>
    <row r="22" spans="1:26" ht="25.5">
      <c r="A22" s="16">
        <v>3112</v>
      </c>
      <c r="B22" s="21" t="s">
        <v>42</v>
      </c>
      <c r="C22" s="17">
        <v>3</v>
      </c>
      <c r="D22" s="17" t="s">
        <v>48</v>
      </c>
      <c r="E22" s="17" t="s">
        <v>43</v>
      </c>
      <c r="F22" s="17" t="s">
        <v>54</v>
      </c>
      <c r="G22" s="22">
        <v>40757</v>
      </c>
      <c r="H22" s="20">
        <v>0.75</v>
      </c>
      <c r="I22" s="24" t="s">
        <v>10</v>
      </c>
      <c r="J22" s="25">
        <v>25</v>
      </c>
      <c r="K22" s="26" t="s">
        <v>107</v>
      </c>
      <c r="L22" s="30" t="s">
        <v>50</v>
      </c>
      <c r="M22" s="28"/>
      <c r="N22" s="35"/>
      <c r="O22" s="43">
        <v>15000</v>
      </c>
      <c r="P22" s="44">
        <f t="shared" si="0"/>
        <v>3000</v>
      </c>
      <c r="Q22" s="45">
        <f t="shared" si="1"/>
        <v>12000</v>
      </c>
      <c r="R22" s="46"/>
      <c r="S22" s="47"/>
      <c r="T22" s="47"/>
      <c r="U22" s="47"/>
      <c r="V22" s="48"/>
      <c r="W22" s="39">
        <f t="shared" si="2"/>
        <v>0</v>
      </c>
      <c r="X22" s="41">
        <v>2000</v>
      </c>
      <c r="Y22" s="49">
        <f t="shared" si="3"/>
        <v>14000</v>
      </c>
      <c r="Z22" s="50"/>
    </row>
    <row r="23" spans="1:26" ht="25.5">
      <c r="A23" s="16">
        <v>3113</v>
      </c>
      <c r="B23" s="21" t="s">
        <v>55</v>
      </c>
      <c r="C23" s="17">
        <v>3</v>
      </c>
      <c r="D23" s="17" t="s">
        <v>56</v>
      </c>
      <c r="E23" s="17" t="s">
        <v>57</v>
      </c>
      <c r="F23" s="17" t="s">
        <v>58</v>
      </c>
      <c r="G23" s="22">
        <v>40754</v>
      </c>
      <c r="H23" s="20">
        <v>0.46875</v>
      </c>
      <c r="I23" s="24" t="s">
        <v>10</v>
      </c>
      <c r="J23" s="25">
        <v>16</v>
      </c>
      <c r="K23" s="26" t="s">
        <v>108</v>
      </c>
      <c r="L23" s="30" t="s">
        <v>59</v>
      </c>
      <c r="M23" s="29"/>
      <c r="N23" s="36"/>
      <c r="O23" s="54">
        <v>15000</v>
      </c>
      <c r="P23" s="55">
        <f t="shared" si="0"/>
        <v>3000</v>
      </c>
      <c r="Q23" s="51">
        <f t="shared" si="1"/>
        <v>12000</v>
      </c>
      <c r="R23" s="52"/>
      <c r="S23" s="47"/>
      <c r="T23" s="47"/>
      <c r="U23" s="47"/>
      <c r="V23" s="48"/>
      <c r="W23" s="39"/>
      <c r="X23" s="40">
        <v>3000</v>
      </c>
      <c r="Y23" s="53">
        <f>+Q23-W23+X23</f>
        <v>15000</v>
      </c>
      <c r="Z23" s="50"/>
    </row>
    <row r="24" spans="1:26">
      <c r="A24" s="16">
        <v>3114</v>
      </c>
      <c r="B24" s="21" t="s">
        <v>60</v>
      </c>
      <c r="C24" s="17">
        <v>3</v>
      </c>
      <c r="D24" s="17" t="s">
        <v>27</v>
      </c>
      <c r="E24" s="17" t="s">
        <v>27</v>
      </c>
      <c r="F24" s="17" t="s">
        <v>61</v>
      </c>
      <c r="G24" s="22">
        <v>40753</v>
      </c>
      <c r="H24" s="20">
        <v>0.79166666666666663</v>
      </c>
      <c r="I24" s="24" t="s">
        <v>10</v>
      </c>
      <c r="J24" s="25">
        <v>42</v>
      </c>
      <c r="K24" s="26" t="s">
        <v>109</v>
      </c>
      <c r="L24" s="30" t="s">
        <v>62</v>
      </c>
      <c r="M24" s="28"/>
      <c r="N24" s="35"/>
      <c r="O24" s="43">
        <v>10000</v>
      </c>
      <c r="P24" s="44">
        <f>+O24*10%</f>
        <v>1000</v>
      </c>
      <c r="Q24" s="45">
        <f t="shared" si="1"/>
        <v>9000</v>
      </c>
      <c r="R24" s="46">
        <v>5000</v>
      </c>
      <c r="S24" s="47"/>
      <c r="T24" s="47"/>
      <c r="U24" s="47"/>
      <c r="V24" s="48"/>
      <c r="W24" s="39">
        <f t="shared" si="2"/>
        <v>5000</v>
      </c>
      <c r="X24" s="41"/>
      <c r="Y24" s="49">
        <f t="shared" ref="Y24:Y39" si="4">+Q24-W24+X24</f>
        <v>4000</v>
      </c>
      <c r="Z24" s="50"/>
    </row>
    <row r="25" spans="1:26" ht="25.5">
      <c r="A25" s="16">
        <v>3115</v>
      </c>
      <c r="B25" s="21" t="s">
        <v>60</v>
      </c>
      <c r="C25" s="17">
        <v>3</v>
      </c>
      <c r="D25" s="17" t="s">
        <v>27</v>
      </c>
      <c r="E25" s="17" t="s">
        <v>27</v>
      </c>
      <c r="F25" s="17" t="s">
        <v>63</v>
      </c>
      <c r="G25" s="22">
        <v>40755</v>
      </c>
      <c r="H25" s="20" t="s">
        <v>64</v>
      </c>
      <c r="I25" s="24" t="s">
        <v>10</v>
      </c>
      <c r="J25" s="25">
        <v>26</v>
      </c>
      <c r="K25" s="26" t="s">
        <v>110</v>
      </c>
      <c r="L25" s="30" t="s">
        <v>62</v>
      </c>
      <c r="M25" s="28"/>
      <c r="N25" s="35"/>
      <c r="O25" s="43">
        <v>10000</v>
      </c>
      <c r="P25" s="44">
        <f>+O25*10%</f>
        <v>1000</v>
      </c>
      <c r="Q25" s="45">
        <f t="shared" si="1"/>
        <v>9000</v>
      </c>
      <c r="R25" s="46"/>
      <c r="S25" s="47"/>
      <c r="T25" s="47"/>
      <c r="U25" s="47"/>
      <c r="V25" s="48"/>
      <c r="W25" s="39">
        <f t="shared" si="2"/>
        <v>0</v>
      </c>
      <c r="X25" s="41"/>
      <c r="Y25" s="49">
        <f t="shared" si="4"/>
        <v>9000</v>
      </c>
      <c r="Z25" s="50"/>
    </row>
    <row r="26" spans="1:26" ht="25.5">
      <c r="A26" s="16">
        <v>3116</v>
      </c>
      <c r="B26" s="21" t="s">
        <v>60</v>
      </c>
      <c r="C26" s="17">
        <v>3</v>
      </c>
      <c r="D26" s="17" t="s">
        <v>27</v>
      </c>
      <c r="E26" s="17" t="s">
        <v>27</v>
      </c>
      <c r="F26" s="17" t="s">
        <v>63</v>
      </c>
      <c r="G26" s="22">
        <v>40755</v>
      </c>
      <c r="H26" s="20">
        <v>0.39583333333333331</v>
      </c>
      <c r="I26" s="24" t="s">
        <v>10</v>
      </c>
      <c r="J26" s="25">
        <v>26</v>
      </c>
      <c r="K26" s="26" t="s">
        <v>110</v>
      </c>
      <c r="L26" s="30" t="s">
        <v>65</v>
      </c>
      <c r="M26" s="28"/>
      <c r="N26" s="35"/>
      <c r="O26" s="43">
        <v>10000</v>
      </c>
      <c r="P26" s="44">
        <f>+O26*10%</f>
        <v>1000</v>
      </c>
      <c r="Q26" s="45">
        <f t="shared" si="1"/>
        <v>9000</v>
      </c>
      <c r="R26" s="46"/>
      <c r="S26" s="47"/>
      <c r="T26" s="47"/>
      <c r="U26" s="47"/>
      <c r="V26" s="48"/>
      <c r="W26" s="39">
        <f t="shared" si="2"/>
        <v>0</v>
      </c>
      <c r="X26" s="41"/>
      <c r="Y26" s="49">
        <f t="shared" si="4"/>
        <v>9000</v>
      </c>
      <c r="Z26" s="50"/>
    </row>
    <row r="27" spans="1:26">
      <c r="A27" s="16">
        <v>3117</v>
      </c>
      <c r="B27" s="21" t="s">
        <v>60</v>
      </c>
      <c r="C27" s="17">
        <v>3</v>
      </c>
      <c r="D27" s="17" t="s">
        <v>27</v>
      </c>
      <c r="E27" s="17" t="s">
        <v>27</v>
      </c>
      <c r="F27" s="17" t="s">
        <v>66</v>
      </c>
      <c r="G27" s="22">
        <v>40755</v>
      </c>
      <c r="H27" s="20">
        <v>0.54166666666666663</v>
      </c>
      <c r="I27" s="24" t="s">
        <v>10</v>
      </c>
      <c r="J27" s="25">
        <v>42</v>
      </c>
      <c r="K27" s="26" t="s">
        <v>109</v>
      </c>
      <c r="L27" s="30" t="s">
        <v>65</v>
      </c>
      <c r="M27" s="28"/>
      <c r="N27" s="35"/>
      <c r="O27" s="43">
        <v>10000</v>
      </c>
      <c r="P27" s="44">
        <f>+O27*10%</f>
        <v>1000</v>
      </c>
      <c r="Q27" s="45">
        <f>+O27-P27</f>
        <v>9000</v>
      </c>
      <c r="R27" s="46"/>
      <c r="S27" s="47"/>
      <c r="T27" s="47"/>
      <c r="U27" s="47"/>
      <c r="V27" s="48"/>
      <c r="W27" s="39">
        <f>SUM(R27:V27)</f>
        <v>0</v>
      </c>
      <c r="X27" s="41"/>
      <c r="Y27" s="49">
        <f>+Q27-W27+X27</f>
        <v>9000</v>
      </c>
      <c r="Z27" s="50"/>
    </row>
    <row r="28" spans="1:26" ht="25.5">
      <c r="A28" s="16">
        <v>3117</v>
      </c>
      <c r="B28" s="21" t="s">
        <v>67</v>
      </c>
      <c r="C28" s="17">
        <v>3</v>
      </c>
      <c r="D28" s="17" t="s">
        <v>68</v>
      </c>
      <c r="E28" s="17" t="s">
        <v>69</v>
      </c>
      <c r="F28" s="17" t="s">
        <v>70</v>
      </c>
      <c r="G28" s="22">
        <v>40755</v>
      </c>
      <c r="H28" s="20">
        <v>0.375</v>
      </c>
      <c r="I28" s="24" t="s">
        <v>10</v>
      </c>
      <c r="J28" s="25">
        <v>28</v>
      </c>
      <c r="K28" s="26" t="s">
        <v>111</v>
      </c>
      <c r="L28" s="30" t="s">
        <v>71</v>
      </c>
      <c r="M28" s="29"/>
      <c r="N28" s="36"/>
      <c r="O28" s="43">
        <v>15000</v>
      </c>
      <c r="P28" s="55">
        <f t="shared" si="0"/>
        <v>3000</v>
      </c>
      <c r="Q28" s="51">
        <f t="shared" si="1"/>
        <v>12000</v>
      </c>
      <c r="R28" s="52"/>
      <c r="S28" s="47"/>
      <c r="T28" s="47"/>
      <c r="U28" s="47"/>
      <c r="V28" s="48"/>
      <c r="W28" s="39">
        <f t="shared" si="2"/>
        <v>0</v>
      </c>
      <c r="X28" s="40"/>
      <c r="Y28" s="53">
        <f t="shared" si="4"/>
        <v>12000</v>
      </c>
      <c r="Z28" s="50"/>
    </row>
    <row r="29" spans="1:26" ht="25.5">
      <c r="A29" s="16">
        <v>3118</v>
      </c>
      <c r="B29" s="21" t="s">
        <v>67</v>
      </c>
      <c r="C29" s="17">
        <v>3</v>
      </c>
      <c r="D29" s="17" t="s">
        <v>72</v>
      </c>
      <c r="E29" s="17" t="s">
        <v>73</v>
      </c>
      <c r="F29" s="17" t="s">
        <v>70</v>
      </c>
      <c r="G29" s="22">
        <v>40755</v>
      </c>
      <c r="H29" s="20">
        <v>0.46527777777777773</v>
      </c>
      <c r="I29" s="24" t="s">
        <v>10</v>
      </c>
      <c r="J29" s="25">
        <v>1</v>
      </c>
      <c r="K29" s="26" t="s">
        <v>112</v>
      </c>
      <c r="L29" s="30" t="s">
        <v>71</v>
      </c>
      <c r="M29" s="29"/>
      <c r="N29" s="36"/>
      <c r="O29" s="43">
        <v>15000</v>
      </c>
      <c r="P29" s="44">
        <f t="shared" si="0"/>
        <v>3000</v>
      </c>
      <c r="Q29" s="45">
        <f t="shared" si="1"/>
        <v>12000</v>
      </c>
      <c r="R29" s="46"/>
      <c r="S29" s="47"/>
      <c r="T29" s="47"/>
      <c r="U29" s="47"/>
      <c r="V29" s="48"/>
      <c r="W29" s="39">
        <f t="shared" si="2"/>
        <v>0</v>
      </c>
      <c r="X29" s="41"/>
      <c r="Y29" s="49">
        <f t="shared" si="4"/>
        <v>12000</v>
      </c>
      <c r="Z29" s="50"/>
    </row>
    <row r="30" spans="1:26" ht="25.5">
      <c r="A30" s="16">
        <v>3119</v>
      </c>
      <c r="B30" s="21" t="s">
        <v>67</v>
      </c>
      <c r="C30" s="17">
        <v>3</v>
      </c>
      <c r="D30" s="17" t="s">
        <v>69</v>
      </c>
      <c r="E30" s="17" t="s">
        <v>74</v>
      </c>
      <c r="F30" s="17" t="s">
        <v>75</v>
      </c>
      <c r="G30" s="22">
        <v>40755</v>
      </c>
      <c r="H30" s="20">
        <v>0.38194444444444442</v>
      </c>
      <c r="I30" s="24" t="s">
        <v>10</v>
      </c>
      <c r="J30" s="25">
        <v>16</v>
      </c>
      <c r="K30" s="26" t="s">
        <v>108</v>
      </c>
      <c r="L30" s="30" t="s">
        <v>71</v>
      </c>
      <c r="M30" s="29"/>
      <c r="N30" s="36"/>
      <c r="O30" s="43">
        <v>15000</v>
      </c>
      <c r="P30" s="44">
        <f t="shared" si="0"/>
        <v>3000</v>
      </c>
      <c r="Q30" s="45">
        <f t="shared" si="1"/>
        <v>12000</v>
      </c>
      <c r="R30" s="52"/>
      <c r="S30" s="47"/>
      <c r="T30" s="47"/>
      <c r="U30" s="47">
        <v>5000</v>
      </c>
      <c r="V30" s="48"/>
      <c r="W30" s="39">
        <f t="shared" si="2"/>
        <v>5000</v>
      </c>
      <c r="X30" s="40">
        <v>0</v>
      </c>
      <c r="Y30" s="53">
        <f t="shared" si="4"/>
        <v>7000</v>
      </c>
      <c r="Z30" s="50"/>
    </row>
    <row r="31" spans="1:26" ht="25.5">
      <c r="A31" s="16">
        <v>3120</v>
      </c>
      <c r="B31" s="21" t="s">
        <v>76</v>
      </c>
      <c r="C31" s="17">
        <v>3</v>
      </c>
      <c r="D31" s="17" t="s">
        <v>77</v>
      </c>
      <c r="E31" s="17" t="s">
        <v>78</v>
      </c>
      <c r="F31" s="17" t="s">
        <v>79</v>
      </c>
      <c r="G31" s="22">
        <v>40755</v>
      </c>
      <c r="H31" s="20">
        <v>0.45833333333333331</v>
      </c>
      <c r="I31" s="24" t="s">
        <v>10</v>
      </c>
      <c r="J31" s="25">
        <v>14</v>
      </c>
      <c r="K31" s="26" t="s">
        <v>113</v>
      </c>
      <c r="L31" s="30" t="s">
        <v>80</v>
      </c>
      <c r="M31" s="29"/>
      <c r="N31" s="36"/>
      <c r="O31" s="43">
        <v>15000</v>
      </c>
      <c r="P31" s="55">
        <f t="shared" si="0"/>
        <v>3000</v>
      </c>
      <c r="Q31" s="51">
        <f t="shared" si="1"/>
        <v>12000</v>
      </c>
      <c r="R31" s="52">
        <v>5000</v>
      </c>
      <c r="S31" s="47"/>
      <c r="T31" s="47"/>
      <c r="U31" s="47"/>
      <c r="V31" s="48"/>
      <c r="W31" s="39">
        <f t="shared" si="2"/>
        <v>5000</v>
      </c>
      <c r="X31" s="40">
        <v>1500</v>
      </c>
      <c r="Y31" s="53">
        <f t="shared" si="4"/>
        <v>8500</v>
      </c>
      <c r="Z31" s="50"/>
    </row>
    <row r="32" spans="1:26" ht="25.5">
      <c r="A32" s="16">
        <v>3121</v>
      </c>
      <c r="B32" s="21" t="s">
        <v>76</v>
      </c>
      <c r="C32" s="17">
        <v>3</v>
      </c>
      <c r="D32" s="17" t="s">
        <v>74</v>
      </c>
      <c r="E32" s="17" t="s">
        <v>81</v>
      </c>
      <c r="F32" s="17" t="s">
        <v>82</v>
      </c>
      <c r="G32" s="22">
        <v>40755</v>
      </c>
      <c r="H32" s="20">
        <v>0.625</v>
      </c>
      <c r="I32" s="24" t="s">
        <v>10</v>
      </c>
      <c r="J32" s="25">
        <v>14</v>
      </c>
      <c r="K32" s="26" t="s">
        <v>113</v>
      </c>
      <c r="L32" s="30" t="s">
        <v>80</v>
      </c>
      <c r="M32" s="28"/>
      <c r="N32" s="35"/>
      <c r="O32" s="43">
        <v>15000</v>
      </c>
      <c r="P32" s="55">
        <f t="shared" si="0"/>
        <v>3000</v>
      </c>
      <c r="Q32" s="51">
        <f t="shared" si="1"/>
        <v>12000</v>
      </c>
      <c r="R32" s="52"/>
      <c r="S32" s="47"/>
      <c r="T32" s="47"/>
      <c r="U32" s="47"/>
      <c r="V32" s="48"/>
      <c r="W32" s="39">
        <f t="shared" si="2"/>
        <v>0</v>
      </c>
      <c r="X32" s="40">
        <v>1500</v>
      </c>
      <c r="Y32" s="53">
        <f t="shared" si="4"/>
        <v>13500</v>
      </c>
      <c r="Z32" s="50"/>
    </row>
    <row r="33" spans="1:26" ht="25.5">
      <c r="A33" s="16">
        <v>3122</v>
      </c>
      <c r="B33" s="21" t="s">
        <v>76</v>
      </c>
      <c r="C33" s="17">
        <v>3</v>
      </c>
      <c r="D33" s="17" t="s">
        <v>83</v>
      </c>
      <c r="E33" s="17" t="s">
        <v>84</v>
      </c>
      <c r="F33" s="17" t="s">
        <v>85</v>
      </c>
      <c r="G33" s="22">
        <v>40755</v>
      </c>
      <c r="H33" s="20">
        <v>0.46875</v>
      </c>
      <c r="I33" s="24" t="s">
        <v>10</v>
      </c>
      <c r="J33" s="25">
        <v>30</v>
      </c>
      <c r="K33" s="26" t="s">
        <v>114</v>
      </c>
      <c r="L33" s="30" t="s">
        <v>80</v>
      </c>
      <c r="M33" s="29"/>
      <c r="N33" s="36"/>
      <c r="O33" s="43">
        <v>15000</v>
      </c>
      <c r="P33" s="55">
        <f>+O33*20%</f>
        <v>3000</v>
      </c>
      <c r="Q33" s="51">
        <f>+O33-P33</f>
        <v>12000</v>
      </c>
      <c r="R33" s="52">
        <v>5000</v>
      </c>
      <c r="S33" s="47"/>
      <c r="T33" s="47"/>
      <c r="U33" s="47"/>
      <c r="V33" s="48"/>
      <c r="W33" s="39">
        <f>SUM(R33:V33)</f>
        <v>5000</v>
      </c>
      <c r="X33" s="40">
        <v>1500</v>
      </c>
      <c r="Y33" s="53">
        <f>+Q33-W33+X33</f>
        <v>8500</v>
      </c>
      <c r="Z33" s="50"/>
    </row>
    <row r="34" spans="1:26" ht="25.5">
      <c r="A34" s="16">
        <v>3123</v>
      </c>
      <c r="B34" s="21" t="s">
        <v>76</v>
      </c>
      <c r="C34" s="17">
        <v>3</v>
      </c>
      <c r="D34" s="17" t="s">
        <v>86</v>
      </c>
      <c r="E34" s="17" t="s">
        <v>87</v>
      </c>
      <c r="F34" s="17" t="s">
        <v>88</v>
      </c>
      <c r="G34" s="22">
        <v>40755</v>
      </c>
      <c r="H34" s="20">
        <v>0.46875</v>
      </c>
      <c r="I34" s="24" t="s">
        <v>10</v>
      </c>
      <c r="J34" s="25">
        <v>29</v>
      </c>
      <c r="K34" s="26" t="s">
        <v>115</v>
      </c>
      <c r="L34" s="30" t="s">
        <v>80</v>
      </c>
      <c r="M34" s="29"/>
      <c r="N34" s="36"/>
      <c r="O34" s="43">
        <v>15000</v>
      </c>
      <c r="P34" s="55">
        <f>+O34*20%</f>
        <v>3000</v>
      </c>
      <c r="Q34" s="51">
        <f>+O34-P34</f>
        <v>12000</v>
      </c>
      <c r="R34" s="52">
        <v>5000</v>
      </c>
      <c r="S34" s="47"/>
      <c r="T34" s="47"/>
      <c r="U34" s="47"/>
      <c r="V34" s="48"/>
      <c r="W34" s="39">
        <f>SUM(R34:V34)</f>
        <v>5000</v>
      </c>
      <c r="X34" s="40">
        <v>1500</v>
      </c>
      <c r="Y34" s="53">
        <f>+Q34-W34+X34</f>
        <v>8500</v>
      </c>
      <c r="Z34" s="50"/>
    </row>
    <row r="35" spans="1:26" ht="25.5">
      <c r="A35" s="16">
        <v>3124</v>
      </c>
      <c r="B35" s="21" t="s">
        <v>76</v>
      </c>
      <c r="C35" s="17">
        <v>3</v>
      </c>
      <c r="D35" s="17" t="s">
        <v>89</v>
      </c>
      <c r="E35" s="17" t="s">
        <v>90</v>
      </c>
      <c r="F35" s="17" t="s">
        <v>91</v>
      </c>
      <c r="G35" s="22">
        <v>40755</v>
      </c>
      <c r="H35" s="20">
        <v>0.54861111111111105</v>
      </c>
      <c r="I35" s="24" t="s">
        <v>10</v>
      </c>
      <c r="J35" s="25">
        <v>3</v>
      </c>
      <c r="K35" s="26" t="s">
        <v>116</v>
      </c>
      <c r="L35" s="30" t="s">
        <v>80</v>
      </c>
      <c r="M35" s="29"/>
      <c r="N35" s="36"/>
      <c r="O35" s="43">
        <v>15000</v>
      </c>
      <c r="P35" s="55">
        <f>+O35*20%</f>
        <v>3000</v>
      </c>
      <c r="Q35" s="51">
        <f>+O35-P35</f>
        <v>12000</v>
      </c>
      <c r="R35" s="52">
        <v>5000</v>
      </c>
      <c r="S35" s="47"/>
      <c r="T35" s="47"/>
      <c r="U35" s="47"/>
      <c r="V35" s="48"/>
      <c r="W35" s="39">
        <f>SUM(R35:V35)</f>
        <v>5000</v>
      </c>
      <c r="X35" s="40">
        <v>1500</v>
      </c>
      <c r="Y35" s="53">
        <f>+Q35-W35+X35</f>
        <v>8500</v>
      </c>
      <c r="Z35" s="50"/>
    </row>
    <row r="36" spans="1:26" ht="38.25">
      <c r="A36" s="16">
        <v>3125</v>
      </c>
      <c r="B36" s="21" t="s">
        <v>76</v>
      </c>
      <c r="C36" s="17">
        <v>3</v>
      </c>
      <c r="D36" s="17" t="s">
        <v>92</v>
      </c>
      <c r="E36" s="17" t="s">
        <v>93</v>
      </c>
      <c r="F36" s="17" t="s">
        <v>94</v>
      </c>
      <c r="G36" s="22">
        <v>40755</v>
      </c>
      <c r="H36" s="20">
        <v>0.46875</v>
      </c>
      <c r="I36" s="24" t="s">
        <v>10</v>
      </c>
      <c r="J36" s="25">
        <v>66</v>
      </c>
      <c r="K36" s="26" t="s">
        <v>117</v>
      </c>
      <c r="L36" s="30" t="s">
        <v>80</v>
      </c>
      <c r="M36" s="29"/>
      <c r="N36" s="36"/>
      <c r="O36" s="43">
        <v>15000</v>
      </c>
      <c r="P36" s="55">
        <f>+O36*20%</f>
        <v>3000</v>
      </c>
      <c r="Q36" s="51">
        <f>+O36-P36</f>
        <v>12000</v>
      </c>
      <c r="R36" s="52">
        <v>5000</v>
      </c>
      <c r="S36" s="47"/>
      <c r="T36" s="47"/>
      <c r="U36" s="47"/>
      <c r="V36" s="48"/>
      <c r="W36" s="39">
        <f>SUM(R36:V36)</f>
        <v>5000</v>
      </c>
      <c r="X36" s="40">
        <v>1500</v>
      </c>
      <c r="Y36" s="53">
        <f>+Q36-W36+X36</f>
        <v>8500</v>
      </c>
      <c r="Z36" s="50"/>
    </row>
    <row r="37" spans="1:26">
      <c r="A37" s="16">
        <v>3126</v>
      </c>
      <c r="B37" s="21" t="s">
        <v>95</v>
      </c>
      <c r="C37" s="17">
        <v>3</v>
      </c>
      <c r="D37" s="17" t="s">
        <v>27</v>
      </c>
      <c r="E37" s="17" t="s">
        <v>27</v>
      </c>
      <c r="F37" s="17" t="s">
        <v>95</v>
      </c>
      <c r="G37" s="22">
        <v>40753</v>
      </c>
      <c r="H37" s="20">
        <v>0.83333333333333337</v>
      </c>
      <c r="I37" s="31" t="s">
        <v>10</v>
      </c>
      <c r="J37" s="25">
        <v>25</v>
      </c>
      <c r="K37" s="32" t="s">
        <v>32</v>
      </c>
      <c r="L37" s="30" t="s">
        <v>96</v>
      </c>
      <c r="M37" s="28"/>
      <c r="N37" s="35"/>
      <c r="O37" s="43">
        <v>15000</v>
      </c>
      <c r="P37" s="44">
        <f t="shared" si="0"/>
        <v>3000</v>
      </c>
      <c r="Q37" s="45">
        <f t="shared" si="1"/>
        <v>12000</v>
      </c>
      <c r="R37" s="46"/>
      <c r="S37" s="47"/>
      <c r="T37" s="47"/>
      <c r="U37" s="47"/>
      <c r="V37" s="48"/>
      <c r="W37" s="39">
        <f t="shared" si="2"/>
        <v>0</v>
      </c>
      <c r="X37" s="41"/>
      <c r="Y37" s="49">
        <f t="shared" si="4"/>
        <v>12000</v>
      </c>
      <c r="Z37" s="50"/>
    </row>
    <row r="38" spans="1:26" ht="25.5">
      <c r="A38" s="16">
        <v>3127</v>
      </c>
      <c r="B38" s="21" t="s">
        <v>95</v>
      </c>
      <c r="C38" s="17">
        <v>3</v>
      </c>
      <c r="D38" s="17" t="s">
        <v>27</v>
      </c>
      <c r="E38" s="17" t="s">
        <v>27</v>
      </c>
      <c r="F38" s="17" t="s">
        <v>95</v>
      </c>
      <c r="G38" s="22">
        <v>40754</v>
      </c>
      <c r="H38" s="20">
        <v>0.45833333333333331</v>
      </c>
      <c r="I38" s="31" t="s">
        <v>10</v>
      </c>
      <c r="J38" s="25">
        <v>26</v>
      </c>
      <c r="K38" s="26" t="s">
        <v>110</v>
      </c>
      <c r="L38" s="30" t="s">
        <v>96</v>
      </c>
      <c r="M38" s="28"/>
      <c r="N38" s="35"/>
      <c r="O38" s="43">
        <v>15000</v>
      </c>
      <c r="P38" s="44">
        <f t="shared" si="0"/>
        <v>3000</v>
      </c>
      <c r="Q38" s="45">
        <f t="shared" si="1"/>
        <v>12000</v>
      </c>
      <c r="R38" s="46"/>
      <c r="S38" s="47"/>
      <c r="T38" s="47"/>
      <c r="U38" s="47">
        <v>1650</v>
      </c>
      <c r="V38" s="48"/>
      <c r="W38" s="39">
        <f t="shared" si="2"/>
        <v>1650</v>
      </c>
      <c r="X38" s="41"/>
      <c r="Y38" s="49">
        <f t="shared" si="4"/>
        <v>10350</v>
      </c>
      <c r="Z38" s="50"/>
    </row>
    <row r="39" spans="1:26">
      <c r="A39" s="16">
        <v>3128</v>
      </c>
      <c r="B39" s="21" t="s">
        <v>95</v>
      </c>
      <c r="C39" s="17">
        <v>3</v>
      </c>
      <c r="D39" s="17" t="s">
        <v>27</v>
      </c>
      <c r="E39" s="17" t="s">
        <v>27</v>
      </c>
      <c r="F39" s="17" t="s">
        <v>95</v>
      </c>
      <c r="G39" s="22">
        <v>40754</v>
      </c>
      <c r="H39" s="20">
        <v>0.54166666666666663</v>
      </c>
      <c r="I39" s="31" t="s">
        <v>10</v>
      </c>
      <c r="J39" s="25">
        <v>18</v>
      </c>
      <c r="K39" s="32" t="s">
        <v>32</v>
      </c>
      <c r="L39" s="30" t="s">
        <v>96</v>
      </c>
      <c r="M39" s="28"/>
      <c r="N39" s="35"/>
      <c r="O39" s="43">
        <v>15000</v>
      </c>
      <c r="P39" s="44">
        <f t="shared" si="0"/>
        <v>3000</v>
      </c>
      <c r="Q39" s="45">
        <f t="shared" si="1"/>
        <v>12000</v>
      </c>
      <c r="R39" s="46"/>
      <c r="S39" s="47"/>
      <c r="T39" s="47"/>
      <c r="U39" s="47"/>
      <c r="V39" s="48"/>
      <c r="W39" s="39">
        <f t="shared" si="2"/>
        <v>0</v>
      </c>
      <c r="X39" s="41"/>
      <c r="Y39" s="49">
        <f t="shared" si="4"/>
        <v>12000</v>
      </c>
      <c r="Z39" s="56"/>
    </row>
  </sheetData>
  <mergeCells count="3">
    <mergeCell ref="A9:H9"/>
    <mergeCell ref="I9:M9"/>
    <mergeCell ref="O9:Z9"/>
  </mergeCells>
  <dataValidations count="1">
    <dataValidation type="list" allowBlank="1" showInputMessage="1" showErrorMessage="1" errorTitle="PUESTO" error="SELECCIONE EL PUESTO CORRECTO" sqref="I11:I39">
      <formula1>"ARBITRO,ASISTENTE 1,ASISTENTE 2,CUARTO ARBITRO,VISOR"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</vt:lpstr>
      <vt:lpstr>programacion Partidos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Nuñez Hidalgo</dc:creator>
  <cp:lastModifiedBy>Guillermo Nuñez Hidalgo</cp:lastModifiedBy>
  <dcterms:created xsi:type="dcterms:W3CDTF">2011-08-01T20:44:53Z</dcterms:created>
  <dcterms:modified xsi:type="dcterms:W3CDTF">2011-08-01T21:02:10Z</dcterms:modified>
</cp:coreProperties>
</file>