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hidePivotFieldList="1"/>
  <bookViews>
    <workbookView xWindow="0" yWindow="0" windowWidth="16380" windowHeight="8190" activeTab="2"/>
  </bookViews>
  <sheets>
    <sheet name="BOLETAS" sheetId="15" r:id="rId1"/>
    <sheet name="ARBITROS" sheetId="12" r:id="rId2"/>
    <sheet name="PROGRAMACION" sheetId="11" r:id="rId3"/>
    <sheet name="PLANILLA DE PAGOS" sheetId="13" r:id="rId4"/>
    <sheet name="resumen de cobros" sheetId="17" r:id="rId5"/>
  </sheets>
  <externalReferences>
    <externalReference r:id="rId6"/>
  </externalReferences>
  <definedNames>
    <definedName name="_xlnm.Print_Area" localSheetId="1">ARBITROS!$A$2:$E$71</definedName>
    <definedName name="_xlnm.Print_Area" localSheetId="0">BOLETAS!$A$1:$H$7</definedName>
    <definedName name="_xlnm.Print_Area" localSheetId="3">'PLANILLA DE PAGOS'!#REF!</definedName>
    <definedName name="_xlnm.Print_Area" localSheetId="2">PROGRAMACION!$A$6:$M$33</definedName>
    <definedName name="_xlnm.Print_Area" localSheetId="4">'resumen de cobros'!$A$1:$I$10</definedName>
    <definedName name="Excel_BuiltIn__FilterDatabase_11">PROGRAMACION!$A$6:$Z$14</definedName>
    <definedName name="_xlnm.Print_Titles" localSheetId="1">ARBITROS!$11:$11</definedName>
    <definedName name="_xlnm.Print_Titles" localSheetId="2">PROGRAMACION!$6:$8</definedName>
  </definedNames>
  <calcPr calcId="125725"/>
  <pivotCaches>
    <pivotCache cacheId="29" r:id="rId7"/>
  </pivotCaches>
</workbook>
</file>

<file path=xl/calcChain.xml><?xml version="1.0" encoding="utf-8"?>
<calcChain xmlns="http://schemas.openxmlformats.org/spreadsheetml/2006/main">
  <c r="AA37" i="11"/>
  <c r="P33" l="1"/>
  <c r="S33"/>
  <c r="T33"/>
  <c r="U33"/>
  <c r="V33"/>
  <c r="W33"/>
  <c r="Z33"/>
  <c r="Y30" l="1"/>
  <c r="Q30"/>
  <c r="R30" s="1"/>
  <c r="AA30" s="1"/>
  <c r="K30"/>
  <c r="Y29"/>
  <c r="R29"/>
  <c r="AA29" s="1"/>
  <c r="Q29"/>
  <c r="K29"/>
  <c r="Y27"/>
  <c r="Q27"/>
  <c r="R27" s="1"/>
  <c r="K27"/>
  <c r="Y26"/>
  <c r="Q26"/>
  <c r="R26" s="1"/>
  <c r="K26"/>
  <c r="Y25"/>
  <c r="Q25"/>
  <c r="R25" s="1"/>
  <c r="K25"/>
  <c r="Y24"/>
  <c r="Q24"/>
  <c r="R24" s="1"/>
  <c r="K24"/>
  <c r="Y23"/>
  <c r="Q23"/>
  <c r="R23" s="1"/>
  <c r="K23"/>
  <c r="Y15"/>
  <c r="Q15"/>
  <c r="R15" s="1"/>
  <c r="K15"/>
  <c r="Y28"/>
  <c r="Q28"/>
  <c r="R28" s="1"/>
  <c r="K28"/>
  <c r="Y17"/>
  <c r="Q17"/>
  <c r="R17" s="1"/>
  <c r="K17"/>
  <c r="Y16"/>
  <c r="Q16"/>
  <c r="R16" s="1"/>
  <c r="K16"/>
  <c r="A10"/>
  <c r="A11" s="1"/>
  <c r="A12" s="1"/>
  <c r="A13" s="1"/>
  <c r="A14" s="1"/>
  <c r="Y13"/>
  <c r="Q13"/>
  <c r="R13" s="1"/>
  <c r="K13"/>
  <c r="Y12"/>
  <c r="Q12"/>
  <c r="R12" s="1"/>
  <c r="K12"/>
  <c r="Y11"/>
  <c r="Q11"/>
  <c r="R11" s="1"/>
  <c r="K11"/>
  <c r="Y10"/>
  <c r="Q10"/>
  <c r="R10" s="1"/>
  <c r="K10"/>
  <c r="K9"/>
  <c r="K14"/>
  <c r="K18"/>
  <c r="K19"/>
  <c r="K20"/>
  <c r="K21"/>
  <c r="K22"/>
  <c r="K31"/>
  <c r="K32"/>
  <c r="R31"/>
  <c r="X31"/>
  <c r="Y22"/>
  <c r="Q22"/>
  <c r="R22" s="1"/>
  <c r="Y21"/>
  <c r="Q21"/>
  <c r="R21" s="1"/>
  <c r="Y20"/>
  <c r="Q20"/>
  <c r="R20" s="1"/>
  <c r="Y19"/>
  <c r="Q19"/>
  <c r="R19" s="1"/>
  <c r="Y18"/>
  <c r="Q18"/>
  <c r="R18" s="1"/>
  <c r="Y9"/>
  <c r="E83" i="12"/>
  <c r="E84"/>
  <c r="E85"/>
  <c r="E86"/>
  <c r="Q9" i="11"/>
  <c r="Q14"/>
  <c r="R14" s="1"/>
  <c r="E82" i="12"/>
  <c r="F8" i="17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Y14" i="11"/>
  <c r="E12" i="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R9" i="11" l="1"/>
  <c r="R33" s="1"/>
  <c r="Q33"/>
  <c r="Y31"/>
  <c r="X33"/>
  <c r="Y33"/>
  <c r="AA10"/>
  <c r="AA15"/>
  <c r="AA23"/>
  <c r="AA27"/>
  <c r="AA24"/>
  <c r="AA25"/>
  <c r="AA26"/>
  <c r="AA22"/>
  <c r="AA28"/>
  <c r="A15"/>
  <c r="A16" s="1"/>
  <c r="A17" s="1"/>
  <c r="A18" s="1"/>
  <c r="A19" s="1"/>
  <c r="A20" s="1"/>
  <c r="AA12"/>
  <c r="AA16"/>
  <c r="AA21"/>
  <c r="AA17"/>
  <c r="AA13"/>
  <c r="AA11"/>
  <c r="AA14"/>
  <c r="AA19"/>
  <c r="AA31"/>
  <c r="AA18"/>
  <c r="AA20"/>
  <c r="AA9"/>
  <c r="AA33" l="1"/>
  <c r="A21"/>
  <c r="A22" l="1"/>
  <c r="A23" s="1"/>
  <c r="A24" s="1"/>
  <c r="A25" s="1"/>
  <c r="A26" s="1"/>
  <c r="A27" s="1"/>
  <c r="A28" s="1"/>
  <c r="A29" s="1"/>
  <c r="A30" s="1"/>
</calcChain>
</file>

<file path=xl/sharedStrings.xml><?xml version="1.0" encoding="utf-8"?>
<sst xmlns="http://schemas.openxmlformats.org/spreadsheetml/2006/main" count="622" uniqueCount="272">
  <si>
    <t>CAT</t>
  </si>
  <si>
    <t>LUGAR</t>
  </si>
  <si>
    <t>FECHA</t>
  </si>
  <si>
    <t>HORA</t>
  </si>
  <si>
    <t xml:space="preserve">SEMANA </t>
  </si>
  <si>
    <t>CONSE</t>
  </si>
  <si>
    <t>TORNEO</t>
  </si>
  <si>
    <t>CASA</t>
  </si>
  <si>
    <t>VISITA</t>
  </si>
  <si>
    <t>ARBITRO</t>
  </si>
  <si>
    <t>PUESTO</t>
  </si>
  <si>
    <t>OBSERV</t>
  </si>
  <si>
    <t>RECIBO</t>
  </si>
  <si>
    <t>DIETA ARBITRAL</t>
  </si>
  <si>
    <t>A PAGAR</t>
  </si>
  <si>
    <t>TIENDA</t>
  </si>
  <si>
    <t>Soda</t>
  </si>
  <si>
    <t>Total
Rebajos</t>
  </si>
  <si>
    <t>MAS VIATICOS</t>
  </si>
  <si>
    <t>Total a Depositar</t>
  </si>
  <si>
    <t>MORA BARBOZA ALBERTO</t>
  </si>
  <si>
    <t>NAVARRO CASTRO JORGE</t>
  </si>
  <si>
    <t>BEJARANO VALVERDE LUIS</t>
  </si>
  <si>
    <t xml:space="preserve">SANCHEZ MENDOZA OLMAN </t>
  </si>
  <si>
    <t>GRANADOS SALAZAR RIGOBERTO</t>
  </si>
  <si>
    <t>ALVARADO SOLANO CARLOS</t>
  </si>
  <si>
    <t>DIAZ REYES JOHNNY</t>
  </si>
  <si>
    <t>CRUZ CRUZ ISRAEL</t>
  </si>
  <si>
    <t>AGUIRRE GARCES FERNANDO</t>
  </si>
  <si>
    <t>HERNANDEZ LOPEZ ALBERTO</t>
  </si>
  <si>
    <t>ARAYA DURAN JUAN JOSE</t>
  </si>
  <si>
    <t>CAMACHO JIMENEZ RAFAEL</t>
  </si>
  <si>
    <t>MORALES JIMENEZ ALVARO</t>
  </si>
  <si>
    <t>ALVARADO PADILLA JUAN CARLOS</t>
  </si>
  <si>
    <t>ANGULO CUBERO CARLOS</t>
  </si>
  <si>
    <t>AZOFEIFA BARRANTES ALEJANDRO</t>
  </si>
  <si>
    <t>BALTODANO BALTODANO FABIAN</t>
  </si>
  <si>
    <t>CHAVEZ BADILLA LUIS</t>
  </si>
  <si>
    <t>DURAN BEJARANO MARIA JOSE</t>
  </si>
  <si>
    <t>FERNANDEZ AMADOR RICARDO</t>
  </si>
  <si>
    <t>GONZALEZ SANCHEZ OSCAR</t>
  </si>
  <si>
    <t>MARTINEZ MENA FREDDY</t>
  </si>
  <si>
    <t>MONGE MUÑOZ ALLISON</t>
  </si>
  <si>
    <t>NAVARRO BUZANO MAURICIO</t>
  </si>
  <si>
    <t>NAVARRO TORRES PEDRO</t>
  </si>
  <si>
    <t>PEÑALOSA CRUZ JASON</t>
  </si>
  <si>
    <t>ROJAS VILLALOBOS  ANTONY</t>
  </si>
  <si>
    <t>SEGURA TORRES DENNIS</t>
  </si>
  <si>
    <t>SEGURA RETANA MANUEL</t>
  </si>
  <si>
    <t>SOLANO MUÑOZ GEOVANNY</t>
  </si>
  <si>
    <t>SOLORZANO RIVERA JOSE OVIDIO</t>
  </si>
  <si>
    <t>SOTO SANABRIA LAURA</t>
  </si>
  <si>
    <t>VARGAS MONTES JOSE</t>
  </si>
  <si>
    <t>Cordinador</t>
  </si>
  <si>
    <t>Socorro
Mutuo</t>
  </si>
  <si>
    <t>% ACAF</t>
  </si>
  <si>
    <t>CODIGO</t>
  </si>
  <si>
    <t>NOMBRE</t>
  </si>
  <si>
    <t>OCHOA GOMEZ LUIS</t>
  </si>
  <si>
    <t>Total general</t>
  </si>
  <si>
    <t>MENDEZ GABRIEL</t>
  </si>
  <si>
    <t>OBANDO DIEGO</t>
  </si>
  <si>
    <t>(en blanco)</t>
  </si>
  <si>
    <t>DELGADO HECTOR</t>
  </si>
  <si>
    <t>Suma de Total a Depositar</t>
  </si>
  <si>
    <t>001-0274862-2</t>
  </si>
  <si>
    <t>AGUERO ROJAS ROXANA</t>
  </si>
  <si>
    <t>001-0293102-8</t>
  </si>
  <si>
    <t>AGUIRRE GARCES JOSE F</t>
  </si>
  <si>
    <t>483-0002931-9</t>
  </si>
  <si>
    <t>001-0757409-6</t>
  </si>
  <si>
    <t>BEJARANO PERAZA FLOR ALICIA</t>
  </si>
  <si>
    <t>915-0022949-0</t>
  </si>
  <si>
    <t>BOLANOS BOLANOS MAURICIO</t>
  </si>
  <si>
    <t>935-0014905-5</t>
  </si>
  <si>
    <t>CALDERON ROJAS VICTOR JULIO</t>
  </si>
  <si>
    <t>001-0709266-0</t>
  </si>
  <si>
    <t>CASTILLO CAMPOS YOHANY GERARDO</t>
  </si>
  <si>
    <t>001-0210035-5</t>
  </si>
  <si>
    <t>CEDENO GUZMAN GLEEN</t>
  </si>
  <si>
    <t>907-0019701-7</t>
  </si>
  <si>
    <t>CHAVES BADILLA EDWIN</t>
  </si>
  <si>
    <t>903-0008272-4</t>
  </si>
  <si>
    <t>935-0014851-2</t>
  </si>
  <si>
    <t>001-0597860-2</t>
  </si>
  <si>
    <t>GONZALEZ GUTIERREZ RANDALL ROD</t>
  </si>
  <si>
    <t>935-0014827-0</t>
  </si>
  <si>
    <t>001-1082489-8</t>
  </si>
  <si>
    <t>GRANADOS CERDAS JOSE FRANCISCO</t>
  </si>
  <si>
    <t>925-0007848-4</t>
  </si>
  <si>
    <t>909-0017792-0</t>
  </si>
  <si>
    <t>JIMENEZ BOLANOS OLIVIER</t>
  </si>
  <si>
    <t>923-0008639-8</t>
  </si>
  <si>
    <t>001-0559272-0</t>
  </si>
  <si>
    <t>MEJIA DELGADO SIRLENY VANESSA</t>
  </si>
  <si>
    <t>905-0024864-9</t>
  </si>
  <si>
    <t>MESEN SEQUEIRA HECTOR RICARDO</t>
  </si>
  <si>
    <t>362-0015946-8</t>
  </si>
  <si>
    <t>MONGE RODRIGUEZ JOSE FRANCISCO</t>
  </si>
  <si>
    <t>001-0235515-9</t>
  </si>
  <si>
    <t>MORALES CALDERON MARIO ALBERTO</t>
  </si>
  <si>
    <t>001-0552966-2</t>
  </si>
  <si>
    <t>NUNEZ HIDALGO GUILLERMO</t>
  </si>
  <si>
    <t>362-0008060-8</t>
  </si>
  <si>
    <t>PEREZ SANCHEZ CRISTINA</t>
  </si>
  <si>
    <t>001-0147555-0</t>
  </si>
  <si>
    <t>QUESADA FERNANDEZ JOSE ALBERTO</t>
  </si>
  <si>
    <t>913-0012650-0</t>
  </si>
  <si>
    <t>RODRIGUEZ PEREZ BRYAN ANDRES</t>
  </si>
  <si>
    <t>954-0009972-4</t>
  </si>
  <si>
    <t>001-0505866-0</t>
  </si>
  <si>
    <t>SEGURA VARGAS GUILLERMO GERARD</t>
  </si>
  <si>
    <t>001-0416777-5</t>
  </si>
  <si>
    <t>SILES BRIZUELA JORGE ARTURO</t>
  </si>
  <si>
    <t>001-0965077-6</t>
  </si>
  <si>
    <t>VALDIVIA ELIZONDO INGRID PATRI</t>
  </si>
  <si>
    <t>001-0965106-3</t>
  </si>
  <si>
    <t>VARGAS VALDIVIA KENNETH GEOVAN</t>
  </si>
  <si>
    <t>943-0005870-0</t>
  </si>
  <si>
    <t>VARGAS VILLALOBOS MARCO ANTONI</t>
  </si>
  <si>
    <t>cuenta</t>
  </si>
  <si>
    <t>a nombre</t>
  </si>
  <si>
    <t>Depositar a:</t>
  </si>
  <si>
    <t>PEREZ SOLIS ALEXANDER</t>
  </si>
  <si>
    <t>ARRIETA BARRANTES ANDRES</t>
  </si>
  <si>
    <t>936-0000925-3</t>
  </si>
  <si>
    <t>VARGAS MONTES JOSE GABRIEL</t>
  </si>
  <si>
    <t>482-0001306-4</t>
  </si>
  <si>
    <t>908-0001419-2</t>
  </si>
  <si>
    <t>BEJARANO VALVERDE LUIS FERNAND</t>
  </si>
  <si>
    <t>001-0442386-0</t>
  </si>
  <si>
    <t>935-0014846-6</t>
  </si>
  <si>
    <t>AZOFEIFA BARRANTES ALEJANDRO J</t>
  </si>
  <si>
    <t>001-1059538-4</t>
  </si>
  <si>
    <t>FERNANDEZ AMADOR RICARDO ANTON</t>
  </si>
  <si>
    <t>935-0014724-9</t>
  </si>
  <si>
    <t>001-0214178-7</t>
  </si>
  <si>
    <t>SANCHEZ MENDOZA OLMAN GERARDO</t>
  </si>
  <si>
    <t>920-0001861-9</t>
  </si>
  <si>
    <t>ANGULO CUBERO CARLOS LUIS</t>
  </si>
  <si>
    <t>001-0626506-5</t>
  </si>
  <si>
    <t>001-0848798-7</t>
  </si>
  <si>
    <t>ZUNIGA MOLINA GEINER ABEL</t>
  </si>
  <si>
    <t>ZUÑIGA MOLINA GEINER ABEL</t>
  </si>
  <si>
    <t>001-1143192-0</t>
  </si>
  <si>
    <t>ARRIETA BARRANTES WILLIAM ANDR</t>
  </si>
  <si>
    <t>907-0006578-1</t>
  </si>
  <si>
    <t>CAMACHO JIMENEZ RAFAEL ABILIO</t>
  </si>
  <si>
    <t>001-0308400-0</t>
  </si>
  <si>
    <t>CHAVES BADILLA LUIS</t>
  </si>
  <si>
    <t>488-0000823-0</t>
  </si>
  <si>
    <t>SOTO SANABRIA LAURA ELENA</t>
  </si>
  <si>
    <t>001-0401662-9</t>
  </si>
  <si>
    <t>Asistencia</t>
  </si>
  <si>
    <t>DESIGNACIONES</t>
  </si>
  <si>
    <t>"ESTUDIANTE" VARGAS KENNET</t>
  </si>
  <si>
    <t>ESCUELA DE CAPACITACION</t>
  </si>
  <si>
    <t>NOMBRAMIENTOS OFICIAL</t>
  </si>
  <si>
    <t>NO INDICA</t>
  </si>
  <si>
    <t>"ESTUDIANTE" NAVARRO ROLANDO</t>
  </si>
  <si>
    <t>SI</t>
  </si>
  <si>
    <t>FILIAL TARRAZU</t>
  </si>
  <si>
    <t xml:space="preserve">275-0019257-0 </t>
  </si>
  <si>
    <t>CALVO ROBLES BERNY</t>
  </si>
  <si>
    <t>001-1186109-6</t>
  </si>
  <si>
    <t>FALLAS VEGA RODOLFO</t>
  </si>
  <si>
    <t>QUESADA AVALOS FELIX</t>
  </si>
  <si>
    <t>483-0004070-3</t>
  </si>
  <si>
    <t>NAVARRO OBANDO ROLANDO</t>
  </si>
  <si>
    <t>275-00150843</t>
  </si>
  <si>
    <t>"ESTUDIANTE" PINEDA BENJAMIN</t>
  </si>
  <si>
    <t>Suma de DIETA ARBITRAL</t>
  </si>
  <si>
    <t>Valores</t>
  </si>
  <si>
    <t>Suma de MAS VIATICOS</t>
  </si>
  <si>
    <t>Monto depositado</t>
  </si>
  <si>
    <t>Diferencia</t>
  </si>
  <si>
    <t># deposito</t>
  </si>
  <si>
    <t>Resumen de pagos</t>
  </si>
  <si>
    <t>CESAR SIQUIRRES</t>
  </si>
  <si>
    <t>CHAVES BADILLA CARLOS</t>
  </si>
  <si>
    <t>001-12065560</t>
  </si>
  <si>
    <t>PINEDA AVILA BENJAMIN</t>
  </si>
  <si>
    <t>001-12064254</t>
  </si>
  <si>
    <t>CALERO MIRANDA JUAN RAMON</t>
  </si>
  <si>
    <t>001-03112560</t>
  </si>
  <si>
    <t>907-00421774</t>
  </si>
  <si>
    <t>40 ANIVERSARIO</t>
  </si>
  <si>
    <t>TIERRA BLANCA CARTAGO</t>
  </si>
  <si>
    <t>DON LUIS BRENES 83719883</t>
  </si>
  <si>
    <t>AMISTAD</t>
  </si>
  <si>
    <t>TORNEOS PAVAS</t>
  </si>
  <si>
    <t>PAVAS CENTRO</t>
  </si>
  <si>
    <t>CEDENO GUZMAN GLEN</t>
  </si>
  <si>
    <t>CALERO JUAN RAMON PADRE</t>
  </si>
  <si>
    <t>CALERO JUAN RAMON HIJO</t>
  </si>
  <si>
    <t xml:space="preserve">CARVAJAL VARGAS MARIO </t>
  </si>
  <si>
    <t>"ESTUDIANTE" JIMENEZ VILLALOBOS ENRIQUE</t>
  </si>
  <si>
    <t>QUESADA FELIX</t>
  </si>
  <si>
    <t>FALLAS VEGA ALEJANDRO RODOLFO</t>
  </si>
  <si>
    <t>FILIAL SIQUIRRES</t>
  </si>
  <si>
    <t>FILIAL LIMON</t>
  </si>
  <si>
    <t>FILIAL SANTA CRUZ</t>
  </si>
  <si>
    <t>FILIAL BRIBRI</t>
  </si>
  <si>
    <t>Columna1</t>
  </si>
  <si>
    <t>LUZ</t>
  </si>
  <si>
    <t>MULTAS</t>
  </si>
  <si>
    <t>40 Regalon</t>
  </si>
  <si>
    <t>JUNIOR</t>
  </si>
  <si>
    <t>AS ROMA</t>
  </si>
  <si>
    <t>DOÑA LIGIA 87730942</t>
  </si>
  <si>
    <t>COPA INTERDISTRITAL ATENAS COMITÉ CANTONAL DE DEPORTES</t>
  </si>
  <si>
    <t>DON JESUS CAMPOS 87208355</t>
  </si>
  <si>
    <t>DEP DERBY</t>
  </si>
  <si>
    <t>TORNEO FEMENINO LA CARPIO</t>
  </si>
  <si>
    <t>URUCA</t>
  </si>
  <si>
    <t>DOÑA KATTIA 22201737 TIEMPOS 30 Y 30</t>
  </si>
  <si>
    <t>COCORI CARTAGO</t>
  </si>
  <si>
    <t/>
  </si>
  <si>
    <t>XXX LO RECOGEN EN ESTACION DE BUS DE ATENAS UNA HORA ANTES A LAS 12:00 DEJAR INFORME ARBITRAL SI VIAJA EN BUS COMUNICAR AL REPRESENTANTE SE ADJUNTA LISTA.</t>
  </si>
  <si>
    <t>QUIROS</t>
  </si>
  <si>
    <t>SONY</t>
  </si>
  <si>
    <t>JAGUARES</t>
  </si>
  <si>
    <t>BANFIELD</t>
  </si>
  <si>
    <t>CEBOLLEROS</t>
  </si>
  <si>
    <t>SANTA EULALIA DE ATENAS</t>
  </si>
  <si>
    <t>PINOS</t>
  </si>
  <si>
    <t>SAN AGUSTIN</t>
  </si>
  <si>
    <t>PURRAL</t>
  </si>
  <si>
    <t>EVOLUTION</t>
  </si>
  <si>
    <t>ASISTENTE 1</t>
  </si>
  <si>
    <t>ASISTENTE 2</t>
  </si>
  <si>
    <t>ACAF PLANILLA  SEMANAL NORMAL FECHAS DEL 12 Y 13  DE NOVIEMBRE DEL  2011</t>
  </si>
  <si>
    <t>RIVER</t>
  </si>
  <si>
    <t>POTRERO CERRADO</t>
  </si>
  <si>
    <t>SAN GERARDO DE CARTAGO</t>
  </si>
  <si>
    <t>EL ALTO</t>
  </si>
  <si>
    <t>XXX CUADRANGULAR FINAL</t>
  </si>
  <si>
    <t>TIERRA BLANCA</t>
  </si>
  <si>
    <t>BOCA</t>
  </si>
  <si>
    <t>TOROS</t>
  </si>
  <si>
    <t>LOCOS</t>
  </si>
  <si>
    <t>SEMIFINALES</t>
  </si>
  <si>
    <t>SEMIFINALES  XXXXXX</t>
  </si>
  <si>
    <t>COLEGIO DE CONTADORES</t>
  </si>
  <si>
    <t>AMIGOS CONTADORES</t>
  </si>
  <si>
    <t>DEPORTIVO FUSION</t>
  </si>
  <si>
    <t>DOÑA LINDSAY</t>
  </si>
  <si>
    <t>AMISTOSO</t>
  </si>
  <si>
    <t>UNED</t>
  </si>
  <si>
    <t>HEREDIA</t>
  </si>
  <si>
    <t>TURRIALBA</t>
  </si>
  <si>
    <t>DONMAX UNED 88567052</t>
  </si>
  <si>
    <t>CLASIFICACION</t>
  </si>
  <si>
    <t>SAN BARTOLOME, BARVA DE HEREDIA</t>
  </si>
  <si>
    <t>MERCADO</t>
  </si>
  <si>
    <t>SANTA EULALIA</t>
  </si>
  <si>
    <t>LA CORNETA</t>
  </si>
  <si>
    <t>BARRIO SAN JOSE SUR</t>
  </si>
  <si>
    <t>MUNDO 2000</t>
  </si>
  <si>
    <t>RIO GRANDE</t>
  </si>
  <si>
    <t>ESTADIO MUNICIPAL DE ATENAS</t>
  </si>
  <si>
    <t>ESTANQUILLO</t>
  </si>
  <si>
    <t>OLIVOS</t>
  </si>
  <si>
    <t xml:space="preserve">BARRIO JESUS </t>
  </si>
  <si>
    <t>BREMEN</t>
  </si>
  <si>
    <t>VIP</t>
  </si>
  <si>
    <t>DON JESUS CAMPOS 87208355  XXX</t>
  </si>
  <si>
    <t>DON JESUS CAMPOS 87208355 XXXX</t>
  </si>
  <si>
    <t>LEON XXIII</t>
  </si>
  <si>
    <t>PANTERAS</t>
  </si>
  <si>
    <t>DEPENDE DE ESTE JUEGO EL CAMPEON</t>
  </si>
  <si>
    <t>CONSOLACION PARA DEFINIR ULTIMO LUGAR DE  TORNEO</t>
  </si>
</sst>
</file>

<file path=xl/styles.xml><?xml version="1.0" encoding="utf-8"?>
<styleSheet xmlns="http://schemas.openxmlformats.org/spreadsheetml/2006/main">
  <numFmts count="8">
    <numFmt numFmtId="43" formatCode="_(* #,##0.00_);_(* \(#,##0.00\);_(* &quot;-&quot;??_);_(@_)"/>
    <numFmt numFmtId="164" formatCode="_-* #,##0.00&quot; €&quot;_-;\-* #,##0.00&quot; €&quot;_-;_-* \-??&quot; €&quot;_-;_-@_-"/>
    <numFmt numFmtId="165" formatCode="_(* #,##0&quot; pta&quot;_);_(* \(#,##0&quot; pta)&quot;;_(* \-??&quot; pta&quot;_);_(@_)"/>
    <numFmt numFmtId="166" formatCode="#,##0.00\ _€;[Red]#,##0.00\ _€"/>
    <numFmt numFmtId="167" formatCode="_-* #,##0.00\ _€_-;\-* #,##0.00\ _€_-;_-* \-??\ _€_-;_-@_-"/>
    <numFmt numFmtId="168" formatCode="0;[Red]0"/>
    <numFmt numFmtId="169" formatCode="[$-140A]ddd\ d\ mmm"/>
    <numFmt numFmtId="170" formatCode="h:mm"/>
  </numFmts>
  <fonts count="37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b/>
      <sz val="10"/>
      <color theme="1"/>
      <name val="Arial"/>
      <family val="2"/>
    </font>
    <font>
      <sz val="10"/>
      <color rgb="FF666666"/>
      <name val="Arial"/>
      <family val="2"/>
    </font>
    <font>
      <b/>
      <sz val="9"/>
      <color theme="1"/>
      <name val="Arial"/>
      <family val="2"/>
    </font>
    <font>
      <b/>
      <sz val="14"/>
      <color theme="3" tint="0.3999755851924192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8"/>
        <bgColor indexed="58"/>
      </patternFill>
    </fill>
    <fill>
      <patternFill patternType="solid">
        <fgColor indexed="22"/>
        <bgColor indexed="22"/>
      </patternFill>
    </fill>
    <fill>
      <patternFill patternType="solid">
        <fgColor indexed="50"/>
        <bgColor indexed="22"/>
      </patternFill>
    </fill>
    <fill>
      <patternFill patternType="solid">
        <fgColor indexed="55"/>
        <bgColor indexed="26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7E9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theme="0" tint="-0.14999847407452621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22"/>
      </patternFill>
    </fill>
    <fill>
      <patternFill patternType="solid">
        <fgColor theme="6" tint="0.39997558519241921"/>
        <bgColor indexed="26"/>
      </patternFill>
    </fill>
    <fill>
      <patternFill patternType="solid">
        <fgColor theme="0"/>
        <bgColor indexed="26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medium">
        <color indexed="8"/>
      </right>
      <top style="thin">
        <color theme="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4" borderId="0" applyNumberFormat="0" applyBorder="0" applyAlignment="0" applyProtection="0"/>
    <xf numFmtId="0" fontId="4" fillId="16" borderId="1" applyNumberFormat="0" applyAlignment="0" applyProtection="0"/>
    <xf numFmtId="0" fontId="5" fillId="1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164" fontId="18" fillId="0" borderId="0" applyFill="0" applyBorder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18" fillId="23" borderId="4" applyNumberFormat="0" applyAlignment="0" applyProtection="0"/>
    <xf numFmtId="0" fontId="11" fillId="16" borderId="5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7" fillId="0" borderId="8" applyNumberFormat="0" applyFill="0" applyAlignment="0" applyProtection="0"/>
    <xf numFmtId="0" fontId="17" fillId="0" borderId="9" applyNumberFormat="0" applyFill="0" applyAlignment="0" applyProtection="0"/>
    <xf numFmtId="165" fontId="18" fillId="0" borderId="0" applyFill="0" applyBorder="0" applyAlignment="0" applyProtection="0"/>
  </cellStyleXfs>
  <cellXfs count="150">
    <xf numFmtId="0" fontId="0" fillId="0" borderId="0" xfId="0"/>
    <xf numFmtId="0" fontId="0" fillId="0" borderId="0" xfId="0" applyFont="1" applyFill="1" applyAlignment="1" applyProtection="1">
      <alignment vertical="center" wrapText="1"/>
      <protection hidden="1"/>
    </xf>
    <xf numFmtId="0" fontId="0" fillId="0" borderId="0" xfId="0" applyFont="1" applyFill="1" applyAlignment="1" applyProtection="1">
      <alignment horizontal="center" vertical="center" wrapText="1"/>
      <protection locked="0"/>
    </xf>
    <xf numFmtId="0" fontId="0" fillId="0" borderId="1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Font="1" applyFill="1" applyAlignment="1" applyProtection="1">
      <alignment vertical="center" wrapText="1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166" fontId="0" fillId="24" borderId="0" xfId="0" applyNumberFormat="1" applyFont="1" applyFill="1" applyAlignment="1" applyProtection="1">
      <alignment horizontal="center" vertical="center" wrapText="1"/>
      <protection locked="0"/>
    </xf>
    <xf numFmtId="0" fontId="19" fillId="0" borderId="11" xfId="0" applyFont="1" applyFill="1" applyBorder="1" applyAlignment="1" applyProtection="1">
      <alignment vertical="center"/>
      <protection locked="0"/>
    </xf>
    <xf numFmtId="0" fontId="0" fillId="0" borderId="12" xfId="0" applyFont="1" applyFill="1" applyBorder="1" applyAlignment="1" applyProtection="1">
      <alignment vertical="center" wrapText="1"/>
      <protection locked="0"/>
    </xf>
    <xf numFmtId="0" fontId="0" fillId="25" borderId="0" xfId="0" applyFont="1" applyFill="1" applyBorder="1" applyAlignment="1" applyProtection="1">
      <alignment vertical="center" wrapText="1"/>
      <protection locked="0"/>
    </xf>
    <xf numFmtId="0" fontId="19" fillId="0" borderId="13" xfId="0" applyFont="1" applyFill="1" applyBorder="1" applyAlignment="1" applyProtection="1">
      <alignment vertical="center"/>
      <protection locked="0"/>
    </xf>
    <xf numFmtId="0" fontId="19" fillId="0" borderId="0" xfId="0" applyFont="1" applyFill="1" applyBorder="1" applyAlignment="1" applyProtection="1">
      <alignment vertical="center"/>
      <protection locked="0"/>
    </xf>
    <xf numFmtId="0" fontId="19" fillId="0" borderId="0" xfId="0" applyFont="1" applyFill="1" applyBorder="1" applyAlignment="1" applyProtection="1">
      <alignment horizontal="left" vertical="center" wrapText="1"/>
      <protection locked="0"/>
    </xf>
    <xf numFmtId="0" fontId="19" fillId="0" borderId="14" xfId="0" applyFont="1" applyFill="1" applyBorder="1" applyAlignment="1" applyProtection="1">
      <alignment horizontal="left" vertical="center" wrapText="1"/>
      <protection locked="0"/>
    </xf>
    <xf numFmtId="0" fontId="19" fillId="0" borderId="14" xfId="0" applyFont="1" applyFill="1" applyBorder="1" applyAlignment="1" applyProtection="1">
      <alignment vertical="center" wrapText="1"/>
      <protection locked="0"/>
    </xf>
    <xf numFmtId="0" fontId="0" fillId="0" borderId="15" xfId="0" applyFont="1" applyBorder="1" applyAlignment="1" applyProtection="1">
      <alignment horizontal="center" vertical="center" wrapText="1"/>
      <protection locked="0"/>
    </xf>
    <xf numFmtId="0" fontId="0" fillId="0" borderId="15" xfId="0" applyFont="1" applyBorder="1" applyAlignment="1" applyProtection="1">
      <alignment vertical="center" wrapText="1"/>
      <protection locked="0"/>
    </xf>
    <xf numFmtId="0" fontId="0" fillId="0" borderId="15" xfId="0" applyFont="1" applyFill="1" applyBorder="1" applyAlignment="1" applyProtection="1">
      <alignment horizontal="left" vertical="center" wrapText="1"/>
      <protection locked="0"/>
    </xf>
    <xf numFmtId="166" fontId="0" fillId="24" borderId="1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6" xfId="0" applyFont="1" applyFill="1" applyBorder="1" applyAlignment="1" applyProtection="1">
      <alignment horizontal="left" vertical="center" wrapText="1"/>
      <protection locked="0"/>
    </xf>
    <xf numFmtId="0" fontId="28" fillId="29" borderId="17" xfId="0" applyFont="1" applyFill="1" applyBorder="1" applyAlignment="1" applyProtection="1">
      <alignment horizontal="center" vertical="center" wrapText="1"/>
      <protection locked="0"/>
    </xf>
    <xf numFmtId="0" fontId="28" fillId="29" borderId="18" xfId="0" applyFont="1" applyFill="1" applyBorder="1" applyAlignment="1" applyProtection="1">
      <alignment horizontal="center" vertical="center" wrapText="1"/>
      <protection locked="0"/>
    </xf>
    <xf numFmtId="0" fontId="28" fillId="29" borderId="19" xfId="0" applyFont="1" applyFill="1" applyBorder="1" applyAlignment="1" applyProtection="1">
      <alignment horizontal="center" vertical="center" wrapText="1"/>
      <protection locked="0"/>
    </xf>
    <xf numFmtId="166" fontId="28" fillId="30" borderId="20" xfId="0" applyNumberFormat="1" applyFont="1" applyFill="1" applyBorder="1" applyAlignment="1" applyProtection="1">
      <alignment horizontal="center" vertical="center" textRotation="255" wrapText="1"/>
      <protection locked="0"/>
    </xf>
    <xf numFmtId="0" fontId="28" fillId="29" borderId="21" xfId="0" applyFont="1" applyFill="1" applyBorder="1" applyAlignment="1" applyProtection="1">
      <alignment horizontal="center" vertical="center" wrapText="1"/>
      <protection locked="0"/>
    </xf>
    <xf numFmtId="0" fontId="28" fillId="29" borderId="22" xfId="0" applyFont="1" applyFill="1" applyBorder="1" applyAlignment="1" applyProtection="1">
      <alignment horizontal="center" vertical="center" wrapText="1"/>
      <protection locked="0"/>
    </xf>
    <xf numFmtId="0" fontId="28" fillId="31" borderId="22" xfId="0" applyFont="1" applyFill="1" applyBorder="1" applyAlignment="1" applyProtection="1">
      <alignment horizontal="center" vertical="center" wrapText="1"/>
      <protection locked="0"/>
    </xf>
    <xf numFmtId="167" fontId="28" fillId="31" borderId="20" xfId="0" applyNumberFormat="1" applyFont="1" applyFill="1" applyBorder="1" applyAlignment="1" applyProtection="1">
      <alignment horizontal="center" vertical="center" wrapText="1"/>
      <protection locked="0"/>
    </xf>
    <xf numFmtId="167" fontId="28" fillId="31" borderId="23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7" xfId="0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/>
    <xf numFmtId="167" fontId="0" fillId="0" borderId="24" xfId="0" applyNumberFormat="1" applyFont="1" applyFill="1" applyBorder="1" applyAlignment="1" applyProtection="1">
      <alignment vertical="center" wrapText="1"/>
      <protection locked="0"/>
    </xf>
    <xf numFmtId="167" fontId="28" fillId="31" borderId="25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9" fillId="32" borderId="0" xfId="0" applyFont="1" applyFill="1" applyAlignment="1">
      <alignment wrapText="1"/>
    </xf>
    <xf numFmtId="0" fontId="29" fillId="32" borderId="0" xfId="0" applyFont="1" applyFill="1" applyAlignment="1">
      <alignment horizontal="left" wrapText="1"/>
    </xf>
    <xf numFmtId="0" fontId="0" fillId="0" borderId="37" xfId="0" applyFont="1" applyBorder="1" applyAlignment="1">
      <alignment horizontal="left"/>
    </xf>
    <xf numFmtId="0" fontId="30" fillId="29" borderId="22" xfId="0" applyFont="1" applyFill="1" applyBorder="1" applyAlignment="1" applyProtection="1">
      <alignment horizontal="center" vertical="center" textRotation="255"/>
      <protection locked="0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Border="1" applyAlignment="1">
      <alignment horizontal="left"/>
    </xf>
    <xf numFmtId="0" fontId="29" fillId="32" borderId="0" xfId="0" applyFont="1" applyFill="1" applyBorder="1" applyAlignment="1">
      <alignment horizontal="left"/>
    </xf>
    <xf numFmtId="0" fontId="19" fillId="0" borderId="0" xfId="0" pivotButton="1" applyFont="1" applyAlignment="1">
      <alignment horizontal="left"/>
    </xf>
    <xf numFmtId="169" fontId="0" fillId="0" borderId="0" xfId="0" applyNumberFormat="1"/>
    <xf numFmtId="19" fontId="0" fillId="0" borderId="0" xfId="0" applyNumberFormat="1"/>
    <xf numFmtId="0" fontId="21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0" fontId="29" fillId="32" borderId="0" xfId="0" applyFont="1" applyFill="1" applyBorder="1" applyAlignment="1">
      <alignment horizontal="left"/>
    </xf>
    <xf numFmtId="0" fontId="0" fillId="0" borderId="0" xfId="0" pivotButton="1" applyAlignment="1">
      <alignment horizontal="center"/>
    </xf>
    <xf numFmtId="0" fontId="19" fillId="0" borderId="0" xfId="0" pivotButton="1" applyFont="1" applyAlignment="1">
      <alignment horizontal="center"/>
    </xf>
    <xf numFmtId="0" fontId="0" fillId="0" borderId="0" xfId="0" applyAlignment="1">
      <alignment horizontal="center" vertical="center"/>
    </xf>
    <xf numFmtId="0" fontId="22" fillId="0" borderId="0" xfId="0" pivotButton="1" applyFont="1" applyAlignment="1">
      <alignment horizontal="center" vertical="center"/>
    </xf>
    <xf numFmtId="3" fontId="0" fillId="33" borderId="0" xfId="0" applyNumberFormat="1" applyFill="1"/>
    <xf numFmtId="0" fontId="31" fillId="0" borderId="0" xfId="0" applyFont="1" applyAlignment="1">
      <alignment vertical="center"/>
    </xf>
    <xf numFmtId="3" fontId="23" fillId="26" borderId="26" xfId="0" applyNumberFormat="1" applyFont="1" applyFill="1" applyBorder="1" applyAlignment="1" applyProtection="1">
      <alignment horizontal="center" vertical="center" wrapText="1"/>
      <protection locked="0"/>
    </xf>
    <xf numFmtId="3" fontId="23" fillId="0" borderId="26" xfId="0" applyNumberFormat="1" applyFont="1" applyFill="1" applyBorder="1" applyAlignment="1" applyProtection="1">
      <alignment horizontal="center" vertical="center" wrapText="1"/>
      <protection locked="0"/>
    </xf>
    <xf numFmtId="168" fontId="25" fillId="27" borderId="26" xfId="0" applyNumberFormat="1" applyFont="1" applyFill="1" applyBorder="1" applyAlignment="1" applyProtection="1">
      <alignment vertical="center" wrapText="1"/>
      <protection locked="0"/>
    </xf>
    <xf numFmtId="3" fontId="25" fillId="28" borderId="26" xfId="0" applyNumberFormat="1" applyFont="1" applyFill="1" applyBorder="1" applyAlignment="1" applyProtection="1">
      <alignment vertical="center" wrapText="1"/>
    </xf>
    <xf numFmtId="168" fontId="25" fillId="0" borderId="28" xfId="0" applyNumberFormat="1" applyFont="1" applyFill="1" applyBorder="1" applyAlignment="1" applyProtection="1">
      <alignment vertical="center" wrapText="1"/>
      <protection locked="0"/>
    </xf>
    <xf numFmtId="0" fontId="23" fillId="0" borderId="26" xfId="0" applyFont="1" applyFill="1" applyBorder="1" applyAlignment="1" applyProtection="1">
      <alignment horizontal="center" vertical="center" wrapText="1"/>
      <protection locked="0"/>
    </xf>
    <xf numFmtId="3" fontId="23" fillId="0" borderId="26" xfId="0" applyNumberFormat="1" applyFont="1" applyFill="1" applyBorder="1" applyAlignment="1" applyProtection="1">
      <alignment horizontal="center" vertical="center" wrapText="1"/>
    </xf>
    <xf numFmtId="3" fontId="23" fillId="0" borderId="29" xfId="0" applyNumberFormat="1" applyFont="1" applyFill="1" applyBorder="1" applyAlignment="1" applyProtection="1">
      <alignment horizontal="center" vertical="center" wrapText="1"/>
      <protection locked="0"/>
    </xf>
    <xf numFmtId="3" fontId="23" fillId="0" borderId="26" xfId="0" applyNumberFormat="1" applyFont="1" applyFill="1" applyBorder="1" applyAlignment="1" applyProtection="1">
      <alignment vertical="center" wrapText="1"/>
    </xf>
    <xf numFmtId="3" fontId="23" fillId="0" borderId="26" xfId="0" applyNumberFormat="1" applyFont="1" applyFill="1" applyBorder="1" applyAlignment="1" applyProtection="1">
      <alignment vertical="center" wrapText="1"/>
      <protection locked="0"/>
    </xf>
    <xf numFmtId="3" fontId="32" fillId="34" borderId="30" xfId="0" applyNumberFormat="1" applyFont="1" applyFill="1" applyBorder="1" applyAlignment="1" applyProtection="1">
      <alignment horizontal="center" vertical="center" wrapText="1"/>
      <protection locked="0"/>
    </xf>
    <xf numFmtId="3" fontId="28" fillId="36" borderId="30" xfId="0" applyNumberFormat="1" applyFont="1" applyFill="1" applyBorder="1" applyAlignment="1" applyProtection="1">
      <alignment vertical="center" wrapText="1"/>
    </xf>
    <xf numFmtId="0" fontId="32" fillId="34" borderId="33" xfId="0" applyFont="1" applyFill="1" applyBorder="1" applyAlignment="1" applyProtection="1">
      <alignment horizontal="center" vertical="center" wrapText="1"/>
      <protection locked="0"/>
    </xf>
    <xf numFmtId="168" fontId="28" fillId="35" borderId="33" xfId="0" applyNumberFormat="1" applyFont="1" applyFill="1" applyBorder="1" applyAlignment="1" applyProtection="1">
      <alignment vertical="center" wrapText="1"/>
      <protection locked="0"/>
    </xf>
    <xf numFmtId="3" fontId="23" fillId="26" borderId="33" xfId="0" applyNumberFormat="1" applyFont="1" applyFill="1" applyBorder="1" applyAlignment="1" applyProtection="1">
      <alignment horizontal="center" vertical="center" wrapText="1"/>
      <protection locked="0"/>
    </xf>
    <xf numFmtId="3" fontId="32" fillId="34" borderId="33" xfId="0" applyNumberFormat="1" applyFont="1" applyFill="1" applyBorder="1" applyAlignment="1" applyProtection="1">
      <alignment horizontal="center" vertical="center" wrapText="1"/>
      <protection locked="0"/>
    </xf>
    <xf numFmtId="3" fontId="32" fillId="34" borderId="33" xfId="0" applyNumberFormat="1" applyFont="1" applyFill="1" applyBorder="1" applyAlignment="1" applyProtection="1">
      <alignment horizontal="center" vertical="center" wrapText="1"/>
    </xf>
    <xf numFmtId="3" fontId="32" fillId="34" borderId="33" xfId="0" applyNumberFormat="1" applyFont="1" applyFill="1" applyBorder="1" applyAlignment="1" applyProtection="1">
      <alignment vertical="center" wrapText="1"/>
    </xf>
    <xf numFmtId="167" fontId="26" fillId="0" borderId="24" xfId="0" applyNumberFormat="1" applyFont="1" applyFill="1" applyBorder="1" applyAlignment="1" applyProtection="1">
      <alignment vertical="center" wrapText="1"/>
      <protection locked="0"/>
    </xf>
    <xf numFmtId="3" fontId="27" fillId="24" borderId="26" xfId="0" applyNumberFormat="1" applyFont="1" applyFill="1" applyBorder="1" applyAlignment="1" applyProtection="1">
      <alignment vertical="center" wrapText="1"/>
      <protection locked="0"/>
    </xf>
    <xf numFmtId="3" fontId="27" fillId="24" borderId="34" xfId="0" applyNumberFormat="1" applyFont="1" applyFill="1" applyBorder="1" applyAlignment="1" applyProtection="1">
      <alignment vertical="center" wrapText="1"/>
      <protection locked="0"/>
    </xf>
    <xf numFmtId="3" fontId="34" fillId="24" borderId="33" xfId="0" applyNumberFormat="1" applyFont="1" applyFill="1" applyBorder="1" applyAlignment="1" applyProtection="1">
      <alignment vertical="center" wrapText="1"/>
      <protection locked="0"/>
    </xf>
    <xf numFmtId="0" fontId="26" fillId="0" borderId="0" xfId="0" applyFont="1" applyBorder="1" applyAlignment="1">
      <alignment horizontal="center"/>
    </xf>
    <xf numFmtId="0" fontId="26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37" borderId="26" xfId="0" applyFont="1" applyFill="1" applyBorder="1" applyAlignment="1" applyProtection="1">
      <alignment horizontal="center" vertical="center" wrapText="1"/>
      <protection locked="0"/>
    </xf>
    <xf numFmtId="167" fontId="0" fillId="0" borderId="24" xfId="0" applyNumberFormat="1" applyFont="1" applyFill="1" applyBorder="1" applyAlignment="1" applyProtection="1">
      <alignment vertical="center"/>
      <protection locked="0"/>
    </xf>
    <xf numFmtId="167" fontId="28" fillId="31" borderId="25" xfId="0" applyNumberFormat="1" applyFont="1" applyFill="1" applyBorder="1" applyAlignment="1" applyProtection="1">
      <alignment horizontal="center" vertical="center" wrapText="1"/>
      <protection locked="0"/>
    </xf>
    <xf numFmtId="167" fontId="32" fillId="0" borderId="38" xfId="0" applyNumberFormat="1" applyFont="1" applyFill="1" applyBorder="1" applyAlignment="1">
      <alignment vertical="center" wrapText="1"/>
    </xf>
    <xf numFmtId="167" fontId="32" fillId="0" borderId="38" xfId="0" applyNumberFormat="1" applyFont="1" applyFill="1" applyBorder="1" applyAlignment="1">
      <alignment vertical="center"/>
    </xf>
    <xf numFmtId="0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43" fontId="0" fillId="0" borderId="0" xfId="0" applyNumberFormat="1"/>
    <xf numFmtId="3" fontId="23" fillId="38" borderId="26" xfId="0" applyNumberFormat="1" applyFont="1" applyFill="1" applyBorder="1" applyAlignment="1" applyProtection="1">
      <alignment vertical="center" wrapText="1"/>
    </xf>
    <xf numFmtId="168" fontId="24" fillId="0" borderId="28" xfId="0" applyNumberFormat="1" applyFont="1" applyFill="1" applyBorder="1" applyAlignment="1" applyProtection="1">
      <alignment vertical="center" wrapText="1"/>
      <protection locked="0"/>
    </xf>
    <xf numFmtId="0" fontId="24" fillId="37" borderId="26" xfId="0" applyFont="1" applyFill="1" applyBorder="1" applyAlignment="1" applyProtection="1">
      <alignment horizontal="center" vertical="center" wrapText="1"/>
      <protection locked="0"/>
    </xf>
    <xf numFmtId="0" fontId="25" fillId="37" borderId="27" xfId="0" applyFont="1" applyFill="1" applyBorder="1" applyAlignment="1" applyProtection="1">
      <alignment vertical="center" wrapText="1"/>
      <protection locked="0"/>
    </xf>
    <xf numFmtId="0" fontId="24" fillId="37" borderId="33" xfId="0" applyFont="1" applyFill="1" applyBorder="1" applyAlignment="1" applyProtection="1">
      <alignment horizontal="center" vertical="center" wrapText="1"/>
      <protection locked="0"/>
    </xf>
    <xf numFmtId="0" fontId="25" fillId="37" borderId="33" xfId="0" applyFont="1" applyFill="1" applyBorder="1" applyAlignment="1" applyProtection="1">
      <alignment vertical="center" wrapText="1"/>
      <protection locked="0"/>
    </xf>
    <xf numFmtId="0" fontId="0" fillId="0" borderId="0" xfId="0" applyNumberFormat="1"/>
    <xf numFmtId="0" fontId="24" fillId="39" borderId="26" xfId="0" applyFont="1" applyFill="1" applyBorder="1" applyAlignment="1" applyProtection="1">
      <alignment horizontal="center" vertical="center" wrapText="1"/>
      <protection locked="0"/>
    </xf>
    <xf numFmtId="169" fontId="24" fillId="39" borderId="26" xfId="0" applyNumberFormat="1" applyFont="1" applyFill="1" applyBorder="1" applyAlignment="1" applyProtection="1">
      <alignment horizontal="center" vertical="center" wrapText="1"/>
      <protection locked="0"/>
    </xf>
    <xf numFmtId="20" fontId="24" fillId="39" borderId="34" xfId="0" applyNumberFormat="1" applyFont="1" applyFill="1" applyBorder="1" applyAlignment="1" applyProtection="1">
      <alignment horizontal="center" vertical="center" wrapText="1"/>
      <protection locked="0"/>
    </xf>
    <xf numFmtId="0" fontId="25" fillId="26" borderId="26" xfId="0" applyFont="1" applyFill="1" applyBorder="1" applyAlignment="1" applyProtection="1">
      <alignment vertical="center" wrapText="1"/>
      <protection locked="0"/>
    </xf>
    <xf numFmtId="168" fontId="24" fillId="0" borderId="29" xfId="0" applyNumberFormat="1" applyFont="1" applyFill="1" applyBorder="1" applyAlignment="1" applyProtection="1">
      <alignment vertical="center" wrapText="1"/>
      <protection locked="0"/>
    </xf>
    <xf numFmtId="167" fontId="18" fillId="0" borderId="24" xfId="0" applyNumberFormat="1" applyFont="1" applyFill="1" applyBorder="1" applyAlignment="1" applyProtection="1">
      <alignment vertical="center" wrapText="1"/>
      <protection locked="0"/>
    </xf>
    <xf numFmtId="0" fontId="24" fillId="39" borderId="26" xfId="0" applyFont="1" applyFill="1" applyBorder="1" applyAlignment="1" applyProtection="1">
      <alignment vertical="center" wrapText="1"/>
      <protection locked="0"/>
    </xf>
    <xf numFmtId="0" fontId="24" fillId="37" borderId="26" xfId="0" applyFont="1" applyFill="1" applyBorder="1" applyAlignment="1" applyProtection="1">
      <alignment horizontal="left" vertical="center" wrapText="1"/>
      <protection locked="0"/>
    </xf>
    <xf numFmtId="0" fontId="24" fillId="37" borderId="33" xfId="0" applyFont="1" applyFill="1" applyBorder="1" applyAlignment="1" applyProtection="1">
      <alignment horizontal="left" vertical="center" wrapText="1"/>
      <protection locked="0"/>
    </xf>
    <xf numFmtId="168" fontId="24" fillId="0" borderId="29" xfId="0" applyNumberFormat="1" applyFont="1" applyFill="1" applyBorder="1" applyAlignment="1" applyProtection="1">
      <alignment horizontal="left" vertical="center" wrapText="1"/>
      <protection locked="0"/>
    </xf>
    <xf numFmtId="0" fontId="24" fillId="37" borderId="34" xfId="0" applyFont="1" applyFill="1" applyBorder="1" applyAlignment="1" applyProtection="1">
      <alignment horizontal="center" vertical="center" wrapText="1"/>
      <protection locked="0"/>
    </xf>
    <xf numFmtId="168" fontId="24" fillId="38" borderId="33" xfId="0" applyNumberFormat="1" applyFont="1" applyFill="1" applyBorder="1" applyAlignment="1" applyProtection="1">
      <alignment horizontal="left" vertical="center" wrapText="1"/>
      <protection locked="0"/>
    </xf>
    <xf numFmtId="168" fontId="24" fillId="38" borderId="29" xfId="0" applyNumberFormat="1" applyFont="1" applyFill="1" applyBorder="1" applyAlignment="1" applyProtection="1">
      <alignment horizontal="left" vertical="center" wrapText="1"/>
      <protection locked="0"/>
    </xf>
    <xf numFmtId="168" fontId="33" fillId="38" borderId="33" xfId="0" applyNumberFormat="1" applyFont="1" applyFill="1" applyBorder="1" applyAlignment="1" applyProtection="1">
      <alignment horizontal="left" vertical="center" wrapText="1"/>
      <protection locked="0"/>
    </xf>
    <xf numFmtId="168" fontId="35" fillId="0" borderId="29" xfId="0" applyNumberFormat="1" applyFont="1" applyFill="1" applyBorder="1" applyAlignment="1" applyProtection="1">
      <alignment horizontal="left" vertical="center" wrapText="1"/>
      <protection locked="0"/>
    </xf>
    <xf numFmtId="0" fontId="23" fillId="37" borderId="26" xfId="0" applyFont="1" applyFill="1" applyBorder="1" applyAlignment="1" applyProtection="1">
      <alignment horizontal="center" vertical="center" wrapText="1"/>
      <protection locked="0"/>
    </xf>
    <xf numFmtId="169" fontId="23" fillId="37" borderId="26" xfId="0" applyNumberFormat="1" applyFont="1" applyFill="1" applyBorder="1" applyAlignment="1" applyProtection="1">
      <alignment horizontal="center" vertical="center" wrapText="1"/>
      <protection locked="0"/>
    </xf>
    <xf numFmtId="20" fontId="23" fillId="37" borderId="34" xfId="0" applyNumberFormat="1" applyFont="1" applyFill="1" applyBorder="1" applyAlignment="1" applyProtection="1">
      <alignment horizontal="center" vertical="center" wrapText="1"/>
      <protection locked="0"/>
    </xf>
    <xf numFmtId="0" fontId="0" fillId="37" borderId="26" xfId="0" applyNumberFormat="1" applyFont="1" applyFill="1" applyBorder="1" applyAlignment="1" applyProtection="1">
      <alignment horizontal="center" vertical="center" wrapText="1"/>
      <protection hidden="1"/>
    </xf>
    <xf numFmtId="0" fontId="23" fillId="37" borderId="33" xfId="0" applyFont="1" applyFill="1" applyBorder="1" applyAlignment="1" applyProtection="1">
      <alignment horizontal="center" vertical="center" wrapText="1"/>
      <protection locked="0"/>
    </xf>
    <xf numFmtId="170" fontId="23" fillId="37" borderId="33" xfId="0" applyNumberFormat="1" applyFont="1" applyFill="1" applyBorder="1" applyAlignment="1" applyProtection="1">
      <alignment horizontal="center" vertical="center" wrapText="1"/>
      <protection locked="0"/>
    </xf>
    <xf numFmtId="0" fontId="23" fillId="37" borderId="29" xfId="0" applyFont="1" applyFill="1" applyBorder="1" applyAlignment="1" applyProtection="1">
      <alignment horizontal="center" vertical="center" wrapText="1"/>
      <protection locked="0"/>
    </xf>
    <xf numFmtId="0" fontId="24" fillId="38" borderId="36" xfId="0" applyFont="1" applyFill="1" applyBorder="1" applyAlignment="1" applyProtection="1">
      <alignment vertical="center" wrapText="1"/>
      <protection locked="0"/>
    </xf>
    <xf numFmtId="0" fontId="36" fillId="37" borderId="26" xfId="0" applyFont="1" applyFill="1" applyBorder="1" applyAlignment="1" applyProtection="1">
      <alignment horizontal="center" vertical="center" wrapText="1"/>
      <protection locked="0"/>
    </xf>
    <xf numFmtId="0" fontId="36" fillId="37" borderId="26" xfId="0" applyNumberFormat="1" applyFont="1" applyFill="1" applyBorder="1" applyAlignment="1" applyProtection="1">
      <alignment horizontal="center" vertical="center" wrapText="1"/>
      <protection hidden="1"/>
    </xf>
    <xf numFmtId="0" fontId="35" fillId="26" borderId="26" xfId="0" applyFont="1" applyFill="1" applyBorder="1" applyAlignment="1" applyProtection="1">
      <alignment vertical="center" wrapText="1"/>
      <protection locked="0"/>
    </xf>
    <xf numFmtId="0" fontId="24" fillId="33" borderId="36" xfId="0" applyFont="1" applyFill="1" applyBorder="1" applyAlignment="1" applyProtection="1">
      <alignment vertical="center" wrapText="1"/>
      <protection locked="0"/>
    </xf>
    <xf numFmtId="0" fontId="35" fillId="26" borderId="27" xfId="0" applyFont="1" applyFill="1" applyBorder="1" applyAlignment="1" applyProtection="1">
      <alignment vertical="center" wrapText="1"/>
      <protection locked="0"/>
    </xf>
    <xf numFmtId="0" fontId="31" fillId="0" borderId="0" xfId="0" applyFont="1" applyAlignment="1">
      <alignment horizontal="center" vertical="center"/>
    </xf>
    <xf numFmtId="3" fontId="27" fillId="40" borderId="26" xfId="0" applyNumberFormat="1" applyFont="1" applyFill="1" applyBorder="1" applyAlignment="1" applyProtection="1">
      <alignment vertical="center" wrapText="1"/>
      <protection locked="0"/>
    </xf>
    <xf numFmtId="3" fontId="23" fillId="38" borderId="26" xfId="0" applyNumberFormat="1" applyFont="1" applyFill="1" applyBorder="1" applyAlignment="1" applyProtection="1">
      <alignment vertical="center" wrapText="1"/>
      <protection locked="0"/>
    </xf>
    <xf numFmtId="3" fontId="27" fillId="40" borderId="34" xfId="0" applyNumberFormat="1" applyFont="1" applyFill="1" applyBorder="1" applyAlignment="1" applyProtection="1">
      <alignment vertical="center" wrapText="1"/>
      <protection locked="0"/>
    </xf>
    <xf numFmtId="3" fontId="27" fillId="41" borderId="26" xfId="0" applyNumberFormat="1" applyFont="1" applyFill="1" applyBorder="1" applyAlignment="1" applyProtection="1">
      <alignment vertical="center" wrapText="1"/>
      <protection locked="0"/>
    </xf>
    <xf numFmtId="3" fontId="27" fillId="41" borderId="34" xfId="0" applyNumberFormat="1" applyFont="1" applyFill="1" applyBorder="1" applyAlignment="1" applyProtection="1">
      <alignment vertical="center" wrapText="1"/>
      <protection locked="0"/>
    </xf>
    <xf numFmtId="0" fontId="23" fillId="38" borderId="39" xfId="0" applyFont="1" applyFill="1" applyBorder="1" applyAlignment="1" applyProtection="1">
      <alignment vertical="center" wrapText="1"/>
      <protection locked="0"/>
    </xf>
    <xf numFmtId="0" fontId="24" fillId="37" borderId="30" xfId="0" applyFont="1" applyFill="1" applyBorder="1" applyAlignment="1" applyProtection="1">
      <alignment vertical="center" wrapText="1"/>
      <protection locked="0"/>
    </xf>
    <xf numFmtId="0" fontId="24" fillId="37" borderId="30" xfId="0" applyFont="1" applyFill="1" applyBorder="1" applyAlignment="1" applyProtection="1">
      <alignment horizontal="center" vertical="center" wrapText="1"/>
      <protection locked="0"/>
    </xf>
    <xf numFmtId="169" fontId="24" fillId="37" borderId="30" xfId="0" applyNumberFormat="1" applyFont="1" applyFill="1" applyBorder="1" applyAlignment="1" applyProtection="1">
      <alignment horizontal="center" vertical="center" wrapText="1"/>
      <protection locked="0"/>
    </xf>
    <xf numFmtId="20" fontId="24" fillId="37" borderId="35" xfId="0" applyNumberFormat="1" applyFont="1" applyFill="1" applyBorder="1" applyAlignment="1" applyProtection="1">
      <alignment horizontal="center" vertical="center" wrapText="1"/>
      <protection locked="0"/>
    </xf>
    <xf numFmtId="0" fontId="25" fillId="37" borderId="40" xfId="0" applyFont="1" applyFill="1" applyBorder="1" applyAlignment="1" applyProtection="1">
      <alignment vertical="center" wrapText="1"/>
      <protection locked="0"/>
    </xf>
    <xf numFmtId="0" fontId="0" fillId="37" borderId="30" xfId="0" applyFont="1" applyFill="1" applyBorder="1" applyAlignment="1" applyProtection="1">
      <alignment horizontal="center" vertical="center" wrapText="1"/>
      <protection locked="0"/>
    </xf>
    <xf numFmtId="0" fontId="0" fillId="37" borderId="30" xfId="0" applyFont="1" applyFill="1" applyBorder="1" applyAlignment="1" applyProtection="1">
      <alignment horizontal="center" vertical="center" wrapText="1"/>
      <protection hidden="1"/>
    </xf>
    <xf numFmtId="168" fontId="24" fillId="38" borderId="31" xfId="0" applyNumberFormat="1" applyFont="1" applyFill="1" applyBorder="1" applyAlignment="1" applyProtection="1">
      <alignment vertical="center" wrapText="1"/>
      <protection locked="0"/>
    </xf>
    <xf numFmtId="168" fontId="25" fillId="0" borderId="32" xfId="0" applyNumberFormat="1" applyFont="1" applyFill="1" applyBorder="1" applyAlignment="1" applyProtection="1">
      <alignment vertical="center" wrapText="1"/>
      <protection locked="0"/>
    </xf>
    <xf numFmtId="168" fontId="25" fillId="27" borderId="30" xfId="0" applyNumberFormat="1" applyFont="1" applyFill="1" applyBorder="1" applyAlignment="1" applyProtection="1">
      <alignment vertical="center" wrapText="1"/>
      <protection locked="0"/>
    </xf>
    <xf numFmtId="0" fontId="23" fillId="0" borderId="30" xfId="0" applyFont="1" applyFill="1" applyBorder="1" applyAlignment="1" applyProtection="1">
      <alignment horizontal="center" vertical="center" wrapText="1"/>
      <protection locked="0"/>
    </xf>
    <xf numFmtId="3" fontId="23" fillId="0" borderId="30" xfId="0" applyNumberFormat="1" applyFont="1" applyFill="1" applyBorder="1" applyAlignment="1" applyProtection="1">
      <alignment vertical="center" wrapText="1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uro" xfId="31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1" xfId="39" builtinId="16" customBuiltin="1"/>
    <cellStyle name="Título 2" xfId="40" builtinId="17" customBuiltin="1"/>
    <cellStyle name="Título 3" xfId="41" builtinId="18" customBuiltin="1"/>
    <cellStyle name="Total" xfId="42" builtinId="25" customBuiltin="1"/>
    <cellStyle name="Währung" xfId="43"/>
  </cellStyles>
  <dxfs count="479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font>
        <sz val="11"/>
      </font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5" formatCode="_(* #,##0.00_);_(* \(#,##0.00\);_(* &quot;-&quot;??_);_(@_)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_-* #,##0.00\ _€_-;\-* #,##0.00\ _€_-;_-* \-??\ _€_-;_-@_-"/>
      <fill>
        <patternFill patternType="none">
          <fgColor indexed="64"/>
          <bgColor indexed="65"/>
        </patternFill>
      </fill>
      <alignment horizontal="general" vertical="center" textRotation="0" wrapText="0" indent="0" relativeIndent="0" justifyLastLine="0" shrinkToFit="0" mergeCell="0" readingOrder="0"/>
      <border diagonalUp="0" diagonalDown="0" outline="0">
        <left/>
        <right style="medium">
          <color indexed="8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_-* #,##0.00\ _€_-;\-* #,##0.00\ _€_-;_-* \-??\ _€_-;_-@_-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medium">
          <color indexed="8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8" formatCode="0;[Red]0"/>
      <fill>
        <patternFill patternType="solid">
          <fgColor indexed="22"/>
          <bgColor indexed="50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8" formatCode="0;[Red]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168" formatCode="0;[Red]0"/>
      <fill>
        <patternFill patternType="solid">
          <fgColor indexed="64"/>
          <bgColor theme="0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medium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22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22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22"/>
          <bgColor theme="0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25" formatCode="hh:mm"/>
      <fill>
        <patternFill patternType="solid">
          <fgColor indexed="22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/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169" formatCode="[$-140A]ddd\ d\ mmm"/>
      <fill>
        <patternFill patternType="solid">
          <fgColor indexed="22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22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22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22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22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22"/>
          <bgColor theme="0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font>
        <sz val="11"/>
      </font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5" formatCode="_(* #,##0.00_);_(* \(#,##0.00\);_(* &quot;-&quot;??_);_(@_)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font>
        <sz val="1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5" formatCode="_(* #,##0.00_);_(* \(#,##0.0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sz val="11"/>
      </font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77111117893"/>
        </patternFill>
      </fill>
    </dxf>
    <dxf>
      <fill>
        <patternFill>
          <bgColor theme="0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7" formatCode="_-* #,##0.00\ _€_-;\-* #,##0.00\ _€_-;_-* \-??\ _€_-;_-@_-"/>
      <alignment indent="0" relativeIndent="0" justifyLastLine="0" shrinkToFit="0" mergeCell="0" readingOrder="0"/>
      <border diagonalUp="0" diagonalDown="0" outline="0">
        <right style="medium">
          <color indexed="8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_-* #,##0.00\ _€_-;\-* #,##0.00\ _€_-;_-* \-??\ _€_-;_-@_-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 style="medium">
          <color indexed="8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solid">
          <fgColor indexed="26"/>
          <bgColor indexed="5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3" formatCode="#,##0"/>
      <fill>
        <patternFill patternType="solid">
          <fgColor indexed="26"/>
          <bgColor indexed="9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3" formatCode="#,##0"/>
      <fill>
        <patternFill patternType="solid">
          <fgColor indexed="26"/>
          <bgColor indexed="9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3" formatCode="#,##0"/>
      <fill>
        <patternFill patternType="solid">
          <fgColor indexed="26"/>
          <bgColor indexed="9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3" formatCode="#,##0"/>
      <fill>
        <patternFill patternType="solid">
          <fgColor indexed="26"/>
          <bgColor indexed="9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3" formatCode="#,##0"/>
      <fill>
        <patternFill patternType="solid">
          <fgColor indexed="26"/>
          <bgColor indexed="9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solid">
          <fgColor indexed="22"/>
          <bgColor indexed="22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8" formatCode="0;[Red]0"/>
      <fill>
        <patternFill patternType="solid">
          <fgColor indexed="22"/>
          <bgColor indexed="50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8" formatCode="0;[Red]0"/>
      <fill>
        <patternFill patternType="none">
          <fgColor indexed="64"/>
          <bgColor indexed="65"/>
        </patternFill>
      </fill>
      <alignment horizontal="general" vertical="center" textRotation="0" wrapText="1" indent="0" relativeIndent="0" justifyLastLine="0" shrinkToFit="0" mergeCell="0" readingOrder="0"/>
      <border diagonalUp="0" diagonalDown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168" formatCode="0;[Red]0"/>
      <fill>
        <patternFill patternType="none">
          <fgColor indexed="64"/>
          <bgColor theme="0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0" formatCode="General"/>
      <fill>
        <patternFill patternType="solid">
          <fgColor indexed="22"/>
          <bgColor theme="0"/>
        </patternFill>
      </fill>
      <alignment horizontal="center" vertical="center" textRotation="0" wrapText="1" indent="0" relativeIndent="255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solid">
          <fgColor indexed="22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22"/>
          <bgColor theme="0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25" formatCode="hh:mm"/>
      <fill>
        <patternFill patternType="solid">
          <fgColor indexed="22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169" formatCode="[$-140A]ddd\ d\ mmm"/>
      <fill>
        <patternFill patternType="solid">
          <fgColor indexed="22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22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22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22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22"/>
          <bgColor theme="0"/>
        </patternFill>
      </fill>
      <alignment horizontal="center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22"/>
          <bgColor theme="0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167" formatCode="_-* #,##0.00\ _€_-;\-* #,##0.00\ _€_-;_-* \-??\ _€_-;_-@_-"/>
      <alignment indent="0" relativeIndent="0" justifyLastLine="0" shrinkToFit="0" mergeCell="0" readingOrder="0"/>
      <border diagonalUp="0" diagonalDown="0">
        <right style="medium">
          <color indexed="8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_-* #,##0.00\ _€_-;\-* #,##0.00\ _€_-;_-* \-??\ _€_-;_-@_-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relativeIndent="0" justifyLastLine="0" shrinkToFit="0" mergeCell="0" readingOrder="0"/>
      <border diagonalUp="0" diagonalDown="0">
        <left style="medium">
          <color indexed="8"/>
        </left>
        <right style="medium">
          <color indexed="8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scheme val="none"/>
      </font>
    </dxf>
    <dxf>
      <font>
        <b/>
        <i val="0"/>
        <color rgb="FFFFFF00"/>
      </font>
      <fill>
        <patternFill>
          <bgColor rgb="FFFF00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alignment horizont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CAF/PLANILLAS%202011/PLANILLAS%20OCTUBRE%202011/201143%20NOMBRAMIENTOS%2022%20Y%2023%20%20OCTUBR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OLETAS"/>
      <sheetName val="ARBITROS"/>
      <sheetName val="PROGRAMACION"/>
      <sheetName val="PLANILLA DE PAGOS"/>
      <sheetName val="resumen de cobros"/>
    </sheetNames>
    <sheetDataSet>
      <sheetData sheetId="0"/>
      <sheetData sheetId="1">
        <row r="3">
          <cell r="B3">
            <v>0</v>
          </cell>
        </row>
        <row r="11">
          <cell r="A11" t="str">
            <v>CODIGO</v>
          </cell>
          <cell r="B11" t="str">
            <v>NOMBRE</v>
          </cell>
        </row>
        <row r="12">
          <cell r="A12">
            <v>1</v>
          </cell>
          <cell r="B12" t="str">
            <v>AGUIRRE GARCES FERNANDO</v>
          </cell>
        </row>
        <row r="13">
          <cell r="A13">
            <v>2</v>
          </cell>
          <cell r="B13" t="str">
            <v>ALVARADO PADILLA JUAN CARLOS</v>
          </cell>
        </row>
        <row r="14">
          <cell r="A14">
            <v>3</v>
          </cell>
          <cell r="B14" t="str">
            <v>ALVARADO SOLANO CARLOS</v>
          </cell>
        </row>
        <row r="15">
          <cell r="A15">
            <v>4</v>
          </cell>
          <cell r="B15" t="str">
            <v>ANGULO CUBERO CARLOS</v>
          </cell>
        </row>
        <row r="16">
          <cell r="A16">
            <v>5</v>
          </cell>
          <cell r="B16" t="str">
            <v>ARAYA DURAN JUAN JOSE</v>
          </cell>
        </row>
        <row r="17">
          <cell r="A17">
            <v>6</v>
          </cell>
          <cell r="B17" t="str">
            <v>ARRIETA BARRANTES ANDRES</v>
          </cell>
        </row>
        <row r="18">
          <cell r="A18">
            <v>7</v>
          </cell>
          <cell r="B18" t="str">
            <v>AZOFEIFA BARRANTES ALEJANDRO</v>
          </cell>
        </row>
        <row r="19">
          <cell r="A19">
            <v>8</v>
          </cell>
          <cell r="B19" t="str">
            <v>BALTODANO BALTODANO FABIAN</v>
          </cell>
        </row>
        <row r="20">
          <cell r="A20">
            <v>9</v>
          </cell>
          <cell r="B20" t="str">
            <v>BEJARANO PERAZA FLOR ALICIA</v>
          </cell>
        </row>
        <row r="21">
          <cell r="A21">
            <v>10</v>
          </cell>
          <cell r="B21" t="str">
            <v>BEJARANO VALVERDE LUIS</v>
          </cell>
        </row>
        <row r="22">
          <cell r="A22">
            <v>11</v>
          </cell>
          <cell r="B22" t="str">
            <v>BOLANOS BOLANOS MAURICIO</v>
          </cell>
        </row>
        <row r="23">
          <cell r="A23">
            <v>12</v>
          </cell>
          <cell r="B23" t="str">
            <v>CALDERON ROJAS VICTOR JULIO</v>
          </cell>
        </row>
        <row r="24">
          <cell r="A24">
            <v>13</v>
          </cell>
          <cell r="B24" t="str">
            <v>CAMACHO JIMENEZ RAFAEL</v>
          </cell>
        </row>
        <row r="25">
          <cell r="A25">
            <v>14</v>
          </cell>
          <cell r="B25" t="str">
            <v>CASTILLO CAMPOS YOHANY GERARDO</v>
          </cell>
        </row>
        <row r="26">
          <cell r="A26">
            <v>15</v>
          </cell>
          <cell r="B26" t="str">
            <v>CEDENO GUZMAN GLEN</v>
          </cell>
        </row>
        <row r="27">
          <cell r="A27">
            <v>16</v>
          </cell>
          <cell r="B27" t="str">
            <v>CHAVES BADILLA EDWIN</v>
          </cell>
        </row>
        <row r="28">
          <cell r="A28">
            <v>17</v>
          </cell>
          <cell r="B28" t="str">
            <v>CHAVEZ BADILLA LUIS</v>
          </cell>
        </row>
        <row r="29">
          <cell r="A29">
            <v>18</v>
          </cell>
          <cell r="B29" t="str">
            <v>CRUZ CRUZ ISRAEL</v>
          </cell>
        </row>
        <row r="30">
          <cell r="A30">
            <v>19</v>
          </cell>
          <cell r="B30" t="str">
            <v>DELGADO HECTOR</v>
          </cell>
        </row>
        <row r="31">
          <cell r="A31">
            <v>20</v>
          </cell>
          <cell r="B31" t="str">
            <v>DIAZ REYES JOHNNY</v>
          </cell>
        </row>
        <row r="32">
          <cell r="A32">
            <v>21</v>
          </cell>
          <cell r="B32" t="str">
            <v>DURAN BEJARANO MARIA JOSE</v>
          </cell>
        </row>
        <row r="33">
          <cell r="A33">
            <v>22</v>
          </cell>
          <cell r="B33" t="str">
            <v>ESCUELA DE CAPACITACION</v>
          </cell>
        </row>
        <row r="34">
          <cell r="A34">
            <v>23</v>
          </cell>
          <cell r="B34" t="str">
            <v>FERNANDEZ AMADOR RICARDO</v>
          </cell>
        </row>
        <row r="35">
          <cell r="A35">
            <v>24</v>
          </cell>
          <cell r="B35" t="str">
            <v>GONZALEZ GUTIERREZ RANDALL ROD</v>
          </cell>
        </row>
        <row r="36">
          <cell r="A36">
            <v>25</v>
          </cell>
          <cell r="B36" t="str">
            <v>GONZALEZ SANCHEZ OSCAR</v>
          </cell>
        </row>
        <row r="37">
          <cell r="A37">
            <v>26</v>
          </cell>
          <cell r="B37" t="str">
            <v>GRANADOS CERDAS JOSE FRANCISCO</v>
          </cell>
        </row>
        <row r="38">
          <cell r="A38">
            <v>27</v>
          </cell>
          <cell r="B38" t="str">
            <v>GRANADOS SALAZAR RIGOBERTO</v>
          </cell>
        </row>
        <row r="39">
          <cell r="A39">
            <v>28</v>
          </cell>
          <cell r="B39" t="str">
            <v>HERNANDEZ LOPEZ ALBERTO</v>
          </cell>
        </row>
        <row r="40">
          <cell r="A40">
            <v>29</v>
          </cell>
          <cell r="B40" t="str">
            <v>JIMENEZ BOLANOS OLIVIER</v>
          </cell>
        </row>
        <row r="41">
          <cell r="A41">
            <v>30</v>
          </cell>
          <cell r="B41" t="str">
            <v>MARTINEZ MENA FREDDY</v>
          </cell>
        </row>
        <row r="42">
          <cell r="A42">
            <v>31</v>
          </cell>
          <cell r="B42" t="str">
            <v>MENDEZ GABRIEL</v>
          </cell>
        </row>
        <row r="43">
          <cell r="A43">
            <v>32</v>
          </cell>
          <cell r="B43" t="str">
            <v>MESEN SEQUEIRA HECTOR RICARDO</v>
          </cell>
        </row>
        <row r="44">
          <cell r="A44">
            <v>33</v>
          </cell>
          <cell r="B44" t="str">
            <v>MONGE MUÑOZ ALLISON</v>
          </cell>
        </row>
        <row r="45">
          <cell r="A45">
            <v>34</v>
          </cell>
          <cell r="B45" t="str">
            <v>MONGE RODRIGUEZ JOSE FRANCISCO</v>
          </cell>
        </row>
        <row r="46">
          <cell r="A46">
            <v>35</v>
          </cell>
          <cell r="B46" t="str">
            <v>MORA BARBOZA ALBERTO</v>
          </cell>
        </row>
        <row r="47">
          <cell r="A47">
            <v>36</v>
          </cell>
          <cell r="B47" t="str">
            <v>MORALES CALDERON MARIO ALBERTO</v>
          </cell>
        </row>
        <row r="48">
          <cell r="A48">
            <v>37</v>
          </cell>
          <cell r="B48" t="str">
            <v>MORALES JIMENEZ ALVARO</v>
          </cell>
        </row>
        <row r="49">
          <cell r="A49">
            <v>38</v>
          </cell>
          <cell r="B49" t="str">
            <v>NAVARRO BUZANO MAURICIO</v>
          </cell>
        </row>
        <row r="50">
          <cell r="A50">
            <v>39</v>
          </cell>
          <cell r="B50" t="str">
            <v>NAVARRO CASTRO JORGE</v>
          </cell>
        </row>
        <row r="51">
          <cell r="A51">
            <v>40</v>
          </cell>
          <cell r="B51" t="str">
            <v>NAVARRO TORRES PEDRO</v>
          </cell>
        </row>
        <row r="52">
          <cell r="A52">
            <v>41</v>
          </cell>
          <cell r="B52" t="str">
            <v>NUNEZ HIDALGO GUILLERMO</v>
          </cell>
        </row>
        <row r="53">
          <cell r="A53">
            <v>42</v>
          </cell>
          <cell r="B53" t="str">
            <v>OBANDO DIEGO</v>
          </cell>
        </row>
        <row r="54">
          <cell r="A54">
            <v>43</v>
          </cell>
          <cell r="B54" t="str">
            <v>OCHOA GOMEZ LUIS</v>
          </cell>
        </row>
        <row r="55">
          <cell r="A55">
            <v>44</v>
          </cell>
          <cell r="B55" t="str">
            <v>PEÑALOSA CRUZ JASON</v>
          </cell>
        </row>
        <row r="56">
          <cell r="A56">
            <v>45</v>
          </cell>
          <cell r="B56" t="str">
            <v>PEREZ SOLIS ALEXANDER</v>
          </cell>
        </row>
        <row r="57">
          <cell r="A57">
            <v>46</v>
          </cell>
          <cell r="B57" t="str">
            <v>QUESADA FERNANDEZ JOSE ALBERTO</v>
          </cell>
        </row>
        <row r="58">
          <cell r="A58">
            <v>47</v>
          </cell>
          <cell r="B58" t="str">
            <v>RODRIGUEZ PEREZ BRYAN ANDRES</v>
          </cell>
        </row>
        <row r="59">
          <cell r="A59">
            <v>48</v>
          </cell>
          <cell r="B59" t="str">
            <v>ROJAS VILLALOBOS  ANTONY</v>
          </cell>
        </row>
        <row r="60">
          <cell r="A60">
            <v>49</v>
          </cell>
          <cell r="B60" t="str">
            <v xml:space="preserve">SANCHEZ MENDOZA OLMAN </v>
          </cell>
        </row>
        <row r="61">
          <cell r="A61">
            <v>50</v>
          </cell>
          <cell r="B61" t="str">
            <v>SEGURA RETANA MANUEL</v>
          </cell>
        </row>
        <row r="62">
          <cell r="A62">
            <v>51</v>
          </cell>
          <cell r="B62" t="str">
            <v>SEGURA TORRES DENNIS</v>
          </cell>
        </row>
        <row r="63">
          <cell r="A63">
            <v>52</v>
          </cell>
          <cell r="B63" t="str">
            <v>SEGURA VARGAS GUILLERMO GERARD</v>
          </cell>
        </row>
        <row r="64">
          <cell r="A64">
            <v>53</v>
          </cell>
          <cell r="B64" t="str">
            <v>SILES BRIZUELA JORGE ARTURO</v>
          </cell>
        </row>
        <row r="65">
          <cell r="A65">
            <v>54</v>
          </cell>
          <cell r="B65" t="str">
            <v>SOLANO MUÑOZ GEOVANNY</v>
          </cell>
        </row>
        <row r="66">
          <cell r="A66">
            <v>55</v>
          </cell>
          <cell r="B66" t="str">
            <v>SOLORZANO RIVERA JOSE OVIDIO</v>
          </cell>
        </row>
        <row r="67">
          <cell r="A67">
            <v>56</v>
          </cell>
          <cell r="B67" t="str">
            <v>SOTO SANABRIA LAURA</v>
          </cell>
        </row>
        <row r="68">
          <cell r="A68">
            <v>57</v>
          </cell>
          <cell r="B68" t="str">
            <v>VARGAS MONTES JOSE</v>
          </cell>
        </row>
        <row r="69">
          <cell r="A69">
            <v>58</v>
          </cell>
          <cell r="B69" t="str">
            <v>VARGAS VILLALOBOS MARCO ANTONI</v>
          </cell>
        </row>
        <row r="70">
          <cell r="A70">
            <v>59</v>
          </cell>
          <cell r="B70" t="str">
            <v>ZUÑIGA MOLINA GEINER ABEL</v>
          </cell>
        </row>
        <row r="71">
          <cell r="A71">
            <v>60</v>
          </cell>
          <cell r="B71" t="str">
            <v>FALLAS VEGA ALEJANDRO RODOLFO</v>
          </cell>
        </row>
        <row r="72">
          <cell r="A72">
            <v>61</v>
          </cell>
          <cell r="B72" t="str">
            <v>QUESADA FELIX</v>
          </cell>
        </row>
        <row r="73">
          <cell r="A73">
            <v>62</v>
          </cell>
          <cell r="B73" t="str">
            <v>"ESTUDIANTE" VARGAS KENNET</v>
          </cell>
        </row>
        <row r="74">
          <cell r="A74">
            <v>63</v>
          </cell>
          <cell r="B74" t="str">
            <v>"ESTUDIANTE" NAVARRO ROLANDO</v>
          </cell>
        </row>
        <row r="75">
          <cell r="A75">
            <v>64</v>
          </cell>
          <cell r="B75" t="str">
            <v>FILIAL TARRAZU</v>
          </cell>
        </row>
        <row r="76">
          <cell r="A76">
            <v>65</v>
          </cell>
          <cell r="B76" t="str">
            <v>"ESTUDIANTE" PINEDA BENJAMIN</v>
          </cell>
        </row>
        <row r="77">
          <cell r="A77">
            <v>66</v>
          </cell>
          <cell r="B77" t="str">
            <v>CALERO JUAN RAMON PADRE</v>
          </cell>
        </row>
        <row r="78">
          <cell r="A78">
            <v>67</v>
          </cell>
          <cell r="B78" t="str">
            <v>CALERO JUAN RAMON HIJO</v>
          </cell>
        </row>
        <row r="79">
          <cell r="A79">
            <v>70</v>
          </cell>
          <cell r="B79" t="str">
            <v>CESAR SIQUIRRES</v>
          </cell>
        </row>
        <row r="80">
          <cell r="A80">
            <v>71</v>
          </cell>
          <cell r="B80" t="str">
            <v>CHAVES BADILLA CARLOS</v>
          </cell>
        </row>
        <row r="81">
          <cell r="A81">
            <v>72</v>
          </cell>
          <cell r="B81" t="str">
            <v xml:space="preserve">CARVAJAL VARGAS MARIO </v>
          </cell>
        </row>
        <row r="82">
          <cell r="A82">
            <v>73</v>
          </cell>
          <cell r="B82" t="str">
            <v>"ESTUDIANTE" JIMENEZ VILLALOBOS ENRIQUE</v>
          </cell>
        </row>
        <row r="83">
          <cell r="A83">
            <v>74</v>
          </cell>
          <cell r="B83" t="str">
            <v>FILIAL SIQUIRRES</v>
          </cell>
        </row>
        <row r="84">
          <cell r="A84">
            <v>75</v>
          </cell>
          <cell r="B84" t="str">
            <v>FILIAL LIMON</v>
          </cell>
        </row>
        <row r="85">
          <cell r="A85">
            <v>76</v>
          </cell>
          <cell r="B85" t="str">
            <v>FILIAL SANTA CRUZ</v>
          </cell>
        </row>
        <row r="86">
          <cell r="A86">
            <v>77</v>
          </cell>
          <cell r="B86" t="str">
            <v>FILIAL BRIBRI</v>
          </cell>
        </row>
      </sheetData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.C.A.F" refreshedDate="40862.015984143516" createdVersion="3" refreshedVersion="3" minRefreshableVersion="3" recordCount="24">
  <cacheSource type="worksheet">
    <worksheetSource name="Tabla1"/>
  </cacheSource>
  <cacheFields count="29">
    <cacheField name="CONSE" numFmtId="0">
      <sharedItems containsString="0" containsBlank="1" containsNumber="1" containsInteger="1" minValue="1" maxValue="10219" count="699"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m/>
        <n v="2266" u="1"/>
        <n v="2136" u="1"/>
        <n v="4210" u="1"/>
        <n v="2027" u="1"/>
        <n v="4023" u="1"/>
        <n v="1832" u="1"/>
        <n v="3633" u="1"/>
        <n v="4407" u="1"/>
        <n v="10187" u="1"/>
        <n v="2723" u="1"/>
        <n v="2333" u="1"/>
        <n v="3310" u="1"/>
        <n v="2920" u="1"/>
        <n v="2270" u="1"/>
        <n v="2140" u="1"/>
        <n v="4218" u="1"/>
        <n v="2029" u="1"/>
        <n v="4027" u="1"/>
        <n v="1834" u="1"/>
        <n v="3637" u="1"/>
        <n v="4415" u="1"/>
        <n v="10203" u="1"/>
        <n v="2727" u="1"/>
        <n v="2337" u="1"/>
        <n v="3704" u="1"/>
        <n v="3314" u="1"/>
        <n v="2924" u="1"/>
        <n v="2274" u="1"/>
        <n v="2144" u="1"/>
        <n v="2031" u="1"/>
        <n v="4031" u="1"/>
        <n v="3901" u="1"/>
        <n v="1836" u="1"/>
        <n v="10219" u="1"/>
        <n v="2731" u="1"/>
        <n v="2341" u="1"/>
        <n v="3708" u="1"/>
        <n v="3318" u="1"/>
        <n v="2928" u="1"/>
        <n v="2278" u="1"/>
        <n v="2148" u="1"/>
        <n v="2033" u="1"/>
        <n v="3905" u="1"/>
        <n v="1838" u="1"/>
        <n v="2735" u="1"/>
        <n v="10172" u="1"/>
        <n v="2345" u="1"/>
        <n v="4108" u="1"/>
        <n v="3712" u="1"/>
        <n v="3322" u="1"/>
        <n v="4305" u="1"/>
        <n v="2932" u="1"/>
        <n v="2282" u="1"/>
        <n v="4502" u="1"/>
        <n v="2035" u="1"/>
        <n v="3909" u="1"/>
        <n v="1840" u="1"/>
        <n v="2739" u="1"/>
        <n v="10188" u="1"/>
        <n v="4116" u="1"/>
        <n v="3716" u="1"/>
        <n v="3326" u="1"/>
        <n v="4313" u="1"/>
        <n v="2936" u="1"/>
        <n v="2286" u="1"/>
        <n v="4510" u="1"/>
        <n v="2037" u="1"/>
        <n v="3913" u="1"/>
        <n v="1842" u="1"/>
        <n v="10204" u="1"/>
        <n v="4124" u="1"/>
        <n v="3720" u="1"/>
        <n v="3330" u="1"/>
        <n v="2940" u="1"/>
        <n v="4518" u="1"/>
        <n v="2039" u="1"/>
        <n v="3917" u="1"/>
        <n v="1844" u="1"/>
        <n v="1" u="1"/>
        <n v="3724" u="1"/>
        <n v="3334" u="1"/>
        <n v="2041" u="1"/>
        <n v="3921" u="1"/>
        <n v="1846" u="1"/>
        <n v="3401" u="1"/>
        <n v="4203" u="1"/>
        <n v="2101" u="1"/>
        <n v="10173" u="1"/>
        <n v="3338" u="1"/>
        <n v="2043" u="1"/>
        <n v="3925" u="1"/>
        <n v="1848" u="1"/>
        <n v="3405" u="1"/>
        <n v="4211" u="1"/>
        <n v="4408" u="1"/>
        <n v="2105" u="1"/>
        <n v="10189" u="1"/>
        <n v="3602" u="1"/>
        <n v="2302" u="1"/>
        <n v="2045" u="1"/>
        <n v="3929" u="1"/>
        <n v="1850" u="1"/>
        <n v="3409" u="1"/>
        <n v="4219" u="1"/>
        <n v="2109" u="1"/>
        <n v="10205" u="1"/>
        <n v="3606" u="1"/>
        <n v="2306" u="1"/>
        <n v="2047" u="1"/>
        <n v="3933" u="1"/>
        <n v="3803" u="1"/>
        <n v="1852" u="1"/>
        <n v="3413" u="1"/>
        <n v="2113" u="1"/>
        <n v="3610" u="1"/>
        <n v="4101" u="1"/>
        <n v="2310" u="1"/>
        <n v="3807" u="1"/>
        <n v="1854" u="1"/>
        <n v="3417" u="1"/>
        <n v="2117" u="1"/>
        <n v="4004" u="1"/>
        <n v="3614" u="1"/>
        <n v="10174" u="1"/>
        <n v="4109" u="1"/>
        <n v="2704" u="1"/>
        <n v="2314" u="1"/>
        <n v="4306" u="1"/>
        <n v="3811" u="1"/>
        <n v="4503" u="1"/>
        <n v="2901" u="1"/>
        <n v="2251" u="1"/>
        <n v="2121" u="1"/>
        <n v="4008" u="1"/>
        <n v="3618" u="1"/>
        <n v="10190" u="1"/>
        <n v="4117" u="1"/>
        <n v="2708" u="1"/>
        <n v="2318" u="1"/>
        <n v="4314" u="1"/>
        <n v="3815" u="1"/>
        <n v="4511" u="1"/>
        <n v="2905" u="1"/>
        <n v="2255" u="1"/>
        <n v="2125" u="1"/>
        <n v="4012" u="1"/>
        <n v="3622" u="1"/>
        <n v="10206" u="1"/>
        <n v="2712" u="1"/>
        <n v="2322" u="1"/>
        <n v="3819" u="1"/>
        <n v="2909" u="1"/>
        <n v="2259" u="1"/>
        <n v="2129" u="1"/>
        <n v="4016" u="1"/>
        <n v="3626" u="1"/>
        <n v="2716" u="1"/>
        <n v="2326" u="1"/>
        <n v="3823" u="1"/>
        <n v="3303" u="1"/>
        <n v="2913" u="1"/>
        <n v="2263" u="1"/>
        <n v="2133" u="1"/>
        <n v="4204" u="1"/>
        <n v="4020" u="1"/>
        <n v="3630" u="1"/>
        <n v="4401" u="1"/>
        <n v="10175" u="1"/>
        <n v="2720" u="1"/>
        <n v="2330" u="1"/>
        <n v="3307" u="1"/>
        <n v="2917" u="1"/>
        <n v="2267" u="1"/>
        <n v="2137" u="1"/>
        <n v="4212" u="1"/>
        <n v="4024" u="1"/>
        <n v="3634" u="1"/>
        <n v="4409" u="1"/>
        <n v="10191" u="1"/>
        <n v="2724" u="1"/>
        <n v="2334" u="1"/>
        <n v="3701" u="1"/>
        <n v="1801" u="1"/>
        <n v="3311" u="1"/>
        <n v="2921" u="1"/>
        <n v="2271" u="1"/>
        <n v="2141" u="1"/>
        <n v="4220" u="1"/>
        <n v="4028" u="1"/>
        <n v="10207" u="1"/>
        <n v="2728" u="1"/>
        <n v="2338" u="1"/>
        <n v="3705" u="1"/>
        <n v="1803" u="1"/>
        <n v="3315" u="1"/>
        <n v="2925" u="1"/>
        <n v="2275" u="1"/>
        <n v="2145" u="1"/>
        <n v="3902" u="1"/>
        <n v="2732" u="1"/>
        <n v="2342" u="1"/>
        <n v="4102" u="1"/>
        <n v="3709" u="1"/>
        <n v="1805" u="1"/>
        <n v="3319" u="1"/>
        <n v="2929" u="1"/>
        <n v="2279" u="1"/>
        <n v="3906" u="1"/>
        <n v="2736" u="1"/>
        <n v="10176" u="1"/>
        <n v="4110" u="1"/>
        <n v="2002" u="1"/>
        <n v="3713" u="1"/>
        <n v="1807" u="1"/>
        <n v="3323" u="1"/>
        <n v="4307" u="1"/>
        <n v="2933" u="1"/>
        <n v="2283" u="1"/>
        <n v="4504" u="1"/>
        <n v="3910" u="1"/>
        <n v="10192" u="1"/>
        <n v="4118" u="1"/>
        <n v="2004" u="1"/>
        <n v="3717" u="1"/>
        <n v="1809" u="1"/>
        <n v="3327" u="1"/>
        <n v="4315" u="1"/>
        <n v="2937" u="1"/>
        <n v="2287" u="1"/>
        <n v="4512" u="1"/>
        <n v="3914" u="1"/>
        <n v="10208" u="1"/>
        <n v="2006" u="1"/>
        <n v="3721" u="1"/>
        <n v="1811" u="1"/>
        <n v="3331" u="1"/>
        <n v="2941" u="1"/>
        <n v="3918" u="1"/>
        <n v="2008" u="1"/>
        <n v="3725" u="1"/>
        <n v="1813" u="1"/>
        <n v="3335" u="1"/>
        <n v="3922" u="1"/>
        <n v="3402" u="1"/>
        <n v="4205" u="1"/>
        <n v="4402" u="1"/>
        <n v="2102" u="1"/>
        <n v="10177" u="1"/>
        <n v="2010" u="1"/>
        <n v="1815" u="1"/>
        <n v="3339" u="1"/>
        <n v="3926" u="1"/>
        <n v="3406" u="1"/>
        <n v="4213" u="1"/>
        <n v="4410" u="1"/>
        <n v="2106" u="1"/>
        <n v="10193" u="1"/>
        <n v="2012" u="1"/>
        <n v="1817" u="1"/>
        <n v="3603" u="1"/>
        <n v="2303" u="1"/>
        <n v="3930" u="1"/>
        <n v="3410" u="1"/>
        <n v="2110" u="1"/>
        <n v="10209" u="1"/>
        <n v="2014" u="1"/>
        <n v="1819" u="1"/>
        <n v="3607" u="1"/>
        <n v="2307" u="1"/>
        <n v="3934" u="1"/>
        <n v="3804" u="1"/>
        <n v="3414" u="1"/>
        <n v="2114" u="1"/>
        <n v="2016" u="1"/>
        <n v="4001" u="1"/>
        <n v="1821" u="1"/>
        <n v="3611" u="1"/>
        <n v="4103" u="1"/>
        <n v="2701" u="1"/>
        <n v="2311" u="1"/>
        <n v="3808" u="1"/>
        <n v="3418" u="1"/>
        <n v="2118" u="1"/>
        <n v="2018" u="1"/>
        <n v="4005" u="1"/>
        <n v="1823" u="1"/>
        <n v="3615" u="1"/>
        <n v="10178" u="1"/>
        <n v="4111" u="1"/>
        <n v="2705" u="1"/>
        <n v="2315" u="1"/>
        <n v="4308" u="1"/>
        <n v="3812" u="1"/>
        <n v="4505" u="1"/>
        <n v="2902" u="1"/>
        <n v="2252" u="1"/>
        <n v="2122" u="1"/>
        <n v="2020" u="1"/>
        <n v="4009" u="1"/>
        <n v="1825" u="1"/>
        <n v="3619" u="1"/>
        <n v="10194" u="1"/>
        <n v="4119" u="1"/>
        <n v="2709" u="1"/>
        <n v="2319" u="1"/>
        <n v="4316" u="1"/>
        <n v="3816" u="1"/>
        <n v="4513" u="1"/>
        <n v="2906" u="1"/>
        <n v="2256" u="1"/>
        <n v="2126" u="1"/>
        <n v="2022" u="1"/>
        <n v="4013" u="1"/>
        <n v="1827" u="1"/>
        <n v="3623" u="1"/>
        <n v="10210" u="1"/>
        <n v="2713" u="1"/>
        <n v="2323" u="1"/>
        <n v="3820" u="1"/>
        <n v="2910" u="1"/>
        <n v="2260" u="1"/>
        <n v="2130" u="1"/>
        <n v="2024" u="1"/>
        <n v="4017" u="1"/>
        <n v="1829" u="1"/>
        <n v="3627" u="1"/>
        <n v="2717" u="1"/>
        <n v="2327" u="1"/>
        <n v="3824" u="1"/>
        <n v="3304" u="1"/>
        <n v="2914" u="1"/>
        <n v="2264" u="1"/>
        <n v="2134" u="1"/>
        <n v="4206" u="1"/>
        <n v="2026" u="1"/>
        <n v="4021" u="1"/>
        <n v="1831" u="1"/>
        <n v="3631" u="1"/>
        <n v="4403" u="1"/>
        <n v="10179" u="1"/>
        <n v="2721" u="1"/>
        <n v="2331" u="1"/>
        <n v="3308" u="1"/>
        <n v="2918" u="1"/>
        <n v="2268" u="1"/>
        <n v="2138" u="1"/>
        <n v="4214" u="1"/>
        <n v="2028" u="1"/>
        <n v="4025" u="1"/>
        <n v="1833" u="1"/>
        <n v="3635" u="1"/>
        <n v="4411" u="1"/>
        <n v="10195" u="1"/>
        <n v="2725" u="1"/>
        <n v="2335" u="1"/>
        <n v="3702" u="1"/>
        <n v="3312" u="1"/>
        <n v="2922" u="1"/>
        <n v="2272" u="1"/>
        <n v="2142" u="1"/>
        <n v="2030" u="1"/>
        <n v="4029" u="1"/>
        <n v="1835" u="1"/>
        <n v="10211" u="1"/>
        <n v="2729" u="1"/>
        <n v="2339" u="1"/>
        <n v="3706" u="1"/>
        <n v="3316" u="1"/>
        <n v="2926" u="1"/>
        <n v="2276" u="1"/>
        <n v="2146" u="1"/>
        <n v="2032" u="1"/>
        <n v="3903" u="1"/>
        <n v="1837" u="1"/>
        <n v="2733" u="1"/>
        <n v="2343" u="1"/>
        <n v="4104" u="1"/>
        <n v="3710" u="1"/>
        <n v="3320" u="1"/>
        <n v="4301" u="1"/>
        <n v="2930" u="1"/>
        <n v="2280" u="1"/>
        <n v="2034" u="1"/>
        <n v="3907" u="1"/>
        <n v="1839" u="1"/>
        <n v="2737" u="1"/>
        <n v="10180" u="1"/>
        <n v="4112" u="1"/>
        <n v="3714" u="1"/>
        <n v="3324" u="1"/>
        <n v="4309" u="1"/>
        <n v="2934" u="1"/>
        <n v="2284" u="1"/>
        <n v="4506" u="1"/>
        <n v="2036" u="1"/>
        <n v="3911" u="1"/>
        <n v="1841" u="1"/>
        <n v="10196" u="1"/>
        <n v="4120" u="1"/>
        <n v="3718" u="1"/>
        <n v="3328" u="1"/>
        <n v="4317" u="1"/>
        <n v="2938" u="1"/>
        <n v="2288" u="1"/>
        <n v="4514" u="1"/>
        <n v="2038" u="1"/>
        <n v="3915" u="1"/>
        <n v="1843" u="1"/>
        <n v="10212" u="1"/>
        <n v="3722" u="1"/>
        <n v="3332" u="1"/>
        <n v="2942" u="1"/>
        <n v="2040" u="1"/>
        <n v="3919" u="1"/>
        <n v="1845" u="1"/>
        <n v="3726" u="1"/>
        <n v="3336" u="1"/>
        <n v="2042" u="1"/>
        <n v="3923" u="1"/>
        <n v="1847" u="1"/>
        <n v="3403" u="1"/>
        <n v="4207" u="1"/>
        <n v="4404" u="1"/>
        <n v="2103" u="1"/>
        <n v="10181" u="1"/>
        <n v="3340" u="1"/>
        <n v="2044" u="1"/>
        <n v="3927" u="1"/>
        <n v="1849" u="1"/>
        <n v="3407" u="1"/>
        <n v="4215" u="1"/>
        <n v="4412" u="1"/>
        <n v="2107" u="1"/>
        <n v="10197" u="1"/>
        <n v="3604" u="1"/>
        <n v="2304" u="1"/>
        <n v="2046" u="1"/>
        <n v="3931" u="1"/>
        <n v="3801" u="1"/>
        <n v="1851" u="1"/>
        <n v="3411" u="1"/>
        <n v="2111" u="1"/>
        <n v="10213" u="1"/>
        <n v="3608" u="1"/>
        <n v="2308" u="1"/>
        <n v="2048" u="1"/>
        <n v="3805" u="1"/>
        <n v="1853" u="1"/>
        <n v="3415" u="1"/>
        <n v="2115" u="1"/>
        <n v="4002" u="1"/>
        <n v="3612" u="1"/>
        <n v="4105" u="1"/>
        <n v="2702" u="1"/>
        <n v="2312" u="1"/>
        <n v="4302" u="1"/>
        <n v="3809" u="1"/>
        <n v="3419" u="1"/>
        <n v="2119" u="1"/>
        <n v="4006" u="1"/>
        <n v="3616" u="1"/>
        <n v="10182" u="1"/>
        <n v="4113" u="1"/>
        <n v="2706" u="1"/>
        <n v="2316" u="1"/>
        <n v="4310" u="1"/>
        <n v="3813" u="1"/>
        <n v="4507" u="1"/>
        <n v="2903" u="1"/>
        <n v="2253" u="1"/>
        <n v="2123" u="1"/>
        <n v="4010" u="1"/>
        <n v="3620" u="1"/>
        <n v="10198" u="1"/>
        <n v="4121" u="1"/>
        <n v="2710" u="1"/>
        <n v="2320" u="1"/>
        <n v="4318" u="1"/>
        <n v="3817" u="1"/>
        <n v="4515" u="1"/>
        <n v="2907" u="1"/>
        <n v="2257" u="1"/>
        <n v="2127" u="1"/>
        <n v="4014" u="1"/>
        <n v="3624" u="1"/>
        <n v="10214" u="1"/>
        <n v="2714" u="1"/>
        <n v="2324" u="1"/>
        <n v="3821" u="1"/>
        <n v="3301" u="1"/>
        <n v="2911" u="1"/>
        <n v="2261" u="1"/>
        <n v="2131" u="1"/>
        <n v="4018" u="1"/>
        <n v="3628" u="1"/>
        <n v="2718" u="1"/>
        <n v="2328" u="1"/>
        <n v="3825" u="1"/>
        <n v="3305" u="1"/>
        <n v="2915" u="1"/>
        <n v="2265" u="1"/>
        <n v="2135" u="1"/>
        <n v="4208" u="1"/>
        <n v="4022" u="1"/>
        <n v="3632" u="1"/>
        <n v="4405" u="1"/>
        <n v="10183" u="1"/>
        <n v="2722" u="1"/>
        <n v="2332" u="1"/>
        <n v="3309" u="1"/>
        <n v="2919" u="1"/>
        <n v="2269" u="1"/>
        <n v="2139" u="1"/>
        <n v="4216" u="1"/>
        <n v="4026" u="1"/>
        <n v="3636" u="1"/>
        <n v="4413" u="1"/>
        <n v="10199" u="1"/>
        <n v="2726" u="1"/>
        <n v="2336" u="1"/>
        <n v="3703" u="1"/>
        <n v="1802" u="1"/>
        <n v="3313" u="1"/>
        <n v="2923" u="1"/>
        <n v="2273" u="1"/>
        <n v="2143" u="1"/>
        <n v="4030" u="1"/>
        <n v="10215" u="1"/>
        <n v="2730" u="1"/>
        <n v="2340" u="1"/>
        <n v="3707" u="1"/>
        <n v="1804" u="1"/>
        <n v="3317" u="1"/>
        <n v="2927" u="1"/>
        <n v="2277" u="1"/>
        <n v="2147" u="1"/>
        <n v="3904" u="1"/>
        <n v="2734" u="1"/>
        <n v="2344" u="1"/>
        <n v="4106" u="1"/>
        <n v="2001" u="1"/>
        <n v="3711" u="1"/>
        <n v="1806" u="1"/>
        <n v="3321" u="1"/>
        <n v="4303" u="1"/>
        <n v="2931" u="1"/>
        <n v="2281" u="1"/>
        <n v="3908" u="1"/>
        <n v="2738" u="1"/>
        <n v="10184" u="1"/>
        <n v="4114" u="1"/>
        <n v="2003" u="1"/>
        <n v="3715" u="1"/>
        <n v="1808" u="1"/>
        <n v="3325" u="1"/>
        <n v="4311" u="1"/>
        <n v="2935" u="1"/>
        <n v="2285" u="1"/>
        <n v="4508" u="1"/>
        <n v="3912" u="1"/>
        <n v="10200" u="1"/>
        <n v="4122" u="1"/>
        <n v="2005" u="1"/>
        <n v="3719" u="1"/>
        <n v="1810" u="1"/>
        <n v="3329" u="1"/>
        <n v="4319" u="1"/>
        <n v="2939" u="1"/>
        <n v="4516" u="1"/>
        <n v="3916" u="1"/>
        <n v="10216" u="1"/>
        <n v="2007" u="1"/>
        <n v="3723" u="1"/>
        <n v="1812" u="1"/>
        <n v="3333" u="1"/>
        <n v="3920" u="1"/>
        <n v="4201" u="1"/>
        <n v="2009" u="1"/>
        <n v="1814" u="1"/>
        <n v="3337" u="1"/>
        <n v="3924" u="1"/>
        <n v="3404" u="1"/>
        <n v="4209" u="1"/>
        <n v="4406" u="1"/>
        <n v="2104" u="1"/>
        <n v="10185" u="1"/>
        <n v="2011" u="1"/>
        <n v="1816" u="1"/>
        <n v="3601" u="1"/>
        <n v="2301" u="1"/>
        <n v="3928" u="1"/>
        <n v="3408" u="1"/>
        <n v="4217" u="1"/>
        <n v="4414" u="1"/>
        <n v="2108" u="1"/>
        <n v="10201" u="1"/>
        <n v="2013" u="1"/>
        <n v="1818" u="1"/>
        <n v="3605" u="1"/>
        <n v="2305" u="1"/>
        <n v="3932" u="1"/>
        <n v="3802" u="1"/>
        <n v="3412" u="1"/>
        <n v="2112" u="1"/>
        <n v="10217" u="1"/>
        <n v="2015" u="1"/>
        <n v="1820" u="1"/>
        <n v="3609" u="1"/>
        <n v="2309" u="1"/>
        <n v="3806" u="1"/>
        <n v="3416" u="1"/>
        <n v="2116" u="1"/>
        <n v="2017" u="1"/>
        <n v="4003" u="1"/>
        <n v="1822" u="1"/>
        <n v="3613" u="1"/>
        <n v="10170" u="1"/>
        <n v="4107" u="1"/>
        <n v="2703" u="1"/>
        <n v="2313" u="1"/>
        <n v="4304" u="1"/>
        <n v="3810" u="1"/>
        <n v="4501" u="1"/>
        <n v="2250" u="1"/>
        <n v="2120" u="1"/>
        <n v="2019" u="1"/>
        <n v="4007" u="1"/>
        <n v="1824" u="1"/>
        <n v="3617" u="1"/>
        <n v="10186" u="1"/>
        <n v="4115" u="1"/>
        <n v="2707" u="1"/>
        <n v="2317" u="1"/>
        <n v="4312" u="1"/>
        <n v="3814" u="1"/>
        <n v="4509" u="1"/>
        <n v="2904" u="1"/>
        <n v="2254" u="1"/>
        <n v="2124" u="1"/>
        <n v="2021" u="1"/>
        <n v="4011" u="1"/>
        <n v="1826" u="1"/>
        <n v="3621" u="1"/>
        <n v="10202" u="1"/>
        <n v="4123" u="1"/>
        <n v="2711" u="1"/>
        <n v="2321" u="1"/>
        <n v="4320" u="1"/>
        <n v="3818" u="1"/>
        <n v="4517" u="1"/>
        <n v="2908" u="1"/>
        <n v="2258" u="1"/>
        <n v="2128" u="1"/>
        <n v="2023" u="1"/>
        <n v="4015" u="1"/>
        <n v="1828" u="1"/>
        <n v="3625" u="1"/>
        <n v="10218" u="1"/>
        <n v="2715" u="1"/>
        <n v="2325" u="1"/>
        <n v="3822" u="1"/>
        <n v="3302" u="1"/>
        <n v="2912" u="1"/>
        <n v="2262" u="1"/>
        <n v="2132" u="1"/>
        <n v="4202" u="1"/>
        <n v="2025" u="1"/>
        <n v="4019" u="1"/>
        <n v="1830" u="1"/>
        <n v="3629" u="1"/>
        <n v="10171" u="1"/>
        <n v="2719" u="1"/>
        <n v="2329" u="1"/>
        <n v="3826" u="1"/>
        <n v="3306" u="1"/>
        <n v="2916" u="1"/>
      </sharedItems>
    </cacheField>
    <cacheField name="TORNEO" numFmtId="0">
      <sharedItems containsBlank="1" count="44">
        <s v="TIERRA BLANCA CARTAGO"/>
        <s v="TORNEOS PAVAS"/>
        <s v="COPA INTERDISTRITAL ATENAS COMITÉ CANTONAL DE DEPORTES"/>
        <s v="COLEGIO DE CONTADORES"/>
        <s v="UNED"/>
        <s v="TORNEO FEMENINO LA CARPIO"/>
        <m/>
        <s v="BANCO NACIONAL" u="1"/>
        <s v="CORONADO" u="1"/>
        <s v="ESTUDIANTILES TARRAZU" u="1"/>
        <s v="TARRAZU COLEGIAL" u="1"/>
        <s v="TRIANGULAR AMISTOSA" u="1"/>
        <s v="COPA ANDE SEMIFINALES" u="1"/>
        <s v="SAN GABRIEL" u="1"/>
        <s v="SAN GABRIEL VETERANOS" u="1"/>
        <s v="CUADRANGULAR AMISTOSA CIPRESES CURRIDABAT" u="1"/>
        <s v="JUEGOS LABORALES" u="1"/>
        <s v="COLEGIO CONTADORES" u="1"/>
        <s v="JUEGOS LABORALES COPA DURMAN ESQUIVEL BRIDGESTON" u="1"/>
        <s v="IPIS" u="1"/>
        <s v="COLEGIO CONTADORES INDEPENDENCIA" u="1"/>
        <s v="BANCO NACIONAL CUADRANGULAR FINAL" u="1"/>
        <s v="MUNICIPALIDAD DE SAN JOSE FUTBOL OCHO" u="1"/>
        <s v="ACOSTA VERANO" u="1"/>
        <s v="VISTA MAR" u="1"/>
        <s v="LIGA MENOR LOAFA" u="1"/>
        <s v="PROSPECTOS ACAF" u="1"/>
        <s v="GRANADILLA NORTE" u="1"/>
        <s v="ASOMATRA" u="1"/>
        <s v="DEP IRAZU SAN SEBASTIAN" u="1"/>
        <s v="GUAPILES" u="1"/>
        <s v="PINTURAS SUR" u="1"/>
        <s v="COMITÉ CANTONAL CURRIDABAT LIGA MENOR" u="1"/>
        <s v="COPA ANDE" u="1"/>
        <s v="TORNEO DE LA SALUD" u="1"/>
        <s v="CHAMPIONS ACOSTA" u="1"/>
        <s v="AMISTOSO BOMBEROS" u="1"/>
        <s v="REGION QUINTA" u="1"/>
        <s v="SAN RAFAEL TRES RIOS" u="1"/>
        <s v="UNAFUT" u="1"/>
        <s v="MONTERREY" u="1"/>
        <s v="MUNICIPALIDAD DE SAN JOSE" u="1"/>
        <s v="JORCO" u="1"/>
        <s v="TRIANGULAR COLEGIAL SANTA MARIA DE DOTA" u="1"/>
      </sharedItems>
    </cacheField>
    <cacheField name="CAT" numFmtId="0">
      <sharedItems containsString="0" containsBlank="1" containsNumber="1" containsInteger="1" minValue="3" maxValue="7" count="6">
        <n v="3"/>
        <m/>
        <n v="5" u="1"/>
        <n v="6" u="1"/>
        <n v="7" u="1"/>
        <n v="4" u="1"/>
      </sharedItems>
    </cacheField>
    <cacheField name="CASA" numFmtId="0">
      <sharedItems containsBlank="1" count="227">
        <s v="RIVER"/>
        <s v="QUIROS"/>
        <s v="AMISTAD"/>
        <s v="LUZ"/>
        <s v="TIERRA BLANCA"/>
        <s v="AS ROMA"/>
        <s v="TOROS"/>
        <s v="NO INDICA"/>
        <s v="LOCOS"/>
        <s v="MERCADO"/>
        <s v="DEP DERBY"/>
        <s v="MUNDO 2000"/>
        <s v="ESTANQUILLO"/>
        <s v="BREMEN"/>
        <s v="AMIGOS CONTADORES"/>
        <s v="DEPORTIVO FUSION"/>
        <s v="HEREDIA"/>
        <s v="PINOS"/>
        <s v="LEON XXIII"/>
        <s v="PURRAL"/>
        <m/>
        <s v="AMIGOS" u="1"/>
        <s v="SAN CARLOS*LEON CORTES*DOTA" u="1"/>
        <s v="RIVER PLATE" u="1"/>
        <s v="CONCEJO MUNICIPAL" u="1"/>
        <s v="ICE TELECOM" u="1"/>
        <s v="LEON CORTES" u="1"/>
        <s v="SAINT FRANCIS" u="1"/>
        <s v="BANFIEL" u="1"/>
        <s v="BROTHER" u="1"/>
        <s v="BOTAFOGO" u="1"/>
        <s v="BRIDGESTONE" u="1"/>
        <s v="SPEED BANKER" u="1"/>
        <s v="GOICOECHEA FC" u="1"/>
        <s v="DURMAN" u="1"/>
        <s v="AS ROMAS" u="1"/>
        <s v="DEP CARIBE" u="1"/>
        <s v="ALLAN GAMBOA" u="1"/>
        <s v="PUMAS" u="1"/>
        <s v="SAPRISA" u="1"/>
        <s v="CF MOZOTAL" u="1"/>
        <s v="GOICO MOZO" u="1"/>
        <s v="SAINT FRANCIS FC" u="1"/>
        <s v="TECNOLOGIA" u="1"/>
        <s v="GARCIA" u="1"/>
        <s v="CHELSEA" u="1"/>
        <s v="ALLERGAN" u="1"/>
        <s v="MEJORAMIENTO BARRIOS" u="1"/>
        <s v="VETERANOS" u="1"/>
        <s v="DEP. LA CORNETA" u="1"/>
        <s v="GALAXI" u="1"/>
        <s v="JAGUARE" u="1"/>
        <s v="SAPRISA 95" u="1"/>
        <s v="CORAZON DE JESUS" u="1"/>
        <s v="FOGATA" u="1"/>
        <s v="FUSION" u="1"/>
        <s v="TRIQUINT" u="1"/>
        <s v="DOS PINOS" u="1"/>
        <s v="SAPRISA SOMAGA" u="1"/>
        <s v="SAPRISA PROCESO 95" u="1"/>
        <s v="B. POPULAR" u="1"/>
        <s v="CEBOLLEROS" u="1"/>
        <s v="TOPECA ALBA" u="1"/>
        <s v="SAPRISA SOMAGA " u="1"/>
        <s v="DEP SANTA EULALIA" u="1"/>
        <s v="SAPRISA PROCESO 96" u="1"/>
        <s v="CEBOLLEROS " u="1"/>
        <s v="BARZA" u="1"/>
        <s v="ESCUELA" u="1"/>
        <s v="SAPRISA PROCESO 98" u="1"/>
        <s v="LA LUZ" u="1"/>
        <s v="TARRAZU" u="1"/>
        <s v="SAPRISA PROCESO 99" u="1"/>
        <s v="SAPRISA 96" u="1"/>
        <s v="DURMAN ESQ." u="1"/>
        <s v="AJAX" u="1"/>
        <s v="TORO" u="1"/>
        <s v="ACOSTA" u="1"/>
        <s v="DEP BREMEN" u="1"/>
        <s v="LLANO BONITO" u="1"/>
        <s v="EL TORO" u="1"/>
        <s v="CONTADORES" u="1"/>
        <s v="REAL MAQUINARIA" u="1"/>
        <s v="BAJOS DE JORCO" u="1"/>
        <s v="RECOLECCION NOCTURNA" u="1"/>
        <s v="CONDOR" u="1"/>
        <s v="SAPRISSA" u="1"/>
        <s v="FUTBOL BASE CORONADO" u="1"/>
        <s v="PEREZ ZELDON" u="1"/>
        <s v="SAPRISSA SOMAGA" u="1"/>
        <s v="DEP VIP" u="1"/>
        <s v="SAPRISA 97" u="1"/>
        <s v="COOPEMONTECILLOS" u="1"/>
        <s v="CEDRAL" u="1"/>
        <s v="AGROSUP" u="1"/>
        <s v="GUADALUPE" u="1"/>
        <s v="MUNICIPAL MATINA" u="1"/>
        <s v="LIBERIA" u="1"/>
        <s v="CARIAREÑA" u="1"/>
        <s v="GALACTICOS" u="1"/>
        <s v="AMIGOST CONADORES" u="1"/>
        <s v="AUTOMATICA" u="1"/>
        <s v="DEP BARRANTES" u="1"/>
        <s v="JUVENTUD DEPORTIVA FIFA" u="1"/>
        <s v="FUNDACION VIVE FUTBOL" u="1"/>
        <s v="SEMIFINAL" u="1"/>
        <s v="SAPRISA 98" u="1"/>
        <s v="OPERACIONES" u="1"/>
        <s v="CS HEREDIANO" u="1"/>
        <s v="GOICOECHEA F.C." u="1"/>
        <s v="AEDM TIBAS" u="1"/>
        <s v="C.C.D.R.M.O" u="1"/>
        <s v="A.D.CHUMPI ZELEDON" u="1"/>
        <s v="INTER" u="1"/>
        <s v="AS ROMA " u="1"/>
        <s v="MONTECRISTO" u="1"/>
        <s v="FCPLAZA VIQUEZ" u="1"/>
        <s v="RCA" u="1"/>
        <s v="DOS PINTOS" u="1"/>
        <s v="GUANACASTE" u="1"/>
        <s v="CONSEJO MUNICIPAL" u="1"/>
        <s v="IBM" u="1"/>
        <s v="GOICO" u="1"/>
        <s v="TRIMPOT" u="1"/>
        <s v="SELECCIÓN DE ACOSTA" u="1"/>
        <s v="VIQUEZ" u="1"/>
        <s v="ACADEMIA" u="1"/>
        <s v="SPORTING" u="1"/>
        <s v="SAPRISA 99" u="1"/>
        <s v="VIQUEZ " u="1"/>
        <s v="INTER JUNIOR" u="1"/>
        <s v="RECURSOS HUMANOS" u="1"/>
        <s v="FATIMA" u="1"/>
        <s v="BOCA JUNIOR" u="1"/>
        <s v="MONTECILLOS" u="1"/>
        <s v="LOS PINOS" u="1"/>
        <s v="PORO" u="1"/>
        <s v="ANEJUD" u="1"/>
        <s v="CCDRMO" u="1"/>
        <s v="LEON XIII" u="1"/>
        <s v="VISA SAN PEDRO" u="1"/>
        <s v="MASCULINO" u="1"/>
        <s v="PALMICHAL" u="1"/>
        <s v="LEON XIII " u="1"/>
        <s v="EVOLUTION" u="1"/>
        <s v="SAN AGUSTIN" u="1"/>
        <s v="DEP IROQUOIS" u="1"/>
        <s v="CARMEN" u="1"/>
        <s v="LA AMISTAD" u="1"/>
        <s v="C.S. URUGUAY" u="1"/>
        <s v="SAN FRANCISCO" u="1"/>
        <s v="COLEGIO DEPORTIVO LIMON" u="1"/>
        <s v="SECCION PARQUES" u="1"/>
        <s v="ALTO DE SAN GABRIEL" u="1"/>
        <s v="BANFIELD" u="1"/>
        <s v="MEJENGUEROS" u="1"/>
        <s v="A.E.D.M.TIBAS" u="1"/>
        <s v="PASO ANCHO" u="1"/>
        <s v="PENDIENTE PROGRAMACION" u="1"/>
        <s v="ARDER" u="1"/>
        <s v="ARENAL" u="1"/>
        <s v="EL ALTO" u="1"/>
        <s v="SEL ICE" u="1"/>
        <s v="SAN JUAN " u="1"/>
        <s v="CORINTHIANS" u="1"/>
        <s v="SAPRISA SAN JOSE" u="1"/>
        <s v="ALTO" u="1"/>
        <s v="PUNTO ROJO" u="1"/>
        <s v="PHELPS DODGE" u="1"/>
        <s v="DEPORTIVO RESCATE" u="1"/>
        <s v="BRSJ" u="1"/>
        <s v="SONY" u="1"/>
        <s v="HIDROLOGIA" u="1"/>
        <s v="DEP OLIVOS" u="1"/>
        <s v="EMPLEADOS" u="1"/>
        <s v="DEP MERCEDO" u="1"/>
        <s v="REAL CARIARI" u="1"/>
        <s v="AMANCO" u="1"/>
        <s v="GUAPILES" u="1"/>
        <s v="PANTERAS" u="1"/>
        <s v="FC MOZOTAL" u="1"/>
        <s v="DEP CARIBE PROGRESO" u="1"/>
        <s v="JAGUARES" u="1"/>
        <s v="MUNICIP. SJ" u="1"/>
        <s v="AD CHUMPY ZELEDON" u="1"/>
        <s v="UNION" u="1"/>
        <s v="GALAXY" u="1"/>
        <s v="SAN CARLOS" u="1"/>
        <s v="BAYER" u="1"/>
        <s v="FEMENINO" u="1"/>
        <s v="CS URUGUAY" u="1"/>
        <s v="AMIGOS DE JORCO" u="1"/>
        <s v="ICE TELCOM" u="1"/>
        <s v="INFORMATICA" u="1"/>
        <s v="ENVACO" u="1"/>
        <s v="POLICIA MUNICIPAL" u="1"/>
        <s v="JUNIOR" u="1"/>
        <s v="SAN RAFAEL HEREDIA" u="1"/>
        <s v="CIPAC" u="1"/>
        <s v="JUNIOR " u="1"/>
        <s v="SAN RAFAL" u="1"/>
        <s v="DISTRIBUCION" u="1"/>
        <s v="PARQUIMETROS" u="1"/>
        <s v="HOLOGIC" u="1"/>
        <s v="LIVERPOOL" u="1"/>
        <s v="AD COMPAÑEROS" u="1"/>
        <s v="DEP ESTANQUILLOS" u="1"/>
        <s v=",IMOVO`- DSM KPDR" u="1"/>
        <s v="DOTA" u="1"/>
        <s v="CHAPEA" u="1"/>
        <s v="POL SAN FRANCISCO" u="1"/>
        <s v="LUCHADOR SAN GABRIEL" u="1"/>
        <s v="CEBOLEROS" u="1"/>
        <s v="PARIENTES" u="1"/>
        <s v="C.S. SAN ANTONIO" u="1"/>
        <s v="CSHEREDIANO" u="1"/>
        <s v="HOSPIRA" u="1"/>
        <s v="ATLETICO" u="1"/>
        <s v="LABRADOR" u="1"/>
        <s v="MONTERREY" u="1"/>
        <s v="FUSION R.C." u="1"/>
        <s v="SELECCIÓN CARMEN" u="1"/>
        <s v="RECOLECCION DIA BAYER" u="1"/>
        <s v="CIPRESES" u="1"/>
        <s v="SAN JUAN SUR" u="1"/>
        <s v="DEP BROTHER" u="1"/>
        <s v="DEP RIO GRANDE" u="1"/>
      </sharedItems>
    </cacheField>
    <cacheField name="VISITA" numFmtId="0">
      <sharedItems containsBlank="1" count="226">
        <s v="SONY"/>
        <s v="JUNIOR"/>
        <s v="BANFIELD"/>
        <s v="EL ALTO"/>
        <s v="JAGUARES"/>
        <s v="BOCA"/>
        <s v="CEBOLLEROS"/>
        <s v="NO INDICA"/>
        <s v="SANTA EULALIA"/>
        <s v="LA CORNETA"/>
        <s v="RIO GRANDE"/>
        <s v="OLIVOS"/>
        <s v="VIP"/>
        <s v="VISITA"/>
        <s v="TURRIALBA"/>
        <s v="EVOLUTION"/>
        <s v="SAN AGUSTIN"/>
        <s v="PANTERAS"/>
        <m/>
        <s v="AMIGOS" u="1"/>
        <s v="SAN CARLOS*LEON CORTES*DOTA" u="1"/>
        <s v="RIVER PLATE" u="1"/>
        <s v="SAN LUIS SANTA TERESITA" u="1"/>
        <s v="B.POPULAR" u="1"/>
        <s v="ICE TELECOM" u="1"/>
        <s v="LEON CORTES" u="1"/>
        <s v="BANFIEL" u="1"/>
        <s v="BROTHER" u="1"/>
        <s v="BOTAFOGO" u="1"/>
        <s v="BRIDGESTONE" u="1"/>
        <s v="DEP SAPRISA" u="1"/>
        <s v="SPEED BANKER" u="1"/>
        <s v="GOICOECHEA FC" u="1"/>
        <s v="PABLO PRESBERE" u="1"/>
        <s v="BCO POPULAR" u="1"/>
        <s v="ALLAN GAMBOA" u="1"/>
        <s v="CAJAS" u="1"/>
        <s v="PUMAS" u="1"/>
        <s v="GOICO MOZO" u="1"/>
        <s v="PROYECTO HEREDIA" u="1"/>
        <s v="SAINT FRANCIS FC" u="1"/>
        <s v="CHUMPY" u="1"/>
        <s v="TECNOLOGIA" u="1"/>
        <s v="CHELSEA" u="1"/>
        <s v="ALLERGAN" u="1"/>
        <s v="DEP. POCORA FC" u="1"/>
        <s v="MEJORAMIENTO BARRIOS" u="1"/>
        <s v="AMISTAD" u="1"/>
        <s v="PANTERA" u="1"/>
        <s v="AEDMTIBAS" u="1"/>
        <s v="VETERANOS" u="1"/>
        <s v="GOICOECHEA" u="1"/>
        <s v="DEP STA EULALIA" u="1"/>
        <s v="POL" u="1"/>
        <s v="FOGATA" u="1"/>
        <s v="TRIQUINT" u="1"/>
        <s v="DOS PINOS" u="1"/>
        <s v="DEP EL MERCADO" u="1"/>
        <s v="SAPRISA SOMAGA" u="1"/>
        <s v="SAPRISA PROCESO 95" u="1"/>
        <s v="TOPECA ALBA" u="1"/>
        <s v="CS SAN ANTONIO" u="1"/>
        <s v="SAPRISA PROCESO 96" u="1"/>
        <s v="SAPRISSA PROCESO 98" u="1"/>
        <s v="SAPRISA PROCESO 97" u="1"/>
        <s v="RACIN" u="1"/>
        <s v="INTERUNION" u="1"/>
        <s v="ICE TEOECOM" u="1"/>
        <s v="A.E.D.M. TIBAS" u="1"/>
        <s v="LA LUZ" u="1"/>
        <s v="TARRAZU" u="1"/>
        <s v="MONTERREDONDO" u="1"/>
        <s v="SAPRISA PROCESO 99" u="1"/>
        <s v="SAPRISA 96" u="1"/>
        <s v="DURMAN ESQ." u="1"/>
        <s v="ESTRELLA ROJA" u="1"/>
        <s v="AMIGOS CONTADORES" u="1"/>
        <s v="TORO" u="1"/>
        <s v="ACOSTA" u="1"/>
        <s v="DEP MUNDO" u="1"/>
        <s v="EL CARMEN" u="1"/>
        <s v="DEP BREMEN" u="1"/>
        <s v="LLANO BONITO" u="1"/>
        <s v="EL TORO" u="1"/>
        <s v="MEXICHEM" u="1"/>
        <s v="PALMARES" u="1"/>
        <s v="BRIDGESTON" u="1"/>
        <s v="CONTADORES" u="1"/>
        <s v="CONST VIAS Y MAQUINARIA" u="1"/>
        <s v="FUSION RC" u="1"/>
        <s v="BAJOS DE JORCO" u="1"/>
        <s v="RECOLECCION NOCTURNA" u="1"/>
        <s v="CONDOR" u="1"/>
        <s v="PLAZA VIQUEZ" u="1"/>
        <s v="C.S. GUADALUPE" u="1"/>
        <s v="FUTBOL BASE CORONADO" u="1"/>
        <s v="DEP. EL MERCEDO" u="1"/>
        <s v="SAPRISSA SOMAGA" u="1"/>
        <s v="DEP VIP" u="1"/>
        <s v="SAPRISA 97" u="1"/>
        <s v="CEDRAL" u="1"/>
        <s v="CAJA ANDE" u="1"/>
        <s v="LIBERIA" u="1"/>
        <s v="GALACTICOS" u="1"/>
        <s v=" PUNTO ROJO" u="1"/>
        <s v="SEMIFINAL" u="1"/>
        <s v="SAPRISA 98" u="1"/>
        <s v="OPERACIONES" u="1"/>
        <s v="GOICOECHEA F.C." u="1"/>
        <s v="AS ROMA" u="1"/>
        <s v="D.R.G.P." u="1"/>
        <s v="AEDM TIBAS" u="1"/>
        <s v="ETIQUETADO" u="1"/>
        <s v="INDEPENDIENTE" u="1"/>
        <s v="LDA" u="1"/>
        <s v="INTER" u="1"/>
        <s v=" PURRAL" u="1"/>
        <s v="MONTECRISTO" u="1"/>
        <s v="DEP CURIAREÑA" u="1"/>
        <s v="PEREZ ZELEDON" u="1"/>
        <s v="RCA" u="1"/>
        <s v="ccss" u="1"/>
        <s v="BO.MEXICO" u="1"/>
        <s v="BO.POPULAR" u="1"/>
        <s v="COLEGIO DEP LIMON" u="1"/>
        <s v="IBM" u="1"/>
        <s v="GOICO" u="1"/>
        <s v=" ICETELECOM" u="1"/>
        <s v="TRIMPOT" u="1"/>
        <s v="VIQUEZ" u="1"/>
        <s v="ACADEMIA" u="1"/>
        <s v="SPORTING" u="1"/>
        <s v="DEP DERBY" u="1"/>
        <s v="SAN RAFAEL" u="1"/>
        <s v="RECURSOS HUMANOS" u="1"/>
        <s v="LIMON" u="1"/>
        <s v="FATIMA" u="1"/>
        <s v="BOCA JUNIOR" u="1"/>
        <s v="MONTECILLOS" u="1"/>
        <s v="VETERANOS RECOLECCION" u="1"/>
        <s v="LOS PINOS" u="1"/>
        <s v="CONSTRU-PLAZA" u="1"/>
        <s v="ANEJUD" u="1"/>
        <s v="CCDRMO" u="1"/>
        <s v="PURRAL" u="1"/>
        <s v="LEON XIII" u="1"/>
        <s v="MASCULINO" u="1"/>
        <s v="PALMICHAL" u="1"/>
        <s v="LEON XXIII" u="1"/>
        <s v="SAN ANTONIO" u="1"/>
        <s v="CARMEN" u="1"/>
        <s v="SAN FRANCISCO" u="1"/>
        <s v="RECOLECCION DE DIA BAYER" u="1"/>
        <s v="ADQUIRENCIAS" u="1"/>
        <s v="TIERRA BLANCA" u="1"/>
        <s v="SECCION PARQUES" u="1"/>
        <s v="ALTO DE SAN GABRIEL" u="1"/>
        <s v="SAPRISA SJ" u="1"/>
        <s v="MEJENGUEROS" u="1"/>
        <s v="CORAZON JESUS" u="1"/>
        <s v="DEPORTIVO BARRANTES" u="1"/>
        <s v="PENDIENTE PROGRAMACION" u="1"/>
        <s v="ARDER" u="1"/>
        <s v="RIVER" u="1"/>
        <s v="ARENAL" u="1"/>
        <s v="BCO.POPULAR" u="1"/>
        <s v="CORINTHIANS" u="1"/>
        <s v="SELECCIÓN DEL CARMEN" u="1"/>
        <s v="CARTAGO" u="1"/>
        <s v="CAJA DE ANDE" u="1"/>
        <s v="ATLETICO JESUS" u="1"/>
        <s v="ALTO" u="1"/>
        <s v="PUNTO ROJO" u="1"/>
        <s v="DEPORTIVO RESCATE" u="1"/>
        <s v="BRSJ" u="1"/>
        <s v="DEP OLIVOS" u="1"/>
        <s v="EMPLEADOS" u="1"/>
        <s v="CS GUADALUPE" u="1"/>
        <s v="REAL CARIARI" u="1"/>
        <s v="AMIGOS UNION PLAZA VIQUEZ" u="1"/>
        <s v="AMANCO" u="1"/>
        <s v="LA UNION" u="1"/>
        <s v="RESCATE" u="1"/>
        <s v="BRAN" u="1"/>
        <s v="UNION" u="1"/>
        <s v="GALAXY" u="1"/>
        <s v="DEP MUNDO 2000" u="1"/>
        <s v="SAPRISSA PROCESO 95" u="1"/>
        <s v="FEMENINO" u="1"/>
        <s v="AMIGOS DE JORCO" u="1"/>
        <s v="QUIROS" u="1"/>
        <s v="QUESADA" u="1"/>
        <s v="IROQUOIS" u="1"/>
        <s v="SELE.CCSS" u="1"/>
        <s v="INFORMATICA" u="1"/>
        <s v="ENVACO" u="1"/>
        <s v="POCOCI" u="1"/>
        <s v="ESPARTA" u="1"/>
        <s v="DEP LA CORNETA" u="1"/>
        <s v="POLICIA MUNICIPAL" u="1"/>
        <s v="SAN PABLO" u="1"/>
        <s v="CIPAC" u="1"/>
        <s v="PARQUIMETROS" u="1"/>
        <s v="CONTAORES PRIVADOS" u="1"/>
        <s v="HOLOGIC" u="1"/>
        <s v="LIVERPOOL" u="1"/>
        <s v="AD COMPAÑEROS" u="1"/>
        <s v="DEP ESTANQUILLOS" u="1"/>
        <s v="JUVENTUD DEP FIFA" u="1"/>
        <s v="DOTA" u="1"/>
        <s v="CHAPEA" u="1"/>
        <s v="EDIFICIO" u="1"/>
        <s v="DEP AMIGOS" u="1"/>
        <s v="MATERIA PRIMA" u="1"/>
        <s v="PARIENTES" u="1"/>
        <s v="REAL PUMAS" u="1"/>
        <s v="HOSPIRA" u="1"/>
        <s v="LABRADOR" u="1"/>
        <s v="MONTERREY" u="1"/>
        <s v="CIPRESES" u="1"/>
        <s v="SAN JUAN SUR" u="1"/>
        <s v="LUZ" u="1"/>
        <s v="C.S.URUGUAY" u="1"/>
        <s v="DEP RIO GRANDE" u="1"/>
        <s v="DURMAN ESQUIVEL" u="1"/>
        <s v="GUARDIA MUNICIPAL" u="1"/>
      </sharedItems>
    </cacheField>
    <cacheField name="LUGAR" numFmtId="0">
      <sharedItems containsBlank="1" count="202">
        <s v="POTRERO CERRADO"/>
        <s v="SAN GERARDO DE CARTAGO"/>
        <s v="COCORI CARTAGO"/>
        <s v="TIERRA BLANCA CARTAGO"/>
        <s v="PAVAS CENTRO"/>
        <s v="SANTA EULALIA DE ATENAS"/>
        <s v="BARRIO SAN JOSE SUR"/>
        <s v="ESTADIO MUNICIPAL DE ATENAS"/>
        <s v="BARRIO JESUS "/>
        <s v="COLEGIO DE CONTADORES"/>
        <s v="SAN BARTOLOME, BARVA DE HEREDIA"/>
        <s v="URUCA"/>
        <m/>
        <s v="CANCHA FIRESTONE" u="1"/>
        <s v="ESTADIO DE SAN JOAQUIN DE FLORES HEREDIA" u="1"/>
        <s v="CANCHA SANTA MARIA DE DOTA" u="1"/>
        <s v="COPEY TIBAS" u="1"/>
        <s v="MANOLO AMADOR SABANILLA" u="1"/>
        <s v="SAN GERARDO DE OREAMUNO" u="1"/>
        <s v="INCUBADORA BELEN CONTIGUO OJO AGUA" u="1"/>
        <s v="COCORI" u="1"/>
        <s v="ANGELES ATENAS" u="1"/>
        <s v="SAN GERARDO CARTAGO" u="1"/>
        <s v="CANCHA SAN MNIGUEL TURRUCARES ALAJUELA" u="1"/>
        <s v="CANCHA ENVACO LIMON " u="1"/>
        <s v="PLAZA ACOSTA ALAJUELA" u="1"/>
        <s v="BARRIO SAN JOSE ALAJUELA" u="1"/>
        <s v="SAN PEDRO TARRAZU" u="1"/>
        <s v="PASO ANCHO CARTAGO" u="1"/>
        <s v="CAPELLADES" u="1"/>
        <s v="POLIDEPORTIVO DE PAVAS" u="1"/>
        <s v="LA MARAVILLA JUAN VIÑAS" u="1"/>
        <s v="CENTRO RECREO ANDE SAN ANTONIO  BELEN" u="1"/>
        <s v="VETERANOS" u="1"/>
        <s v="ASODECO CORONADO" u="1"/>
        <s v="SAN ISIDRO HEREDIA" u="1"/>
        <s v="COPEY CINCO ESQUINAS TIBAS" u="1"/>
        <s v="VETERANOS DULCE NOMBRE CORONADO" u="1"/>
        <s v="POLIDEPORTIVO SAN FRANCISCO GUADALUPE" u="1"/>
        <s v="POLIDEPORTIVO SAN FRANCISCO GOICOECHEA" u="1"/>
        <s v="CANCHA EMPRESA PHELPS DODGE CONDUCEN BELEN" u="1"/>
        <s v="LLANO GRANDE DE CARTAGO" u="1"/>
        <s v="CANCHA INCUBADORA BELEN LA POLLERA" u="1"/>
        <s v="BO SOCORRO STO DOMINGO" u="1"/>
        <s v="SABANA LARGA ATENAS" u="1"/>
        <s v="COT CARTAGO" u="1"/>
        <s v="COT DE CARTAGO" u="1"/>
        <s v="SANTA ROSA DE OREAMUNO" u="1"/>
        <s v="COMPLEJO MUNICIPALIDAD DE SAN JOSE PAVAS" u="1"/>
        <s v="CANCHA VECINOS Y AMIGOS REPUNTA PEREZ ZELEDON" u="1"/>
        <s v="ANEXO" u="1"/>
        <s v="HATILLO 1" u="1"/>
        <s v="ESTADIO RICARDO SAPRISA" u="1"/>
        <s v="BARRIO JESUS DE ATENAS" u="1"/>
        <s v="ACOSTA" u="1"/>
        <s v="CANCHA POCORA" u="1"/>
        <s v="CANCHA CARIARI" u="1"/>
        <s v="ESTADIO SANJUANEÑO" u="1"/>
        <s v="CANCHA EMPRESA CONDUCEN BELEN" u="1"/>
        <s v="CANCHA MONDOVI DESAMPARADOS ALAJUELA" u="1"/>
        <s v="SAN GERARDO " u="1"/>
        <s v="BAJOS DE JORCO" u="1"/>
        <s v="HATILLO 4" u="1"/>
        <s v="EBAL RODRIGUEZ" u="1"/>
        <s v="CANCHA DE RIO SEGUNDO DE ALAJUELA" u="1"/>
        <s v="CANCHA DURMAN ESQUIVEL COYOL ALAJUELA" u="1"/>
        <s v="POLIDEPORTIVO MATA PLATANO GOICOECHEA" u="1"/>
        <s v="JUAN VIÑAS LA MARAVILLA" u="1"/>
        <s v="ESTADIO MUNICIPAL SAN MARCOS TARRAZU" u="1"/>
        <s v="ESTADIO COYELLA FONSECA" u="1"/>
        <s v="POLIDEPORTIVO SAN FRANCISCO" u="1"/>
        <s v="COLEGIO CONTADORES POR CONFIRMAR" u="1"/>
        <s v="SAN GABRIEL" u="1"/>
        <s v="SAN RAFAEL OREAMUNO" u="1"/>
        <s v="COMPLEJO MUNICIPALIDAD SAN JOSE" u="1"/>
        <s v="SAN GABRIEL " u="1"/>
        <s v="PROYECTO GOOL ALAJUELA" u="1"/>
        <s v="SAN JOSE SUR DE ATENAS" u="1"/>
        <s v="COLIMA TIBAS" u="1"/>
        <s v="COLEGIO CONTADORES" u="1"/>
        <s v="ESTADIO ST. CENTER" u="1"/>
        <s v="LLANO GRANDE CARTAGO" u="1"/>
        <s v="SAN JERONIMO MORAVIA" u="1"/>
        <s v="CANCHA BARRIO JESUS DE ATENAS" u="1"/>
        <s v="CANCHA SAN JOSE SUR DE ATENAS" u="1"/>
        <s v="COLEGIO CONTADORES PUBLICOS MORAVIA" u="1"/>
        <s v="IPIS" u="1"/>
        <s v="ESTADIO SAPRISA" u="1"/>
        <s v="SAN RAFAEL DE OREAMUNO" u="1"/>
        <s v="ESTADIO LITO MONGE CURRIDABAT" u="1"/>
        <s v="POLIDEPORTIVO SAN FRANCISCO DOS RIOS" u="1"/>
        <s v="MATA PLATANO" u="1"/>
        <s v="ESTADIO SANJUANEÑO TIBAS" u="1"/>
        <s v="MUNICIPALIDAD DE SAN JOSE PAVAS" u="1"/>
        <s v="SAN RAFAEL" u="1"/>
        <s v="ESTADIO LEON CORTES" u="1"/>
        <s v="POLIDEPORTIVO ARANJUEZ" u="1"/>
        <s v="EST. INCUBADORA SAN ANTONIO BELEN" u="1"/>
        <s v="HATILLO 3 POLIDEPORTIVO HATILLO 3" u="1"/>
        <s v="LOS MANGOS" u="1"/>
        <s v="ASODECOXXXXXX" u="1"/>
        <s v="CARIARI DE GUAPILES" u="1"/>
        <s v="ESTADIO SAN JUANEÑO TIBAS" u="1"/>
        <s v="CANCHA EMPRESA DOS PINOS COYOL ALAJUELA" u="1"/>
        <s v="MERCEDES DE ATENAS" u="1"/>
        <s v="VISTA DE MAR GOICOECHEA" u="1"/>
        <s v="SANTA ROSA CARTAGO" u="1"/>
        <s v="EMPRESA BRIDGESTONE BELEN" u="1"/>
        <s v="CANCHA MODOVI DESAMPARADOS ALAJUELA" u="1"/>
        <s v="UNIVERSIDAD DE COSTA RICA SEDE LIBERIA BURGER KING EN LIBERIA  GUANACASTE 3 KILOMETROS CARRETERA A SANTA CRUZ MANO IZQUIERDA" u="1"/>
        <s v="IROQUOIS, DE POCORA" u="1"/>
        <s v="CANCHA GRANADILLA NORTE" u="1"/>
        <s v="ESTADIO ELADIO ROSABAL CORDERO" u="1"/>
        <s v="LA URUCA" u="1"/>
        <s v="VISTA MAR GOICOECHEA" u="1"/>
        <s v="PROYECTO GOL SINTETICA" u="1"/>
        <s v="CANCHA EMPRESA BRIDGESTONE BELEN" u="1"/>
        <s v="CIPRESES CURRIDABAT" u="1"/>
        <s v="LLANO GRANDE CENTRO" u="1"/>
        <s v="SANTA LUCIA BARVA HEREDIA SANTA LUCIA BARVA" u="1"/>
        <s v="CANCHA EMPRESA DURMAN ESQUIVEL COYOL ALAJUELA" u="1"/>
        <s v="PLAZA IGLESIAS FRENTE COLEGIO SAN LUIS GONZAGA CARTAGO" u="1"/>
        <s v="CANCHA SAN BARTOLOME ENTRADA DE BARVA DE HEREDIA DE AGENCIA BCR 200 METROS" u="1"/>
        <s v="MATINA LIMON CANCHA DEL CENTRO" u="1"/>
        <s v="DULCE NOMBRE" u="1"/>
        <s v="EL ROSARIO" u="1"/>
        <s v="TIERRA BLANCA" u="1"/>
        <s v="ESTADIO JUAN GOBAN LIMON" u="1"/>
        <s v="RIO JIMENEZ DE GUACIMO CANCHA RIO JIMENEZ" u="1"/>
        <s v="BALNEARIO EL CERRO DE ATENAS" u="1"/>
        <s v="CANCHA EL RODEO SAN MARCOS TARRAZU 2K DE LA BOMBA DE TARRAZU CENTRO" u="1"/>
        <s v="MONTERERY" u="1"/>
        <s v="PASO ANCHO" u="1"/>
        <s v="AGUA BLANCA" u="1"/>
        <s v="LA LIMA CARTAGO" u="1"/>
        <s v="COPEY CINCO ESQUINAS" u="1"/>
        <s v="CARTAGO TIERRA BLANCA" u="1"/>
        <s v="ESTADIO LABRADOR CORONADO" u="1"/>
        <s v="Santa Ana Compejo Furati. De mas por menos, 400 este y 400 al sur." u="1"/>
        <s v="DULCE NOMBRE CORONADO" u="1"/>
        <s v="COLEGIO SAINT FRANCIS MORAVIA" u="1"/>
        <s v="ESTADIO DULCE NOMBRE CORONADO" u="1"/>
        <s v="HATILLO CUATRO" u="1"/>
        <s v="GRANADILLA NORTE" u="1"/>
        <s v="SAN CARLOS TARRAZU" u="1"/>
        <s v="BO SOCORRO STO DOMINGO HEREDIA" u="1"/>
        <s v="VUELTA DE JORCO" u="1"/>
        <s v="SAN JUAN DE CHICUA" u="1"/>
        <s v="SANTA ROSA" u="1"/>
        <s v="ASODECO XXXXXX" u="1"/>
        <s v="COYELLA FONSECA" u="1"/>
        <s v="SAN RAFAEL CARTAGO" u="1"/>
        <s v="BO. SOCORRO SANTO DOMINGO" u="1"/>
        <s v="CANCHA EMPRESA COOPEMONTECILLOS ALAJUELA" u="1"/>
        <s v="ESTADIO MORENO CARTIN" u="1"/>
        <s v="LAGUNILLA BARREAL HEREDIA" u="1"/>
        <s v="CANCHA EMPRESA DOS PINOS EL COYOL ALAJUELA" u="1"/>
        <s v="MATAPLATANO" u="1"/>
        <s v="POTRERO CERRADO CARTAGO" u="1"/>
        <s v="CANCHA SAN JOAQUIN FLORES HEREDIA" u="1"/>
        <s v="FATIMA DE HEREDIA POLIDEPORTIVO FATIMA" u="1"/>
        <s v="CAPELLADES CARTAGO" u="1"/>
        <s v="CAPELLADOS CARTAGO" u="1"/>
        <s v="POLIDEPORTIVO MATA PLATANO" u="1"/>
        <s v="PLAZA ACOSTA ALAJUELA CENTRO" u="1"/>
        <s v="COMPLEJO MUNICIPALIDAD DE SAN JOSE PAVAS CANCHA A" u="1"/>
        <s v="ESTADIO DE COPEY" u="1"/>
        <s v="LIMON, POLIDEPORTIVO DE ENVACO" u="1"/>
        <s v="CANCHA BARRIO SAN JOSE ALAJUELA" u="1"/>
        <s v="ESTADIO SAN ANTONIO DESAMPARADOS" u="1"/>
        <s v="LA POLLERA INCUBADORA BELEN CONT A OJO AGUA" u="1"/>
        <s v="CANCHA INCUBADORA BELEN CONT. OJO AGUA" u="1"/>
        <s v="COT" u="1"/>
        <s v="CATATO CORDERO" u="1"/>
        <s v="ESTADIO ST CENTER ASERRI" u="1"/>
        <s v="HATILLO 2" u="1"/>
        <s v="SAN RAFAEL HEREDIA,CANCHA BAJO LOS MOLINOS" u="1"/>
        <s v="ESTADIO SANJ" u="1"/>
        <s v="LLANO BONITO TARRAZU" u="1"/>
        <s v="SAN RAFAEL TRES RIOS" u="1"/>
        <s v="ESTADIO SAN JOAQUIN FLORES HEREDIA" u="1"/>
        <s v="CENTRO RECREACION ANDE  200  norte 100 este iglesiacatolica san antonio de belen" u="1"/>
        <s v="ASODECO" u="1"/>
        <s v="COOPEMONTECILLOS ALAJUELA" u="1"/>
        <s v="FINCA RECREO ANEJUD SAN RAFAEL ALAJUELA" u="1"/>
        <s v="COMPLEJO MUNICIPALIDAD DE SAN JOSE PAVAS CANCHA B" u="1"/>
        <s v="MONTERREY" u="1"/>
        <s v="RIO GRANDE DE ATENAS" u="1"/>
        <s v="BARRIO MERCEDES DE ATENAS" u="1"/>
        <s v="EMPRESA COOPEMONTECILLOS ALAJUELA" u="1"/>
        <s v="JORCO" u="1"/>
        <s v="SAN JUAN SUR" u="1"/>
        <s v="ESTADIO LABRADOR" u="1"/>
        <s v="BALNEARIO EL CERRO ATENAS" u="1"/>
        <s v="CANCHA LA URUCA" u="1"/>
        <s v="COLEGIO SAINT FRANCIS" u="1"/>
        <s v="POTRERO CERRADO OREAMUNO" u="1"/>
        <s v="SAN ANTONIO DESAMPARADOS" u="1"/>
        <s v="SANTA ROSA SANTO DOMINGO" u="1"/>
        <s v="CANCHA DE LA ASUNCION DE BELEN" u="1"/>
        <s v="CANCHA RECOPE SAN FRANCISCO GOICOECHEA" u="1"/>
        <s v="LA POLLERA INCUBADORA BELEN CONT.OJO AGUA" u="1"/>
      </sharedItems>
    </cacheField>
    <cacheField name="FECHA" numFmtId="169">
      <sharedItems containsNonDate="0" containsDate="1" containsString="0" containsBlank="1" minDate="2011-04-15T00:00:00" maxDate="2011-11-14T00:00:00" count="69">
        <d v="2011-11-13T00:00:00"/>
        <d v="2011-11-12T00:00:00"/>
        <m/>
        <d v="2011-09-25T00:00:00" u="1"/>
        <d v="2011-10-30T00:00:00" u="1"/>
        <d v="2011-08-13T00:00:00" u="1"/>
        <d v="2011-10-04T00:00:00" u="1"/>
        <d v="2011-09-18T00:00:00" u="1"/>
        <d v="2011-10-23T00:00:00" u="1"/>
        <d v="2011-05-29T00:00:00" u="1"/>
        <d v="2011-09-11T00:00:00" u="1"/>
        <d v="2011-10-16T00:00:00" u="1"/>
        <d v="2011-09-30T00:00:00" u="1"/>
        <d v="2011-05-22T00:00:00" u="1"/>
        <d v="2011-09-04T00:00:00" u="1"/>
        <d v="2011-10-09T00:00:00" u="1"/>
        <d v="2011-05-15T00:00:00" u="1"/>
        <d v="2011-04-29T00:00:00" u="1"/>
        <d v="2011-10-02T00:00:00" u="1"/>
        <d v="2011-09-09T00:00:00" u="1"/>
        <d v="2011-05-01T00:00:00" u="1"/>
        <d v="2011-04-15T00:00:00" u="1"/>
        <d v="2011-06-06T00:00:00" u="1"/>
        <d v="2011-05-20T00:00:00" u="1"/>
        <d v="2011-09-02T00:00:00" u="1"/>
        <d v="2011-04-27T00:00:00" u="1"/>
        <d v="2011-07-16T00:00:00" u="1"/>
        <d v="2011-09-07T00:00:00" u="1"/>
        <d v="2011-08-21T00:00:00" u="1"/>
        <d v="2011-06-04T00:00:00" u="1"/>
        <d v="2011-05-18T00:00:00" u="1"/>
        <d v="2011-07-09T00:00:00" u="1"/>
        <d v="2011-08-14T00:00:00" u="1"/>
        <d v="2011-05-11T00:00:00" u="1"/>
        <d v="2011-09-24T00:00:00" u="1"/>
        <d v="2011-05-16T00:00:00" u="1"/>
        <d v="2011-10-29T00:00:00" u="1"/>
        <d v="2011-04-30T00:00:00" u="1"/>
        <d v="2011-08-12T00:00:00" u="1"/>
        <d v="2011-09-17T00:00:00" u="1"/>
        <d v="2011-10-22T00:00:00" u="1"/>
        <d v="2011-05-28T00:00:00" u="1"/>
        <d v="2011-09-10T00:00:00" u="1"/>
        <d v="2011-10-15T00:00:00" u="1"/>
        <d v="2011-09-29T00:00:00" u="1"/>
        <d v="2011-05-21T00:00:00" u="1"/>
        <d v="2011-09-03T00:00:00" u="1"/>
        <d v="2011-08-17T00:00:00" u="1"/>
        <d v="2011-10-08T00:00:00" u="1"/>
        <d v="2011-09-22T00:00:00" u="1"/>
        <d v="2011-05-14T00:00:00" u="1"/>
        <d v="2011-10-27T00:00:00" u="1"/>
        <d v="2011-04-28T00:00:00" u="1"/>
        <d v="2011-10-01T00:00:00" u="1"/>
        <d v="2011-09-15T00:00:00" u="1"/>
        <d v="2011-11-06T00:00:00" u="1"/>
        <d v="2011-10-20T00:00:00" u="1"/>
        <d v="2011-05-26T00:00:00" u="1"/>
        <d v="2011-07-17T00:00:00" u="1"/>
        <d v="2011-09-08T00:00:00" u="1"/>
        <d v="2011-06-05T00:00:00" u="1"/>
        <d v="2011-09-27T00:00:00" u="1"/>
        <d v="2011-05-19T00:00:00" u="1"/>
        <d v="2011-07-10T00:00:00" u="1"/>
        <d v="2011-10-06T00:00:00" u="1"/>
        <d v="2011-09-20T00:00:00" u="1"/>
        <d v="2011-05-31T00:00:00" u="1"/>
        <d v="2011-05-05T00:00:00" u="1"/>
        <d v="2011-08-20T00:00:00" u="1"/>
      </sharedItems>
    </cacheField>
    <cacheField name="HORA" numFmtId="0">
      <sharedItems containsNonDate="0" containsDate="1" containsString="0" containsBlank="1" minDate="1899-12-30T07:00:00" maxDate="1899-12-30T21:00:00" count="54">
        <d v="1899-12-30T12:20:00"/>
        <d v="1899-12-30T11:15:00"/>
        <d v="1899-12-30T11:20:00"/>
        <d v="1899-12-30T20:00:00"/>
        <d v="1899-12-30T18:00:00"/>
        <d v="1899-12-30T11:00:00"/>
        <d v="1899-12-30T13:00:00"/>
        <d v="1899-12-30T12:00:00"/>
        <d v="1899-12-30T14:00:00"/>
        <d v="1899-12-30T08:15:00"/>
        <d v="1899-12-30T09:30:00"/>
        <d v="1899-12-30T10:30:00"/>
        <m/>
        <d v="1899-12-30T12:30:00" u="1"/>
        <d v="1899-12-30T18:15:00" u="1"/>
        <d v="1899-12-30T13:30:00" u="1"/>
        <d v="1899-12-30T19:15:00" u="1"/>
        <d v="1899-12-30T08:45:00" u="1"/>
        <d v="1899-12-30T14:30:00" u="1"/>
        <d v="1899-12-30T20:15:00" u="1"/>
        <d v="1899-12-30T09:45:00" u="1"/>
        <d v="1899-12-30T09:50:00" u="1"/>
        <d v="1899-12-30T11:45:00" u="1"/>
        <d v="1899-12-30T12:45:00" u="1"/>
        <d v="1899-12-30T18:30:00" u="1"/>
        <d v="1899-12-30T19:30:00" u="1"/>
        <d v="1899-12-30T20:30:00" u="1"/>
        <d v="1899-12-30T07:00:00" u="1"/>
        <d v="1899-12-30T08:00:00" u="1"/>
        <d v="1899-12-30T09:00:00" u="1"/>
        <d v="1899-12-30T10:00:00" u="1"/>
        <d v="1899-12-30T09:10:00" u="1"/>
        <d v="1899-12-30T10:10:00" u="1"/>
        <d v="1899-12-30T09:15:00" u="1"/>
        <d v="1899-12-30T11:10:00" u="1"/>
        <d v="1899-12-30T15:00:00" u="1"/>
        <d v="1899-12-30T10:15:00" u="1"/>
        <d v="1899-12-30T12:10:00" u="1"/>
        <d v="1899-12-30T16:00:00" u="1"/>
        <d v="1899-12-30T13:10:00" u="1"/>
        <d v="1899-12-30T12:15:00" u="1"/>
        <d v="1899-12-30T14:10:00" u="1"/>
        <d v="1899-12-30T07:30:00" u="1"/>
        <d v="1899-12-30T13:15:00" u="1"/>
        <d v="1899-12-30T15:10:00" u="1"/>
        <d v="1899-12-30T19:00:00" u="1"/>
        <d v="1899-12-30T08:30:00" u="1"/>
        <d v="1899-12-30T14:15:00" u="1"/>
        <d v="1899-12-30T15:15:00" u="1"/>
        <d v="1899-12-30T21:00:00" u="1"/>
        <d v="1899-12-30T16:15:00" u="1"/>
        <d v="1899-12-30T09:35:00" u="1"/>
        <d v="1899-12-30T11:30:00" u="1"/>
        <d v="1899-12-30T17:15:00" u="1"/>
      </sharedItems>
    </cacheField>
    <cacheField name="PUESTO" numFmtId="0">
      <sharedItems containsBlank="1"/>
    </cacheField>
    <cacheField name="CODIGO" numFmtId="0">
      <sharedItems containsString="0" containsBlank="1" containsNumber="1" containsInteger="1" minValue="1" maxValue="79" count="58">
        <n v="53"/>
        <n v="5"/>
        <n v="12"/>
        <n v="11"/>
        <n v="28"/>
        <n v="3"/>
        <n v="48"/>
        <n v="45"/>
        <n v="27"/>
        <n v="14"/>
        <n v="1"/>
        <n v="32"/>
        <n v="18"/>
        <n v="6"/>
        <n v="36"/>
        <n v="26"/>
        <n v="51"/>
        <n v="66"/>
        <n v="67"/>
        <n v="43"/>
        <n v="52"/>
        <m/>
        <n v="34" u="1"/>
        <n v="75" u="1"/>
        <n v="13" u="1"/>
        <n v="59" u="1"/>
        <n v="79" u="1"/>
        <n v="61" u="1"/>
        <n v="63" u="1"/>
        <n v="42" u="1"/>
        <n v="15" u="1"/>
        <n v="70" u="1"/>
        <n v="74" u="1"/>
        <n v="2" u="1"/>
        <n v="46" u="1"/>
        <n v="16" u="1"/>
        <n v="78" u="1"/>
        <n v="50" u="1"/>
        <n v="65" u="1"/>
        <n v="19" u="1"/>
        <n v="56" u="1"/>
        <n v="73" u="1"/>
        <n v="60" u="1"/>
        <n v="37" u="1"/>
        <n v="23" u="1"/>
        <n v="62" u="1"/>
        <n v="39" u="1"/>
        <n v="24" u="1"/>
        <n v="41" u="1"/>
        <n v="25" u="1"/>
        <n v="9" u="1"/>
        <n v="72" u="1"/>
        <n v="10" u="1"/>
        <n v="49" u="1"/>
        <n v="29" u="1"/>
        <n v="4" u="1"/>
        <n v="55" u="1"/>
        <n v="71" u="1"/>
      </sharedItems>
    </cacheField>
    <cacheField name="ARBITRO" numFmtId="0">
      <sharedItems containsBlank="1" count="118">
        <s v="SILES BRIZUELA JORGE ARTURO"/>
        <s v="ARAYA DURAN JUAN JOSE"/>
        <s v="CALDERON ROJAS VICTOR JULIO"/>
        <s v="BOLANOS BOLANOS MAURICIO"/>
        <s v="HERNANDEZ LOPEZ ALBERTO"/>
        <s v="ALVARADO SOLANO CARLOS"/>
        <s v="ROJAS VILLALOBOS  ANTONY"/>
        <s v="PEREZ SOLIS ALEXANDER"/>
        <s v="GRANADOS SALAZAR RIGOBERTO"/>
        <s v="CASTILLO CAMPOS YOHANY GERARDO"/>
        <s v="AGUIRRE GARCES FERNANDO"/>
        <s v="MESEN SEQUEIRA HECTOR RICARDO"/>
        <s v="CRUZ CRUZ ISRAEL"/>
        <s v="ARRIETA BARRANTES ANDRES"/>
        <s v="MORALES CALDERON MARIO ALBERTO"/>
        <s v="GRANADOS CERDAS JOSE FRANCISCO"/>
        <s v="SEGURA TORRES DENNIS"/>
        <s v="CALERO JUAN RAMON PADRE"/>
        <s v="CALERO JUAN RAMON HIJO"/>
        <s v="OCHOA GOMEZ LUIS"/>
        <s v="SEGURA VARGAS GUILLERMO GERARD"/>
        <s v=""/>
        <s v="CHAVES BADILLA CARLOS" u="1"/>
        <s v="JIMENEZ BOLANOS OLIVIER" u="1"/>
        <s v="JIMENEZ BOLAÑOS OLIVIER" u="1"/>
        <m u="1"/>
        <s v=" " u="1"/>
        <s v="CEDENO GUZMAN GLEEN" u="1"/>
        <s v="NUNEZ HIDALGO GUILLERMO" u="1"/>
        <s v="SEGURA VARGAS GUILLERMO" u="1"/>
        <s v="NAVARRO BUZANO MAURICIO" u="1"/>
        <s v="BOLAÑOS BOLAÑOS MAURICIO" u="1"/>
        <s v="ADAFUT ALAJUELA" u="1"/>
        <s v="MESEN SEQUEIRA HECTOR" u="1"/>
        <s v="DELGADO HECTOR" u="1"/>
        <s v="VARGAS VILLALOBOS MARCOS " u="1"/>
        <s v="ASCATCH" u="1"/>
        <s v="MORA BARBOZA ALBERTO" u="1"/>
        <s v="SANCHEZ OLMAN" u="1"/>
        <s v="SOTO SANABRIA LAURA" u="1"/>
        <s v="&quot;ESTUDIANTE&quot; CALERO JUAN RAMON HIJO" u="1"/>
        <s v="PEÑALOSA CRUZ JASON" u="1"/>
        <s v="MENDEZ GABRIEL" u="1"/>
        <s v="CALDERON ROJAS VICTOR" u="1"/>
        <s v="QUESADA FELIX" u="1"/>
        <s v="VARGAS KENNET &quot;ESTUDIANTE&quot;" u="1"/>
        <s v="BEJARANO PERAZA FLOR ALICIA" u="1"/>
        <s v="OLMAN SANCHEZ" u="1"/>
        <s v="FILIAL TARRAZU" u="1"/>
        <s v="SOLANO MUÑOZ GEOVANNY" u="1"/>
        <s v="PASOS RODRIGUEZ GONZALO" u="1"/>
        <s v="CASTILLO GEOVANNI" u="1"/>
        <s v="BEJARANO VALVERDE LUIS" u="1"/>
        <s v="ALVARADO PADILLA JUAN CARLOS" u="1"/>
        <s v="&quot;ESTUDIANTE&quot; JIMENEZ VILLALOBOS ENRIQUE" u="1"/>
        <s v="MARIO  CARVAJAL" u="1"/>
        <s v="DIAZ REYES JOHNNY" u="1"/>
        <s v="ROJAS ANTONY" u="1"/>
        <s v="FERNANDEZ AMADOR RICARDO" u="1"/>
        <s v="SILES BRIZUELA JORGE" u="1"/>
        <s v="CARVAJAL VARGAS MARIO" u="1"/>
        <s v="&quot;ESTUDIANTE&quot; VARGAS KENNET" u="1"/>
        <s v="FREDDY QUIROS" u="1"/>
        <s v="MARTINEZ MENA FREDDY" u="1"/>
        <s v="CARVAJAL VARGAS MARIO " u="1"/>
        <s v="QUESADA FERNANDEZ JOSE ALBERTO" u="1"/>
        <s v="CESAR SIQUIRRES" u="1"/>
        <s v="&quot;ESTUDIANTE&quot; CALERO JUAN RAMON PADRE" u="1"/>
        <s v="CALDERON VICTOR" u="1"/>
        <s v="DIEGO Y ESTUDIANTES" u="1"/>
        <s v="OBANDO DIEGO" u="1"/>
        <s v="GONZALEZ SANCHEZ OSCAR" u="1"/>
        <s v="MORALES JIMENEZ ALVARO" u="1"/>
        <s v="CEDEÑO GLEN" u="1"/>
        <s v="FILIAL SIQUIRRES" u="1"/>
        <s v="NAVARRO CASTRO JORGE" u="1"/>
        <s v="CASTILLO CAMPOS GEOVANNI" u="1"/>
        <s v="GONZALEZ GUTIERREZ RANDALL" u="1"/>
        <s v="CEDENO GUZMAN GLEN" u="1"/>
        <s v="CEDEÑO GUZMAN GLEN" u="1"/>
        <s v="ZUÑIGA MOLINA GEINER ABEL" u="1"/>
        <s v="CAMACHO JIMENEZ RAFAEL" u="1"/>
        <s v="CASCANTE MURILLO CARLOS" u="1"/>
        <s v="MORALES  CALDERON MARIO" u="1"/>
        <s v="DURAN BEJARANO MARIA JOSE" u="1"/>
        <s v="SUSPENDIDO" u="1"/>
        <s v="BEJARANO PERAZA FLOR" u="1"/>
        <s v="GRANADOS CERDAS FRANCISCO" u="1"/>
        <s v="ZUÑIGA                 GEINER" u="1"/>
        <s v="CAMACHO ALFREDO" u="1"/>
        <s v="&quot;ESTUDIANTE&quot; NAVARRO ROLANDO" u="1"/>
        <s v="VARGAS MONTES JOSE" u="1"/>
        <s v="RODRIGUEZ PEREZ BRYAN" u="1"/>
        <s v="MONGE RODRIGUEZ FRANCISCO" u="1"/>
        <s v="ANGULO CUBERO CARLOS" u="1"/>
        <s v="MONGE RODRIGUEZ JOSE FRANCISCO" u="1"/>
        <s v="CAMACHO RAFAEL" u="1"/>
        <s v="SANCHEZ MENDOZA OLMAN " u="1"/>
        <s v="GRANADOS FRANCISCO" u="1"/>
        <s v="&quot;ESTUDIANTE&quot; QUESADA FELIX" u="1"/>
        <s v="SEGURA RETANA MANUEL" u="1"/>
        <s v="NAVARRO TORRES PEDRO" u="1"/>
        <s v="QUESADA FERNANDES JOSE" u="1"/>
        <s v="NUÑEZ HIDALGO GUILLERMO" u="1"/>
        <s v="CHAVES BADILLA EDWIN" u="1"/>
        <s v="CHAVEZ BADILLA EDWIN" u="1"/>
        <s v="GONZALEZ GUTIERREZ RANDALL ROD" u="1"/>
        <s v="MONGE MUÑOZ ALLISON" u="1"/>
        <s v="RIASCOS HAROLD" u="1"/>
        <s v="PEREZ ALEXANDER" u="1"/>
        <s v="RODRIGUEZ PEREZ BRYAN ANDRES" u="1"/>
        <s v="SOLORZANO JOSE OVIDIO" u="1"/>
        <s v="FILIAL LIMON" u="1"/>
        <s v="ESCUELA DE CAPACITACION" u="1"/>
        <s v="SOLORZANO RIVERA JOSE OVIDIO" u="1"/>
        <s v="&quot;ESTUDIANTE&quot; PINEDA BENJAMIN" u="1"/>
        <s v="VARGAS VILLALOBOS MARCO ANTONI" u="1"/>
        <s v="&quot;ESTUDIANTE&quot; FALLAS VEGA ALEJANDRO" u="1"/>
      </sharedItems>
    </cacheField>
    <cacheField name="Cordinador" numFmtId="168">
      <sharedItems containsBlank="1"/>
    </cacheField>
    <cacheField name="OBSERV" numFmtId="168">
      <sharedItems containsBlank="1" count="54">
        <s v="XXX CUADRANGULAR FINAL"/>
        <s v="CONSOLACION PARA DEFINIR ULTIMO LUGAR DE  TORNEO"/>
        <s v="SEMIFINALES"/>
        <s v="SEMIFINALES  XXXXXX"/>
        <s v="XXX LO RECOGEN EN ESTACION DE BUS DE ATENAS UNA HORA ANTES A LAS 12:00 DEJAR INFORME ARBITRAL SI VIAJA EN BUS COMUNICAR AL REPRESENTANTE SE ADJUNTA LISTA."/>
        <s v="AMISTOSO"/>
        <s v="CLASIFICACION"/>
        <s v="DEPENDE DE ESTE JUEGO EL CAMPEON"/>
        <m/>
        <s v="MASCULINO B" u="1"/>
        <s v="TERCERO Y CUARTO" u="1"/>
        <s v="GLOBAL 5-1 FAVOR BAJOS DE JORCO SALE UN FINALISTA" u="1"/>
        <s v="INAUGURACION" u="1"/>
        <s v="FINAL MASCULINA SER FLEXIBLES CON HORA INICIO*LES DAN ALMUERZO A LOS ARBITROS" u="1"/>
        <s v="INAUGURACION FUTBOL CINCO" u="1"/>
        <s v="CLASIFICADO LOS SANTOS" u="1"/>
        <s v="COLABORAR CON LA CANCHA" u="1"/>
        <s v="ES PARA JUEVES" u="1"/>
        <s v="SEMIFINALES PARTIDOS DE VUELTA" u="1"/>
        <s v="Marcador 4-5" u="1"/>
        <s v="INTERCOLEGIAL NACIONAL" u="1"/>
        <s v="FINAL FEMENINA SER FLEXIBLES CON HORA INICIO*LES DAN ALMUERZO A LOS ARBITROS" u="1"/>
        <s v="XXXXX" u="1"/>
        <s v="INAUGURACION :LO RECOGEN EN ESTACION DE BUS DE ATENAS UNA HORA ANTES A LAS 10:00 DEJAR INFORME ARBITRAL" u="1"/>
        <s v="SEMIFINAL" u="1"/>
        <s v="CUADRANGULAR FINAL SEMIFINAL" u="1"/>
        <s v="SUSPENDIDO/MEDIA DIETA" u="1"/>
        <s v="FEMENINO B" u="1"/>
        <s v="POR CONFIRMAR A LAS 14 HORAS DE HOY" u="1"/>
        <s v="XXX LO RECOGEN EN ESTACION DE BUS DE ATENAS UNA HORA ANTES A LAS 12:00 DEJAR INFORME ARBITRAL" u="1"/>
        <s v="SEMIFINALES PARTIDOS VUELTA POSIBLES EXTRA Y PENALES" u="1"/>
        <s v="XXX" u="1"/>
        <s v="XXXXXXXXXXXXX" u="1"/>
        <s v="QUIEREN UNA ARBITRA*DEJAR INFORME" u="1"/>
        <s v="SUSPENDIDO" u="1"/>
        <s v="XXXXXXXX" u="1"/>
        <s v="PENDIENTE PROGRAMACION" u="1"/>
        <s v="DEJAR INFORME" u="1"/>
        <s v="30 MINUTOS CADA TIEMPO" u="1"/>
        <s v="FINAL" u="1"/>
        <s v="PRIMERO DE LA FINAL" u="1"/>
        <s v="45 MINUTOS CADA TIEMPO" u="1"/>
        <s v="FINALISIMA" u="1"/>
        <s v="REPROGRAMACION SEGUNDOS CUARENTA Y CINCO MINUTOS" u="1"/>
        <s v="LO RECOGEN EN ESTACION DE BUS DE ATENAS UNA HORA ANTES A LAS 10:00 DEJAR INFORME ARBITRAL" u="1"/>
        <s v="LO RECOGEN EN ESTACION DE BUS DE ATENAS UNA HORA ANTES A LAS 12:00 DEJAR INFORME ARBITRAL" u="1"/>
        <s v="3 Y 4 LUGAR" u="1"/>
        <s v="LO RECOGEN EN ESTACION DE BUS DE ATENAS UNA HORA ANTES A LAS 10:00" u="1"/>
        <s v="INAUGURACION :LO RECOGEN EN ESTACION DE BUS DE ATENAS UNA HORA ANTES A LAS 10:00" u="1"/>
        <s v="SEMIFINAL VUELTA POSIBLES TIEMPOS EXTRA Y PENALES" u="1"/>
        <s v="LO RECOGEN EN ESTACION DE BUS DE ATENAS UNA HORA ANTES A LAS 12:00" u="1"/>
        <s v="FINAL PRIMER JUEGO" u="1"/>
        <s v="AMISTOSO EN EL SAPRISA COBRAR ANTES DEL PARTIDO LLEVAR RECIBO" u="1"/>
        <s v="Marcador 1-5" u="1"/>
      </sharedItems>
    </cacheField>
    <cacheField name="Asistencia" numFmtId="168">
      <sharedItems containsBlank="1" count="3">
        <s v="SI"/>
        <m/>
        <s v="NO" u="1"/>
      </sharedItems>
    </cacheField>
    <cacheField name="RECIBO" numFmtId="0">
      <sharedItems containsNonDate="0" containsString="0" containsBlank="1"/>
    </cacheField>
    <cacheField name="DIETA ARBITRAL" numFmtId="3">
      <sharedItems containsString="0" containsBlank="1" containsNumber="1" containsInteger="1" minValue="5000" maxValue="15000"/>
    </cacheField>
    <cacheField name="% ACAF" numFmtId="3">
      <sharedItems containsString="0" containsBlank="1" containsNumber="1" containsInteger="1" minValue="500" maxValue="3000"/>
    </cacheField>
    <cacheField name="A PAGAR" numFmtId="3">
      <sharedItems containsString="0" containsBlank="1" containsNumber="1" containsInteger="1" minValue="0" maxValue="13500"/>
    </cacheField>
    <cacheField name="MULTAS" numFmtId="3">
      <sharedItems containsNonDate="0" containsString="0" containsBlank="1"/>
    </cacheField>
    <cacheField name="40 ANIVERSARIO" numFmtId="3">
      <sharedItems containsString="0" containsBlank="1" containsNumber="1" containsInteger="1" minValue="5000" maxValue="10000"/>
    </cacheField>
    <cacheField name="40 Regalon" numFmtId="3">
      <sharedItems containsNonDate="0" containsString="0" containsBlank="1"/>
    </cacheField>
    <cacheField name="TIENDA" numFmtId="3">
      <sharedItems containsNonDate="0" containsString="0" containsBlank="1"/>
    </cacheField>
    <cacheField name="Soda" numFmtId="3">
      <sharedItems containsString="0" containsBlank="1" containsNumber="1" containsInteger="1" minValue="2000" maxValue="12200"/>
    </cacheField>
    <cacheField name="Socorro_x000a_Mutuo" numFmtId="3">
      <sharedItems containsString="0" containsBlank="1" containsNumber="1" containsInteger="1" minValue="0" maxValue="2500"/>
    </cacheField>
    <cacheField name="Total_x000a_Rebajos" numFmtId="3">
      <sharedItems containsString="0" containsBlank="1" containsNumber="1" containsInteger="1" minValue="0" maxValue="12500"/>
    </cacheField>
    <cacheField name="MAS VIATICOS" numFmtId="3">
      <sharedItems containsString="0" containsBlank="1" containsNumber="1" containsInteger="1" minValue="0" maxValue="3000"/>
    </cacheField>
    <cacheField name="Total a Depositar" numFmtId="3">
      <sharedItems containsString="0" containsBlank="1" containsNumber="1" containsInteger="1" minValue="0" maxValue="15000"/>
    </cacheField>
    <cacheField name="Depositar a:" numFmtId="167">
      <sharedItems containsNonDate="0" containsString="0" containsBlank="1"/>
    </cacheField>
    <cacheField name="Columna1" numFmtId="167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x v="0"/>
    <x v="0"/>
    <x v="0"/>
    <x v="0"/>
    <x v="0"/>
    <s v="ARBITRO"/>
    <x v="0"/>
    <x v="0"/>
    <s v="DON LUIS BRENES 83719883"/>
    <x v="0"/>
    <x v="0"/>
    <m/>
    <n v="15000"/>
    <n v="2250"/>
    <n v="12750"/>
    <m/>
    <m/>
    <m/>
    <m/>
    <m/>
    <m/>
    <n v="0"/>
    <n v="2000"/>
    <n v="14750"/>
    <m/>
    <m/>
  </r>
  <r>
    <x v="1"/>
    <x v="0"/>
    <x v="0"/>
    <x v="1"/>
    <x v="1"/>
    <x v="1"/>
    <x v="0"/>
    <x v="1"/>
    <s v="ARBITRO"/>
    <x v="1"/>
    <x v="1"/>
    <s v="DON LUIS BRENES 83719883"/>
    <x v="0"/>
    <x v="0"/>
    <m/>
    <n v="15000"/>
    <n v="2250"/>
    <n v="12750"/>
    <m/>
    <m/>
    <m/>
    <m/>
    <n v="12200"/>
    <m/>
    <n v="12200"/>
    <n v="2000"/>
    <n v="2550"/>
    <m/>
    <m/>
  </r>
  <r>
    <x v="2"/>
    <x v="0"/>
    <x v="0"/>
    <x v="2"/>
    <x v="2"/>
    <x v="2"/>
    <x v="0"/>
    <x v="2"/>
    <s v="ARBITRO"/>
    <x v="2"/>
    <x v="2"/>
    <s v="DON LUIS BRENES 83719883"/>
    <x v="0"/>
    <x v="0"/>
    <m/>
    <n v="15000"/>
    <n v="2250"/>
    <n v="12750"/>
    <m/>
    <m/>
    <m/>
    <m/>
    <m/>
    <m/>
    <n v="0"/>
    <n v="2000"/>
    <n v="14750"/>
    <m/>
    <m/>
  </r>
  <r>
    <x v="3"/>
    <x v="0"/>
    <x v="0"/>
    <x v="3"/>
    <x v="3"/>
    <x v="3"/>
    <x v="1"/>
    <x v="3"/>
    <s v="ARBITRO"/>
    <x v="3"/>
    <x v="3"/>
    <s v="DON LUIS BRENES 83719883"/>
    <x v="0"/>
    <x v="0"/>
    <m/>
    <n v="15000"/>
    <n v="2250"/>
    <n v="12750"/>
    <m/>
    <m/>
    <m/>
    <m/>
    <m/>
    <m/>
    <n v="0"/>
    <n v="2000"/>
    <n v="14750"/>
    <m/>
    <m/>
  </r>
  <r>
    <x v="4"/>
    <x v="0"/>
    <x v="0"/>
    <x v="4"/>
    <x v="4"/>
    <x v="3"/>
    <x v="1"/>
    <x v="4"/>
    <s v="ARBITRO"/>
    <x v="4"/>
    <x v="4"/>
    <s v="DON LUIS BRENES 83719883"/>
    <x v="1"/>
    <x v="0"/>
    <m/>
    <n v="15000"/>
    <n v="2250"/>
    <n v="12750"/>
    <m/>
    <n v="10000"/>
    <m/>
    <m/>
    <m/>
    <m/>
    <n v="10000"/>
    <n v="2000"/>
    <n v="4750"/>
    <m/>
    <m/>
  </r>
  <r>
    <x v="5"/>
    <x v="0"/>
    <x v="0"/>
    <x v="5"/>
    <x v="5"/>
    <x v="3"/>
    <x v="0"/>
    <x v="5"/>
    <s v="ARBITRO"/>
    <x v="5"/>
    <x v="5"/>
    <s v="DON LUIS BRENES 83719883"/>
    <x v="1"/>
    <x v="0"/>
    <m/>
    <n v="15000"/>
    <n v="2250"/>
    <n v="12750"/>
    <m/>
    <m/>
    <m/>
    <m/>
    <m/>
    <n v="2500"/>
    <n v="2500"/>
    <n v="2000"/>
    <n v="12250"/>
    <m/>
    <m/>
  </r>
  <r>
    <x v="6"/>
    <x v="0"/>
    <x v="0"/>
    <x v="6"/>
    <x v="6"/>
    <x v="3"/>
    <x v="0"/>
    <x v="6"/>
    <s v="ARBITRO"/>
    <x v="6"/>
    <x v="6"/>
    <s v="DON LUIS BRENES 83719883"/>
    <x v="1"/>
    <x v="0"/>
    <m/>
    <n v="15000"/>
    <n v="2250"/>
    <n v="12750"/>
    <m/>
    <m/>
    <m/>
    <m/>
    <m/>
    <m/>
    <n v="0"/>
    <n v="2000"/>
    <n v="14750"/>
    <m/>
    <m/>
  </r>
  <r>
    <x v="7"/>
    <x v="1"/>
    <x v="0"/>
    <x v="7"/>
    <x v="7"/>
    <x v="4"/>
    <x v="0"/>
    <x v="5"/>
    <s v="ARBITRO"/>
    <x v="7"/>
    <x v="7"/>
    <s v="DOÑA LIGIA 87730942"/>
    <x v="2"/>
    <x v="0"/>
    <m/>
    <n v="15000"/>
    <n v="3000"/>
    <n v="12000"/>
    <m/>
    <m/>
    <m/>
    <m/>
    <m/>
    <m/>
    <n v="0"/>
    <n v="0"/>
    <n v="12000"/>
    <m/>
    <m/>
  </r>
  <r>
    <x v="8"/>
    <x v="1"/>
    <x v="0"/>
    <x v="8"/>
    <x v="7"/>
    <x v="4"/>
    <x v="0"/>
    <x v="6"/>
    <s v="ARBITRO"/>
    <x v="8"/>
    <x v="8"/>
    <s v="DOÑA LIGIA 87730942"/>
    <x v="3"/>
    <x v="0"/>
    <m/>
    <n v="15000"/>
    <n v="3000"/>
    <n v="12000"/>
    <m/>
    <m/>
    <m/>
    <m/>
    <m/>
    <m/>
    <n v="0"/>
    <n v="0"/>
    <n v="12000"/>
    <m/>
    <m/>
  </r>
  <r>
    <x v="9"/>
    <x v="2"/>
    <x v="0"/>
    <x v="9"/>
    <x v="8"/>
    <x v="5"/>
    <x v="0"/>
    <x v="6"/>
    <s v="ARBITRO"/>
    <x v="9"/>
    <x v="9"/>
    <s v="DON JESUS CAMPOS 87208355  XXX"/>
    <x v="4"/>
    <x v="0"/>
    <m/>
    <n v="15000"/>
    <n v="3000"/>
    <n v="12000"/>
    <m/>
    <m/>
    <m/>
    <m/>
    <m/>
    <m/>
    <n v="0"/>
    <n v="3000"/>
    <n v="15000"/>
    <m/>
    <m/>
  </r>
  <r>
    <x v="10"/>
    <x v="2"/>
    <x v="0"/>
    <x v="10"/>
    <x v="9"/>
    <x v="6"/>
    <x v="0"/>
    <x v="6"/>
    <s v="ARBITRO"/>
    <x v="10"/>
    <x v="10"/>
    <s v="DON JESUS CAMPOS 87208355"/>
    <x v="4"/>
    <x v="0"/>
    <m/>
    <n v="15000"/>
    <n v="3000"/>
    <n v="12000"/>
    <m/>
    <m/>
    <m/>
    <m/>
    <m/>
    <m/>
    <n v="0"/>
    <n v="3000"/>
    <n v="15000"/>
    <m/>
    <m/>
  </r>
  <r>
    <x v="11"/>
    <x v="2"/>
    <x v="0"/>
    <x v="11"/>
    <x v="10"/>
    <x v="7"/>
    <x v="0"/>
    <x v="6"/>
    <s v="ARBITRO"/>
    <x v="11"/>
    <x v="11"/>
    <s v="DON JESUS CAMPOS 87208355 XXXX"/>
    <x v="4"/>
    <x v="0"/>
    <m/>
    <n v="15000"/>
    <n v="3000"/>
    <n v="12000"/>
    <m/>
    <n v="10000"/>
    <m/>
    <m/>
    <m/>
    <n v="2500"/>
    <n v="12500"/>
    <n v="3000"/>
    <n v="2500"/>
    <m/>
    <m/>
  </r>
  <r>
    <x v="12"/>
    <x v="2"/>
    <x v="0"/>
    <x v="12"/>
    <x v="11"/>
    <x v="8"/>
    <x v="0"/>
    <x v="6"/>
    <s v="ARBITRO"/>
    <x v="12"/>
    <x v="12"/>
    <s v="DON JESUS CAMPOS 87208355 XXXX"/>
    <x v="4"/>
    <x v="0"/>
    <m/>
    <n v="15000"/>
    <n v="3000"/>
    <n v="12000"/>
    <m/>
    <m/>
    <m/>
    <m/>
    <m/>
    <m/>
    <n v="0"/>
    <n v="3000"/>
    <n v="15000"/>
    <m/>
    <m/>
  </r>
  <r>
    <x v="13"/>
    <x v="2"/>
    <x v="0"/>
    <x v="13"/>
    <x v="12"/>
    <x v="8"/>
    <x v="0"/>
    <x v="5"/>
    <s v="ARBITRO"/>
    <x v="13"/>
    <x v="13"/>
    <s v="DON JESUS CAMPOS 87208355"/>
    <x v="4"/>
    <x v="0"/>
    <m/>
    <n v="15000"/>
    <n v="3000"/>
    <n v="12000"/>
    <m/>
    <m/>
    <m/>
    <m/>
    <m/>
    <m/>
    <n v="0"/>
    <n v="3000"/>
    <n v="15000"/>
    <m/>
    <m/>
  </r>
  <r>
    <x v="14"/>
    <x v="3"/>
    <x v="0"/>
    <x v="14"/>
    <x v="13"/>
    <x v="9"/>
    <x v="1"/>
    <x v="7"/>
    <s v="ARBITRO"/>
    <x v="14"/>
    <x v="14"/>
    <s v="DOÑA LINDSAY"/>
    <x v="5"/>
    <x v="0"/>
    <m/>
    <n v="15000"/>
    <n v="1500"/>
    <n v="13500"/>
    <m/>
    <m/>
    <m/>
    <m/>
    <n v="2000"/>
    <m/>
    <n v="2000"/>
    <n v="0"/>
    <n v="11500"/>
    <m/>
    <m/>
  </r>
  <r>
    <x v="15"/>
    <x v="3"/>
    <x v="0"/>
    <x v="15"/>
    <x v="13"/>
    <x v="9"/>
    <x v="0"/>
    <x v="5"/>
    <s v="ARBITRO"/>
    <x v="15"/>
    <x v="15"/>
    <s v="DOÑA LINDSAY"/>
    <x v="5"/>
    <x v="0"/>
    <m/>
    <n v="15000"/>
    <n v="1500"/>
    <n v="13500"/>
    <m/>
    <m/>
    <m/>
    <m/>
    <m/>
    <m/>
    <n v="0"/>
    <n v="0"/>
    <n v="13500"/>
    <m/>
    <m/>
  </r>
  <r>
    <x v="16"/>
    <x v="4"/>
    <x v="0"/>
    <x v="16"/>
    <x v="14"/>
    <x v="10"/>
    <x v="0"/>
    <x v="8"/>
    <s v="ARBITRO"/>
    <x v="16"/>
    <x v="16"/>
    <s v="DONMAX UNED 88567052"/>
    <x v="6"/>
    <x v="0"/>
    <m/>
    <n v="7500"/>
    <n v="750"/>
    <n v="6750"/>
    <m/>
    <m/>
    <m/>
    <m/>
    <n v="5300"/>
    <m/>
    <n v="5300"/>
    <n v="1500"/>
    <n v="2950"/>
    <m/>
    <m/>
  </r>
  <r>
    <x v="17"/>
    <x v="4"/>
    <x v="0"/>
    <x v="16"/>
    <x v="14"/>
    <x v="10"/>
    <x v="0"/>
    <x v="8"/>
    <s v="ASISTENTE 1"/>
    <x v="17"/>
    <x v="17"/>
    <s v="DONMAX UNED 88567052"/>
    <x v="6"/>
    <x v="0"/>
    <m/>
    <n v="5000"/>
    <n v="500"/>
    <n v="4500"/>
    <m/>
    <n v="5000"/>
    <m/>
    <m/>
    <m/>
    <m/>
    <n v="5000"/>
    <n v="1500"/>
    <n v="1000"/>
    <m/>
    <m/>
  </r>
  <r>
    <x v="18"/>
    <x v="4"/>
    <x v="0"/>
    <x v="16"/>
    <x v="14"/>
    <x v="10"/>
    <x v="0"/>
    <x v="8"/>
    <s v="ASISTENTE 2"/>
    <x v="18"/>
    <x v="18"/>
    <s v="DONMAX UNED 88567052"/>
    <x v="6"/>
    <x v="0"/>
    <m/>
    <n v="5000"/>
    <n v="500"/>
    <n v="4500"/>
    <m/>
    <n v="5000"/>
    <m/>
    <m/>
    <m/>
    <m/>
    <n v="5000"/>
    <n v="1500"/>
    <n v="1000"/>
    <m/>
    <m/>
  </r>
  <r>
    <x v="19"/>
    <x v="5"/>
    <x v="0"/>
    <x v="17"/>
    <x v="15"/>
    <x v="11"/>
    <x v="0"/>
    <x v="9"/>
    <s v="ARBITRO"/>
    <x v="19"/>
    <x v="19"/>
    <s v="DOÑA KATTIA 22201737 TIEMPOS 30 Y 30"/>
    <x v="7"/>
    <x v="0"/>
    <m/>
    <n v="10000"/>
    <n v="1000"/>
    <n v="9000"/>
    <m/>
    <m/>
    <m/>
    <m/>
    <m/>
    <m/>
    <n v="0"/>
    <n v="0"/>
    <n v="9000"/>
    <m/>
    <m/>
  </r>
  <r>
    <x v="20"/>
    <x v="5"/>
    <x v="0"/>
    <x v="18"/>
    <x v="16"/>
    <x v="11"/>
    <x v="0"/>
    <x v="10"/>
    <s v="ARBITRO"/>
    <x v="20"/>
    <x v="20"/>
    <s v="DOÑA KATTIA 22201737 TIEMPOS 30 Y 30"/>
    <x v="8"/>
    <x v="0"/>
    <m/>
    <n v="10000"/>
    <n v="1000"/>
    <n v="9000"/>
    <m/>
    <m/>
    <m/>
    <m/>
    <m/>
    <m/>
    <n v="0"/>
    <n v="0"/>
    <n v="9000"/>
    <m/>
    <m/>
  </r>
  <r>
    <x v="21"/>
    <x v="5"/>
    <x v="0"/>
    <x v="19"/>
    <x v="17"/>
    <x v="11"/>
    <x v="0"/>
    <x v="11"/>
    <s v="ARBITRO"/>
    <x v="19"/>
    <x v="19"/>
    <s v="DOÑA KATTIA 22201737 TIEMPOS 30 Y 30"/>
    <x v="8"/>
    <x v="0"/>
    <m/>
    <n v="10000"/>
    <n v="1000"/>
    <n v="9000"/>
    <m/>
    <m/>
    <m/>
    <m/>
    <m/>
    <m/>
    <n v="0"/>
    <n v="0"/>
    <n v="9000"/>
    <m/>
    <m/>
  </r>
  <r>
    <x v="22"/>
    <x v="6"/>
    <x v="1"/>
    <x v="20"/>
    <x v="18"/>
    <x v="12"/>
    <x v="2"/>
    <x v="12"/>
    <m/>
    <x v="21"/>
    <x v="21"/>
    <m/>
    <x v="8"/>
    <x v="1"/>
    <m/>
    <m/>
    <m/>
    <n v="0"/>
    <m/>
    <m/>
    <m/>
    <m/>
    <m/>
    <n v="0"/>
    <n v="0"/>
    <m/>
    <n v="0"/>
    <m/>
    <m/>
  </r>
  <r>
    <x v="22"/>
    <x v="6"/>
    <x v="1"/>
    <x v="20"/>
    <x v="18"/>
    <x v="12"/>
    <x v="2"/>
    <x v="12"/>
    <m/>
    <x v="21"/>
    <x v="21"/>
    <m/>
    <x v="8"/>
    <x v="1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9" applyNumberFormats="0" applyBorderFormats="0" applyFontFormats="0" applyPatternFormats="0" applyAlignmentFormats="0" applyWidthHeightFormats="1" dataCaption="Valores" updatedVersion="3" minRefreshableVersion="3" showCalcMbrs="0" useAutoFormatting="1" rowGrandTotals="0" itemPrintTitles="1" createdVersion="3" indent="0" compact="0" compactData="0" gridDropZones="1" multipleFieldFilters="0" rowHeaderCaption="}">
  <location ref="A3:Q27" firstHeaderRow="2" firstDataRow="2" firstDataCol="11"/>
  <pivotFields count="29">
    <pivotField axis="axisRow" compact="0" outline="0" showAll="0" defaultSubtotal="0">
      <items count="699">
        <item m="1" x="639"/>
        <item m="1" x="693"/>
        <item m="1" x="68"/>
        <item m="1" x="110"/>
        <item m="1" x="146"/>
        <item m="1" x="190"/>
        <item m="1" x="232"/>
        <item m="1" x="270"/>
        <item m="1" x="310"/>
        <item m="1" x="362"/>
        <item m="1" x="409"/>
        <item m="1" x="447"/>
        <item m="1" x="484"/>
        <item m="1" x="529"/>
        <item m="1" x="572"/>
        <item m="1" x="608"/>
        <item m="1" x="652"/>
        <item m="1" x="31"/>
        <item m="1" x="81"/>
        <item m="1" x="119"/>
        <item m="1" x="158"/>
        <item m="1" x="201"/>
        <item m="1" x="243"/>
        <item m="1" x="279"/>
        <item m="1" x="324"/>
        <item m="1" x="375"/>
        <item m="1" x="420"/>
        <item m="1" x="456"/>
        <item m="1" x="496"/>
        <item m="1" x="540"/>
        <item m="1" x="583"/>
        <item m="1" x="618"/>
        <item m="1" x="666"/>
        <item m="1" x="44"/>
        <item m="1" x="92"/>
        <item m="1" x="128"/>
        <item m="1" x="170"/>
        <item m="1" x="212"/>
        <item m="1" x="254"/>
        <item m="1" x="287"/>
        <item m="1" x="338"/>
        <item m="1" x="386"/>
        <item m="1" x="431"/>
        <item m="1" x="465"/>
        <item m="1" x="508"/>
        <item m="1" x="550"/>
        <item m="1" x="593"/>
        <item m="1" x="627"/>
        <item m="1" x="680"/>
        <item m="1" x="56"/>
        <item m="1" x="205"/>
        <item m="1" x="544"/>
        <item m="1" x="216"/>
        <item m="1" x="554"/>
        <item m="1" x="226"/>
        <item m="1" x="565"/>
        <item m="1" x="236"/>
        <item m="1" x="576"/>
        <item m="1" x="247"/>
        <item m="1" x="587"/>
        <item m="1" x="257"/>
        <item m="1" x="596"/>
        <item m="1" x="263"/>
        <item m="1" x="601"/>
        <item m="1" x="272"/>
        <item m="1" x="610"/>
        <item m="1" x="281"/>
        <item m="1" x="620"/>
        <item m="1" x="289"/>
        <item m="1" x="629"/>
        <item m="1" x="298"/>
        <item m="1" x="637"/>
        <item m="1" x="308"/>
        <item m="1" x="650"/>
        <item m="1" x="322"/>
        <item m="1" x="664"/>
        <item m="1" x="336"/>
        <item m="1" x="678"/>
        <item m="1" x="347"/>
        <item m="1" x="691"/>
        <item m="1" x="359"/>
        <item m="1" x="28"/>
        <item m="1" x="372"/>
        <item m="1" x="41"/>
        <item m="1" x="385"/>
        <item m="1" x="55"/>
        <item m="1" x="396"/>
        <item m="1" x="66"/>
        <item m="1" x="407"/>
        <item m="1" x="79"/>
        <item m="1" x="419"/>
        <item m="1" x="91"/>
        <item m="1" x="430"/>
        <item m="1" x="100"/>
        <item m="1" x="437"/>
        <item m="1" x="106"/>
        <item m="1" x="442"/>
        <item m="1" x="114"/>
        <item m="1" x="451"/>
        <item m="1" x="124"/>
        <item m="1" x="462"/>
        <item m="1" x="134"/>
        <item m="1" x="470"/>
        <item m="1" x="141"/>
        <item m="1" x="563"/>
        <item m="1" x="234"/>
        <item m="1" x="574"/>
        <item m="1" x="245"/>
        <item m="1" x="585"/>
        <item m="1" x="255"/>
        <item m="1" x="594"/>
        <item m="1" x="261"/>
        <item m="1" x="600"/>
        <item m="1" x="271"/>
        <item m="1" x="609"/>
        <item m="1" x="280"/>
        <item m="1" x="619"/>
        <item m="1" x="288"/>
        <item m="1" x="628"/>
        <item m="1" x="296"/>
        <item m="1" x="635"/>
        <item m="1" x="306"/>
        <item m="1" x="648"/>
        <item m="1" x="320"/>
        <item m="1" x="662"/>
        <item m="1" x="334"/>
        <item m="1" x="676"/>
        <item m="1" x="345"/>
        <item m="1" x="689"/>
        <item m="1" x="357"/>
        <item m="1" x="26"/>
        <item m="1" x="370"/>
        <item m="1" x="39"/>
        <item m="1" x="383"/>
        <item m="1" x="52"/>
        <item m="1" x="394"/>
        <item m="1" x="64"/>
        <item m="1" x="405"/>
        <item m="1" x="77"/>
        <item m="1" x="417"/>
        <item m="1" x="89"/>
        <item m="1" x="428"/>
        <item m="1" x="98"/>
        <item m="1" x="435"/>
        <item m="1" x="104"/>
        <item m="1" x="440"/>
        <item m="1" x="112"/>
        <item m="1" x="449"/>
        <item m="1" x="122"/>
        <item m="1" x="459"/>
        <item m="1" x="131"/>
        <item m="1" x="468"/>
        <item m="1" x="109"/>
        <item m="1" x="269"/>
        <item m="1" x="446"/>
        <item m="1" x="607"/>
        <item m="1" x="118"/>
        <item m="1" x="278"/>
        <item m="1" x="455"/>
        <item m="1" x="617"/>
        <item m="1" x="127"/>
        <item m="1" x="286"/>
        <item m="1" x="464"/>
        <item m="1" x="626"/>
        <item m="1" x="136"/>
        <item m="1" x="295"/>
        <item m="1" x="472"/>
        <item m="1" x="634"/>
        <item m="1" x="143"/>
        <item m="1" x="305"/>
        <item m="1" x="481"/>
        <item m="1" x="647"/>
        <item m="1" x="155"/>
        <item m="1" x="319"/>
        <item m="1" x="493"/>
        <item m="1" x="661"/>
        <item m="1" x="167"/>
        <item m="1" x="333"/>
        <item m="1" x="505"/>
        <item m="1" x="675"/>
        <item m="1" x="176"/>
        <item m="1" x="344"/>
        <item m="1" x="515"/>
        <item m="1" x="687"/>
        <item m="1" x="185"/>
        <item m="1" x="355"/>
        <item m="1" x="524"/>
        <item m="1" x="24"/>
        <item m="1" x="196"/>
        <item m="1" x="368"/>
        <item m="1" x="535"/>
        <item m="1" x="37"/>
        <item m="1" x="209"/>
        <item m="1" x="382"/>
        <item m="1" x="548"/>
        <item m="1" x="51"/>
        <item m="1" x="220"/>
        <item m="1" x="393"/>
        <item m="1" x="558"/>
        <item m="1" x="63"/>
        <item m="1" x="646"/>
        <item m="1" x="154"/>
        <item m="1" x="318"/>
        <item m="1" x="492"/>
        <item m="1" x="660"/>
        <item m="1" x="166"/>
        <item m="1" x="332"/>
        <item m="1" x="504"/>
        <item m="1" x="674"/>
        <item m="1" x="175"/>
        <item m="1" x="343"/>
        <item m="1" x="514"/>
        <item m="1" x="686"/>
        <item m="1" x="184"/>
        <item m="1" x="354"/>
        <item m="1" x="523"/>
        <item m="1" x="23"/>
        <item m="1" x="195"/>
        <item m="1" x="367"/>
        <item m="1" x="534"/>
        <item m="1" x="36"/>
        <item m="1" x="208"/>
        <item m="1" x="381"/>
        <item m="1" x="547"/>
        <item m="1" x="50"/>
        <item m="1" x="219"/>
        <item m="1" x="392"/>
        <item m="1" x="557"/>
        <item m="1" x="62"/>
        <item m="1" x="229"/>
        <item m="1" x="404"/>
        <item m="1" x="569"/>
        <item m="1" x="75"/>
        <item m="1" x="240"/>
        <item m="1" x="415"/>
        <item m="1" x="580"/>
        <item m="1" x="87"/>
        <item m="1" x="251"/>
        <item m="1" x="426"/>
        <item m="1" x="612"/>
        <item m="1" x="121"/>
        <item m="1" x="283"/>
        <item m="1" x="458"/>
        <item m="1" x="622"/>
        <item m="1" x="130"/>
        <item m="1" x="291"/>
        <item m="1" x="467"/>
        <item m="1" x="631"/>
        <item m="1" x="139"/>
        <item m="1" x="302"/>
        <item m="1" x="477"/>
        <item m="1" x="642"/>
        <item m="1" x="149"/>
        <item m="1" x="313"/>
        <item m="1" x="487"/>
        <item m="1" x="655"/>
        <item m="1" x="161"/>
        <item m="1" x="327"/>
        <item m="1" x="499"/>
        <item m="1" x="669"/>
        <item m="1" x="172"/>
        <item m="1" x="340"/>
        <item m="1" x="510"/>
        <item m="1" x="682"/>
        <item m="1" x="180"/>
        <item m="1" x="350"/>
        <item m="1" x="519"/>
        <item m="1" x="695"/>
        <item m="1" x="192"/>
        <item m="1" x="364"/>
        <item m="1" x="531"/>
        <item m="1" x="33"/>
        <item m="1" x="203"/>
        <item m="1" x="377"/>
        <item m="1" x="542"/>
        <item m="1" x="46"/>
        <item m="1" x="214"/>
        <item m="1" x="388"/>
        <item m="1" x="552"/>
        <item m="1" x="58"/>
        <item m="1" x="223"/>
        <item m="1" x="398"/>
        <item m="1" x="561"/>
        <item m="1" x="69"/>
        <item m="1" x="301"/>
        <item m="1" x="476"/>
        <item m="1" x="641"/>
        <item m="1" x="148"/>
        <item m="1" x="312"/>
        <item m="1" x="486"/>
        <item m="1" x="654"/>
        <item m="1" x="160"/>
        <item m="1" x="326"/>
        <item m="1" x="498"/>
        <item m="1" x="668"/>
        <item m="1" x="171"/>
        <item m="1" x="339"/>
        <item m="1" x="509"/>
        <item m="1" x="681"/>
        <item m="1" x="179"/>
        <item m="1" x="349"/>
        <item m="1" x="518"/>
        <item m="1" x="694"/>
        <item m="1" x="191"/>
        <item m="1" x="363"/>
        <item m="1" x="530"/>
        <item m="1" x="32"/>
        <item m="1" x="202"/>
        <item m="1" x="376"/>
        <item m="1" x="541"/>
        <item m="1" x="45"/>
        <item m="1" x="213"/>
        <item m="1" x="387"/>
        <item m="1" x="551"/>
        <item m="1" x="57"/>
        <item m="1" x="222"/>
        <item m="1" x="397"/>
        <item m="1" x="560"/>
        <item m="1" x="67"/>
        <item m="1" x="231"/>
        <item m="1" x="408"/>
        <item m="1" x="571"/>
        <item m="1" x="80"/>
        <item m="1" x="153"/>
        <item m="1" x="317"/>
        <item m="1" x="491"/>
        <item m="1" x="659"/>
        <item m="1" x="165"/>
        <item m="1" x="331"/>
        <item m="1" x="503"/>
        <item m="1" x="673"/>
        <item m="1" x="174"/>
        <item m="1" x="342"/>
        <item m="1" x="513"/>
        <item m="1" x="685"/>
        <item m="1" x="183"/>
        <item m="1" x="353"/>
        <item m="1" x="522"/>
        <item m="1" x="698"/>
        <item m="1" x="194"/>
        <item m="1" x="366"/>
        <item m="1" x="533"/>
        <item m="1" x="35"/>
        <item m="1" x="207"/>
        <item m="1" x="380"/>
        <item m="1" x="546"/>
        <item m="1" x="49"/>
        <item m="1" x="218"/>
        <item m="1" x="391"/>
        <item m="1" x="556"/>
        <item m="1" x="61"/>
        <item m="1" x="228"/>
        <item m="1" x="403"/>
        <item m="1" x="568"/>
        <item m="1" x="74"/>
        <item m="1" x="239"/>
        <item m="1" x="414"/>
        <item m="1" x="579"/>
        <item m="1" x="86"/>
        <item m="1" x="250"/>
        <item m="1" x="425"/>
        <item m="1" x="590"/>
        <item m="1" x="96"/>
        <item m="1" x="259"/>
        <item m="1" x="434"/>
        <item m="1" x="512"/>
        <item m="1" x="684"/>
        <item m="1" x="182"/>
        <item m="1" x="352"/>
        <item m="1" x="521"/>
        <item m="1" x="697"/>
        <item m="1" x="193"/>
        <item m="1" x="365"/>
        <item m="1" x="532"/>
        <item m="1" x="34"/>
        <item m="1" x="206"/>
        <item m="1" x="379"/>
        <item m="1" x="545"/>
        <item m="1" x="48"/>
        <item m="1" x="217"/>
        <item m="1" x="390"/>
        <item m="1" x="555"/>
        <item m="1" x="60"/>
        <item m="1" x="227"/>
        <item m="1" x="401"/>
        <item m="1" x="566"/>
        <item m="1" x="72"/>
        <item m="1" x="237"/>
        <item m="1" x="412"/>
        <item m="1" x="577"/>
        <item m="1" x="84"/>
        <item m="1" x="248"/>
        <item m="1" x="423"/>
        <item m="1" x="588"/>
        <item m="1" x="95"/>
        <item m="1" x="258"/>
        <item m="1" x="433"/>
        <item m="1" x="597"/>
        <item m="1" x="103"/>
        <item m="1" x="264"/>
        <item m="1" x="439"/>
        <item m="1" x="602"/>
        <item m="1" x="111"/>
        <item m="1" x="273"/>
        <item m="1" x="448"/>
        <item m="1" x="107"/>
        <item m="1" x="266"/>
        <item m="1" x="443"/>
        <item m="1" x="604"/>
        <item m="1" x="115"/>
        <item m="1" x="275"/>
        <item m="1" x="452"/>
        <item m="1" x="614"/>
        <item m="1" x="125"/>
        <item m="1" x="285"/>
        <item m="1" x="463"/>
        <item m="1" x="625"/>
        <item m="1" x="135"/>
        <item m="1" x="294"/>
        <item m="1" x="471"/>
        <item m="1" x="633"/>
        <item m="1" x="142"/>
        <item m="1" x="304"/>
        <item m="1" x="480"/>
        <item m="1" x="611"/>
        <item m="1" x="120"/>
        <item m="1" x="282"/>
        <item m="1" x="457"/>
        <item m="1" x="621"/>
        <item m="1" x="129"/>
        <item m="1" x="290"/>
        <item m="1" x="466"/>
        <item m="1" x="630"/>
        <item m="1" x="137"/>
        <item m="1" x="299"/>
        <item m="1" x="474"/>
        <item m="1" x="638"/>
        <item m="1" x="145"/>
        <item m="1" x="309"/>
        <item m="1" x="483"/>
        <item m="1" x="651"/>
        <item m="1" x="157"/>
        <item m="1" x="323"/>
        <item m="1" x="495"/>
        <item m="1" x="665"/>
        <item m="1" x="169"/>
        <item m="1" x="337"/>
        <item m="1" x="507"/>
        <item m="1" x="679"/>
        <item m="1" x="178"/>
        <item m="1" x="348"/>
        <item m="1" x="517"/>
        <item m="1" x="692"/>
        <item m="1" x="188"/>
        <item m="1" x="360"/>
        <item m="1" x="527"/>
        <item m="1" x="29"/>
        <item m="1" x="199"/>
        <item m="1" x="373"/>
        <item m="1" x="538"/>
        <item m="1" x="42"/>
        <item m="1" x="204"/>
        <item m="1" x="378"/>
        <item m="1" x="543"/>
        <item m="1" x="47"/>
        <item m="1" x="215"/>
        <item m="1" x="389"/>
        <item m="1" x="553"/>
        <item m="1" x="59"/>
        <item m="1" x="225"/>
        <item m="1" x="400"/>
        <item m="1" x="564"/>
        <item m="1" x="71"/>
        <item m="1" x="235"/>
        <item m="1" x="411"/>
        <item m="1" x="575"/>
        <item m="1" x="83"/>
        <item m="1" x="246"/>
        <item m="1" x="422"/>
        <item m="1" x="586"/>
        <item m="1" x="94"/>
        <item m="1" x="256"/>
        <item m="1" x="432"/>
        <item m="1" x="595"/>
        <item m="1" x="102"/>
        <item m="1" x="262"/>
        <item m="1" x="438"/>
        <item m="1" x="461"/>
        <item m="1" x="624"/>
        <item m="1" x="133"/>
        <item m="1" x="293"/>
        <item m="1" x="469"/>
        <item m="1" x="632"/>
        <item m="1" x="140"/>
        <item m="1" x="303"/>
        <item m="1" x="479"/>
        <item m="1" x="644"/>
        <item m="1" x="151"/>
        <item m="1" x="315"/>
        <item m="1" x="489"/>
        <item m="1" x="657"/>
        <item m="1" x="163"/>
        <item m="1" x="329"/>
        <item m="1" x="501"/>
        <item m="1" x="671"/>
        <item m="1" x="173"/>
        <item m="1" x="341"/>
        <item m="1" x="511"/>
        <item m="1" x="683"/>
        <item m="1" x="181"/>
        <item m="1" x="351"/>
        <item m="1" x="520"/>
        <item m="1" x="696"/>
        <item m="1" x="54"/>
        <item m="1" x="221"/>
        <item m="1" x="395"/>
        <item m="1" x="559"/>
        <item m="1" x="65"/>
        <item m="1" x="230"/>
        <item m="1" x="406"/>
        <item m="1" x="570"/>
        <item m="1" x="78"/>
        <item m="1" x="242"/>
        <item m="1" x="418"/>
        <item m="1" x="582"/>
        <item m="1" x="90"/>
        <item m="1" x="253"/>
        <item m="1" x="429"/>
        <item m="1" x="592"/>
        <item m="1" x="99"/>
        <item m="1" x="260"/>
        <item m="1" x="436"/>
        <item m="1" x="598"/>
        <item m="1" x="105"/>
        <item m="1" x="265"/>
        <item m="1" x="441"/>
        <item m="1" x="603"/>
        <item m="1" x="113"/>
        <item m="1" x="274"/>
        <item m="1" x="450"/>
        <item m="1" x="613"/>
        <item m="1" x="123"/>
        <item m="1" x="284"/>
        <item m="1" x="460"/>
        <item m="1" x="623"/>
        <item m="1" x="132"/>
        <item m="1" x="292"/>
        <item m="1" x="297"/>
        <item m="1" x="473"/>
        <item m="1" x="636"/>
        <item m="1" x="144"/>
        <item m="1" x="307"/>
        <item m="1" x="482"/>
        <item m="1" x="649"/>
        <item m="1" x="156"/>
        <item m="1" x="321"/>
        <item m="1" x="494"/>
        <item m="1" x="663"/>
        <item m="1" x="168"/>
        <item m="1" x="335"/>
        <item m="1" x="506"/>
        <item m="1" x="677"/>
        <item m="1" x="177"/>
        <item m="1" x="346"/>
        <item m="1" x="516"/>
        <item m="1" x="690"/>
        <item m="1" x="187"/>
        <item m="1" x="358"/>
        <item m="1" x="526"/>
        <item m="1" x="27"/>
        <item m="1" x="198"/>
        <item m="1" x="371"/>
        <item m="1" x="537"/>
        <item m="1" x="40"/>
        <item m="1" x="211"/>
        <item m="1" x="384"/>
        <item m="1" x="549"/>
        <item m="1" x="53"/>
        <item m="1" x="138"/>
        <item m="1" x="224"/>
        <item m="1" x="300"/>
        <item m="1" x="399"/>
        <item m="1" x="475"/>
        <item m="1" x="562"/>
        <item m="1" x="640"/>
        <item m="1" x="70"/>
        <item m="1" x="147"/>
        <item m="1" x="233"/>
        <item m="1" x="311"/>
        <item m="1" x="410"/>
        <item m="1" x="485"/>
        <item m="1" x="573"/>
        <item m="1" x="653"/>
        <item m="1" x="82"/>
        <item m="1" x="159"/>
        <item m="1" x="244"/>
        <item m="1" x="325"/>
        <item m="1" x="421"/>
        <item m="1" x="497"/>
        <item m="1" x="584"/>
        <item m="1" x="667"/>
        <item m="1" x="93"/>
        <item m="1" x="101"/>
        <item m="1" x="599"/>
        <item m="1" x="688"/>
        <item m="1" x="108"/>
        <item m="1" x="186"/>
        <item m="1" x="267"/>
        <item m="1" x="356"/>
        <item m="1" x="444"/>
        <item m="1" x="525"/>
        <item m="1" x="605"/>
        <item m="1" x="25"/>
        <item m="1" x="116"/>
        <item m="1" x="197"/>
        <item m="1" x="276"/>
        <item m="1" x="369"/>
        <item m="1" x="453"/>
        <item m="1" x="536"/>
        <item m="1" x="615"/>
        <item m="1" x="38"/>
        <item m="1" x="126"/>
        <item m="1" x="210"/>
        <item m="1" x="402"/>
        <item m="1" x="478"/>
        <item m="1" x="567"/>
        <item m="1" x="643"/>
        <item m="1" x="73"/>
        <item m="1" x="150"/>
        <item m="1" x="238"/>
        <item m="1" x="314"/>
        <item m="1" x="413"/>
        <item m="1" x="488"/>
        <item m="1" x="578"/>
        <item m="1" x="656"/>
        <item m="1" x="85"/>
        <item m="1" x="162"/>
        <item m="1" x="249"/>
        <item m="1" x="328"/>
        <item m="1" x="424"/>
        <item m="1" x="500"/>
        <item m="1" x="589"/>
        <item m="1" x="670"/>
        <item x="22"/>
        <item m="1" x="189"/>
        <item m="1" x="268"/>
        <item m="1" x="361"/>
        <item m="1" x="445"/>
        <item m="1" x="528"/>
        <item m="1" x="606"/>
        <item m="1" x="30"/>
        <item m="1" x="117"/>
        <item m="1" x="200"/>
        <item m="1" x="277"/>
        <item m="1" x="374"/>
        <item m="1" x="454"/>
        <item m="1" x="539"/>
        <item m="1" x="616"/>
        <item m="1" x="43"/>
        <item m="1" x="645"/>
        <item m="1" x="76"/>
        <item m="1" x="152"/>
        <item m="1" x="241"/>
        <item m="1" x="316"/>
        <item m="1" x="416"/>
        <item m="1" x="490"/>
        <item m="1" x="581"/>
        <item m="1" x="658"/>
        <item m="1" x="88"/>
        <item m="1" x="164"/>
        <item m="1" x="252"/>
        <item m="1" x="330"/>
        <item m="1" x="427"/>
        <item m="1" x="502"/>
        <item m="1" x="591"/>
        <item m="1" x="672"/>
        <item m="1" x="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44">
        <item m="1" x="23"/>
        <item m="1" x="28"/>
        <item m="1" x="7"/>
        <item m="1" x="32"/>
        <item m="1" x="8"/>
        <item m="1" x="27"/>
        <item m="1" x="19"/>
        <item m="1" x="42"/>
        <item m="1" x="40"/>
        <item m="1" x="31"/>
        <item m="1" x="37"/>
        <item m="1" x="14"/>
        <item m="1" x="34"/>
        <item m="1" x="43"/>
        <item m="1" x="30"/>
        <item m="1" x="10"/>
        <item m="1" x="26"/>
        <item x="6"/>
        <item m="1" x="39"/>
        <item m="1" x="9"/>
        <item m="1" x="24"/>
        <item m="1" x="15"/>
        <item m="1" x="22"/>
        <item m="1" x="35"/>
        <item m="1" x="16"/>
        <item m="1" x="13"/>
        <item m="1" x="17"/>
        <item m="1" x="11"/>
        <item m="1" x="38"/>
        <item x="5"/>
        <item x="0"/>
        <item m="1" x="41"/>
        <item m="1" x="18"/>
        <item m="1" x="21"/>
        <item x="1"/>
        <item m="1" x="20"/>
        <item m="1" x="12"/>
        <item m="1" x="25"/>
        <item x="4"/>
        <item x="2"/>
        <item m="1" x="36"/>
        <item m="1" x="33"/>
        <item m="1" x="29"/>
        <item x="3"/>
      </items>
    </pivotField>
    <pivotField axis="axisRow" compact="0" outline="0" showAll="0" defaultSubtotal="0">
      <items count="6">
        <item x="0"/>
        <item m="1" x="5"/>
        <item m="1" x="2"/>
        <item m="1" x="3"/>
        <item m="1" x="4"/>
        <item x="1"/>
      </items>
    </pivotField>
    <pivotField axis="axisRow" compact="0" outline="0" showAll="0" defaultSubtotal="0">
      <items count="227">
        <item m="1" x="184"/>
        <item m="1" x="205"/>
        <item m="1" x="110"/>
        <item m="1" x="94"/>
        <item m="1" x="160"/>
        <item m="1" x="188"/>
        <item m="1" x="170"/>
        <item m="1" x="108"/>
        <item m="1" x="190"/>
        <item m="1" x="215"/>
        <item m="1" x="181"/>
        <item m="1" x="146"/>
        <item m="1" x="169"/>
        <item m="1" x="208"/>
        <item m="1" x="34"/>
        <item m="1" x="116"/>
        <item m="1" x="55"/>
        <item m="1" x="87"/>
        <item m="1" x="33"/>
        <item m="1" x="121"/>
        <item m="1" x="218"/>
        <item m="1" x="204"/>
        <item m="1" x="79"/>
        <item x="7"/>
        <item m="1" x="142"/>
        <item m="1" x="22"/>
        <item m="1" x="65"/>
        <item m="1" x="162"/>
        <item m="1" x="32"/>
        <item m="1" x="71"/>
        <item m="1" x="140"/>
        <item x="20"/>
        <item m="1" x="86"/>
        <item m="1" x="36"/>
        <item m="1" x="98"/>
        <item m="1" x="107"/>
        <item m="1" x="198"/>
        <item m="1" x="43"/>
        <item m="1" x="201"/>
        <item m="1" x="101"/>
        <item m="1" x="45"/>
        <item m="1" x="57"/>
        <item m="1" x="27"/>
        <item m="1" x="95"/>
        <item m="1" x="147"/>
        <item m="1" x="122"/>
        <item m="1" x="58"/>
        <item m="1" x="59"/>
        <item m="1" x="138"/>
        <item m="1" x="73"/>
        <item m="1" x="128"/>
        <item m="1" x="40"/>
        <item m="1" x="39"/>
        <item m="1" x="185"/>
        <item m="1" x="180"/>
        <item m="1" x="112"/>
        <item m="1" x="214"/>
        <item m="1" x="109"/>
        <item m="1" x="111"/>
        <item m="1" x="63"/>
        <item m="1" x="156"/>
        <item m="1" x="41"/>
        <item m="1" x="149"/>
        <item m="1" x="69"/>
        <item m="1" x="72"/>
        <item m="1" x="203"/>
        <item m="1" x="56"/>
        <item m="1" x="216"/>
        <item m="1" x="74"/>
        <item m="1" x="21"/>
        <item m="1" x="186"/>
        <item m="1" x="30"/>
        <item m="1" x="53"/>
        <item m="1" x="75"/>
        <item m="1" x="44"/>
        <item m="1" x="42"/>
        <item m="1" x="221"/>
        <item m="1" x="165"/>
        <item m="1" x="91"/>
        <item m="1" x="106"/>
        <item m="1" x="137"/>
        <item m="1" x="167"/>
        <item m="1" x="46"/>
        <item m="1" x="50"/>
        <item m="1" x="200"/>
        <item m="1" x="117"/>
        <item m="1" x="217"/>
        <item m="1" x="67"/>
        <item m="1" x="26"/>
        <item m="1" x="187"/>
        <item m="1" x="157"/>
        <item m="1" x="120"/>
        <item m="1" x="209"/>
        <item m="1" x="195"/>
        <item m="1" x="131"/>
        <item m="1" x="202"/>
        <item m="1" x="172"/>
        <item m="1" x="82"/>
        <item m="1" x="47"/>
        <item m="1" x="29"/>
        <item m="1" x="213"/>
        <item m="1" x="48"/>
        <item m="1" x="124"/>
        <item m="1" x="163"/>
        <item m="1" x="127"/>
        <item m="1" x="191"/>
        <item m="1" x="211"/>
        <item m="1" x="89"/>
        <item m="1" x="164"/>
        <item m="1" x="62"/>
        <item m="1" x="193"/>
        <item m="1" x="24"/>
        <item m="1" x="84"/>
        <item m="1" x="152"/>
        <item m="1" x="222"/>
        <item m="1" x="220"/>
        <item m="1" x="38"/>
        <item m="1" x="85"/>
        <item m="1" x="54"/>
        <item m="1" x="219"/>
        <item m="1" x="153"/>
        <item m="1" x="83"/>
        <item m="1" x="118"/>
        <item m="1" x="52"/>
        <item m="1" x="144"/>
        <item m="1" x="143"/>
        <item m="1" x="150"/>
        <item m="1" x="225"/>
        <item m="1" x="93"/>
        <item x="17"/>
        <item m="1" x="113"/>
        <item x="4"/>
        <item m="1" x="182"/>
        <item m="1" x="133"/>
        <item x="2"/>
        <item x="5"/>
        <item m="1" x="28"/>
        <item m="1" x="23"/>
        <item m="1" x="125"/>
        <item m="1" x="100"/>
        <item m="1" x="68"/>
        <item m="1" x="179"/>
        <item m="1" x="210"/>
        <item x="1"/>
        <item m="1" x="161"/>
        <item m="1" x="171"/>
        <item m="1" x="223"/>
        <item m="1" x="212"/>
        <item m="1" x="196"/>
        <item m="1" x="77"/>
        <item m="1" x="135"/>
        <item m="1" x="130"/>
        <item m="1" x="148"/>
        <item m="1" x="166"/>
        <item m="1" x="76"/>
        <item m="1" x="134"/>
        <item m="1" x="192"/>
        <item m="1" x="31"/>
        <item m="1" x="183"/>
        <item m="1" x="168"/>
        <item m="1" x="97"/>
        <item m="1" x="126"/>
        <item m="1" x="145"/>
        <item m="1" x="80"/>
        <item m="1" x="70"/>
        <item m="1" x="61"/>
        <item m="1" x="25"/>
        <item m="1" x="88"/>
        <item m="1" x="176"/>
        <item m="1" x="136"/>
        <item m="1" x="115"/>
        <item m="1" x="123"/>
        <item m="1" x="207"/>
        <item m="1" x="81"/>
        <item m="1" x="37"/>
        <item m="1" x="99"/>
        <item x="14"/>
        <item m="1" x="224"/>
        <item m="1" x="51"/>
        <item m="1" x="154"/>
        <item m="1" x="35"/>
        <item m="1" x="177"/>
        <item m="1" x="155"/>
        <item m="1" x="174"/>
        <item m="1" x="119"/>
        <item x="19"/>
        <item m="1" x="197"/>
        <item m="1" x="159"/>
        <item m="1" x="132"/>
        <item m="1" x="102"/>
        <item m="1" x="104"/>
        <item m="1" x="60"/>
        <item x="16"/>
        <item m="1" x="178"/>
        <item m="1" x="96"/>
        <item m="1" x="194"/>
        <item m="1" x="103"/>
        <item m="1" x="151"/>
        <item x="3"/>
        <item m="1" x="129"/>
        <item m="1" x="105"/>
        <item m="1" x="206"/>
        <item x="10"/>
        <item m="1" x="78"/>
        <item m="1" x="90"/>
        <item m="1" x="64"/>
        <item m="1" x="139"/>
        <item m="1" x="114"/>
        <item m="1" x="199"/>
        <item m="1" x="66"/>
        <item m="1" x="173"/>
        <item m="1" x="175"/>
        <item m="1" x="226"/>
        <item m="1" x="189"/>
        <item m="1" x="141"/>
        <item x="15"/>
        <item m="1" x="158"/>
        <item m="1" x="49"/>
        <item m="1" x="92"/>
        <item x="0"/>
        <item x="6"/>
        <item x="8"/>
        <item x="9"/>
        <item x="11"/>
        <item x="12"/>
        <item x="13"/>
        <item x="18"/>
      </items>
    </pivotField>
    <pivotField axis="axisRow" compact="0" outline="0" showAll="0" defaultSubtotal="0">
      <items count="226">
        <item m="1" x="127"/>
        <item m="1" x="153"/>
        <item m="1" x="111"/>
        <item m="1" x="142"/>
        <item m="1" x="164"/>
        <item m="1" x="86"/>
        <item m="1" x="36"/>
        <item m="1" x="168"/>
        <item m="1" x="143"/>
        <item m="1" x="121"/>
        <item m="1" x="43"/>
        <item m="1" x="201"/>
        <item m="1" x="177"/>
        <item m="1" x="61"/>
        <item m="1" x="118"/>
        <item m="1" x="30"/>
        <item m="1" x="45"/>
        <item m="1" x="56"/>
        <item m="1" x="209"/>
        <item m="1" x="38"/>
        <item m="1" x="114"/>
        <item x="7"/>
        <item m="1" x="107"/>
        <item m="1" x="37"/>
        <item m="1" x="20"/>
        <item m="1" x="64"/>
        <item m="1" x="72"/>
        <item m="1" x="58"/>
        <item m="1" x="187"/>
        <item m="1" x="70"/>
        <item x="18"/>
        <item m="1" x="217"/>
        <item m="1" x="126"/>
        <item m="1" x="196"/>
        <item m="1" x="192"/>
        <item m="1" x="31"/>
        <item m="1" x="174"/>
        <item m="1" x="112"/>
        <item m="1" x="213"/>
        <item m="1" x="147"/>
        <item m="1" x="224"/>
        <item m="1" x="149"/>
        <item m="1" x="41"/>
        <item m="1" x="93"/>
        <item m="1" x="157"/>
        <item m="1" x="206"/>
        <item m="1" x="95"/>
        <item m="1" x="182"/>
        <item m="1" x="51"/>
        <item m="1" x="99"/>
        <item m="1" x="106"/>
        <item m="1" x="73"/>
        <item m="1" x="80"/>
        <item m="1" x="122"/>
        <item m="1" x="89"/>
        <item m="1" x="40"/>
        <item m="1" x="167"/>
        <item m="1" x="94"/>
        <item m="1" x="68"/>
        <item m="1" x="108"/>
        <item m="1" x="173"/>
        <item m="1" x="62"/>
        <item m="1" x="97"/>
        <item m="1" x="193"/>
        <item m="1" x="123"/>
        <item m="1" x="44"/>
        <item m="1" x="150"/>
        <item m="1" x="205"/>
        <item m="1" x="120"/>
        <item m="1" x="133"/>
        <item m="1" x="166"/>
        <item m="1" x="197"/>
        <item m="1" x="25"/>
        <item m="1" x="200"/>
        <item m="1" x="184"/>
        <item m="1" x="32"/>
        <item m="1" x="59"/>
        <item m="1" x="222"/>
        <item m="1" x="49"/>
        <item m="1" x="24"/>
        <item m="1" x="29"/>
        <item m="1" x="74"/>
        <item m="1" x="55"/>
        <item m="1" x="53"/>
        <item m="1" x="191"/>
        <item m="1" x="28"/>
        <item m="1" x="113"/>
        <item m="1" x="65"/>
        <item m="1" x="82"/>
        <item m="1" x="60"/>
        <item m="1" x="88"/>
        <item m="1" x="225"/>
        <item m="1" x="155"/>
        <item m="1" x="194"/>
        <item m="1" x="91"/>
        <item m="1" x="179"/>
        <item m="1" x="139"/>
        <item m="1" x="152"/>
        <item m="1" x="54"/>
        <item m="1" x="92"/>
        <item m="1" x="19"/>
        <item m="1" x="215"/>
        <item m="1" x="218"/>
        <item m="1" x="71"/>
        <item m="1" x="90"/>
        <item m="1" x="130"/>
        <item m="1" x="156"/>
        <item m="1" x="67"/>
        <item m="1" x="23"/>
        <item m="1" x="63"/>
        <item m="1" x="185"/>
        <item m="1" x="170"/>
        <item m="1" x="159"/>
        <item m="1" x="211"/>
        <item m="1" x="199"/>
        <item m="1" x="202"/>
        <item m="1" x="46"/>
        <item m="1" x="134"/>
        <item m="1" x="183"/>
        <item m="1" x="178"/>
        <item m="1" x="50"/>
        <item m="1" x="214"/>
        <item m="1" x="27"/>
        <item m="1" x="220"/>
        <item m="1" x="100"/>
        <item m="1" x="181"/>
        <item m="1" x="189"/>
        <item m="1" x="204"/>
        <item m="1" x="66"/>
        <item x="16"/>
        <item m="1" x="116"/>
        <item m="1" x="210"/>
        <item m="1" x="212"/>
        <item m="1" x="131"/>
        <item m="1" x="145"/>
        <item m="1" x="144"/>
        <item x="17"/>
        <item m="1" x="83"/>
        <item x="0"/>
        <item m="1" x="171"/>
        <item m="1" x="190"/>
        <item m="1" x="219"/>
        <item x="1"/>
        <item x="6"/>
        <item m="1" x="69"/>
        <item m="1" x="203"/>
        <item m="1" x="119"/>
        <item m="1" x="110"/>
        <item m="1" x="78"/>
        <item m="1" x="48"/>
        <item m="1" x="115"/>
        <item m="1" x="154"/>
        <item m="1" x="137"/>
        <item x="4"/>
        <item m="1" x="129"/>
        <item m="1" x="21"/>
        <item m="1" x="26"/>
        <item x="15"/>
        <item m="1" x="151"/>
        <item m="1" x="221"/>
        <item m="1" x="47"/>
        <item m="1" x="117"/>
        <item m="1" x="172"/>
        <item m="1" x="101"/>
        <item m="1" x="128"/>
        <item m="1" x="216"/>
        <item m="1" x="180"/>
        <item m="1" x="148"/>
        <item x="3"/>
        <item m="1" x="109"/>
        <item m="1" x="169"/>
        <item m="1" x="102"/>
        <item m="1" x="42"/>
        <item x="2"/>
        <item m="1" x="163"/>
        <item m="1" x="125"/>
        <item m="1" x="84"/>
        <item m="1" x="176"/>
        <item m="1" x="158"/>
        <item m="1" x="87"/>
        <item m="1" x="76"/>
        <item m="1" x="35"/>
        <item m="1" x="77"/>
        <item m="1" x="138"/>
        <item m="1" x="34"/>
        <item m="1" x="103"/>
        <item m="1" x="135"/>
        <item m="1" x="140"/>
        <item m="1" x="22"/>
        <item m="1" x="195"/>
        <item m="1" x="208"/>
        <item m="1" x="124"/>
        <item m="1" x="75"/>
        <item m="1" x="85"/>
        <item m="1" x="33"/>
        <item m="1" x="162"/>
        <item m="1" x="136"/>
        <item m="1" x="160"/>
        <item m="1" x="39"/>
        <item m="1" x="105"/>
        <item m="1" x="198"/>
        <item m="1" x="175"/>
        <item m="1" x="57"/>
        <item m="1" x="79"/>
        <item m="1" x="223"/>
        <item m="1" x="165"/>
        <item m="1" x="52"/>
        <item m="1" x="186"/>
        <item m="1" x="132"/>
        <item m="1" x="98"/>
        <item m="1" x="104"/>
        <item m="1" x="188"/>
        <item m="1" x="146"/>
        <item m="1" x="141"/>
        <item m="1" x="161"/>
        <item m="1" x="96"/>
        <item m="1" x="207"/>
        <item m="1" x="81"/>
        <item x="5"/>
        <item x="8"/>
        <item x="9"/>
        <item x="10"/>
        <item x="11"/>
        <item x="12"/>
        <item x="13"/>
        <item x="14"/>
      </items>
    </pivotField>
    <pivotField axis="axisRow" compact="0" outline="0" showAll="0" defaultSubtotal="0">
      <items count="202">
        <item m="1" x="54"/>
        <item m="1" x="50"/>
        <item m="1" x="34"/>
        <item m="1" x="26"/>
        <item m="1" x="58"/>
        <item m="1" x="111"/>
        <item m="1" x="15"/>
        <item m="1" x="16"/>
        <item m="1" x="124"/>
        <item m="1" x="137"/>
        <item m="1" x="89"/>
        <item m="1" x="180"/>
        <item m="1" x="92"/>
        <item m="1" x="184"/>
        <item m="1" x="51"/>
        <item m="1" x="175"/>
        <item m="1" x="86"/>
        <item m="1" x="190"/>
        <item m="1" x="113"/>
        <item m="1" x="186"/>
        <item m="1" x="25"/>
        <item m="1" x="121"/>
        <item m="1" x="96"/>
        <item m="1" x="66"/>
        <item m="1" x="72"/>
        <item m="1" x="138"/>
        <item m="1" x="37"/>
        <item m="1" x="105"/>
        <item m="1" x="134"/>
        <item m="1" x="85"/>
        <item m="1" x="82"/>
        <item m="1" x="23"/>
        <item m="1" x="39"/>
        <item m="1" x="62"/>
        <item m="1" x="36"/>
        <item m="1" x="145"/>
        <item m="1" x="101"/>
        <item m="1" x="110"/>
        <item m="1" x="182"/>
        <item m="1" x="130"/>
        <item m="1" x="68"/>
        <item m="1" x="144"/>
        <item m="1" x="97"/>
        <item x="12"/>
        <item m="1" x="197"/>
        <item m="1" x="169"/>
        <item m="1" x="55"/>
        <item m="1" x="56"/>
        <item m="1" x="198"/>
        <item m="1" x="102"/>
        <item m="1" x="200"/>
        <item m="1" x="103"/>
        <item m="1" x="195"/>
        <item m="1" x="150"/>
        <item m="1" x="91"/>
        <item m="1" x="17"/>
        <item m="1" x="52"/>
        <item m="1" x="78"/>
        <item m="1" x="57"/>
        <item m="1" x="192"/>
        <item m="1" x="87"/>
        <item m="1" x="157"/>
        <item m="1" x="143"/>
        <item m="1" x="76"/>
        <item m="1" x="69"/>
        <item m="1" x="114"/>
        <item m="1" x="168"/>
        <item m="1" x="201"/>
        <item m="1" x="159"/>
        <item m="1" x="120"/>
        <item m="1" x="33"/>
        <item m="1" x="178"/>
        <item m="1" x="27"/>
        <item m="1" x="140"/>
        <item m="1" x="163"/>
        <item m="1" x="139"/>
        <item m="1" x="135"/>
        <item m="1" x="152"/>
        <item m="1" x="177"/>
        <item m="1" x="164"/>
        <item m="1" x="170"/>
        <item m="1" x="156"/>
        <item m="1" x="63"/>
        <item m="1" x="95"/>
        <item m="1" x="117"/>
        <item m="1" x="48"/>
        <item m="1" x="165"/>
        <item m="1" x="185"/>
        <item m="1" x="191"/>
        <item m="1" x="99"/>
        <item m="1" x="146"/>
        <item m="1" x="108"/>
        <item m="1" x="42"/>
        <item m="1" x="115"/>
        <item m="1" x="141"/>
        <item m="1" x="166"/>
        <item m="1" x="43"/>
        <item m="1" x="125"/>
        <item m="1" x="79"/>
        <item m="1" x="149"/>
        <item m="1" x="100"/>
        <item m="1" x="174"/>
        <item m="1" x="173"/>
        <item m="1" x="61"/>
        <item m="1" x="59"/>
        <item m="1" x="75"/>
        <item m="1" x="35"/>
        <item m="1" x="71"/>
        <item m="1" x="179"/>
        <item m="1" x="194"/>
        <item m="1" x="38"/>
        <item m="1" x="154"/>
        <item m="1" x="90"/>
        <item m="1" x="126"/>
        <item m="1" x="118"/>
        <item m="1" x="45"/>
        <item x="2"/>
        <item m="1" x="67"/>
        <item m="1" x="196"/>
        <item m="1" x="147"/>
        <item m="1" x="131"/>
        <item m="1" x="80"/>
        <item m="1" x="133"/>
        <item x="11"/>
        <item m="1" x="70"/>
        <item m="1" x="18"/>
        <item m="1" x="88"/>
        <item m="1" x="47"/>
        <item m="1" x="28"/>
        <item m="1" x="46"/>
        <item m="1" x="162"/>
        <item x="3"/>
        <item m="1" x="74"/>
        <item m="1" x="60"/>
        <item m="1" x="73"/>
        <item m="1" x="161"/>
        <item m="1" x="31"/>
        <item m="1" x="183"/>
        <item m="1" x="116"/>
        <item m="1" x="65"/>
        <item m="1" x="40"/>
        <item m="1" x="109"/>
        <item m="1" x="106"/>
        <item m="1" x="81"/>
        <item m="1" x="158"/>
        <item m="1" x="93"/>
        <item m="1" x="49"/>
        <item m="1" x="19"/>
        <item m="1" x="148"/>
        <item m="1" x="94"/>
        <item m="1" x="132"/>
        <item x="4"/>
        <item m="1" x="30"/>
        <item x="0"/>
        <item m="1" x="107"/>
        <item m="1" x="64"/>
        <item m="1" x="199"/>
        <item m="1" x="181"/>
        <item m="1" x="176"/>
        <item m="1" x="119"/>
        <item m="1" x="160"/>
        <item m="1" x="128"/>
        <item m="1" x="98"/>
        <item m="1" x="151"/>
        <item m="1" x="22"/>
        <item m="1" x="189"/>
        <item m="1" x="14"/>
        <item m="1" x="171"/>
        <item m="1" x="122"/>
        <item m="1" x="123"/>
        <item m="1" x="167"/>
        <item m="1" x="142"/>
        <item m="1" x="127"/>
        <item m="1" x="24"/>
        <item m="1" x="136"/>
        <item m="1" x="41"/>
        <item m="1" x="155"/>
        <item m="1" x="83"/>
        <item m="1" x="84"/>
        <item m="1" x="104"/>
        <item x="5"/>
        <item m="1" x="20"/>
        <item m="1" x="29"/>
        <item m="1" x="172"/>
        <item m="1" x="112"/>
        <item m="1" x="129"/>
        <item m="1" x="21"/>
        <item m="1" x="187"/>
        <item m="1" x="153"/>
        <item m="1" x="32"/>
        <item m="1" x="44"/>
        <item m="1" x="53"/>
        <item m="1" x="77"/>
        <item m="1" x="193"/>
        <item m="1" x="188"/>
        <item m="1" x="13"/>
        <item x="1"/>
        <item x="6"/>
        <item x="7"/>
        <item x="8"/>
        <item x="9"/>
        <item x="10"/>
      </items>
    </pivotField>
    <pivotField axis="axisRow" compact="0" numFmtId="169" outline="0" showAll="0" defaultSubtotal="0">
      <items count="69">
        <item m="1" x="21"/>
        <item m="1" x="25"/>
        <item m="1" x="52"/>
        <item m="1" x="17"/>
        <item m="1" x="37"/>
        <item m="1" x="20"/>
        <item m="1" x="67"/>
        <item m="1" x="50"/>
        <item m="1" x="16"/>
        <item m="1" x="33"/>
        <item m="1" x="35"/>
        <item m="1" x="30"/>
        <item m="1" x="62"/>
        <item m="1" x="13"/>
        <item m="1" x="45"/>
        <item m="1" x="57"/>
        <item m="1" x="23"/>
        <item m="1" x="41"/>
        <item m="1" x="9"/>
        <item m="1" x="66"/>
        <item m="1" x="29"/>
        <item m="1" x="60"/>
        <item m="1" x="22"/>
        <item m="1" x="31"/>
        <item m="1" x="63"/>
        <item m="1" x="26"/>
        <item m="1" x="58"/>
        <item m="1" x="5"/>
        <item m="1" x="32"/>
        <item m="1" x="38"/>
        <item m="1" x="47"/>
        <item m="1" x="68"/>
        <item m="1" x="28"/>
        <item m="1" x="24"/>
        <item m="1" x="14"/>
        <item m="1" x="27"/>
        <item m="1" x="59"/>
        <item m="1" x="46"/>
        <item m="1" x="10"/>
        <item m="1" x="19"/>
        <item m="1" x="42"/>
        <item m="1" x="54"/>
        <item m="1" x="7"/>
        <item m="1" x="39"/>
        <item m="1" x="65"/>
        <item m="1" x="49"/>
        <item m="1" x="3"/>
        <item m="1" x="34"/>
        <item m="1" x="61"/>
        <item m="1" x="44"/>
        <item m="1" x="18"/>
        <item m="1" x="53"/>
        <item m="1" x="6"/>
        <item m="1" x="64"/>
        <item m="1" x="12"/>
        <item m="1" x="15"/>
        <item m="1" x="48"/>
        <item m="1" x="11"/>
        <item m="1" x="56"/>
        <item m="1" x="43"/>
        <item m="1" x="8"/>
        <item m="1" x="51"/>
        <item m="1" x="40"/>
        <item m="1" x="4"/>
        <item m="1" x="36"/>
        <item x="2"/>
        <item m="1" x="55"/>
        <item x="0"/>
        <item x="1"/>
      </items>
    </pivotField>
    <pivotField axis="axisRow" compact="0" outline="0" showAll="0" defaultSubtotal="0">
      <items count="54">
        <item m="1" x="28"/>
        <item m="1" x="46"/>
        <item m="1" x="29"/>
        <item m="1" x="30"/>
        <item m="1" x="36"/>
        <item x="5"/>
        <item x="1"/>
        <item x="7"/>
        <item x="6"/>
        <item x="8"/>
        <item m="1" x="35"/>
        <item m="1" x="38"/>
        <item x="4"/>
        <item m="1" x="14"/>
        <item m="1" x="45"/>
        <item x="3"/>
        <item m="1" x="19"/>
        <item m="1" x="40"/>
        <item m="1" x="47"/>
        <item m="1" x="51"/>
        <item m="1" x="52"/>
        <item m="1" x="31"/>
        <item m="1" x="34"/>
        <item m="1" x="39"/>
        <item m="1" x="17"/>
        <item m="1" x="18"/>
        <item m="1" x="53"/>
        <item m="1" x="48"/>
        <item m="1" x="20"/>
        <item m="1" x="27"/>
        <item m="1" x="42"/>
        <item m="1" x="44"/>
        <item m="1" x="25"/>
        <item x="10"/>
        <item m="1" x="13"/>
        <item m="1" x="32"/>
        <item m="1" x="37"/>
        <item m="1" x="41"/>
        <item m="1" x="33"/>
        <item x="11"/>
        <item m="1" x="22"/>
        <item m="1" x="23"/>
        <item m="1" x="21"/>
        <item m="1" x="43"/>
        <item x="9"/>
        <item m="1" x="26"/>
        <item x="2"/>
        <item m="1" x="24"/>
        <item m="1" x="15"/>
        <item m="1" x="16"/>
        <item m="1" x="49"/>
        <item m="1" x="50"/>
        <item x="12"/>
        <item x="0"/>
      </items>
    </pivotField>
    <pivotField compact="0" outline="0" showAll="0"/>
    <pivotField axis="axisRow" compact="0" outline="0" showAll="0" sortType="ascending" defaultSubtotal="0">
      <items count="58">
        <item x="10"/>
        <item m="1" x="33"/>
        <item x="5"/>
        <item m="1" x="55"/>
        <item x="1"/>
        <item x="13"/>
        <item m="1" x="50"/>
        <item m="1" x="52"/>
        <item x="3"/>
        <item x="2"/>
        <item m="1" x="24"/>
        <item x="9"/>
        <item m="1" x="30"/>
        <item m="1" x="35"/>
        <item x="12"/>
        <item m="1" x="39"/>
        <item m="1" x="44"/>
        <item m="1" x="47"/>
        <item m="1" x="49"/>
        <item x="15"/>
        <item x="8"/>
        <item x="4"/>
        <item m="1" x="54"/>
        <item x="11"/>
        <item m="1" x="22"/>
        <item x="14"/>
        <item m="1" x="43"/>
        <item m="1" x="46"/>
        <item m="1" x="48"/>
        <item m="1" x="29"/>
        <item x="19"/>
        <item x="7"/>
        <item m="1" x="34"/>
        <item x="6"/>
        <item m="1" x="53"/>
        <item m="1" x="37"/>
        <item x="16"/>
        <item x="20"/>
        <item x="0"/>
        <item m="1" x="56"/>
        <item m="1" x="40"/>
        <item m="1" x="25"/>
        <item m="1" x="42"/>
        <item m="1" x="27"/>
        <item m="1" x="45"/>
        <item m="1" x="28"/>
        <item m="1" x="38"/>
        <item x="17"/>
        <item x="18"/>
        <item m="1" x="31"/>
        <item m="1" x="57"/>
        <item m="1" x="51"/>
        <item m="1" x="41"/>
        <item m="1" x="32"/>
        <item m="1" x="23"/>
        <item m="1" x="36"/>
        <item m="1" x="26"/>
        <item x="21"/>
      </items>
    </pivotField>
    <pivotField axis="axisRow" compact="0" outline="0" showAll="0" sortType="ascending" defaultSubtotal="0">
      <items count="118">
        <item x="21"/>
        <item m="1" x="26"/>
        <item m="1" x="40"/>
        <item m="1" x="67"/>
        <item m="1" x="117"/>
        <item m="1" x="54"/>
        <item m="1" x="90"/>
        <item m="1" x="115"/>
        <item m="1" x="99"/>
        <item m="1" x="61"/>
        <item m="1" x="32"/>
        <item x="10"/>
        <item m="1" x="53"/>
        <item x="5"/>
        <item m="1" x="94"/>
        <item x="1"/>
        <item x="13"/>
        <item m="1" x="36"/>
        <item m="1" x="86"/>
        <item m="1" x="46"/>
        <item m="1" x="52"/>
        <item x="3"/>
        <item m="1" x="31"/>
        <item m="1" x="43"/>
        <item x="2"/>
        <item m="1" x="68"/>
        <item x="18"/>
        <item x="17"/>
        <item m="1" x="89"/>
        <item m="1" x="81"/>
        <item m="1" x="96"/>
        <item m="1" x="60"/>
        <item m="1" x="64"/>
        <item m="1" x="82"/>
        <item m="1" x="76"/>
        <item x="9"/>
        <item m="1" x="51"/>
        <item m="1" x="27"/>
        <item m="1" x="78"/>
        <item m="1" x="73"/>
        <item m="1" x="79"/>
        <item m="1" x="66"/>
        <item m="1" x="22"/>
        <item m="1" x="104"/>
        <item m="1" x="105"/>
        <item x="12"/>
        <item m="1" x="34"/>
        <item m="1" x="56"/>
        <item m="1" x="69"/>
        <item m="1" x="84"/>
        <item m="1" x="113"/>
        <item m="1" x="58"/>
        <item m="1" x="112"/>
        <item m="1" x="74"/>
        <item m="1" x="48"/>
        <item m="1" x="62"/>
        <item m="1" x="77"/>
        <item m="1" x="106"/>
        <item m="1" x="71"/>
        <item m="1" x="87"/>
        <item x="15"/>
        <item m="1" x="98"/>
        <item x="8"/>
        <item x="4"/>
        <item m="1" x="23"/>
        <item m="1" x="24"/>
        <item m="1" x="55"/>
        <item m="1" x="63"/>
        <item m="1" x="42"/>
        <item m="1" x="33"/>
        <item x="11"/>
        <item m="1" x="107"/>
        <item m="1" x="93"/>
        <item m="1" x="95"/>
        <item m="1" x="37"/>
        <item m="1" x="83"/>
        <item x="14"/>
        <item m="1" x="72"/>
        <item m="1" x="30"/>
        <item m="1" x="75"/>
        <item m="1" x="101"/>
        <item m="1" x="28"/>
        <item m="1" x="103"/>
        <item m="1" x="70"/>
        <item x="19"/>
        <item m="1" x="47"/>
        <item m="1" x="50"/>
        <item m="1" x="41"/>
        <item m="1" x="109"/>
        <item x="7"/>
        <item m="1" x="44"/>
        <item m="1" x="102"/>
        <item m="1" x="65"/>
        <item m="1" x="108"/>
        <item m="1" x="92"/>
        <item m="1" x="110"/>
        <item m="1" x="57"/>
        <item x="6"/>
        <item m="1" x="97"/>
        <item m="1" x="38"/>
        <item m="1" x="100"/>
        <item x="16"/>
        <item m="1" x="29"/>
        <item x="20"/>
        <item m="1" x="59"/>
        <item x="0"/>
        <item m="1" x="49"/>
        <item m="1" x="111"/>
        <item m="1" x="114"/>
        <item m="1" x="39"/>
        <item m="1" x="85"/>
        <item m="1" x="45"/>
        <item m="1" x="91"/>
        <item m="1" x="116"/>
        <item m="1" x="35"/>
        <item m="1" x="88"/>
        <item m="1" x="80"/>
        <item m="1" x="25"/>
      </items>
    </pivotField>
    <pivotField compact="0" outline="0" showAll="0"/>
    <pivotField axis="axisRow" compact="0" outline="0" showAll="0" defaultSubtotal="0">
      <items count="54">
        <item m="1" x="37"/>
        <item m="1" x="12"/>
        <item m="1" x="33"/>
        <item x="2"/>
        <item x="8"/>
        <item m="1" x="35"/>
        <item m="1" x="20"/>
        <item m="1" x="42"/>
        <item m="1" x="53"/>
        <item m="1" x="19"/>
        <item m="1" x="32"/>
        <item m="1" x="40"/>
        <item m="1" x="31"/>
        <item m="1" x="27"/>
        <item m="1" x="9"/>
        <item m="1" x="24"/>
        <item m="1" x="15"/>
        <item m="1" x="38"/>
        <item m="1" x="41"/>
        <item m="1" x="34"/>
        <item m="1" x="39"/>
        <item m="1" x="10"/>
        <item m="1" x="43"/>
        <item m="1" x="25"/>
        <item x="5"/>
        <item m="1" x="14"/>
        <item m="1" x="11"/>
        <item m="1" x="51"/>
        <item m="1" x="48"/>
        <item m="1" x="50"/>
        <item m="1" x="47"/>
        <item m="1" x="28"/>
        <item m="1" x="23"/>
        <item m="1" x="45"/>
        <item m="1" x="44"/>
        <item m="1" x="18"/>
        <item m="1" x="46"/>
        <item m="1" x="29"/>
        <item m="1" x="22"/>
        <item m="1" x="26"/>
        <item m="1" x="30"/>
        <item m="1" x="21"/>
        <item m="1" x="13"/>
        <item m="1" x="17"/>
        <item m="1" x="52"/>
        <item m="1" x="49"/>
        <item m="1" x="36"/>
        <item x="4"/>
        <item m="1" x="16"/>
        <item x="0"/>
        <item x="1"/>
        <item x="3"/>
        <item x="6"/>
        <item x="7"/>
      </items>
    </pivotField>
    <pivotField compact="0" outline="0" showAll="0" defaultSubtotal="0"/>
    <pivotField compact="0" outline="0" showAll="0"/>
    <pivotField compact="0" numFmtId="3" outline="0" showAll="0"/>
    <pivotField compact="0" numFmtId="3" outline="0" showAll="0"/>
    <pivotField compact="0" numFmtId="3" outline="0" showAll="0"/>
    <pivotField compact="0" outline="0" showAll="0" defaultSubtotal="0"/>
    <pivotField compact="0" outline="0" showAll="0" defaultSubtotal="0"/>
    <pivotField compact="0" numFmtId="3" outline="0" showAll="0" defaultSubtotal="0"/>
    <pivotField compact="0" outline="0" showAll="0"/>
    <pivotField compact="0" outline="0" showAll="0"/>
    <pivotField compact="0" outline="0" showAll="0"/>
    <pivotField compact="0" numFmtId="3" outline="0" showAll="0"/>
    <pivotField compact="0" numFmtId="3" outline="0" showAll="0"/>
    <pivotField compact="0" numFmtId="3" outline="0" showAll="0"/>
    <pivotField compact="0" outline="0" showAll="0" defaultSubtotal="0"/>
    <pivotField compact="0" outline="0" showAll="0" defaultSubtotal="0"/>
  </pivotFields>
  <rowFields count="11">
    <field x="9"/>
    <field x="10"/>
    <field x="0"/>
    <field x="2"/>
    <field x="1"/>
    <field x="6"/>
    <field x="7"/>
    <field x="5"/>
    <field x="3"/>
    <field x="4"/>
    <field x="12"/>
  </rowFields>
  <rowItems count="23">
    <i>
      <x/>
      <x v="11"/>
      <x v="687"/>
      <x/>
      <x v="39"/>
      <x v="67"/>
      <x v="8"/>
      <x v="197"/>
      <x v="202"/>
      <x v="220"/>
      <x v="47"/>
    </i>
    <i>
      <x v="2"/>
      <x v="13"/>
      <x v="682"/>
      <x/>
      <x v="30"/>
      <x v="67"/>
      <x v="5"/>
      <x v="131"/>
      <x v="135"/>
      <x v="218"/>
      <x v="50"/>
    </i>
    <i>
      <x v="4"/>
      <x v="15"/>
      <x v="678"/>
      <x/>
      <x v="30"/>
      <x v="67"/>
      <x v="6"/>
      <x v="196"/>
      <x v="143"/>
      <x v="142"/>
      <x v="49"/>
    </i>
    <i>
      <x v="5"/>
      <x v="16"/>
      <x v="690"/>
      <x/>
      <x v="39"/>
      <x v="67"/>
      <x v="5"/>
      <x v="199"/>
      <x v="225"/>
      <x v="223"/>
      <x v="47"/>
    </i>
    <i>
      <x v="8"/>
      <x v="21"/>
      <x v="680"/>
      <x/>
      <x v="30"/>
      <x v="68"/>
      <x v="15"/>
      <x v="131"/>
      <x v="198"/>
      <x v="168"/>
      <x v="49"/>
    </i>
    <i>
      <x v="9"/>
      <x v="24"/>
      <x v="679"/>
      <x/>
      <x v="30"/>
      <x v="67"/>
      <x v="46"/>
      <x v="116"/>
      <x v="134"/>
      <x v="173"/>
      <x v="49"/>
    </i>
    <i>
      <x v="11"/>
      <x v="35"/>
      <x v="686"/>
      <x/>
      <x v="39"/>
      <x v="67"/>
      <x v="8"/>
      <x v="180"/>
      <x v="222"/>
      <x v="219"/>
      <x v="47"/>
    </i>
    <i>
      <x v="14"/>
      <x v="45"/>
      <x v="689"/>
      <x/>
      <x v="39"/>
      <x v="67"/>
      <x v="8"/>
      <x v="199"/>
      <x v="224"/>
      <x v="222"/>
      <x v="47"/>
    </i>
    <i>
      <x v="19"/>
      <x v="60"/>
      <x v="692"/>
      <x/>
      <x v="43"/>
      <x v="67"/>
      <x v="5"/>
      <x v="200"/>
      <x v="215"/>
      <x v="224"/>
      <x v="24"/>
    </i>
    <i>
      <x v="20"/>
      <x v="62"/>
      <x v="685"/>
      <x/>
      <x v="34"/>
      <x v="67"/>
      <x v="8"/>
      <x v="151"/>
      <x v="221"/>
      <x v="21"/>
      <x v="51"/>
    </i>
    <i>
      <x v="21"/>
      <x v="63"/>
      <x v="681"/>
      <x/>
      <x v="30"/>
      <x v="68"/>
      <x v="12"/>
      <x v="131"/>
      <x v="131"/>
      <x v="153"/>
      <x v="50"/>
    </i>
    <i>
      <x v="23"/>
      <x v="70"/>
      <x v="688"/>
      <x/>
      <x v="39"/>
      <x v="67"/>
      <x v="8"/>
      <x v="198"/>
      <x v="223"/>
      <x v="221"/>
      <x v="47"/>
    </i>
    <i>
      <x v="25"/>
      <x v="76"/>
      <x v="691"/>
      <x/>
      <x v="43"/>
      <x v="68"/>
      <x v="7"/>
      <x v="200"/>
      <x v="176"/>
      <x v="224"/>
      <x v="24"/>
    </i>
    <i>
      <x v="30"/>
      <x v="84"/>
      <x v="696"/>
      <x/>
      <x v="29"/>
      <x v="67"/>
      <x v="44"/>
      <x v="123"/>
      <x v="129"/>
      <x v="157"/>
      <x v="53"/>
    </i>
    <i r="2">
      <x v="698"/>
      <x/>
      <x v="29"/>
      <x v="67"/>
      <x v="39"/>
      <x v="123"/>
      <x v="185"/>
      <x v="136"/>
      <x v="4"/>
    </i>
    <i>
      <x v="31"/>
      <x v="89"/>
      <x v="684"/>
      <x/>
      <x v="34"/>
      <x v="67"/>
      <x v="5"/>
      <x v="151"/>
      <x v="23"/>
      <x v="21"/>
      <x v="3"/>
    </i>
    <i>
      <x v="33"/>
      <x v="97"/>
      <x v="683"/>
      <x/>
      <x v="30"/>
      <x v="67"/>
      <x v="8"/>
      <x v="131"/>
      <x v="220"/>
      <x v="143"/>
      <x v="50"/>
    </i>
    <i>
      <x v="36"/>
      <x v="101"/>
      <x v="693"/>
      <x/>
      <x v="38"/>
      <x v="67"/>
      <x v="9"/>
      <x v="201"/>
      <x v="192"/>
      <x v="225"/>
      <x v="52"/>
    </i>
    <i>
      <x v="37"/>
      <x v="103"/>
      <x v="697"/>
      <x/>
      <x v="29"/>
      <x v="67"/>
      <x v="33"/>
      <x v="123"/>
      <x v="226"/>
      <x v="129"/>
      <x v="4"/>
    </i>
    <i>
      <x v="38"/>
      <x v="105"/>
      <x v="677"/>
      <x/>
      <x v="30"/>
      <x v="67"/>
      <x v="53"/>
      <x v="153"/>
      <x v="219"/>
      <x v="138"/>
      <x v="49"/>
    </i>
    <i>
      <x v="47"/>
      <x v="27"/>
      <x v="694"/>
      <x/>
      <x v="38"/>
      <x v="67"/>
      <x v="9"/>
      <x v="201"/>
      <x v="192"/>
      <x v="225"/>
      <x v="52"/>
    </i>
    <i>
      <x v="48"/>
      <x v="26"/>
      <x v="695"/>
      <x/>
      <x v="38"/>
      <x v="67"/>
      <x v="9"/>
      <x v="201"/>
      <x v="192"/>
      <x v="225"/>
      <x v="52"/>
    </i>
    <i>
      <x v="57"/>
      <x/>
      <x v="643"/>
      <x v="5"/>
      <x v="17"/>
      <x v="65"/>
      <x v="52"/>
      <x v="43"/>
      <x v="31"/>
      <x v="30"/>
      <x v="4"/>
    </i>
  </rowItems>
  <colItems count="1">
    <i/>
  </colItems>
  <formats count="94">
    <format dxfId="478">
      <pivotArea field="0" type="button" dataOnly="0" labelOnly="1" outline="0" axis="axisRow" fieldPosition="2"/>
    </format>
    <format dxfId="477">
      <pivotArea field="1" type="button" dataOnly="0" labelOnly="1" outline="0" axis="axisRow" fieldPosition="4"/>
    </format>
    <format dxfId="476">
      <pivotArea field="6" type="button" dataOnly="0" labelOnly="1" outline="0" axis="axisRow" fieldPosition="5"/>
    </format>
    <format dxfId="475">
      <pivotArea field="5" type="button" dataOnly="0" labelOnly="1" outline="0" axis="axisRow" fieldPosition="7"/>
    </format>
    <format dxfId="474">
      <pivotArea field="3" type="button" dataOnly="0" labelOnly="1" outline="0" axis="axisRow" fieldPosition="8"/>
    </format>
    <format dxfId="473">
      <pivotArea field="4" type="button" dataOnly="0" labelOnly="1" outline="0" axis="axisRow" fieldPosition="9"/>
    </format>
    <format dxfId="472">
      <pivotArea field="7" type="button" dataOnly="0" labelOnly="1" outline="0" axis="axisRow" fieldPosition="6"/>
    </format>
    <format dxfId="471">
      <pivotArea field="12" type="button" dataOnly="0" labelOnly="1" outline="0" axis="axisRow" fieldPosition="10"/>
    </format>
    <format dxfId="470">
      <pivotArea field="0" type="button" dataOnly="0" labelOnly="1" outline="0" axis="axisRow" fieldPosition="2"/>
    </format>
    <format dxfId="469">
      <pivotArea field="1" type="button" dataOnly="0" labelOnly="1" outline="0" axis="axisRow" fieldPosition="4"/>
    </format>
    <format dxfId="468">
      <pivotArea field="6" type="button" dataOnly="0" labelOnly="1" outline="0" axis="axisRow" fieldPosition="5"/>
    </format>
    <format dxfId="467">
      <pivotArea field="5" type="button" dataOnly="0" labelOnly="1" outline="0" axis="axisRow" fieldPosition="7"/>
    </format>
    <format dxfId="466">
      <pivotArea field="3" type="button" dataOnly="0" labelOnly="1" outline="0" axis="axisRow" fieldPosition="8"/>
    </format>
    <format dxfId="465">
      <pivotArea field="4" type="button" dataOnly="0" labelOnly="1" outline="0" axis="axisRow" fieldPosition="9"/>
    </format>
    <format dxfId="464">
      <pivotArea field="7" type="button" dataOnly="0" labelOnly="1" outline="0" axis="axisRow" fieldPosition="6"/>
    </format>
    <format dxfId="463">
      <pivotArea field="12" type="button" dataOnly="0" labelOnly="1" outline="0" axis="axisRow" fieldPosition="10"/>
    </format>
    <format dxfId="462">
      <pivotArea field="1" type="button" dataOnly="0" labelOnly="1" outline="0" axis="axisRow" fieldPosition="4"/>
    </format>
    <format dxfId="461">
      <pivotArea field="6" type="button" dataOnly="0" labelOnly="1" outline="0" axis="axisRow" fieldPosition="5"/>
    </format>
    <format dxfId="460">
      <pivotArea field="5" type="button" dataOnly="0" labelOnly="1" outline="0" axis="axisRow" fieldPosition="7"/>
    </format>
    <format dxfId="459">
      <pivotArea field="3" type="button" dataOnly="0" labelOnly="1" outline="0" axis="axisRow" fieldPosition="8"/>
    </format>
    <format dxfId="458">
      <pivotArea field="4" type="button" dataOnly="0" labelOnly="1" outline="0" axis="axisRow" fieldPosition="9"/>
    </format>
    <format dxfId="457">
      <pivotArea field="7" type="button" dataOnly="0" labelOnly="1" outline="0" axis="axisRow" fieldPosition="6"/>
    </format>
    <format dxfId="456">
      <pivotArea field="12" type="button" dataOnly="0" labelOnly="1" outline="0" axis="axisRow" fieldPosition="10"/>
    </format>
    <format dxfId="455">
      <pivotArea field="2" type="button" dataOnly="0" labelOnly="1" outline="0" axis="axisRow" fieldPosition="3"/>
    </format>
    <format dxfId="454">
      <pivotArea field="2" type="button" dataOnly="0" labelOnly="1" outline="0" axis="axisRow" fieldPosition="3"/>
    </format>
    <format dxfId="453">
      <pivotArea field="2" type="button" dataOnly="0" labelOnly="1" outline="0" axis="axisRow" fieldPosition="3"/>
    </format>
    <format dxfId="452">
      <pivotArea dataOnly="0" labelOnly="1" outline="0" fieldPosition="0">
        <references count="4">
          <reference field="0" count="1" selected="0">
            <x v="278"/>
          </reference>
          <reference field="2" count="1">
            <x v="0"/>
          </reference>
          <reference field="9" count="1" selected="0">
            <x v="0"/>
          </reference>
          <reference field="10" count="1" selected="0">
            <x v="11"/>
          </reference>
        </references>
      </pivotArea>
    </format>
    <format dxfId="451">
      <pivotArea dataOnly="0" labelOnly="1" outline="0" fieldPosition="0">
        <references count="4">
          <reference field="0" count="1" selected="0">
            <x v="250"/>
          </reference>
          <reference field="2" count="1">
            <x v="1"/>
          </reference>
          <reference field="9" count="1" selected="0">
            <x v="5"/>
          </reference>
          <reference field="10" count="1" selected="0">
            <x v="16"/>
          </reference>
        </references>
      </pivotArea>
    </format>
    <format dxfId="450">
      <pivotArea dataOnly="0" labelOnly="1" outline="0" fieldPosition="0">
        <references count="4">
          <reference field="0" count="1" selected="0">
            <x v="277"/>
          </reference>
          <reference field="2" count="1">
            <x v="0"/>
          </reference>
          <reference field="9" count="1" selected="0">
            <x v="5"/>
          </reference>
          <reference field="10" count="1" selected="0">
            <x v="16"/>
          </reference>
        </references>
      </pivotArea>
    </format>
    <format dxfId="449">
      <pivotArea dataOnly="0" labelOnly="1" outline="0" fieldPosition="0">
        <references count="4">
          <reference field="0" count="1" selected="0">
            <x v="253"/>
          </reference>
          <reference field="2" count="1">
            <x v="2"/>
          </reference>
          <reference field="9" count="1" selected="0">
            <x v="9"/>
          </reference>
          <reference field="10" count="1" selected="0">
            <x v="24"/>
          </reference>
        </references>
      </pivotArea>
    </format>
    <format dxfId="448">
      <pivotArea dataOnly="0" labelOnly="1" outline="0" fieldPosition="0">
        <references count="4">
          <reference field="0" count="1" selected="0">
            <x v="263"/>
          </reference>
          <reference field="2" count="1">
            <x v="0"/>
          </reference>
          <reference field="9" count="1" selected="0">
            <x v="9"/>
          </reference>
          <reference field="10" count="1" selected="0">
            <x v="24"/>
          </reference>
        </references>
      </pivotArea>
    </format>
    <format dxfId="447">
      <pivotArea dataOnly="0" labelOnly="1" outline="0" fieldPosition="0">
        <references count="4">
          <reference field="0" count="1" selected="0">
            <x v="252"/>
          </reference>
          <reference field="2" count="1">
            <x v="2"/>
          </reference>
          <reference field="9" count="1" selected="0">
            <x v="17"/>
          </reference>
          <reference field="10" count="1" selected="0">
            <x v="57"/>
          </reference>
        </references>
      </pivotArea>
    </format>
    <format dxfId="446">
      <pivotArea dataOnly="0" labelOnly="1" outline="0" fieldPosition="0">
        <references count="4">
          <reference field="0" count="1" selected="0">
            <x v="272"/>
          </reference>
          <reference field="2" count="1">
            <x v="0"/>
          </reference>
          <reference field="9" count="1" selected="0">
            <x v="17"/>
          </reference>
          <reference field="10" count="1" selected="0">
            <x v="57"/>
          </reference>
        </references>
      </pivotArea>
    </format>
    <format dxfId="445">
      <pivotArea dataOnly="0" labelOnly="1" outline="0" fieldPosition="0">
        <references count="4">
          <reference field="0" count="1" selected="0">
            <x v="256"/>
          </reference>
          <reference field="2" count="1">
            <x v="3"/>
          </reference>
          <reference field="9" count="1" selected="0">
            <x v="25"/>
          </reference>
          <reference field="10" count="1" selected="0">
            <x v="76"/>
          </reference>
        </references>
      </pivotArea>
    </format>
    <format dxfId="444">
      <pivotArea dataOnly="0" labelOnly="1" outline="0" fieldPosition="0">
        <references count="4">
          <reference field="0" count="1" selected="0">
            <x v="267"/>
          </reference>
          <reference field="2" count="1">
            <x v="0"/>
          </reference>
          <reference field="9" count="1" selected="0">
            <x v="25"/>
          </reference>
          <reference field="10" count="1" selected="0">
            <x v="76"/>
          </reference>
        </references>
      </pivotArea>
    </format>
    <format dxfId="443">
      <pivotArea dataOnly="0" labelOnly="1" outline="0" fieldPosition="0">
        <references count="4">
          <reference field="0" count="1" selected="0">
            <x v="257"/>
          </reference>
          <reference field="2" count="1">
            <x v="3"/>
          </reference>
          <reference field="9" count="1" selected="0">
            <x v="42"/>
          </reference>
          <reference field="10" count="1" selected="0">
            <x v="4"/>
          </reference>
        </references>
      </pivotArea>
    </format>
    <format dxfId="442">
      <pivotArea dataOnly="0" labelOnly="1" outline="0" fieldPosition="0">
        <references count="4">
          <reference field="0" count="1" selected="0">
            <x v="251"/>
          </reference>
          <reference field="2" count="1">
            <x v="2"/>
          </reference>
          <reference field="9" count="1" selected="0">
            <x v="43"/>
          </reference>
          <reference field="10" count="1" selected="0">
            <x v="8"/>
          </reference>
        </references>
      </pivotArea>
    </format>
    <format dxfId="441">
      <pivotArea type="origin" dataOnly="0" labelOnly="1" outline="0" fieldPosition="0"/>
    </format>
    <format dxfId="440">
      <pivotArea field="9" type="button" dataOnly="0" labelOnly="1" outline="0" axis="axisRow" fieldPosition="0"/>
    </format>
    <format dxfId="439">
      <pivotArea dataOnly="0" labelOnly="1" outline="0" fieldPosition="0">
        <references count="1">
          <reference field="9" count="0"/>
        </references>
      </pivotArea>
    </format>
    <format dxfId="438">
      <pivotArea dataOnly="0" labelOnly="1" outline="0" fieldPosition="0">
        <references count="1">
          <reference field="2" count="0"/>
        </references>
      </pivotArea>
    </format>
    <format dxfId="437">
      <pivotArea field="0" type="button" dataOnly="0" labelOnly="1" outline="0" axis="axisRow" fieldPosition="2"/>
    </format>
    <format dxfId="436">
      <pivotArea field="2" type="button" dataOnly="0" labelOnly="1" outline="0" axis="axisRow" fieldPosition="3"/>
    </format>
    <format dxfId="435">
      <pivotArea dataOnly="0" labelOnly="1" outline="0" fieldPosition="0">
        <references count="3">
          <reference field="0" count="1">
            <x v="278"/>
          </reference>
          <reference field="9" count="1" selected="0">
            <x v="0"/>
          </reference>
          <reference field="10" count="1" selected="0">
            <x v="11"/>
          </reference>
        </references>
      </pivotArea>
    </format>
    <format dxfId="434">
      <pivotArea dataOnly="0" labelOnly="1" outline="0" fieldPosition="0">
        <references count="3">
          <reference field="0" count="1">
            <x v="248"/>
          </reference>
          <reference field="9" count="1" selected="0">
            <x v="2"/>
          </reference>
          <reference field="10" count="1" selected="0">
            <x v="13"/>
          </reference>
        </references>
      </pivotArea>
    </format>
    <format dxfId="433">
      <pivotArea dataOnly="0" labelOnly="1" outline="0" fieldPosition="0">
        <references count="3">
          <reference field="0" count="1">
            <x v="243"/>
          </reference>
          <reference field="9" count="1" selected="0">
            <x v="3"/>
          </reference>
          <reference field="10" count="1" selected="0">
            <x v="14"/>
          </reference>
        </references>
      </pivotArea>
    </format>
    <format dxfId="432">
      <pivotArea dataOnly="0" labelOnly="1" outline="0" fieldPosition="0">
        <references count="3">
          <reference field="0" count="2">
            <x v="253"/>
            <x v="265"/>
          </reference>
          <reference field="9" count="1" selected="0">
            <x v="5"/>
          </reference>
          <reference field="10" count="1" selected="0">
            <x v="16"/>
          </reference>
        </references>
      </pivotArea>
    </format>
    <format dxfId="431">
      <pivotArea dataOnly="0" labelOnly="1" outline="0" fieldPosition="0">
        <references count="3">
          <reference field="0" count="1">
            <x v="242"/>
          </reference>
          <reference field="9" count="1" selected="0">
            <x v="8"/>
          </reference>
          <reference field="10" count="1" selected="0">
            <x v="21"/>
          </reference>
        </references>
      </pivotArea>
    </format>
    <format dxfId="430">
      <pivotArea dataOnly="0" labelOnly="1" outline="0" fieldPosition="0">
        <references count="3">
          <reference field="0" count="1">
            <x v="263"/>
          </reference>
          <reference field="9" count="1" selected="0">
            <x v="9"/>
          </reference>
          <reference field="10" count="1" selected="0">
            <x v="24"/>
          </reference>
        </references>
      </pivotArea>
    </format>
    <format dxfId="429">
      <pivotArea dataOnly="0" labelOnly="1" outline="0" fieldPosition="0">
        <references count="3">
          <reference field="0" count="1">
            <x v="245"/>
          </reference>
          <reference field="9" count="1" selected="0">
            <x v="11"/>
          </reference>
          <reference field="10" count="1" selected="0">
            <x v="35"/>
          </reference>
        </references>
      </pivotArea>
    </format>
    <format dxfId="428">
      <pivotArea dataOnly="0" labelOnly="1" outline="0" fieldPosition="0">
        <references count="3">
          <reference field="0" count="1">
            <x v="261"/>
          </reference>
          <reference field="9" count="1" selected="0">
            <x v="12"/>
          </reference>
          <reference field="10" count="1" selected="0">
            <x v="37"/>
          </reference>
        </references>
      </pivotArea>
    </format>
    <format dxfId="427">
      <pivotArea dataOnly="0" labelOnly="1" outline="0" fieldPosition="0">
        <references count="3">
          <reference field="0" count="2">
            <x v="250"/>
            <x v="279"/>
          </reference>
          <reference field="9" count="1" selected="0">
            <x v="13"/>
          </reference>
          <reference field="10" count="1" selected="0">
            <x v="43"/>
          </reference>
        </references>
      </pivotArea>
    </format>
    <format dxfId="426">
      <pivotArea dataOnly="0" labelOnly="1" outline="0" fieldPosition="0">
        <references count="3">
          <reference field="0" count="1">
            <x v="264"/>
          </reference>
          <reference field="9" count="1" selected="0">
            <x v="14"/>
          </reference>
          <reference field="10" count="1" selected="0">
            <x v="45"/>
          </reference>
        </references>
      </pivotArea>
    </format>
    <format dxfId="425">
      <pivotArea dataOnly="0" labelOnly="1" outline="0" fieldPosition="0">
        <references count="3">
          <reference field="0" count="2">
            <x v="252"/>
            <x v="272"/>
          </reference>
          <reference field="9" count="1" selected="0">
            <x v="17"/>
          </reference>
          <reference field="10" count="1" selected="0">
            <x v="57"/>
          </reference>
        </references>
      </pivotArea>
    </format>
    <format dxfId="424">
      <pivotArea dataOnly="0" labelOnly="1" outline="0" fieldPosition="0">
        <references count="3">
          <reference field="0" count="1">
            <x v="266"/>
          </reference>
          <reference field="9" count="1" selected="0">
            <x v="19"/>
          </reference>
          <reference field="10" count="1" selected="0">
            <x v="60"/>
          </reference>
        </references>
      </pivotArea>
    </format>
    <format dxfId="423">
      <pivotArea dataOnly="0" labelOnly="1" outline="0" fieldPosition="0">
        <references count="3">
          <reference field="0" count="2">
            <x v="241"/>
            <x v="244"/>
          </reference>
          <reference field="9" count="1" selected="0">
            <x v="20"/>
          </reference>
          <reference field="10" count="1" selected="0">
            <x v="62"/>
          </reference>
        </references>
      </pivotArea>
    </format>
    <format dxfId="422">
      <pivotArea dataOnly="0" labelOnly="1" outline="0" fieldPosition="0">
        <references count="3">
          <reference field="0" count="1">
            <x v="246"/>
          </reference>
          <reference field="9" count="1" selected="0">
            <x v="21"/>
          </reference>
          <reference field="10" count="1" selected="0">
            <x v="63"/>
          </reference>
        </references>
      </pivotArea>
    </format>
    <format dxfId="421">
      <pivotArea dataOnly="0" labelOnly="1" outline="0" fieldPosition="0">
        <references count="3">
          <reference field="0" count="1">
            <x v="247"/>
          </reference>
          <reference field="9" count="1" selected="0">
            <x v="22"/>
          </reference>
          <reference field="10" count="1" selected="0">
            <x v="64"/>
          </reference>
        </references>
      </pivotArea>
    </format>
    <format dxfId="420">
      <pivotArea dataOnly="0" labelOnly="1" outline="0" fieldPosition="0">
        <references count="3">
          <reference field="0" count="1">
            <x v="260"/>
          </reference>
          <reference field="9" count="1" selected="0">
            <x v="25"/>
          </reference>
          <reference field="10" count="1" selected="0">
            <x v="76"/>
          </reference>
        </references>
      </pivotArea>
    </format>
    <format dxfId="419">
      <pivotArea dataOnly="0" labelOnly="1" outline="0" fieldPosition="0">
        <references count="3">
          <reference field="0" count="1">
            <x v="269"/>
          </reference>
          <reference field="9" count="1" selected="0">
            <x v="30"/>
          </reference>
          <reference field="10" count="1" selected="0">
            <x v="84"/>
          </reference>
        </references>
      </pivotArea>
    </format>
    <format dxfId="418">
      <pivotArea dataOnly="0" labelOnly="1" outline="0" fieldPosition="0">
        <references count="3">
          <reference field="0" count="1">
            <x v="240"/>
          </reference>
          <reference field="9" count="1" selected="0">
            <x v="31"/>
          </reference>
          <reference field="10" count="1" selected="0">
            <x v="89"/>
          </reference>
        </references>
      </pivotArea>
    </format>
    <format dxfId="417">
      <pivotArea dataOnly="0" labelOnly="1" outline="0" fieldPosition="0">
        <references count="3">
          <reference field="0" count="1">
            <x v="267"/>
          </reference>
          <reference field="9" count="1" selected="0">
            <x v="33"/>
          </reference>
          <reference field="10" count="1" selected="0">
            <x v="97"/>
          </reference>
        </references>
      </pivotArea>
    </format>
    <format dxfId="416">
      <pivotArea dataOnly="0" labelOnly="1" outline="0" fieldPosition="0">
        <references count="3">
          <reference field="0" count="1">
            <x v="271"/>
          </reference>
          <reference field="9" count="1" selected="0">
            <x v="34"/>
          </reference>
          <reference field="10" count="1" selected="0">
            <x v="98"/>
          </reference>
        </references>
      </pivotArea>
    </format>
    <format dxfId="415">
      <pivotArea dataOnly="0" labelOnly="1" outline="0" fieldPosition="0">
        <references count="3">
          <reference field="0" count="1">
            <x v="274"/>
          </reference>
          <reference field="9" count="1" selected="0">
            <x v="35"/>
          </reference>
          <reference field="10" count="1" selected="0">
            <x v="100"/>
          </reference>
        </references>
      </pivotArea>
    </format>
    <format dxfId="414">
      <pivotArea dataOnly="0" labelOnly="1" outline="0" fieldPosition="0">
        <references count="3">
          <reference field="0" count="1">
            <x v="276"/>
          </reference>
          <reference field="9" count="1" selected="0">
            <x v="36"/>
          </reference>
          <reference field="10" count="1" selected="0">
            <x v="101"/>
          </reference>
        </references>
      </pivotArea>
    </format>
    <format dxfId="413">
      <pivotArea dataOnly="0" labelOnly="1" outline="0" fieldPosition="0">
        <references count="3">
          <reference field="0" count="1">
            <x v="275"/>
          </reference>
          <reference field="9" count="1" selected="0">
            <x v="37"/>
          </reference>
          <reference field="10" count="1" selected="0">
            <x v="103"/>
          </reference>
        </references>
      </pivotArea>
    </format>
    <format dxfId="412">
      <pivotArea dataOnly="0" labelOnly="1" outline="0" fieldPosition="0">
        <references count="3">
          <reference field="0" count="1">
            <x v="262"/>
          </reference>
          <reference field="9" count="1" selected="0">
            <x v="38"/>
          </reference>
          <reference field="10" count="1" selected="0">
            <x v="105"/>
          </reference>
        </references>
      </pivotArea>
    </format>
    <format dxfId="411">
      <pivotArea dataOnly="0" labelOnly="1" outline="0" fieldPosition="0">
        <references count="3">
          <reference field="0" count="1">
            <x v="280"/>
          </reference>
          <reference field="9" count="1" selected="0">
            <x v="41"/>
          </reference>
          <reference field="10" count="1" selected="0">
            <x v="116"/>
          </reference>
        </references>
      </pivotArea>
    </format>
    <format dxfId="410">
      <pivotArea dataOnly="0" labelOnly="1" outline="0" fieldPosition="0">
        <references count="3">
          <reference field="0" count="1">
            <x v="257"/>
          </reference>
          <reference field="9" count="1" selected="0">
            <x v="42"/>
          </reference>
          <reference field="10" count="1" selected="0">
            <x v="4"/>
          </reference>
        </references>
      </pivotArea>
    </format>
    <format dxfId="409">
      <pivotArea dataOnly="0" labelOnly="1" outline="0" fieldPosition="0">
        <references count="3">
          <reference field="0" count="1">
            <x v="251"/>
          </reference>
          <reference field="9" count="1" selected="0">
            <x v="43"/>
          </reference>
          <reference field="10" count="1" selected="0">
            <x v="8"/>
          </reference>
        </references>
      </pivotArea>
    </format>
    <format dxfId="408">
      <pivotArea dataOnly="0" labelOnly="1" outline="0" fieldPosition="0">
        <references count="3">
          <reference field="0" count="1">
            <x v="254"/>
          </reference>
          <reference field="9" count="1" selected="0">
            <x v="45"/>
          </reference>
          <reference field="10" count="1" selected="0">
            <x v="6"/>
          </reference>
        </references>
      </pivotArea>
    </format>
    <format dxfId="407">
      <pivotArea dataOnly="0" labelOnly="1" outline="0" fieldPosition="0">
        <references count="3">
          <reference field="0" count="1">
            <x v="259"/>
          </reference>
          <reference field="9" count="1" selected="0">
            <x v="46"/>
          </reference>
          <reference field="10" count="1" selected="0">
            <x v="7"/>
          </reference>
        </references>
      </pivotArea>
    </format>
    <format dxfId="406">
      <pivotArea dataOnly="0" labelOnly="1" outline="0" fieldPosition="0">
        <references count="3">
          <reference field="0" count="1">
            <x v="255"/>
          </reference>
          <reference field="9" count="1" selected="0">
            <x v="47"/>
          </reference>
          <reference field="10" count="1" selected="0">
            <x v="3"/>
          </reference>
        </references>
      </pivotArea>
    </format>
    <format dxfId="405">
      <pivotArea dataOnly="0" labelOnly="1" outline="0" fieldPosition="0">
        <references count="3">
          <reference field="0" count="1">
            <x v="258"/>
          </reference>
          <reference field="9" count="1" selected="0">
            <x v="48"/>
          </reference>
          <reference field="10" count="1" selected="0">
            <x v="2"/>
          </reference>
        </references>
      </pivotArea>
    </format>
    <format dxfId="404">
      <pivotArea dataOnly="0" labelOnly="1" outline="0" fieldPosition="0">
        <references count="3">
          <reference field="0" count="1">
            <x v="256"/>
          </reference>
          <reference field="9" count="1" selected="0">
            <x v="44"/>
          </reference>
          <reference field="10" count="1" selected="0">
            <x v="9"/>
          </reference>
        </references>
      </pivotArea>
    </format>
    <format dxfId="403">
      <pivotArea dataOnly="0" labelOnly="1" outline="0" fieldPosition="0">
        <references count="3">
          <reference field="0" count="1">
            <x v="270"/>
          </reference>
          <reference field="9" count="1" selected="0">
            <x v="15"/>
          </reference>
          <reference field="10" count="1" selected="0">
            <x v="46"/>
          </reference>
        </references>
      </pivotArea>
    </format>
    <format dxfId="402">
      <pivotArea dataOnly="0" labelOnly="1" outline="0" fieldPosition="0">
        <references count="3">
          <reference field="0" count="1">
            <x v="249"/>
          </reference>
          <reference field="9" count="1" selected="0">
            <x v="39"/>
          </reference>
          <reference field="10" count="1" selected="0">
            <x v="108"/>
          </reference>
        </references>
      </pivotArea>
    </format>
    <format dxfId="401">
      <pivotArea dataOnly="0" labelOnly="1" outline="0" fieldPosition="0">
        <references count="3">
          <reference field="0" count="1">
            <x v="268"/>
          </reference>
          <reference field="9" count="1" selected="0">
            <x v="4"/>
          </reference>
          <reference field="10" count="1" selected="0">
            <x v="15"/>
          </reference>
        </references>
      </pivotArea>
    </format>
    <format dxfId="400">
      <pivotArea dataOnly="0" labelOnly="1" outline="0" fieldPosition="0">
        <references count="3">
          <reference field="0" count="1">
            <x v="273"/>
          </reference>
          <reference field="9" count="1" selected="0">
            <x v="18"/>
          </reference>
          <reference field="10" count="1" selected="0">
            <x v="58"/>
          </reference>
        </references>
      </pivotArea>
    </format>
    <format dxfId="399">
      <pivotArea dataOnly="0" labelOnly="1" outline="0" fieldPosition="0">
        <references count="3">
          <reference field="0" count="1">
            <x v="277"/>
          </reference>
          <reference field="9" count="1" selected="0">
            <x v="1"/>
          </reference>
          <reference field="10" count="1" selected="0">
            <x v="12"/>
          </reference>
        </references>
      </pivotArea>
    </format>
    <format dxfId="398">
      <pivotArea dataOnly="0" labelOnly="1" outline="0" fieldPosition="0">
        <references count="4">
          <reference field="0" count="1" selected="0">
            <x v="278"/>
          </reference>
          <reference field="2" count="1">
            <x v="0"/>
          </reference>
          <reference field="9" count="1" selected="0">
            <x v="0"/>
          </reference>
          <reference field="10" count="1" selected="0">
            <x v="11"/>
          </reference>
        </references>
      </pivotArea>
    </format>
    <format dxfId="397">
      <pivotArea dataOnly="0" labelOnly="1" outline="0" fieldPosition="0">
        <references count="4">
          <reference field="0" count="1" selected="0">
            <x v="253"/>
          </reference>
          <reference field="2" count="1">
            <x v="2"/>
          </reference>
          <reference field="9" count="1" selected="0">
            <x v="5"/>
          </reference>
          <reference field="10" count="1" selected="0">
            <x v="16"/>
          </reference>
        </references>
      </pivotArea>
    </format>
    <format dxfId="396">
      <pivotArea dataOnly="0" labelOnly="1" outline="0" fieldPosition="0">
        <references count="4">
          <reference field="0" count="1" selected="0">
            <x v="265"/>
          </reference>
          <reference field="2" count="1">
            <x v="0"/>
          </reference>
          <reference field="9" count="1" selected="0">
            <x v="5"/>
          </reference>
          <reference field="10" count="1" selected="0">
            <x v="16"/>
          </reference>
        </references>
      </pivotArea>
    </format>
    <format dxfId="395">
      <pivotArea dataOnly="0" labelOnly="1" outline="0" fieldPosition="0">
        <references count="4">
          <reference field="0" count="1" selected="0">
            <x v="250"/>
          </reference>
          <reference field="2" count="1">
            <x v="1"/>
          </reference>
          <reference field="9" count="1" selected="0">
            <x v="13"/>
          </reference>
          <reference field="10" count="1" selected="0">
            <x v="43"/>
          </reference>
        </references>
      </pivotArea>
    </format>
    <format dxfId="394">
      <pivotArea dataOnly="0" labelOnly="1" outline="0" fieldPosition="0">
        <references count="4">
          <reference field="0" count="1" selected="0">
            <x v="264"/>
          </reference>
          <reference field="2" count="1">
            <x v="0"/>
          </reference>
          <reference field="9" count="1" selected="0">
            <x v="14"/>
          </reference>
          <reference field="10" count="1" selected="0">
            <x v="45"/>
          </reference>
        </references>
      </pivotArea>
    </format>
    <format dxfId="393">
      <pivotArea dataOnly="0" labelOnly="1" outline="0" fieldPosition="0">
        <references count="4">
          <reference field="0" count="1" selected="0">
            <x v="252"/>
          </reference>
          <reference field="2" count="1">
            <x v="2"/>
          </reference>
          <reference field="9" count="1" selected="0">
            <x v="17"/>
          </reference>
          <reference field="10" count="1" selected="0">
            <x v="57"/>
          </reference>
        </references>
      </pivotArea>
    </format>
    <format dxfId="392">
      <pivotArea dataOnly="0" labelOnly="1" outline="0" fieldPosition="0">
        <references count="4">
          <reference field="0" count="1" selected="0">
            <x v="272"/>
          </reference>
          <reference field="2" count="1">
            <x v="0"/>
          </reference>
          <reference field="9" count="1" selected="0">
            <x v="17"/>
          </reference>
          <reference field="10" count="1" selected="0">
            <x v="57"/>
          </reference>
        </references>
      </pivotArea>
    </format>
    <format dxfId="391">
      <pivotArea dataOnly="0" labelOnly="1" outline="0" fieldPosition="0">
        <references count="4">
          <reference field="0" count="1" selected="0">
            <x v="257"/>
          </reference>
          <reference field="2" count="1">
            <x v="3"/>
          </reference>
          <reference field="9" count="1" selected="0">
            <x v="42"/>
          </reference>
          <reference field="10" count="1" selected="0">
            <x v="4"/>
          </reference>
        </references>
      </pivotArea>
    </format>
    <format dxfId="390">
      <pivotArea dataOnly="0" labelOnly="1" outline="0" fieldPosition="0">
        <references count="4">
          <reference field="0" count="1" selected="0">
            <x v="251"/>
          </reference>
          <reference field="2" count="1">
            <x v="2"/>
          </reference>
          <reference field="9" count="1" selected="0">
            <x v="43"/>
          </reference>
          <reference field="10" count="1" selected="0">
            <x v="8"/>
          </reference>
        </references>
      </pivotArea>
    </format>
    <format dxfId="389">
      <pivotArea dataOnly="0" labelOnly="1" outline="0" fieldPosition="0">
        <references count="4">
          <reference field="0" count="1" selected="0">
            <x v="259"/>
          </reference>
          <reference field="2" count="1">
            <x v="4"/>
          </reference>
          <reference field="9" count="1" selected="0">
            <x v="46"/>
          </reference>
          <reference field="10" count="1" selected="0">
            <x v="7"/>
          </reference>
        </references>
      </pivotArea>
    </format>
    <format dxfId="388">
      <pivotArea dataOnly="0" labelOnly="1" outline="0" fieldPosition="0">
        <references count="4">
          <reference field="0" count="1" selected="0">
            <x v="255"/>
          </reference>
          <reference field="2" count="1">
            <x v="3"/>
          </reference>
          <reference field="9" count="1" selected="0">
            <x v="47"/>
          </reference>
          <reference field="10" count="1" selected="0">
            <x v="3"/>
          </reference>
        </references>
      </pivotArea>
    </format>
    <format dxfId="387">
      <pivotArea dataOnly="0" labelOnly="1" outline="0" fieldPosition="0">
        <references count="4">
          <reference field="0" count="1" selected="0">
            <x v="258"/>
          </reference>
          <reference field="2" count="1">
            <x v="4"/>
          </reference>
          <reference field="9" count="1" selected="0">
            <x v="48"/>
          </reference>
          <reference field="10" count="1" selected="0">
            <x v="2"/>
          </reference>
        </references>
      </pivotArea>
    </format>
    <format dxfId="386">
      <pivotArea dataOnly="0" labelOnly="1" outline="0" fieldPosition="0">
        <references count="4">
          <reference field="0" count="1" selected="0">
            <x v="256"/>
          </reference>
          <reference field="2" count="1">
            <x v="3"/>
          </reference>
          <reference field="9" count="1" selected="0">
            <x v="44"/>
          </reference>
          <reference field="10" count="1" selected="0">
            <x v="9"/>
          </reference>
        </references>
      </pivotArea>
    </format>
    <format dxfId="385">
      <pivotArea dataOnly="0" labelOnly="1" outline="0" fieldPosition="0">
        <references count="4">
          <reference field="0" count="1" selected="0">
            <x v="270"/>
          </reference>
          <reference field="2" count="1">
            <x v="0"/>
          </reference>
          <reference field="9" count="1" selected="0">
            <x v="15"/>
          </reference>
          <reference field="10" count="1" selected="0">
            <x v="46"/>
          </reference>
        </references>
      </pivotArea>
    </format>
  </formats>
  <pivotTableStyleInfo name="PivotStyleMedium1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2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compact="0" compactData="0" gridDropZones="1" multipleFieldFilters="0" rowHeaderCaption="}">
  <location ref="A9:G34" firstHeaderRow="1" firstDataRow="2" firstDataCol="4"/>
  <pivotFields count="29">
    <pivotField axis="axisRow" compact="0" outline="0" showAll="0" defaultSubtotal="0">
      <items count="699">
        <item m="1" x="101"/>
        <item m="1" x="205"/>
        <item m="1" x="544"/>
        <item m="1" x="216"/>
        <item m="1" x="554"/>
        <item m="1" x="226"/>
        <item m="1" x="565"/>
        <item m="1" x="236"/>
        <item m="1" x="576"/>
        <item m="1" x="247"/>
        <item m="1" x="587"/>
        <item m="1" x="257"/>
        <item m="1" x="596"/>
        <item m="1" x="263"/>
        <item m="1" x="601"/>
        <item m="1" x="272"/>
        <item m="1" x="610"/>
        <item m="1" x="281"/>
        <item m="1" x="620"/>
        <item m="1" x="289"/>
        <item m="1" x="629"/>
        <item m="1" x="298"/>
        <item m="1" x="637"/>
        <item m="1" x="308"/>
        <item m="1" x="650"/>
        <item m="1" x="322"/>
        <item m="1" x="664"/>
        <item m="1" x="336"/>
        <item m="1" x="678"/>
        <item m="1" x="347"/>
        <item m="1" x="691"/>
        <item m="1" x="359"/>
        <item m="1" x="28"/>
        <item m="1" x="372"/>
        <item m="1" x="41"/>
        <item m="1" x="385"/>
        <item m="1" x="55"/>
        <item m="1" x="396"/>
        <item m="1" x="66"/>
        <item m="1" x="407"/>
        <item m="1" x="79"/>
        <item m="1" x="419"/>
        <item m="1" x="91"/>
        <item m="1" x="430"/>
        <item m="1" x="100"/>
        <item m="1" x="437"/>
        <item m="1" x="106"/>
        <item m="1" x="442"/>
        <item m="1" x="114"/>
        <item m="1" x="451"/>
        <item m="1" x="124"/>
        <item m="1" x="462"/>
        <item m="1" x="134"/>
        <item m="1" x="470"/>
        <item m="1" x="141"/>
        <item m="1" x="563"/>
        <item m="1" x="234"/>
        <item m="1" x="574"/>
        <item m="1" x="245"/>
        <item m="1" x="585"/>
        <item m="1" x="255"/>
        <item m="1" x="594"/>
        <item m="1" x="261"/>
        <item m="1" x="600"/>
        <item m="1" x="271"/>
        <item m="1" x="609"/>
        <item m="1" x="280"/>
        <item m="1" x="619"/>
        <item m="1" x="288"/>
        <item m="1" x="628"/>
        <item m="1" x="296"/>
        <item m="1" x="635"/>
        <item m="1" x="306"/>
        <item m="1" x="648"/>
        <item m="1" x="320"/>
        <item m="1" x="662"/>
        <item m="1" x="334"/>
        <item m="1" x="676"/>
        <item m="1" x="345"/>
        <item m="1" x="689"/>
        <item m="1" x="357"/>
        <item m="1" x="26"/>
        <item m="1" x="370"/>
        <item m="1" x="39"/>
        <item m="1" x="383"/>
        <item m="1" x="52"/>
        <item m="1" x="394"/>
        <item m="1" x="64"/>
        <item m="1" x="405"/>
        <item m="1" x="77"/>
        <item m="1" x="417"/>
        <item m="1" x="89"/>
        <item m="1" x="428"/>
        <item m="1" x="98"/>
        <item m="1" x="435"/>
        <item m="1" x="104"/>
        <item m="1" x="440"/>
        <item m="1" x="112"/>
        <item m="1" x="449"/>
        <item m="1" x="122"/>
        <item m="1" x="459"/>
        <item m="1" x="131"/>
        <item m="1" x="468"/>
        <item m="1" x="109"/>
        <item m="1" x="269"/>
        <item m="1" x="446"/>
        <item m="1" x="607"/>
        <item m="1" x="118"/>
        <item m="1" x="278"/>
        <item m="1" x="455"/>
        <item m="1" x="617"/>
        <item m="1" x="127"/>
        <item m="1" x="286"/>
        <item m="1" x="464"/>
        <item m="1" x="626"/>
        <item m="1" x="136"/>
        <item m="1" x="295"/>
        <item m="1" x="472"/>
        <item m="1" x="634"/>
        <item m="1" x="143"/>
        <item m="1" x="305"/>
        <item m="1" x="481"/>
        <item m="1" x="647"/>
        <item m="1" x="155"/>
        <item m="1" x="319"/>
        <item m="1" x="493"/>
        <item m="1" x="661"/>
        <item m="1" x="167"/>
        <item m="1" x="333"/>
        <item m="1" x="505"/>
        <item m="1" x="675"/>
        <item m="1" x="176"/>
        <item m="1" x="344"/>
        <item m="1" x="515"/>
        <item m="1" x="687"/>
        <item m="1" x="185"/>
        <item m="1" x="355"/>
        <item m="1" x="524"/>
        <item m="1" x="24"/>
        <item m="1" x="196"/>
        <item m="1" x="368"/>
        <item m="1" x="535"/>
        <item m="1" x="37"/>
        <item m="1" x="209"/>
        <item m="1" x="382"/>
        <item m="1" x="548"/>
        <item m="1" x="51"/>
        <item m="1" x="220"/>
        <item m="1" x="393"/>
        <item m="1" x="558"/>
        <item m="1" x="63"/>
        <item m="1" x="646"/>
        <item m="1" x="154"/>
        <item m="1" x="318"/>
        <item m="1" x="492"/>
        <item m="1" x="660"/>
        <item m="1" x="166"/>
        <item m="1" x="332"/>
        <item m="1" x="504"/>
        <item m="1" x="674"/>
        <item m="1" x="175"/>
        <item m="1" x="343"/>
        <item m="1" x="514"/>
        <item m="1" x="686"/>
        <item m="1" x="184"/>
        <item m="1" x="354"/>
        <item m="1" x="523"/>
        <item m="1" x="23"/>
        <item m="1" x="195"/>
        <item m="1" x="367"/>
        <item m="1" x="534"/>
        <item m="1" x="36"/>
        <item m="1" x="208"/>
        <item m="1" x="381"/>
        <item m="1" x="547"/>
        <item m="1" x="50"/>
        <item m="1" x="219"/>
        <item m="1" x="392"/>
        <item m="1" x="557"/>
        <item m="1" x="62"/>
        <item m="1" x="229"/>
        <item m="1" x="404"/>
        <item m="1" x="569"/>
        <item m="1" x="75"/>
        <item m="1" x="240"/>
        <item m="1" x="415"/>
        <item m="1" x="580"/>
        <item m="1" x="87"/>
        <item m="1" x="251"/>
        <item m="1" x="426"/>
        <item m="1" x="612"/>
        <item m="1" x="121"/>
        <item m="1" x="283"/>
        <item m="1" x="458"/>
        <item m="1" x="622"/>
        <item m="1" x="130"/>
        <item m="1" x="291"/>
        <item m="1" x="467"/>
        <item m="1" x="631"/>
        <item m="1" x="139"/>
        <item m="1" x="302"/>
        <item m="1" x="477"/>
        <item m="1" x="642"/>
        <item m="1" x="149"/>
        <item m="1" x="313"/>
        <item m="1" x="487"/>
        <item m="1" x="655"/>
        <item m="1" x="161"/>
        <item m="1" x="327"/>
        <item m="1" x="499"/>
        <item m="1" x="669"/>
        <item m="1" x="172"/>
        <item m="1" x="340"/>
        <item m="1" x="510"/>
        <item m="1" x="682"/>
        <item m="1" x="180"/>
        <item m="1" x="350"/>
        <item m="1" x="519"/>
        <item m="1" x="695"/>
        <item m="1" x="192"/>
        <item m="1" x="364"/>
        <item m="1" x="531"/>
        <item m="1" x="33"/>
        <item m="1" x="203"/>
        <item m="1" x="377"/>
        <item m="1" x="542"/>
        <item m="1" x="46"/>
        <item m="1" x="214"/>
        <item m="1" x="388"/>
        <item m="1" x="552"/>
        <item m="1" x="58"/>
        <item m="1" x="223"/>
        <item m="1" x="398"/>
        <item m="1" x="561"/>
        <item m="1" x="69"/>
        <item m="1" x="301"/>
        <item m="1" x="476"/>
        <item m="1" x="641"/>
        <item m="1" x="148"/>
        <item m="1" x="312"/>
        <item m="1" x="486"/>
        <item m="1" x="654"/>
        <item m="1" x="160"/>
        <item m="1" x="326"/>
        <item m="1" x="498"/>
        <item m="1" x="668"/>
        <item m="1" x="171"/>
        <item m="1" x="339"/>
        <item m="1" x="509"/>
        <item m="1" x="681"/>
        <item m="1" x="179"/>
        <item m="1" x="349"/>
        <item m="1" x="518"/>
        <item m="1" x="694"/>
        <item m="1" x="191"/>
        <item m="1" x="363"/>
        <item m="1" x="530"/>
        <item m="1" x="32"/>
        <item m="1" x="202"/>
        <item m="1" x="376"/>
        <item m="1" x="541"/>
        <item m="1" x="45"/>
        <item m="1" x="213"/>
        <item m="1" x="387"/>
        <item m="1" x="551"/>
        <item m="1" x="57"/>
        <item m="1" x="222"/>
        <item m="1" x="397"/>
        <item m="1" x="560"/>
        <item m="1" x="67"/>
        <item m="1" x="231"/>
        <item m="1" x="408"/>
        <item m="1" x="571"/>
        <item m="1" x="80"/>
        <item m="1" x="153"/>
        <item m="1" x="317"/>
        <item m="1" x="491"/>
        <item m="1" x="659"/>
        <item m="1" x="165"/>
        <item m="1" x="331"/>
        <item m="1" x="503"/>
        <item m="1" x="673"/>
        <item m="1" x="174"/>
        <item m="1" x="342"/>
        <item m="1" x="513"/>
        <item m="1" x="685"/>
        <item m="1" x="183"/>
        <item m="1" x="353"/>
        <item m="1" x="522"/>
        <item m="1" x="698"/>
        <item m="1" x="194"/>
        <item m="1" x="366"/>
        <item m="1" x="533"/>
        <item m="1" x="35"/>
        <item m="1" x="207"/>
        <item m="1" x="380"/>
        <item m="1" x="546"/>
        <item m="1" x="49"/>
        <item m="1" x="218"/>
        <item m="1" x="391"/>
        <item m="1" x="556"/>
        <item m="1" x="61"/>
        <item m="1" x="228"/>
        <item m="1" x="403"/>
        <item m="1" x="568"/>
        <item m="1" x="74"/>
        <item m="1" x="239"/>
        <item m="1" x="414"/>
        <item m="1" x="579"/>
        <item m="1" x="86"/>
        <item m="1" x="250"/>
        <item m="1" x="425"/>
        <item m="1" x="590"/>
        <item m="1" x="96"/>
        <item m="1" x="259"/>
        <item m="1" x="434"/>
        <item m="1" x="512"/>
        <item m="1" x="684"/>
        <item m="1" x="182"/>
        <item m="1" x="352"/>
        <item m="1" x="521"/>
        <item m="1" x="697"/>
        <item m="1" x="193"/>
        <item m="1" x="365"/>
        <item m="1" x="532"/>
        <item m="1" x="34"/>
        <item m="1" x="206"/>
        <item m="1" x="379"/>
        <item m="1" x="545"/>
        <item m="1" x="48"/>
        <item m="1" x="217"/>
        <item m="1" x="390"/>
        <item m="1" x="555"/>
        <item m="1" x="60"/>
        <item m="1" x="227"/>
        <item m="1" x="401"/>
        <item m="1" x="566"/>
        <item m="1" x="72"/>
        <item m="1" x="237"/>
        <item m="1" x="412"/>
        <item m="1" x="577"/>
        <item m="1" x="84"/>
        <item m="1" x="248"/>
        <item m="1" x="423"/>
        <item m="1" x="588"/>
        <item m="1" x="95"/>
        <item m="1" x="258"/>
        <item m="1" x="433"/>
        <item m="1" x="597"/>
        <item m="1" x="103"/>
        <item m="1" x="264"/>
        <item m="1" x="439"/>
        <item m="1" x="602"/>
        <item m="1" x="111"/>
        <item m="1" x="273"/>
        <item m="1" x="448"/>
        <item m="1" x="107"/>
        <item m="1" x="266"/>
        <item m="1" x="443"/>
        <item m="1" x="604"/>
        <item m="1" x="115"/>
        <item m="1" x="275"/>
        <item m="1" x="452"/>
        <item m="1" x="614"/>
        <item m="1" x="125"/>
        <item m="1" x="285"/>
        <item m="1" x="463"/>
        <item m="1" x="625"/>
        <item m="1" x="135"/>
        <item m="1" x="294"/>
        <item m="1" x="471"/>
        <item m="1" x="633"/>
        <item m="1" x="142"/>
        <item m="1" x="304"/>
        <item m="1" x="480"/>
        <item m="1" x="611"/>
        <item m="1" x="120"/>
        <item m="1" x="282"/>
        <item m="1" x="457"/>
        <item m="1" x="621"/>
        <item m="1" x="129"/>
        <item m="1" x="290"/>
        <item m="1" x="466"/>
        <item m="1" x="630"/>
        <item m="1" x="137"/>
        <item m="1" x="299"/>
        <item m="1" x="474"/>
        <item m="1" x="638"/>
        <item m="1" x="145"/>
        <item m="1" x="309"/>
        <item m="1" x="483"/>
        <item m="1" x="651"/>
        <item m="1" x="157"/>
        <item m="1" x="323"/>
        <item m="1" x="495"/>
        <item m="1" x="665"/>
        <item m="1" x="169"/>
        <item m="1" x="337"/>
        <item m="1" x="507"/>
        <item m="1" x="679"/>
        <item m="1" x="178"/>
        <item m="1" x="348"/>
        <item m="1" x="517"/>
        <item m="1" x="692"/>
        <item m="1" x="188"/>
        <item m="1" x="360"/>
        <item m="1" x="527"/>
        <item m="1" x="29"/>
        <item m="1" x="199"/>
        <item m="1" x="373"/>
        <item m="1" x="538"/>
        <item m="1" x="42"/>
        <item m="1" x="204"/>
        <item m="1" x="378"/>
        <item m="1" x="543"/>
        <item m="1" x="47"/>
        <item m="1" x="215"/>
        <item m="1" x="389"/>
        <item m="1" x="553"/>
        <item m="1" x="59"/>
        <item m="1" x="225"/>
        <item m="1" x="400"/>
        <item m="1" x="564"/>
        <item m="1" x="71"/>
        <item m="1" x="235"/>
        <item m="1" x="411"/>
        <item m="1" x="575"/>
        <item m="1" x="83"/>
        <item m="1" x="246"/>
        <item m="1" x="422"/>
        <item m="1" x="586"/>
        <item m="1" x="94"/>
        <item m="1" x="256"/>
        <item m="1" x="432"/>
        <item m="1" x="595"/>
        <item m="1" x="102"/>
        <item m="1" x="262"/>
        <item m="1" x="438"/>
        <item m="1" x="461"/>
        <item m="1" x="624"/>
        <item m="1" x="133"/>
        <item m="1" x="293"/>
        <item m="1" x="469"/>
        <item m="1" x="632"/>
        <item m="1" x="140"/>
        <item m="1" x="303"/>
        <item m="1" x="479"/>
        <item m="1" x="644"/>
        <item m="1" x="151"/>
        <item m="1" x="315"/>
        <item m="1" x="489"/>
        <item m="1" x="657"/>
        <item m="1" x="163"/>
        <item m="1" x="329"/>
        <item m="1" x="501"/>
        <item m="1" x="671"/>
        <item m="1" x="173"/>
        <item m="1" x="341"/>
        <item m="1" x="511"/>
        <item m="1" x="683"/>
        <item m="1" x="181"/>
        <item m="1" x="351"/>
        <item m="1" x="520"/>
        <item m="1" x="696"/>
        <item m="1" x="54"/>
        <item m="1" x="221"/>
        <item m="1" x="395"/>
        <item m="1" x="559"/>
        <item m="1" x="65"/>
        <item m="1" x="230"/>
        <item m="1" x="406"/>
        <item m="1" x="570"/>
        <item m="1" x="78"/>
        <item m="1" x="242"/>
        <item m="1" x="418"/>
        <item m="1" x="582"/>
        <item m="1" x="90"/>
        <item m="1" x="253"/>
        <item m="1" x="429"/>
        <item m="1" x="592"/>
        <item m="1" x="99"/>
        <item m="1" x="260"/>
        <item m="1" x="436"/>
        <item m="1" x="598"/>
        <item m="1" x="105"/>
        <item m="1" x="265"/>
        <item m="1" x="441"/>
        <item m="1" x="603"/>
        <item m="1" x="113"/>
        <item m="1" x="274"/>
        <item m="1" x="450"/>
        <item m="1" x="613"/>
        <item m="1" x="123"/>
        <item m="1" x="284"/>
        <item m="1" x="460"/>
        <item m="1" x="623"/>
        <item m="1" x="132"/>
        <item m="1" x="292"/>
        <item m="1" x="297"/>
        <item m="1" x="473"/>
        <item m="1" x="636"/>
        <item m="1" x="144"/>
        <item m="1" x="307"/>
        <item m="1" x="482"/>
        <item m="1" x="649"/>
        <item m="1" x="156"/>
        <item m="1" x="321"/>
        <item m="1" x="494"/>
        <item m="1" x="663"/>
        <item m="1" x="168"/>
        <item m="1" x="335"/>
        <item m="1" x="506"/>
        <item m="1" x="677"/>
        <item m="1" x="177"/>
        <item m="1" x="346"/>
        <item m="1" x="516"/>
        <item m="1" x="690"/>
        <item m="1" x="187"/>
        <item m="1" x="358"/>
        <item m="1" x="526"/>
        <item m="1" x="27"/>
        <item m="1" x="198"/>
        <item m="1" x="371"/>
        <item m="1" x="537"/>
        <item m="1" x="40"/>
        <item m="1" x="211"/>
        <item m="1" x="384"/>
        <item m="1" x="549"/>
        <item m="1" x="53"/>
        <item m="1" x="138"/>
        <item m="1" x="224"/>
        <item m="1" x="300"/>
        <item m="1" x="399"/>
        <item m="1" x="475"/>
        <item m="1" x="562"/>
        <item m="1" x="640"/>
        <item m="1" x="70"/>
        <item m="1" x="147"/>
        <item m="1" x="233"/>
        <item m="1" x="311"/>
        <item m="1" x="410"/>
        <item m="1" x="485"/>
        <item m="1" x="573"/>
        <item m="1" x="653"/>
        <item m="1" x="82"/>
        <item m="1" x="159"/>
        <item m="1" x="244"/>
        <item m="1" x="325"/>
        <item m="1" x="421"/>
        <item m="1" x="497"/>
        <item m="1" x="584"/>
        <item m="1" x="667"/>
        <item m="1" x="93"/>
        <item m="1" x="599"/>
        <item m="1" x="688"/>
        <item m="1" x="108"/>
        <item m="1" x="186"/>
        <item m="1" x="267"/>
        <item m="1" x="356"/>
        <item m="1" x="444"/>
        <item m="1" x="525"/>
        <item m="1" x="605"/>
        <item m="1" x="25"/>
        <item m="1" x="116"/>
        <item m="1" x="197"/>
        <item m="1" x="276"/>
        <item m="1" x="369"/>
        <item m="1" x="453"/>
        <item m="1" x="536"/>
        <item m="1" x="615"/>
        <item m="1" x="38"/>
        <item m="1" x="126"/>
        <item m="1" x="210"/>
        <item m="1" x="639"/>
        <item m="1" x="693"/>
        <item m="1" x="68"/>
        <item m="1" x="110"/>
        <item m="1" x="146"/>
        <item m="1" x="190"/>
        <item m="1" x="232"/>
        <item m="1" x="270"/>
        <item m="1" x="310"/>
        <item m="1" x="362"/>
        <item m="1" x="409"/>
        <item m="1" x="447"/>
        <item m="1" x="484"/>
        <item m="1" x="529"/>
        <item m="1" x="572"/>
        <item m="1" x="608"/>
        <item m="1" x="652"/>
        <item m="1" x="31"/>
        <item m="1" x="81"/>
        <item m="1" x="119"/>
        <item m="1" x="158"/>
        <item m="1" x="201"/>
        <item m="1" x="243"/>
        <item m="1" x="279"/>
        <item m="1" x="324"/>
        <item m="1" x="375"/>
        <item m="1" x="420"/>
        <item m="1" x="456"/>
        <item m="1" x="496"/>
        <item m="1" x="540"/>
        <item m="1" x="583"/>
        <item m="1" x="618"/>
        <item m="1" x="666"/>
        <item m="1" x="44"/>
        <item m="1" x="92"/>
        <item m="1" x="128"/>
        <item m="1" x="170"/>
        <item m="1" x="212"/>
        <item m="1" x="254"/>
        <item m="1" x="287"/>
        <item m="1" x="338"/>
        <item m="1" x="386"/>
        <item m="1" x="431"/>
        <item m="1" x="465"/>
        <item m="1" x="508"/>
        <item m="1" x="550"/>
        <item m="1" x="593"/>
        <item m="1" x="627"/>
        <item m="1" x="680"/>
        <item m="1" x="56"/>
        <item m="1" x="402"/>
        <item m="1" x="478"/>
        <item m="1" x="567"/>
        <item m="1" x="643"/>
        <item m="1" x="73"/>
        <item m="1" x="150"/>
        <item m="1" x="238"/>
        <item m="1" x="314"/>
        <item m="1" x="413"/>
        <item m="1" x="488"/>
        <item m="1" x="578"/>
        <item m="1" x="656"/>
        <item m="1" x="85"/>
        <item m="1" x="162"/>
        <item m="1" x="249"/>
        <item m="1" x="328"/>
        <item m="1" x="424"/>
        <item m="1" x="500"/>
        <item m="1" x="589"/>
        <item m="1" x="670"/>
        <item x="22"/>
        <item m="1" x="189"/>
        <item m="1" x="268"/>
        <item m="1" x="361"/>
        <item m="1" x="445"/>
        <item m="1" x="528"/>
        <item m="1" x="606"/>
        <item m="1" x="30"/>
        <item m="1" x="117"/>
        <item m="1" x="200"/>
        <item m="1" x="277"/>
        <item m="1" x="374"/>
        <item m="1" x="454"/>
        <item m="1" x="539"/>
        <item m="1" x="616"/>
        <item m="1" x="43"/>
        <item m="1" x="645"/>
        <item m="1" x="76"/>
        <item m="1" x="152"/>
        <item m="1" x="241"/>
        <item m="1" x="316"/>
        <item m="1" x="416"/>
        <item m="1" x="490"/>
        <item m="1" x="581"/>
        <item m="1" x="658"/>
        <item m="1" x="88"/>
        <item m="1" x="164"/>
        <item m="1" x="252"/>
        <item m="1" x="330"/>
        <item m="1" x="427"/>
        <item m="1" x="502"/>
        <item m="1" x="591"/>
        <item m="1" x="672"/>
        <item m="1" x="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>
      <items count="45">
        <item m="1" x="23"/>
        <item m="1" x="36"/>
        <item m="1" x="28"/>
        <item m="1" x="7"/>
        <item m="1" x="21"/>
        <item m="1" x="35"/>
        <item m="1" x="17"/>
        <item m="1" x="20"/>
        <item m="1" x="32"/>
        <item m="1" x="12"/>
        <item x="2"/>
        <item m="1" x="8"/>
        <item m="1" x="15"/>
        <item m="1" x="9"/>
        <item m="1" x="27"/>
        <item m="1" x="30"/>
        <item m="1" x="19"/>
        <item m="1" x="42"/>
        <item m="1" x="16"/>
        <item m="1" x="18"/>
        <item m="1" x="25"/>
        <item m="1" x="40"/>
        <item m="1" x="41"/>
        <item m="1" x="22"/>
        <item m="1" x="31"/>
        <item m="1" x="26"/>
        <item m="1" x="37"/>
        <item m="1" x="13"/>
        <item m="1" x="14"/>
        <item m="1" x="38"/>
        <item m="1" x="10"/>
        <item x="0"/>
        <item m="1" x="34"/>
        <item x="5"/>
        <item x="1"/>
        <item m="1" x="11"/>
        <item m="1" x="43"/>
        <item m="1" x="39"/>
        <item x="4"/>
        <item m="1" x="24"/>
        <item x="6"/>
        <item m="1" x="33"/>
        <item m="1" x="29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numFmtId="169" outline="0" showAll="0" defaultSubtotal="0">
      <items count="69">
        <item m="1" x="21"/>
        <item m="1" x="25"/>
        <item m="1" x="52"/>
        <item m="1" x="17"/>
        <item m="1" x="37"/>
        <item m="1" x="20"/>
        <item m="1" x="67"/>
        <item m="1" x="33"/>
        <item m="1" x="50"/>
        <item m="1" x="16"/>
        <item m="1" x="35"/>
        <item m="1" x="30"/>
        <item m="1" x="62"/>
        <item m="1" x="23"/>
        <item m="1" x="45"/>
        <item m="1" x="13"/>
        <item m="1" x="57"/>
        <item m="1" x="41"/>
        <item m="1" x="9"/>
        <item m="1" x="66"/>
        <item m="1" x="29"/>
        <item m="1" x="60"/>
        <item m="1" x="22"/>
        <item m="1" x="31"/>
        <item m="1" x="63"/>
        <item m="1" x="26"/>
        <item m="1" x="58"/>
        <item m="1" x="38"/>
        <item m="1" x="5"/>
        <item m="1" x="32"/>
        <item m="1" x="47"/>
        <item m="1" x="68"/>
        <item m="1" x="28"/>
        <item m="1" x="24"/>
        <item m="1" x="46"/>
        <item m="1" x="14"/>
        <item m="1" x="27"/>
        <item m="1" x="59"/>
        <item m="1" x="19"/>
        <item m="1" x="42"/>
        <item m="1" x="10"/>
        <item m="1" x="54"/>
        <item m="1" x="39"/>
        <item m="1" x="7"/>
        <item m="1" x="65"/>
        <item m="1" x="49"/>
        <item m="1" x="34"/>
        <item m="1" x="3"/>
        <item m="1" x="61"/>
        <item m="1" x="44"/>
        <item m="1" x="12"/>
        <item m="1" x="53"/>
        <item m="1" x="18"/>
        <item m="1" x="6"/>
        <item m="1" x="64"/>
        <item m="1" x="48"/>
        <item m="1" x="15"/>
        <item m="1" x="43"/>
        <item m="1" x="11"/>
        <item m="1" x="56"/>
        <item m="1" x="8"/>
        <item m="1" x="51"/>
        <item m="1" x="40"/>
        <item m="1" x="4"/>
        <item m="1" x="36"/>
        <item x="2"/>
        <item m="1" x="55"/>
        <item x="0"/>
        <item x="1"/>
      </items>
    </pivotField>
    <pivotField compact="0" outline="0" showAll="0"/>
    <pivotField compact="0" outline="0" showAll="0"/>
    <pivotField compact="0" outline="0" showAll="0" defaultSubtotal="0"/>
    <pivotField axis="axisRow" compact="0" outline="0" showAll="0" sortType="descending" defaultSubtotal="0">
      <items count="118">
        <item x="21"/>
        <item m="1" x="40"/>
        <item m="1" x="67"/>
        <item m="1" x="117"/>
        <item m="1" x="54"/>
        <item m="1" x="90"/>
        <item m="1" x="115"/>
        <item m="1" x="99"/>
        <item m="1" x="61"/>
        <item m="1" x="32"/>
        <item x="10"/>
        <item m="1" x="53"/>
        <item x="5"/>
        <item m="1" x="94"/>
        <item x="1"/>
        <item x="13"/>
        <item m="1" x="36"/>
        <item m="1" x="86"/>
        <item m="1" x="46"/>
        <item m="1" x="52"/>
        <item x="3"/>
        <item m="1" x="31"/>
        <item m="1" x="43"/>
        <item x="2"/>
        <item m="1" x="68"/>
        <item x="18"/>
        <item x="17"/>
        <item m="1" x="89"/>
        <item m="1" x="81"/>
        <item m="1" x="96"/>
        <item m="1" x="60"/>
        <item m="1" x="64"/>
        <item m="1" x="82"/>
        <item m="1" x="76"/>
        <item x="9"/>
        <item m="1" x="51"/>
        <item m="1" x="27"/>
        <item m="1" x="78"/>
        <item m="1" x="73"/>
        <item m="1" x="79"/>
        <item m="1" x="66"/>
        <item m="1" x="22"/>
        <item m="1" x="104"/>
        <item m="1" x="105"/>
        <item x="12"/>
        <item m="1" x="34"/>
        <item m="1" x="56"/>
        <item m="1" x="69"/>
        <item m="1" x="84"/>
        <item m="1" x="113"/>
        <item m="1" x="58"/>
        <item m="1" x="112"/>
        <item m="1" x="74"/>
        <item m="1" x="48"/>
        <item m="1" x="62"/>
        <item m="1" x="77"/>
        <item m="1" x="106"/>
        <item m="1" x="71"/>
        <item m="1" x="87"/>
        <item x="15"/>
        <item m="1" x="98"/>
        <item x="8"/>
        <item x="4"/>
        <item m="1" x="23"/>
        <item m="1" x="24"/>
        <item m="1" x="63"/>
        <item m="1" x="42"/>
        <item m="1" x="33"/>
        <item x="11"/>
        <item m="1" x="107"/>
        <item m="1" x="93"/>
        <item m="1" x="95"/>
        <item m="1" x="37"/>
        <item m="1" x="83"/>
        <item x="14"/>
        <item m="1" x="72"/>
        <item m="1" x="30"/>
        <item m="1" x="75"/>
        <item m="1" x="101"/>
        <item m="1" x="28"/>
        <item m="1" x="103"/>
        <item m="1" x="70"/>
        <item x="19"/>
        <item m="1" x="47"/>
        <item m="1" x="50"/>
        <item m="1" x="41"/>
        <item m="1" x="109"/>
        <item x="7"/>
        <item m="1" x="44"/>
        <item m="1" x="102"/>
        <item m="1" x="65"/>
        <item m="1" x="108"/>
        <item m="1" x="92"/>
        <item m="1" x="110"/>
        <item m="1" x="57"/>
        <item x="6"/>
        <item m="1" x="97"/>
        <item m="1" x="38"/>
        <item m="1" x="100"/>
        <item x="16"/>
        <item m="1" x="29"/>
        <item x="20"/>
        <item m="1" x="59"/>
        <item x="0"/>
        <item m="1" x="49"/>
        <item m="1" x="111"/>
        <item m="1" x="114"/>
        <item m="1" x="39"/>
        <item m="1" x="85"/>
        <item m="1" x="45"/>
        <item m="1" x="91"/>
        <item m="1" x="116"/>
        <item m="1" x="35"/>
        <item m="1" x="88"/>
        <item m="1" x="80"/>
        <item m="1" x="25"/>
        <item m="1" x="26"/>
        <item m="1" x="5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outline="0" showAll="0" defaultSubtotal="0">
      <items count="3">
        <item x="0"/>
        <item m="1" x="2"/>
        <item x="1"/>
      </items>
    </pivotField>
    <pivotField compact="0" outline="0" showAll="0"/>
    <pivotField compact="0" numFmtId="3" outline="0" showAll="0"/>
    <pivotField compact="0" numFmtId="3" outline="0" showAll="0"/>
    <pivotField compact="0" numFmtId="3" outline="0" showAll="0"/>
    <pivotField compact="0" outline="0" showAll="0" defaultSubtotal="0"/>
    <pivotField compact="0" outline="0" showAll="0" defaultSubtotal="0"/>
    <pivotField compact="0" numFmtId="3" outline="0" showAll="0" defaultSubtotal="0"/>
    <pivotField compact="0" outline="0" showAll="0"/>
    <pivotField compact="0" outline="0" showAll="0"/>
    <pivotField compact="0" outline="0" showAll="0"/>
    <pivotField compact="0" numFmtId="3" outline="0" showAll="0"/>
    <pivotField compact="0" numFmtId="3" outline="0" showAll="0"/>
    <pivotField dataField="1" compact="0" numFmtId="3" outline="0" showAll="0"/>
    <pivotField compact="0" outline="0" showAll="0" defaultSubtotal="0"/>
    <pivotField compact="0" outline="0" showAll="0" defaultSubtotal="0"/>
  </pivotFields>
  <rowFields count="4">
    <field x="10"/>
    <field x="0"/>
    <field x="6"/>
    <field x="1"/>
  </rowFields>
  <rowItems count="24">
    <i>
      <x v="82"/>
      <x v="696"/>
      <x v="67"/>
      <x v="33"/>
    </i>
    <i r="1">
      <x v="698"/>
      <x v="67"/>
      <x v="33"/>
    </i>
    <i>
      <x v="15"/>
      <x v="690"/>
      <x v="67"/>
      <x v="10"/>
    </i>
    <i>
      <x v="34"/>
      <x v="686"/>
      <x v="67"/>
      <x v="10"/>
    </i>
    <i>
      <x v="10"/>
      <x v="687"/>
      <x v="67"/>
      <x v="10"/>
    </i>
    <i>
      <x v="44"/>
      <x v="689"/>
      <x v="67"/>
      <x v="10"/>
    </i>
    <i>
      <x v="95"/>
      <x v="683"/>
      <x v="67"/>
      <x v="31"/>
    </i>
    <i>
      <x v="103"/>
      <x v="677"/>
      <x v="67"/>
      <x v="31"/>
    </i>
    <i>
      <x v="23"/>
      <x v="679"/>
      <x v="67"/>
      <x v="31"/>
    </i>
    <i>
      <x v="20"/>
      <x v="680"/>
      <x v="68"/>
      <x v="31"/>
    </i>
    <i>
      <x v="59"/>
      <x v="692"/>
      <x v="67"/>
      <x v="43"/>
    </i>
    <i>
      <x v="12"/>
      <x v="682"/>
      <x v="67"/>
      <x v="31"/>
    </i>
    <i>
      <x v="61"/>
      <x v="685"/>
      <x v="67"/>
      <x v="34"/>
    </i>
    <i>
      <x v="87"/>
      <x v="684"/>
      <x v="67"/>
      <x v="34"/>
    </i>
    <i>
      <x v="74"/>
      <x v="691"/>
      <x v="68"/>
      <x v="43"/>
    </i>
    <i>
      <x v="101"/>
      <x v="697"/>
      <x v="67"/>
      <x v="33"/>
    </i>
    <i>
      <x v="62"/>
      <x v="681"/>
      <x v="68"/>
      <x v="31"/>
    </i>
    <i>
      <x v="99"/>
      <x v="693"/>
      <x v="67"/>
      <x v="38"/>
    </i>
    <i>
      <x v="14"/>
      <x v="678"/>
      <x v="67"/>
      <x v="31"/>
    </i>
    <i>
      <x v="68"/>
      <x v="688"/>
      <x v="67"/>
      <x v="10"/>
    </i>
    <i>
      <x v="25"/>
      <x v="695"/>
      <x v="67"/>
      <x v="38"/>
    </i>
    <i>
      <x v="26"/>
      <x v="694"/>
      <x v="67"/>
      <x v="38"/>
    </i>
    <i>
      <x/>
      <x v="643"/>
      <x v="65"/>
      <x v="40"/>
    </i>
    <i t="grand">
      <x/>
    </i>
  </rowItems>
  <colFields count="1">
    <field x="13"/>
  </colFields>
  <colItems count="3">
    <i>
      <x/>
    </i>
    <i>
      <x v="2"/>
    </i>
    <i t="grand">
      <x/>
    </i>
  </colItems>
  <dataFields count="1">
    <dataField name="Suma de Total a Depositar" fld="26" baseField="0" baseItem="0"/>
  </dataFields>
  <formats count="9">
    <format dxfId="345">
      <pivotArea dataOnly="0" outline="0" fieldPosition="0">
        <references count="1">
          <reference field="13" count="1">
            <x v="1"/>
          </reference>
        </references>
      </pivotArea>
    </format>
    <format dxfId="344">
      <pivotArea dataOnly="0" outline="0" fieldPosition="0">
        <references count="1">
          <reference field="13" count="1">
            <x v="0"/>
          </reference>
        </references>
      </pivotArea>
    </format>
    <format dxfId="343">
      <pivotArea dataOnly="0" grandCol="1" outline="0" fieldPosition="0"/>
    </format>
    <format dxfId="342">
      <pivotArea dataOnly="0" labelOnly="1" outline="0" fieldPosition="0">
        <references count="2">
          <reference field="0" count="1">
            <x v="570"/>
          </reference>
          <reference field="10" count="1" selected="0">
            <x v="26"/>
          </reference>
        </references>
      </pivotArea>
    </format>
    <format dxfId="341">
      <pivotArea dataOnly="0" labelOnly="1" outline="0" fieldPosition="0">
        <references count="2">
          <reference field="0" count="1">
            <x v="561"/>
          </reference>
          <reference field="10" count="1" selected="0">
            <x v="37"/>
          </reference>
        </references>
      </pivotArea>
    </format>
    <format dxfId="340">
      <pivotArea dataOnly="0" labelOnly="1" outline="0" fieldPosition="0">
        <references count="2">
          <reference field="0" count="1">
            <x v="561"/>
          </reference>
          <reference field="10" count="1" selected="0">
            <x v="37"/>
          </reference>
        </references>
      </pivotArea>
    </format>
    <format dxfId="339">
      <pivotArea dataOnly="0" labelOnly="1" outline="0" fieldPosition="0">
        <references count="2">
          <reference field="0" count="1">
            <x v="553"/>
          </reference>
          <reference field="10" count="1" selected="0">
            <x v="37"/>
          </reference>
        </references>
      </pivotArea>
    </format>
    <format dxfId="338">
      <pivotArea dataOnly="0" labelOnly="1" outline="0" fieldPosition="0">
        <references count="2">
          <reference field="0" count="1">
            <x v="571"/>
          </reference>
          <reference field="10" count="1" selected="0">
            <x v="81"/>
          </reference>
        </references>
      </pivotArea>
    </format>
    <format dxfId="337">
      <pivotArea dataOnly="0" labelOnly="1" outline="0" offset="IV2" fieldPosition="0">
        <references count="3">
          <reference field="0" count="1" selected="0">
            <x v="568"/>
          </reference>
          <reference field="6" count="1">
            <x v="58"/>
          </reference>
          <reference field="10" count="1" selected="0">
            <x v="15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2" cacheId="29" applyNumberFormats="0" applyBorderFormats="0" applyFontFormats="0" applyPatternFormats="0" applyAlignmentFormats="0" applyWidthHeightFormats="1" dataCaption="Valores" updatedVersion="3" minRefreshableVersion="3" showCalcMbrs="0" useAutoFormatting="1" rowGrandTotals="0" itemPrintTitles="1" createdVersion="3" indent="0" compact="0" compactData="0" gridDropZones="1" multipleFieldFilters="0" rowHeaderCaption="}">
  <location ref="A6:C14" firstHeaderRow="1" firstDataRow="2" firstDataCol="1"/>
  <pivotFields count="29">
    <pivotField compact="0" outline="0" showAll="0" defaultSubtotal="0">
      <items count="699">
        <item m="1" x="639"/>
        <item m="1" x="693"/>
        <item m="1" x="68"/>
        <item m="1" x="110"/>
        <item m="1" x="146"/>
        <item m="1" x="190"/>
        <item m="1" x="232"/>
        <item m="1" x="270"/>
        <item m="1" x="310"/>
        <item m="1" x="362"/>
        <item m="1" x="409"/>
        <item m="1" x="447"/>
        <item m="1" x="484"/>
        <item m="1" x="529"/>
        <item m="1" x="572"/>
        <item m="1" x="608"/>
        <item m="1" x="652"/>
        <item m="1" x="31"/>
        <item m="1" x="81"/>
        <item m="1" x="119"/>
        <item m="1" x="158"/>
        <item m="1" x="201"/>
        <item m="1" x="243"/>
        <item m="1" x="279"/>
        <item m="1" x="324"/>
        <item m="1" x="375"/>
        <item m="1" x="420"/>
        <item m="1" x="456"/>
        <item m="1" x="496"/>
        <item m="1" x="540"/>
        <item m="1" x="583"/>
        <item m="1" x="618"/>
        <item m="1" x="666"/>
        <item m="1" x="44"/>
        <item m="1" x="92"/>
        <item m="1" x="128"/>
        <item m="1" x="170"/>
        <item m="1" x="212"/>
        <item m="1" x="254"/>
        <item m="1" x="287"/>
        <item m="1" x="338"/>
        <item m="1" x="386"/>
        <item m="1" x="431"/>
        <item m="1" x="465"/>
        <item m="1" x="508"/>
        <item m="1" x="550"/>
        <item m="1" x="593"/>
        <item m="1" x="627"/>
        <item m="1" x="680"/>
        <item m="1" x="56"/>
        <item m="1" x="205"/>
        <item m="1" x="544"/>
        <item m="1" x="216"/>
        <item m="1" x="554"/>
        <item m="1" x="226"/>
        <item m="1" x="565"/>
        <item m="1" x="236"/>
        <item m="1" x="576"/>
        <item m="1" x="247"/>
        <item m="1" x="587"/>
        <item m="1" x="257"/>
        <item m="1" x="596"/>
        <item m="1" x="263"/>
        <item m="1" x="601"/>
        <item m="1" x="272"/>
        <item m="1" x="610"/>
        <item m="1" x="281"/>
        <item m="1" x="620"/>
        <item m="1" x="289"/>
        <item m="1" x="629"/>
        <item m="1" x="298"/>
        <item m="1" x="637"/>
        <item m="1" x="308"/>
        <item m="1" x="650"/>
        <item m="1" x="322"/>
        <item m="1" x="664"/>
        <item m="1" x="336"/>
        <item m="1" x="678"/>
        <item m="1" x="347"/>
        <item m="1" x="691"/>
        <item m="1" x="359"/>
        <item m="1" x="28"/>
        <item m="1" x="372"/>
        <item m="1" x="41"/>
        <item m="1" x="385"/>
        <item m="1" x="55"/>
        <item m="1" x="396"/>
        <item m="1" x="66"/>
        <item m="1" x="407"/>
        <item m="1" x="79"/>
        <item m="1" x="419"/>
        <item m="1" x="91"/>
        <item m="1" x="430"/>
        <item m="1" x="100"/>
        <item m="1" x="437"/>
        <item m="1" x="106"/>
        <item m="1" x="442"/>
        <item m="1" x="114"/>
        <item m="1" x="451"/>
        <item m="1" x="124"/>
        <item m="1" x="462"/>
        <item m="1" x="134"/>
        <item m="1" x="470"/>
        <item m="1" x="141"/>
        <item m="1" x="563"/>
        <item m="1" x="234"/>
        <item m="1" x="574"/>
        <item m="1" x="245"/>
        <item m="1" x="585"/>
        <item m="1" x="255"/>
        <item m="1" x="594"/>
        <item m="1" x="261"/>
        <item m="1" x="600"/>
        <item m="1" x="271"/>
        <item m="1" x="609"/>
        <item m="1" x="280"/>
        <item m="1" x="619"/>
        <item m="1" x="288"/>
        <item m="1" x="628"/>
        <item m="1" x="296"/>
        <item m="1" x="635"/>
        <item m="1" x="306"/>
        <item m="1" x="648"/>
        <item m="1" x="320"/>
        <item m="1" x="662"/>
        <item m="1" x="334"/>
        <item m="1" x="676"/>
        <item m="1" x="345"/>
        <item m="1" x="689"/>
        <item m="1" x="357"/>
        <item m="1" x="26"/>
        <item m="1" x="370"/>
        <item m="1" x="39"/>
        <item m="1" x="383"/>
        <item m="1" x="52"/>
        <item m="1" x="394"/>
        <item m="1" x="64"/>
        <item m="1" x="405"/>
        <item m="1" x="77"/>
        <item m="1" x="417"/>
        <item m="1" x="89"/>
        <item m="1" x="428"/>
        <item m="1" x="98"/>
        <item m="1" x="435"/>
        <item m="1" x="104"/>
        <item m="1" x="440"/>
        <item m="1" x="112"/>
        <item m="1" x="449"/>
        <item m="1" x="122"/>
        <item m="1" x="459"/>
        <item m="1" x="131"/>
        <item m="1" x="468"/>
        <item m="1" x="109"/>
        <item m="1" x="269"/>
        <item m="1" x="446"/>
        <item m="1" x="607"/>
        <item m="1" x="118"/>
        <item m="1" x="278"/>
        <item m="1" x="455"/>
        <item m="1" x="617"/>
        <item m="1" x="127"/>
        <item m="1" x="286"/>
        <item m="1" x="464"/>
        <item m="1" x="626"/>
        <item m="1" x="136"/>
        <item m="1" x="295"/>
        <item m="1" x="472"/>
        <item m="1" x="634"/>
        <item m="1" x="143"/>
        <item m="1" x="305"/>
        <item m="1" x="481"/>
        <item m="1" x="647"/>
        <item m="1" x="155"/>
        <item m="1" x="319"/>
        <item m="1" x="493"/>
        <item m="1" x="661"/>
        <item m="1" x="167"/>
        <item m="1" x="333"/>
        <item m="1" x="505"/>
        <item m="1" x="675"/>
        <item m="1" x="176"/>
        <item m="1" x="344"/>
        <item m="1" x="515"/>
        <item m="1" x="687"/>
        <item m="1" x="185"/>
        <item m="1" x="355"/>
        <item m="1" x="524"/>
        <item m="1" x="24"/>
        <item m="1" x="196"/>
        <item m="1" x="368"/>
        <item m="1" x="535"/>
        <item m="1" x="37"/>
        <item m="1" x="209"/>
        <item m="1" x="382"/>
        <item m="1" x="548"/>
        <item m="1" x="51"/>
        <item m="1" x="220"/>
        <item m="1" x="393"/>
        <item m="1" x="558"/>
        <item m="1" x="63"/>
        <item m="1" x="646"/>
        <item m="1" x="154"/>
        <item m="1" x="318"/>
        <item m="1" x="492"/>
        <item m="1" x="660"/>
        <item m="1" x="166"/>
        <item m="1" x="332"/>
        <item m="1" x="504"/>
        <item m="1" x="674"/>
        <item m="1" x="175"/>
        <item m="1" x="343"/>
        <item m="1" x="514"/>
        <item m="1" x="686"/>
        <item m="1" x="184"/>
        <item m="1" x="354"/>
        <item m="1" x="523"/>
        <item m="1" x="23"/>
        <item m="1" x="195"/>
        <item m="1" x="367"/>
        <item m="1" x="534"/>
        <item m="1" x="36"/>
        <item m="1" x="208"/>
        <item m="1" x="381"/>
        <item m="1" x="547"/>
        <item m="1" x="50"/>
        <item m="1" x="219"/>
        <item m="1" x="392"/>
        <item m="1" x="557"/>
        <item m="1" x="62"/>
        <item m="1" x="229"/>
        <item m="1" x="404"/>
        <item m="1" x="569"/>
        <item m="1" x="75"/>
        <item m="1" x="240"/>
        <item m="1" x="415"/>
        <item m="1" x="580"/>
        <item m="1" x="87"/>
        <item m="1" x="251"/>
        <item m="1" x="426"/>
        <item m="1" x="612"/>
        <item m="1" x="121"/>
        <item m="1" x="283"/>
        <item m="1" x="458"/>
        <item m="1" x="622"/>
        <item m="1" x="130"/>
        <item m="1" x="291"/>
        <item m="1" x="467"/>
        <item m="1" x="631"/>
        <item m="1" x="139"/>
        <item m="1" x="302"/>
        <item m="1" x="477"/>
        <item m="1" x="642"/>
        <item m="1" x="149"/>
        <item m="1" x="313"/>
        <item m="1" x="487"/>
        <item m="1" x="655"/>
        <item m="1" x="161"/>
        <item m="1" x="327"/>
        <item m="1" x="499"/>
        <item m="1" x="669"/>
        <item m="1" x="172"/>
        <item m="1" x="340"/>
        <item m="1" x="510"/>
        <item m="1" x="682"/>
        <item m="1" x="180"/>
        <item m="1" x="350"/>
        <item m="1" x="519"/>
        <item m="1" x="695"/>
        <item m="1" x="192"/>
        <item m="1" x="364"/>
        <item m="1" x="531"/>
        <item m="1" x="33"/>
        <item m="1" x="203"/>
        <item m="1" x="377"/>
        <item m="1" x="542"/>
        <item m="1" x="46"/>
        <item m="1" x="214"/>
        <item m="1" x="388"/>
        <item m="1" x="552"/>
        <item m="1" x="58"/>
        <item m="1" x="223"/>
        <item m="1" x="398"/>
        <item m="1" x="561"/>
        <item m="1" x="69"/>
        <item m="1" x="301"/>
        <item m="1" x="476"/>
        <item m="1" x="641"/>
        <item m="1" x="148"/>
        <item m="1" x="312"/>
        <item m="1" x="486"/>
        <item m="1" x="654"/>
        <item m="1" x="160"/>
        <item m="1" x="326"/>
        <item m="1" x="498"/>
        <item m="1" x="668"/>
        <item m="1" x="171"/>
        <item m="1" x="339"/>
        <item m="1" x="509"/>
        <item m="1" x="681"/>
        <item m="1" x="179"/>
        <item m="1" x="349"/>
        <item m="1" x="518"/>
        <item m="1" x="694"/>
        <item m="1" x="191"/>
        <item m="1" x="363"/>
        <item m="1" x="530"/>
        <item m="1" x="32"/>
        <item m="1" x="202"/>
        <item m="1" x="376"/>
        <item m="1" x="541"/>
        <item m="1" x="45"/>
        <item m="1" x="213"/>
        <item m="1" x="387"/>
        <item m="1" x="551"/>
        <item m="1" x="57"/>
        <item m="1" x="222"/>
        <item m="1" x="397"/>
        <item m="1" x="560"/>
        <item m="1" x="67"/>
        <item m="1" x="231"/>
        <item m="1" x="408"/>
        <item m="1" x="571"/>
        <item m="1" x="80"/>
        <item m="1" x="153"/>
        <item m="1" x="317"/>
        <item m="1" x="491"/>
        <item m="1" x="659"/>
        <item m="1" x="165"/>
        <item m="1" x="331"/>
        <item m="1" x="503"/>
        <item m="1" x="673"/>
        <item m="1" x="174"/>
        <item m="1" x="342"/>
        <item m="1" x="513"/>
        <item m="1" x="685"/>
        <item m="1" x="183"/>
        <item m="1" x="353"/>
        <item m="1" x="522"/>
        <item m="1" x="698"/>
        <item m="1" x="194"/>
        <item m="1" x="366"/>
        <item m="1" x="533"/>
        <item m="1" x="35"/>
        <item m="1" x="207"/>
        <item m="1" x="380"/>
        <item m="1" x="546"/>
        <item m="1" x="49"/>
        <item m="1" x="218"/>
        <item m="1" x="391"/>
        <item m="1" x="556"/>
        <item m="1" x="61"/>
        <item m="1" x="228"/>
        <item m="1" x="403"/>
        <item m="1" x="568"/>
        <item m="1" x="74"/>
        <item m="1" x="239"/>
        <item m="1" x="414"/>
        <item m="1" x="579"/>
        <item m="1" x="86"/>
        <item m="1" x="250"/>
        <item m="1" x="425"/>
        <item m="1" x="590"/>
        <item m="1" x="96"/>
        <item m="1" x="259"/>
        <item m="1" x="434"/>
        <item m="1" x="512"/>
        <item m="1" x="684"/>
        <item m="1" x="182"/>
        <item m="1" x="352"/>
        <item m="1" x="521"/>
        <item m="1" x="697"/>
        <item m="1" x="193"/>
        <item m="1" x="365"/>
        <item m="1" x="532"/>
        <item m="1" x="34"/>
        <item m="1" x="206"/>
        <item m="1" x="379"/>
        <item m="1" x="545"/>
        <item m="1" x="48"/>
        <item m="1" x="217"/>
        <item m="1" x="390"/>
        <item m="1" x="555"/>
        <item m="1" x="60"/>
        <item m="1" x="227"/>
        <item m="1" x="401"/>
        <item m="1" x="566"/>
        <item m="1" x="72"/>
        <item m="1" x="237"/>
        <item m="1" x="412"/>
        <item m="1" x="577"/>
        <item m="1" x="84"/>
        <item m="1" x="248"/>
        <item m="1" x="423"/>
        <item m="1" x="588"/>
        <item m="1" x="95"/>
        <item m="1" x="258"/>
        <item m="1" x="433"/>
        <item m="1" x="597"/>
        <item m="1" x="103"/>
        <item m="1" x="264"/>
        <item m="1" x="439"/>
        <item m="1" x="602"/>
        <item m="1" x="111"/>
        <item m="1" x="273"/>
        <item m="1" x="448"/>
        <item m="1" x="107"/>
        <item m="1" x="266"/>
        <item m="1" x="443"/>
        <item m="1" x="604"/>
        <item m="1" x="115"/>
        <item m="1" x="275"/>
        <item m="1" x="452"/>
        <item m="1" x="614"/>
        <item m="1" x="125"/>
        <item m="1" x="285"/>
        <item m="1" x="463"/>
        <item m="1" x="625"/>
        <item m="1" x="135"/>
        <item m="1" x="294"/>
        <item m="1" x="471"/>
        <item m="1" x="633"/>
        <item m="1" x="142"/>
        <item m="1" x="304"/>
        <item m="1" x="480"/>
        <item m="1" x="611"/>
        <item m="1" x="120"/>
        <item m="1" x="282"/>
        <item m="1" x="457"/>
        <item m="1" x="621"/>
        <item m="1" x="129"/>
        <item m="1" x="290"/>
        <item m="1" x="466"/>
        <item m="1" x="630"/>
        <item m="1" x="137"/>
        <item m="1" x="299"/>
        <item m="1" x="474"/>
        <item m="1" x="638"/>
        <item m="1" x="145"/>
        <item m="1" x="309"/>
        <item m="1" x="483"/>
        <item m="1" x="651"/>
        <item m="1" x="157"/>
        <item m="1" x="323"/>
        <item m="1" x="495"/>
        <item m="1" x="665"/>
        <item m="1" x="169"/>
        <item m="1" x="337"/>
        <item m="1" x="507"/>
        <item m="1" x="679"/>
        <item m="1" x="178"/>
        <item m="1" x="348"/>
        <item m="1" x="517"/>
        <item m="1" x="692"/>
        <item m="1" x="188"/>
        <item m="1" x="360"/>
        <item m="1" x="527"/>
        <item m="1" x="29"/>
        <item m="1" x="199"/>
        <item m="1" x="373"/>
        <item m="1" x="538"/>
        <item m="1" x="42"/>
        <item m="1" x="204"/>
        <item m="1" x="378"/>
        <item m="1" x="543"/>
        <item m="1" x="47"/>
        <item m="1" x="215"/>
        <item m="1" x="389"/>
        <item m="1" x="553"/>
        <item m="1" x="59"/>
        <item m="1" x="225"/>
        <item m="1" x="400"/>
        <item m="1" x="564"/>
        <item m="1" x="71"/>
        <item m="1" x="235"/>
        <item m="1" x="411"/>
        <item m="1" x="575"/>
        <item m="1" x="83"/>
        <item m="1" x="246"/>
        <item m="1" x="422"/>
        <item m="1" x="586"/>
        <item m="1" x="94"/>
        <item m="1" x="256"/>
        <item m="1" x="432"/>
        <item m="1" x="595"/>
        <item m="1" x="102"/>
        <item m="1" x="262"/>
        <item m="1" x="438"/>
        <item m="1" x="461"/>
        <item m="1" x="624"/>
        <item m="1" x="133"/>
        <item m="1" x="293"/>
        <item m="1" x="469"/>
        <item m="1" x="632"/>
        <item m="1" x="140"/>
        <item m="1" x="303"/>
        <item m="1" x="479"/>
        <item m="1" x="644"/>
        <item m="1" x="151"/>
        <item m="1" x="315"/>
        <item m="1" x="489"/>
        <item m="1" x="657"/>
        <item m="1" x="163"/>
        <item m="1" x="329"/>
        <item m="1" x="501"/>
        <item m="1" x="671"/>
        <item m="1" x="173"/>
        <item m="1" x="341"/>
        <item m="1" x="511"/>
        <item m="1" x="683"/>
        <item m="1" x="181"/>
        <item m="1" x="351"/>
        <item m="1" x="520"/>
        <item m="1" x="696"/>
        <item m="1" x="54"/>
        <item m="1" x="221"/>
        <item m="1" x="395"/>
        <item m="1" x="559"/>
        <item m="1" x="65"/>
        <item m="1" x="230"/>
        <item m="1" x="406"/>
        <item m="1" x="570"/>
        <item m="1" x="78"/>
        <item m="1" x="242"/>
        <item m="1" x="418"/>
        <item m="1" x="582"/>
        <item m="1" x="90"/>
        <item m="1" x="253"/>
        <item m="1" x="429"/>
        <item m="1" x="592"/>
        <item m="1" x="99"/>
        <item m="1" x="260"/>
        <item m="1" x="436"/>
        <item m="1" x="598"/>
        <item m="1" x="105"/>
        <item m="1" x="265"/>
        <item m="1" x="441"/>
        <item m="1" x="603"/>
        <item m="1" x="113"/>
        <item m="1" x="274"/>
        <item m="1" x="450"/>
        <item m="1" x="613"/>
        <item m="1" x="123"/>
        <item m="1" x="284"/>
        <item m="1" x="460"/>
        <item m="1" x="623"/>
        <item m="1" x="132"/>
        <item m="1" x="292"/>
        <item m="1" x="297"/>
        <item m="1" x="473"/>
        <item m="1" x="636"/>
        <item m="1" x="144"/>
        <item m="1" x="307"/>
        <item m="1" x="482"/>
        <item m="1" x="649"/>
        <item m="1" x="156"/>
        <item m="1" x="321"/>
        <item m="1" x="494"/>
        <item m="1" x="663"/>
        <item m="1" x="168"/>
        <item m="1" x="335"/>
        <item m="1" x="506"/>
        <item m="1" x="677"/>
        <item m="1" x="177"/>
        <item m="1" x="346"/>
        <item m="1" x="516"/>
        <item m="1" x="690"/>
        <item m="1" x="187"/>
        <item m="1" x="358"/>
        <item m="1" x="526"/>
        <item m="1" x="27"/>
        <item m="1" x="198"/>
        <item m="1" x="371"/>
        <item m="1" x="537"/>
        <item m="1" x="40"/>
        <item m="1" x="211"/>
        <item m="1" x="384"/>
        <item m="1" x="549"/>
        <item m="1" x="53"/>
        <item m="1" x="138"/>
        <item m="1" x="224"/>
        <item m="1" x="300"/>
        <item m="1" x="399"/>
        <item m="1" x="475"/>
        <item m="1" x="562"/>
        <item m="1" x="640"/>
        <item m="1" x="70"/>
        <item m="1" x="147"/>
        <item m="1" x="233"/>
        <item m="1" x="311"/>
        <item m="1" x="410"/>
        <item m="1" x="485"/>
        <item m="1" x="573"/>
        <item m="1" x="653"/>
        <item m="1" x="82"/>
        <item m="1" x="159"/>
        <item m="1" x="244"/>
        <item m="1" x="325"/>
        <item m="1" x="421"/>
        <item m="1" x="497"/>
        <item m="1" x="584"/>
        <item m="1" x="667"/>
        <item m="1" x="93"/>
        <item m="1" x="101"/>
        <item m="1" x="599"/>
        <item m="1" x="688"/>
        <item m="1" x="108"/>
        <item m="1" x="186"/>
        <item m="1" x="267"/>
        <item m="1" x="356"/>
        <item m="1" x="444"/>
        <item m="1" x="525"/>
        <item m="1" x="605"/>
        <item m="1" x="25"/>
        <item m="1" x="116"/>
        <item m="1" x="197"/>
        <item m="1" x="276"/>
        <item m="1" x="369"/>
        <item m="1" x="453"/>
        <item m="1" x="536"/>
        <item m="1" x="615"/>
        <item m="1" x="38"/>
        <item m="1" x="126"/>
        <item m="1" x="210"/>
        <item m="1" x="402"/>
        <item m="1" x="478"/>
        <item m="1" x="567"/>
        <item m="1" x="643"/>
        <item m="1" x="73"/>
        <item m="1" x="150"/>
        <item m="1" x="238"/>
        <item m="1" x="314"/>
        <item m="1" x="413"/>
        <item m="1" x="488"/>
        <item m="1" x="578"/>
        <item m="1" x="656"/>
        <item m="1" x="85"/>
        <item m="1" x="162"/>
        <item m="1" x="249"/>
        <item m="1" x="328"/>
        <item m="1" x="424"/>
        <item m="1" x="500"/>
        <item m="1" x="589"/>
        <item m="1" x="670"/>
        <item x="22"/>
        <item m="1" x="189"/>
        <item m="1" x="268"/>
        <item m="1" x="361"/>
        <item m="1" x="445"/>
        <item m="1" x="528"/>
        <item m="1" x="606"/>
        <item m="1" x="30"/>
        <item m="1" x="117"/>
        <item m="1" x="200"/>
        <item m="1" x="277"/>
        <item m="1" x="374"/>
        <item m="1" x="454"/>
        <item m="1" x="539"/>
        <item m="1" x="616"/>
        <item m="1" x="43"/>
        <item m="1" x="645"/>
        <item m="1" x="76"/>
        <item m="1" x="152"/>
        <item m="1" x="241"/>
        <item m="1" x="316"/>
        <item m="1" x="416"/>
        <item m="1" x="490"/>
        <item m="1" x="581"/>
        <item m="1" x="658"/>
        <item m="1" x="88"/>
        <item m="1" x="164"/>
        <item m="1" x="252"/>
        <item m="1" x="330"/>
        <item m="1" x="427"/>
        <item m="1" x="502"/>
        <item m="1" x="591"/>
        <item m="1" x="672"/>
        <item m="1" x="9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Row" compact="0" outline="0" showAll="0" defaultSubtotal="0">
      <items count="44">
        <item m="1" x="23"/>
        <item m="1" x="28"/>
        <item m="1" x="7"/>
        <item m="1" x="32"/>
        <item m="1" x="8"/>
        <item m="1" x="27"/>
        <item m="1" x="19"/>
        <item m="1" x="42"/>
        <item m="1" x="40"/>
        <item m="1" x="31"/>
        <item m="1" x="37"/>
        <item m="1" x="14"/>
        <item m="1" x="34"/>
        <item m="1" x="43"/>
        <item m="1" x="30"/>
        <item m="1" x="10"/>
        <item m="1" x="26"/>
        <item x="6"/>
        <item m="1" x="39"/>
        <item m="1" x="9"/>
        <item m="1" x="24"/>
        <item m="1" x="15"/>
        <item m="1" x="22"/>
        <item m="1" x="35"/>
        <item m="1" x="16"/>
        <item m="1" x="13"/>
        <item m="1" x="17"/>
        <item m="1" x="11"/>
        <item m="1" x="38"/>
        <item x="5"/>
        <item x="0"/>
        <item m="1" x="41"/>
        <item m="1" x="18"/>
        <item m="1" x="21"/>
        <item x="1"/>
        <item m="1" x="20"/>
        <item m="1" x="12"/>
        <item m="1" x="25"/>
        <item x="4"/>
        <item x="2"/>
        <item m="1" x="36"/>
        <item m="1" x="33"/>
        <item m="1" x="29"/>
        <item x="3"/>
      </items>
    </pivotField>
    <pivotField compact="0" outline="0" showAll="0" defaultSubtotal="0">
      <items count="6">
        <item x="0"/>
        <item m="1" x="5"/>
        <item m="1" x="2"/>
        <item m="1" x="3"/>
        <item m="1" x="4"/>
        <item x="1"/>
      </items>
    </pivotField>
    <pivotField compact="0" outline="0" showAll="0" defaultSubtotal="0">
      <items count="227">
        <item m="1" x="184"/>
        <item m="1" x="205"/>
        <item m="1" x="110"/>
        <item m="1" x="94"/>
        <item m="1" x="160"/>
        <item m="1" x="188"/>
        <item m="1" x="170"/>
        <item m="1" x="108"/>
        <item m="1" x="190"/>
        <item m="1" x="215"/>
        <item m="1" x="181"/>
        <item m="1" x="146"/>
        <item m="1" x="169"/>
        <item m="1" x="208"/>
        <item m="1" x="34"/>
        <item m="1" x="116"/>
        <item m="1" x="55"/>
        <item m="1" x="87"/>
        <item m="1" x="33"/>
        <item m="1" x="121"/>
        <item m="1" x="218"/>
        <item m="1" x="204"/>
        <item m="1" x="79"/>
        <item x="7"/>
        <item m="1" x="142"/>
        <item m="1" x="22"/>
        <item m="1" x="65"/>
        <item m="1" x="162"/>
        <item m="1" x="32"/>
        <item m="1" x="71"/>
        <item m="1" x="140"/>
        <item x="20"/>
        <item m="1" x="86"/>
        <item m="1" x="36"/>
        <item m="1" x="98"/>
        <item m="1" x="107"/>
        <item m="1" x="198"/>
        <item m="1" x="43"/>
        <item m="1" x="201"/>
        <item m="1" x="101"/>
        <item m="1" x="45"/>
        <item m="1" x="57"/>
        <item m="1" x="27"/>
        <item m="1" x="95"/>
        <item m="1" x="147"/>
        <item m="1" x="122"/>
        <item m="1" x="58"/>
        <item m="1" x="59"/>
        <item m="1" x="138"/>
        <item m="1" x="73"/>
        <item m="1" x="128"/>
        <item m="1" x="40"/>
        <item m="1" x="39"/>
        <item m="1" x="185"/>
        <item m="1" x="180"/>
        <item m="1" x="112"/>
        <item m="1" x="214"/>
        <item m="1" x="109"/>
        <item m="1" x="111"/>
        <item m="1" x="63"/>
        <item m="1" x="156"/>
        <item m="1" x="41"/>
        <item m="1" x="149"/>
        <item m="1" x="69"/>
        <item m="1" x="72"/>
        <item m="1" x="203"/>
        <item m="1" x="56"/>
        <item m="1" x="216"/>
        <item m="1" x="74"/>
        <item m="1" x="21"/>
        <item m="1" x="186"/>
        <item m="1" x="30"/>
        <item m="1" x="53"/>
        <item m="1" x="75"/>
        <item m="1" x="44"/>
        <item m="1" x="42"/>
        <item m="1" x="221"/>
        <item m="1" x="165"/>
        <item m="1" x="91"/>
        <item m="1" x="106"/>
        <item m="1" x="137"/>
        <item m="1" x="167"/>
        <item m="1" x="46"/>
        <item m="1" x="50"/>
        <item m="1" x="200"/>
        <item m="1" x="117"/>
        <item m="1" x="217"/>
        <item m="1" x="67"/>
        <item m="1" x="26"/>
        <item m="1" x="187"/>
        <item m="1" x="157"/>
        <item m="1" x="120"/>
        <item m="1" x="209"/>
        <item m="1" x="195"/>
        <item m="1" x="131"/>
        <item m="1" x="202"/>
        <item m="1" x="172"/>
        <item m="1" x="82"/>
        <item m="1" x="47"/>
        <item m="1" x="29"/>
        <item m="1" x="213"/>
        <item m="1" x="48"/>
        <item m="1" x="124"/>
        <item m="1" x="163"/>
        <item m="1" x="127"/>
        <item m="1" x="191"/>
        <item m="1" x="211"/>
        <item m="1" x="89"/>
        <item m="1" x="164"/>
        <item m="1" x="62"/>
        <item m="1" x="193"/>
        <item m="1" x="24"/>
        <item m="1" x="84"/>
        <item m="1" x="152"/>
        <item m="1" x="222"/>
        <item m="1" x="220"/>
        <item m="1" x="38"/>
        <item m="1" x="85"/>
        <item m="1" x="54"/>
        <item m="1" x="219"/>
        <item m="1" x="153"/>
        <item m="1" x="83"/>
        <item m="1" x="118"/>
        <item m="1" x="52"/>
        <item m="1" x="144"/>
        <item m="1" x="143"/>
        <item m="1" x="150"/>
        <item m="1" x="225"/>
        <item m="1" x="93"/>
        <item x="17"/>
        <item m="1" x="113"/>
        <item x="4"/>
        <item m="1" x="182"/>
        <item m="1" x="133"/>
        <item x="2"/>
        <item x="5"/>
        <item m="1" x="28"/>
        <item m="1" x="23"/>
        <item m="1" x="125"/>
        <item m="1" x="100"/>
        <item m="1" x="68"/>
        <item m="1" x="179"/>
        <item m="1" x="210"/>
        <item x="1"/>
        <item m="1" x="161"/>
        <item m="1" x="171"/>
        <item m="1" x="223"/>
        <item m="1" x="212"/>
        <item m="1" x="196"/>
        <item m="1" x="77"/>
        <item m="1" x="135"/>
        <item m="1" x="130"/>
        <item m="1" x="148"/>
        <item m="1" x="166"/>
        <item m="1" x="76"/>
        <item m="1" x="134"/>
        <item m="1" x="192"/>
        <item m="1" x="31"/>
        <item m="1" x="183"/>
        <item m="1" x="168"/>
        <item m="1" x="97"/>
        <item m="1" x="126"/>
        <item m="1" x="145"/>
        <item m="1" x="80"/>
        <item m="1" x="70"/>
        <item m="1" x="61"/>
        <item m="1" x="25"/>
        <item m="1" x="88"/>
        <item m="1" x="176"/>
        <item m="1" x="136"/>
        <item m="1" x="115"/>
        <item m="1" x="123"/>
        <item m="1" x="207"/>
        <item m="1" x="81"/>
        <item m="1" x="37"/>
        <item m="1" x="99"/>
        <item x="14"/>
        <item m="1" x="224"/>
        <item m="1" x="51"/>
        <item m="1" x="154"/>
        <item m="1" x="35"/>
        <item m="1" x="177"/>
        <item m="1" x="155"/>
        <item m="1" x="174"/>
        <item m="1" x="119"/>
        <item x="19"/>
        <item m="1" x="197"/>
        <item m="1" x="159"/>
        <item m="1" x="132"/>
        <item m="1" x="102"/>
        <item m="1" x="104"/>
        <item m="1" x="60"/>
        <item x="16"/>
        <item m="1" x="178"/>
        <item m="1" x="96"/>
        <item m="1" x="194"/>
        <item m="1" x="103"/>
        <item m="1" x="151"/>
        <item x="3"/>
        <item m="1" x="129"/>
        <item m="1" x="105"/>
        <item m="1" x="206"/>
        <item x="10"/>
        <item m="1" x="78"/>
        <item m="1" x="90"/>
        <item m="1" x="64"/>
        <item m="1" x="139"/>
        <item m="1" x="114"/>
        <item m="1" x="199"/>
        <item m="1" x="66"/>
        <item m="1" x="173"/>
        <item m="1" x="175"/>
        <item m="1" x="226"/>
        <item m="1" x="189"/>
        <item m="1" x="141"/>
        <item x="15"/>
        <item m="1" x="158"/>
        <item m="1" x="49"/>
        <item m="1" x="92"/>
        <item x="0"/>
        <item x="6"/>
        <item x="8"/>
        <item x="9"/>
        <item x="11"/>
        <item x="12"/>
        <item x="13"/>
        <item x="18"/>
      </items>
    </pivotField>
    <pivotField compact="0" outline="0" showAll="0" defaultSubtotal="0">
      <items count="226">
        <item m="1" x="127"/>
        <item m="1" x="153"/>
        <item m="1" x="111"/>
        <item m="1" x="142"/>
        <item m="1" x="164"/>
        <item m="1" x="86"/>
        <item m="1" x="36"/>
        <item m="1" x="168"/>
        <item m="1" x="143"/>
        <item m="1" x="121"/>
        <item m="1" x="43"/>
        <item m="1" x="201"/>
        <item m="1" x="177"/>
        <item m="1" x="61"/>
        <item m="1" x="118"/>
        <item m="1" x="30"/>
        <item m="1" x="45"/>
        <item m="1" x="56"/>
        <item m="1" x="209"/>
        <item m="1" x="38"/>
        <item m="1" x="114"/>
        <item x="7"/>
        <item m="1" x="107"/>
        <item m="1" x="37"/>
        <item m="1" x="20"/>
        <item m="1" x="64"/>
        <item m="1" x="72"/>
        <item m="1" x="58"/>
        <item m="1" x="187"/>
        <item m="1" x="70"/>
        <item x="18"/>
        <item m="1" x="217"/>
        <item m="1" x="126"/>
        <item m="1" x="196"/>
        <item m="1" x="192"/>
        <item m="1" x="31"/>
        <item m="1" x="174"/>
        <item m="1" x="112"/>
        <item m="1" x="213"/>
        <item m="1" x="147"/>
        <item m="1" x="224"/>
        <item m="1" x="149"/>
        <item m="1" x="41"/>
        <item m="1" x="93"/>
        <item m="1" x="157"/>
        <item m="1" x="206"/>
        <item m="1" x="95"/>
        <item m="1" x="182"/>
        <item m="1" x="51"/>
        <item m="1" x="99"/>
        <item m="1" x="106"/>
        <item m="1" x="73"/>
        <item m="1" x="80"/>
        <item m="1" x="122"/>
        <item m="1" x="89"/>
        <item m="1" x="40"/>
        <item m="1" x="167"/>
        <item m="1" x="94"/>
        <item m="1" x="68"/>
        <item m="1" x="108"/>
        <item m="1" x="173"/>
        <item m="1" x="62"/>
        <item m="1" x="97"/>
        <item m="1" x="193"/>
        <item m="1" x="123"/>
        <item m="1" x="44"/>
        <item m="1" x="150"/>
        <item m="1" x="205"/>
        <item m="1" x="120"/>
        <item m="1" x="133"/>
        <item m="1" x="166"/>
        <item m="1" x="197"/>
        <item m="1" x="25"/>
        <item m="1" x="200"/>
        <item m="1" x="184"/>
        <item m="1" x="32"/>
        <item m="1" x="59"/>
        <item m="1" x="222"/>
        <item m="1" x="49"/>
        <item m="1" x="24"/>
        <item m="1" x="29"/>
        <item m="1" x="74"/>
        <item m="1" x="55"/>
        <item m="1" x="53"/>
        <item m="1" x="191"/>
        <item m="1" x="28"/>
        <item m="1" x="113"/>
        <item m="1" x="65"/>
        <item m="1" x="82"/>
        <item m="1" x="60"/>
        <item m="1" x="88"/>
        <item m="1" x="225"/>
        <item m="1" x="155"/>
        <item m="1" x="194"/>
        <item m="1" x="91"/>
        <item m="1" x="179"/>
        <item m="1" x="139"/>
        <item m="1" x="152"/>
        <item m="1" x="54"/>
        <item m="1" x="92"/>
        <item m="1" x="19"/>
        <item m="1" x="215"/>
        <item m="1" x="218"/>
        <item m="1" x="71"/>
        <item m="1" x="90"/>
        <item m="1" x="130"/>
        <item m="1" x="156"/>
        <item m="1" x="67"/>
        <item m="1" x="23"/>
        <item m="1" x="63"/>
        <item m="1" x="185"/>
        <item m="1" x="170"/>
        <item m="1" x="159"/>
        <item m="1" x="211"/>
        <item m="1" x="199"/>
        <item m="1" x="202"/>
        <item m="1" x="46"/>
        <item m="1" x="134"/>
        <item m="1" x="183"/>
        <item m="1" x="178"/>
        <item m="1" x="50"/>
        <item m="1" x="214"/>
        <item m="1" x="27"/>
        <item m="1" x="220"/>
        <item m="1" x="100"/>
        <item m="1" x="181"/>
        <item m="1" x="189"/>
        <item m="1" x="204"/>
        <item m="1" x="66"/>
        <item x="16"/>
        <item m="1" x="116"/>
        <item m="1" x="210"/>
        <item m="1" x="212"/>
        <item m="1" x="131"/>
        <item m="1" x="145"/>
        <item m="1" x="144"/>
        <item x="17"/>
        <item m="1" x="83"/>
        <item x="0"/>
        <item m="1" x="171"/>
        <item m="1" x="190"/>
        <item m="1" x="219"/>
        <item x="1"/>
        <item x="6"/>
        <item m="1" x="69"/>
        <item m="1" x="203"/>
        <item m="1" x="119"/>
        <item m="1" x="110"/>
        <item m="1" x="78"/>
        <item m="1" x="48"/>
        <item m="1" x="115"/>
        <item m="1" x="154"/>
        <item m="1" x="137"/>
        <item x="4"/>
        <item m="1" x="129"/>
        <item m="1" x="21"/>
        <item m="1" x="26"/>
        <item x="15"/>
        <item m="1" x="151"/>
        <item m="1" x="221"/>
        <item m="1" x="47"/>
        <item m="1" x="117"/>
        <item m="1" x="172"/>
        <item m="1" x="101"/>
        <item m="1" x="128"/>
        <item m="1" x="216"/>
        <item m="1" x="180"/>
        <item m="1" x="148"/>
        <item x="3"/>
        <item m="1" x="109"/>
        <item m="1" x="169"/>
        <item m="1" x="102"/>
        <item m="1" x="42"/>
        <item x="2"/>
        <item m="1" x="163"/>
        <item m="1" x="125"/>
        <item m="1" x="84"/>
        <item m="1" x="176"/>
        <item m="1" x="158"/>
        <item m="1" x="87"/>
        <item m="1" x="76"/>
        <item m="1" x="35"/>
        <item m="1" x="77"/>
        <item m="1" x="138"/>
        <item m="1" x="34"/>
        <item m="1" x="103"/>
        <item m="1" x="135"/>
        <item m="1" x="140"/>
        <item m="1" x="22"/>
        <item m="1" x="195"/>
        <item m="1" x="208"/>
        <item m="1" x="124"/>
        <item m="1" x="75"/>
        <item m="1" x="85"/>
        <item m="1" x="33"/>
        <item m="1" x="162"/>
        <item m="1" x="136"/>
        <item m="1" x="160"/>
        <item m="1" x="39"/>
        <item m="1" x="105"/>
        <item m="1" x="198"/>
        <item m="1" x="175"/>
        <item m="1" x="57"/>
        <item m="1" x="79"/>
        <item m="1" x="223"/>
        <item m="1" x="165"/>
        <item m="1" x="52"/>
        <item m="1" x="186"/>
        <item m="1" x="132"/>
        <item m="1" x="98"/>
        <item m="1" x="104"/>
        <item m="1" x="188"/>
        <item m="1" x="146"/>
        <item m="1" x="141"/>
        <item m="1" x="161"/>
        <item m="1" x="96"/>
        <item m="1" x="207"/>
        <item m="1" x="81"/>
        <item x="5"/>
        <item x="8"/>
        <item x="9"/>
        <item x="10"/>
        <item x="11"/>
        <item x="12"/>
        <item x="13"/>
        <item x="14"/>
      </items>
    </pivotField>
    <pivotField compact="0" outline="0" showAll="0" defaultSubtotal="0">
      <items count="202">
        <item m="1" x="54"/>
        <item m="1" x="50"/>
        <item m="1" x="34"/>
        <item m="1" x="26"/>
        <item m="1" x="58"/>
        <item m="1" x="111"/>
        <item m="1" x="15"/>
        <item m="1" x="16"/>
        <item m="1" x="124"/>
        <item m="1" x="137"/>
        <item m="1" x="89"/>
        <item m="1" x="180"/>
        <item m="1" x="92"/>
        <item m="1" x="184"/>
        <item m="1" x="51"/>
        <item m="1" x="175"/>
        <item m="1" x="86"/>
        <item m="1" x="190"/>
        <item m="1" x="113"/>
        <item m="1" x="186"/>
        <item m="1" x="25"/>
        <item m="1" x="121"/>
        <item m="1" x="96"/>
        <item m="1" x="66"/>
        <item m="1" x="72"/>
        <item m="1" x="138"/>
        <item m="1" x="37"/>
        <item m="1" x="105"/>
        <item m="1" x="134"/>
        <item m="1" x="85"/>
        <item m="1" x="82"/>
        <item m="1" x="23"/>
        <item m="1" x="39"/>
        <item m="1" x="62"/>
        <item m="1" x="36"/>
        <item m="1" x="145"/>
        <item m="1" x="101"/>
        <item m="1" x="110"/>
        <item m="1" x="182"/>
        <item m="1" x="130"/>
        <item m="1" x="68"/>
        <item m="1" x="144"/>
        <item m="1" x="97"/>
        <item x="12"/>
        <item m="1" x="197"/>
        <item m="1" x="169"/>
        <item m="1" x="55"/>
        <item m="1" x="56"/>
        <item m="1" x="198"/>
        <item m="1" x="102"/>
        <item m="1" x="200"/>
        <item m="1" x="103"/>
        <item m="1" x="195"/>
        <item m="1" x="150"/>
        <item m="1" x="91"/>
        <item m="1" x="17"/>
        <item m="1" x="52"/>
        <item m="1" x="78"/>
        <item m="1" x="57"/>
        <item m="1" x="192"/>
        <item m="1" x="87"/>
        <item m="1" x="157"/>
        <item m="1" x="143"/>
        <item m="1" x="76"/>
        <item m="1" x="69"/>
        <item m="1" x="114"/>
        <item m="1" x="168"/>
        <item m="1" x="201"/>
        <item m="1" x="159"/>
        <item m="1" x="120"/>
        <item m="1" x="33"/>
        <item m="1" x="178"/>
        <item m="1" x="27"/>
        <item m="1" x="140"/>
        <item m="1" x="163"/>
        <item m="1" x="139"/>
        <item m="1" x="135"/>
        <item m="1" x="152"/>
        <item m="1" x="177"/>
        <item m="1" x="164"/>
        <item m="1" x="170"/>
        <item m="1" x="156"/>
        <item m="1" x="63"/>
        <item m="1" x="95"/>
        <item m="1" x="117"/>
        <item m="1" x="48"/>
        <item m="1" x="165"/>
        <item m="1" x="185"/>
        <item m="1" x="191"/>
        <item m="1" x="99"/>
        <item m="1" x="146"/>
        <item m="1" x="108"/>
        <item m="1" x="42"/>
        <item m="1" x="115"/>
        <item m="1" x="141"/>
        <item m="1" x="166"/>
        <item m="1" x="43"/>
        <item m="1" x="125"/>
        <item m="1" x="79"/>
        <item m="1" x="149"/>
        <item m="1" x="100"/>
        <item m="1" x="174"/>
        <item m="1" x="173"/>
        <item m="1" x="61"/>
        <item m="1" x="59"/>
        <item m="1" x="75"/>
        <item m="1" x="35"/>
        <item m="1" x="71"/>
        <item m="1" x="179"/>
        <item m="1" x="194"/>
        <item m="1" x="38"/>
        <item m="1" x="154"/>
        <item m="1" x="90"/>
        <item m="1" x="126"/>
        <item m="1" x="118"/>
        <item m="1" x="45"/>
        <item x="2"/>
        <item m="1" x="67"/>
        <item m="1" x="196"/>
        <item m="1" x="147"/>
        <item m="1" x="131"/>
        <item m="1" x="80"/>
        <item m="1" x="133"/>
        <item x="11"/>
        <item m="1" x="70"/>
        <item m="1" x="18"/>
        <item m="1" x="88"/>
        <item m="1" x="47"/>
        <item m="1" x="28"/>
        <item m="1" x="46"/>
        <item m="1" x="162"/>
        <item x="3"/>
        <item m="1" x="74"/>
        <item m="1" x="60"/>
        <item m="1" x="73"/>
        <item m="1" x="161"/>
        <item m="1" x="31"/>
        <item m="1" x="183"/>
        <item m="1" x="116"/>
        <item m="1" x="65"/>
        <item m="1" x="40"/>
        <item m="1" x="109"/>
        <item m="1" x="106"/>
        <item m="1" x="81"/>
        <item m="1" x="158"/>
        <item m="1" x="93"/>
        <item m="1" x="49"/>
        <item m="1" x="19"/>
        <item m="1" x="148"/>
        <item m="1" x="94"/>
        <item m="1" x="132"/>
        <item x="4"/>
        <item m="1" x="30"/>
        <item x="0"/>
        <item m="1" x="107"/>
        <item m="1" x="64"/>
        <item m="1" x="199"/>
        <item m="1" x="181"/>
        <item m="1" x="176"/>
        <item m="1" x="119"/>
        <item m="1" x="160"/>
        <item m="1" x="128"/>
        <item m="1" x="98"/>
        <item m="1" x="151"/>
        <item m="1" x="22"/>
        <item m="1" x="189"/>
        <item m="1" x="14"/>
        <item m="1" x="171"/>
        <item m="1" x="122"/>
        <item m="1" x="123"/>
        <item m="1" x="167"/>
        <item m="1" x="142"/>
        <item m="1" x="127"/>
        <item m="1" x="24"/>
        <item m="1" x="136"/>
        <item m="1" x="41"/>
        <item m="1" x="155"/>
        <item m="1" x="83"/>
        <item m="1" x="84"/>
        <item m="1" x="104"/>
        <item x="5"/>
        <item m="1" x="20"/>
        <item m="1" x="29"/>
        <item m="1" x="172"/>
        <item m="1" x="112"/>
        <item m="1" x="129"/>
        <item m="1" x="21"/>
        <item m="1" x="187"/>
        <item m="1" x="153"/>
        <item m="1" x="32"/>
        <item m="1" x="44"/>
        <item m="1" x="53"/>
        <item m="1" x="77"/>
        <item m="1" x="193"/>
        <item m="1" x="188"/>
        <item m="1" x="13"/>
        <item x="1"/>
        <item x="6"/>
        <item x="7"/>
        <item x="8"/>
        <item x="9"/>
        <item x="10"/>
      </items>
    </pivotField>
    <pivotField compact="0" numFmtId="169" outline="0" showAll="0" defaultSubtotal="0">
      <items count="69">
        <item m="1" x="21"/>
        <item m="1" x="25"/>
        <item m="1" x="52"/>
        <item m="1" x="17"/>
        <item m="1" x="37"/>
        <item m="1" x="20"/>
        <item m="1" x="67"/>
        <item m="1" x="50"/>
        <item m="1" x="16"/>
        <item m="1" x="33"/>
        <item m="1" x="35"/>
        <item m="1" x="30"/>
        <item m="1" x="62"/>
        <item m="1" x="13"/>
        <item m="1" x="45"/>
        <item m="1" x="57"/>
        <item m="1" x="23"/>
        <item m="1" x="41"/>
        <item m="1" x="9"/>
        <item m="1" x="66"/>
        <item m="1" x="29"/>
        <item m="1" x="60"/>
        <item m="1" x="22"/>
        <item m="1" x="31"/>
        <item m="1" x="63"/>
        <item m="1" x="26"/>
        <item m="1" x="58"/>
        <item m="1" x="5"/>
        <item m="1" x="32"/>
        <item m="1" x="38"/>
        <item m="1" x="47"/>
        <item m="1" x="68"/>
        <item m="1" x="28"/>
        <item m="1" x="24"/>
        <item m="1" x="14"/>
        <item m="1" x="27"/>
        <item m="1" x="59"/>
        <item m="1" x="46"/>
        <item m="1" x="10"/>
        <item m="1" x="19"/>
        <item m="1" x="42"/>
        <item m="1" x="54"/>
        <item m="1" x="7"/>
        <item m="1" x="39"/>
        <item m="1" x="65"/>
        <item m="1" x="49"/>
        <item m="1" x="3"/>
        <item m="1" x="34"/>
        <item m="1" x="61"/>
        <item m="1" x="44"/>
        <item m="1" x="18"/>
        <item m="1" x="53"/>
        <item m="1" x="6"/>
        <item m="1" x="64"/>
        <item m="1" x="12"/>
        <item m="1" x="15"/>
        <item m="1" x="48"/>
        <item m="1" x="11"/>
        <item m="1" x="56"/>
        <item m="1" x="43"/>
        <item m="1" x="8"/>
        <item m="1" x="51"/>
        <item m="1" x="40"/>
        <item m="1" x="4"/>
        <item m="1" x="36"/>
        <item x="2"/>
        <item m="1" x="55"/>
        <item x="0"/>
        <item x="1"/>
      </items>
    </pivotField>
    <pivotField compact="0" outline="0" showAll="0" defaultSubtotal="0">
      <items count="54">
        <item m="1" x="28"/>
        <item m="1" x="46"/>
        <item m="1" x="29"/>
        <item m="1" x="30"/>
        <item m="1" x="36"/>
        <item x="5"/>
        <item x="1"/>
        <item x="7"/>
        <item x="6"/>
        <item x="8"/>
        <item m="1" x="35"/>
        <item m="1" x="38"/>
        <item x="4"/>
        <item m="1" x="14"/>
        <item m="1" x="45"/>
        <item x="3"/>
        <item m="1" x="19"/>
        <item m="1" x="40"/>
        <item m="1" x="47"/>
        <item m="1" x="51"/>
        <item m="1" x="52"/>
        <item m="1" x="31"/>
        <item m="1" x="34"/>
        <item m="1" x="39"/>
        <item m="1" x="17"/>
        <item m="1" x="18"/>
        <item m="1" x="53"/>
        <item m="1" x="48"/>
        <item m="1" x="20"/>
        <item m="1" x="27"/>
        <item m="1" x="42"/>
        <item m="1" x="44"/>
        <item m="1" x="25"/>
        <item x="10"/>
        <item m="1" x="13"/>
        <item m="1" x="32"/>
        <item m="1" x="37"/>
        <item m="1" x="41"/>
        <item m="1" x="33"/>
        <item x="11"/>
        <item m="1" x="22"/>
        <item m="1" x="23"/>
        <item m="1" x="21"/>
        <item m="1" x="43"/>
        <item x="9"/>
        <item m="1" x="26"/>
        <item x="2"/>
        <item m="1" x="24"/>
        <item m="1" x="15"/>
        <item m="1" x="16"/>
        <item m="1" x="49"/>
        <item m="1" x="50"/>
        <item x="12"/>
        <item x="0"/>
      </items>
    </pivotField>
    <pivotField compact="0" outline="0" showAll="0"/>
    <pivotField compact="0" outline="0" showAll="0" defaultSubtotal="0">
      <items count="58">
        <item x="10"/>
        <item x="5"/>
        <item m="1" x="55"/>
        <item x="13"/>
        <item x="3"/>
        <item x="2"/>
        <item x="9"/>
        <item m="1" x="30"/>
        <item m="1" x="35"/>
        <item x="12"/>
        <item m="1" x="47"/>
        <item x="15"/>
        <item x="8"/>
        <item x="4"/>
        <item m="1" x="54"/>
        <item x="14"/>
        <item m="1" x="48"/>
        <item x="19"/>
        <item x="7"/>
        <item x="6"/>
        <item m="1" x="53"/>
        <item m="1" x="37"/>
        <item x="16"/>
        <item x="20"/>
        <item x="0"/>
        <item m="1" x="25"/>
        <item m="1" x="42"/>
        <item m="1" x="27"/>
        <item m="1" x="28"/>
        <item m="1" x="38"/>
        <item x="17"/>
        <item x="18"/>
        <item m="1" x="45"/>
        <item m="1" x="39"/>
        <item m="1" x="56"/>
        <item x="1"/>
        <item m="1" x="52"/>
        <item m="1" x="49"/>
        <item m="1" x="33"/>
        <item m="1" x="31"/>
        <item m="1" x="57"/>
        <item m="1" x="29"/>
        <item x="11"/>
        <item m="1" x="34"/>
        <item m="1" x="40"/>
        <item m="1" x="22"/>
        <item m="1" x="24"/>
        <item m="1" x="44"/>
        <item m="1" x="50"/>
        <item m="1" x="46"/>
        <item m="1" x="51"/>
        <item m="1" x="32"/>
        <item m="1" x="41"/>
        <item m="1" x="36"/>
        <item m="1" x="26"/>
        <item m="1" x="23"/>
        <item m="1" x="43"/>
        <item x="21"/>
      </items>
    </pivotField>
    <pivotField compact="0" outline="0" showAll="0" defaultSubtotal="0"/>
    <pivotField compact="0" outline="0" showAll="0"/>
    <pivotField compact="0" outline="0" showAll="0" defaultSubtotal="0">
      <items count="54">
        <item m="1" x="37"/>
        <item m="1" x="12"/>
        <item m="1" x="33"/>
        <item x="2"/>
        <item x="8"/>
        <item m="1" x="35"/>
        <item m="1" x="20"/>
        <item m="1" x="42"/>
        <item m="1" x="53"/>
        <item m="1" x="19"/>
        <item m="1" x="32"/>
        <item m="1" x="40"/>
        <item m="1" x="31"/>
        <item m="1" x="27"/>
        <item m="1" x="9"/>
        <item m="1" x="24"/>
        <item m="1" x="15"/>
        <item m="1" x="38"/>
        <item m="1" x="41"/>
        <item m="1" x="34"/>
        <item m="1" x="39"/>
        <item m="1" x="10"/>
        <item m="1" x="43"/>
        <item m="1" x="25"/>
        <item x="5"/>
        <item m="1" x="14"/>
        <item m="1" x="11"/>
        <item m="1" x="51"/>
        <item m="1" x="48"/>
        <item m="1" x="50"/>
        <item m="1" x="47"/>
        <item m="1" x="28"/>
        <item m="1" x="23"/>
        <item m="1" x="45"/>
        <item m="1" x="44"/>
        <item m="1" x="18"/>
        <item m="1" x="46"/>
        <item m="1" x="29"/>
        <item m="1" x="22"/>
        <item m="1" x="26"/>
        <item m="1" x="30"/>
        <item m="1" x="21"/>
        <item m="1" x="13"/>
        <item m="1" x="17"/>
        <item m="1" x="52"/>
        <item m="1" x="49"/>
        <item m="1" x="36"/>
        <item x="4"/>
        <item m="1" x="16"/>
        <item x="0"/>
        <item x="1"/>
        <item x="3"/>
        <item x="6"/>
        <item x="7"/>
      </items>
    </pivotField>
    <pivotField compact="0" outline="0" showAll="0" defaultSubtotal="0"/>
    <pivotField compact="0" outline="0" showAll="0"/>
    <pivotField dataField="1" compact="0" numFmtId="3" outline="0" showAll="0"/>
    <pivotField compact="0" numFmtId="3" outline="0" showAll="0"/>
    <pivotField compact="0" numFmtId="3" outline="0" showAll="0"/>
    <pivotField compact="0" outline="0" showAll="0" defaultSubtotal="0"/>
    <pivotField compact="0" outline="0" showAll="0" defaultSubtotal="0"/>
    <pivotField compact="0" numFmtId="3" outline="0" showAll="0" defaultSubtotal="0"/>
    <pivotField compact="0" outline="0" showAll="0"/>
    <pivotField compact="0" outline="0" showAll="0"/>
    <pivotField compact="0" outline="0" showAll="0"/>
    <pivotField compact="0" numFmtId="3" outline="0" showAll="0"/>
    <pivotField dataField="1" compact="0" numFmtId="3" outline="0" showAll="0"/>
    <pivotField compact="0" numFmtId="3" outline="0" showAll="0"/>
    <pivotField compact="0" outline="0" showAll="0" defaultSubtotal="0"/>
    <pivotField compact="0" outline="0" showAll="0" defaultSubtotal="0"/>
  </pivotFields>
  <rowFields count="1">
    <field x="1"/>
  </rowFields>
  <rowItems count="7">
    <i>
      <x v="17"/>
    </i>
    <i>
      <x v="29"/>
    </i>
    <i>
      <x v="30"/>
    </i>
    <i>
      <x v="34"/>
    </i>
    <i>
      <x v="38"/>
    </i>
    <i>
      <x v="39"/>
    </i>
    <i>
      <x v="43"/>
    </i>
  </rowItems>
  <colFields count="1">
    <field x="-2"/>
  </colFields>
  <colItems count="2">
    <i>
      <x/>
    </i>
    <i i="1">
      <x v="1"/>
    </i>
  </colItems>
  <dataFields count="2">
    <dataField name="Suma de DIETA ARBITRAL" fld="15" baseField="0" baseItem="0"/>
    <dataField name="Suma de MAS VIATICOS" fld="25" baseField="0" baseItem="0" numFmtId="3"/>
  </dataFields>
  <formats count="34">
    <format dxfId="336">
      <pivotArea field="0" type="button" dataOnly="0" labelOnly="1" outline="0"/>
    </format>
    <format dxfId="335">
      <pivotArea field="1" type="button" dataOnly="0" labelOnly="1" outline="0" axis="axisRow" fieldPosition="0"/>
    </format>
    <format dxfId="334">
      <pivotArea field="6" type="button" dataOnly="0" labelOnly="1" outline="0"/>
    </format>
    <format dxfId="333">
      <pivotArea field="5" type="button" dataOnly="0" labelOnly="1" outline="0"/>
    </format>
    <format dxfId="332">
      <pivotArea field="3" type="button" dataOnly="0" labelOnly="1" outline="0"/>
    </format>
    <format dxfId="331">
      <pivotArea field="4" type="button" dataOnly="0" labelOnly="1" outline="0"/>
    </format>
    <format dxfId="330">
      <pivotArea field="7" type="button" dataOnly="0" labelOnly="1" outline="0"/>
    </format>
    <format dxfId="329">
      <pivotArea field="12" type="button" dataOnly="0" labelOnly="1" outline="0"/>
    </format>
    <format dxfId="328">
      <pivotArea field="0" type="button" dataOnly="0" labelOnly="1" outline="0"/>
    </format>
    <format dxfId="327">
      <pivotArea field="1" type="button" dataOnly="0" labelOnly="1" outline="0" axis="axisRow" fieldPosition="0"/>
    </format>
    <format dxfId="326">
      <pivotArea field="6" type="button" dataOnly="0" labelOnly="1" outline="0"/>
    </format>
    <format dxfId="325">
      <pivotArea field="5" type="button" dataOnly="0" labelOnly="1" outline="0"/>
    </format>
    <format dxfId="324">
      <pivotArea field="3" type="button" dataOnly="0" labelOnly="1" outline="0"/>
    </format>
    <format dxfId="323">
      <pivotArea field="4" type="button" dataOnly="0" labelOnly="1" outline="0"/>
    </format>
    <format dxfId="322">
      <pivotArea field="7" type="button" dataOnly="0" labelOnly="1" outline="0"/>
    </format>
    <format dxfId="321">
      <pivotArea field="12" type="button" dataOnly="0" labelOnly="1" outline="0"/>
    </format>
    <format dxfId="320">
      <pivotArea field="0" type="button" dataOnly="0" labelOnly="1" outline="0"/>
    </format>
    <format dxfId="319">
      <pivotArea field="1" type="button" dataOnly="0" labelOnly="1" outline="0" axis="axisRow" fieldPosition="0"/>
    </format>
    <format dxfId="318">
      <pivotArea field="6" type="button" dataOnly="0" labelOnly="1" outline="0"/>
    </format>
    <format dxfId="317">
      <pivotArea field="5" type="button" dataOnly="0" labelOnly="1" outline="0"/>
    </format>
    <format dxfId="316">
      <pivotArea field="3" type="button" dataOnly="0" labelOnly="1" outline="0"/>
    </format>
    <format dxfId="315">
      <pivotArea field="4" type="button" dataOnly="0" labelOnly="1" outline="0"/>
    </format>
    <format dxfId="314">
      <pivotArea field="7" type="button" dataOnly="0" labelOnly="1" outline="0"/>
    </format>
    <format dxfId="313">
      <pivotArea field="12" type="button" dataOnly="0" labelOnly="1" outline="0"/>
    </format>
    <format dxfId="312">
      <pivotArea field="2" type="button" dataOnly="0" labelOnly="1" outline="0"/>
    </format>
    <format dxfId="311">
      <pivotArea field="2" type="button" dataOnly="0" labelOnly="1" outline="0"/>
    </format>
    <format dxfId="310">
      <pivotArea field="2" type="button" dataOnly="0" labelOnly="1" outline="0"/>
    </format>
    <format dxfId="309">
      <pivotArea type="origin" dataOnly="0" labelOnly="1" outline="0" fieldPosition="0"/>
    </format>
    <format dxfId="308">
      <pivotArea field="9" type="button" dataOnly="0" labelOnly="1" outline="0"/>
    </format>
    <format dxfId="307">
      <pivotArea field="2" type="button" dataOnly="0" labelOnly="1" outline="0"/>
    </format>
    <format dxfId="306">
      <pivotArea outline="0" fieldPosition="0">
        <references count="1">
          <reference field="4294967294" count="1">
            <x v="1"/>
          </reference>
        </references>
      </pivotArea>
    </format>
    <format dxfId="305">
      <pivotArea outline="0" fieldPosition="0">
        <references count="1">
          <reference field="1" count="3" selected="0">
            <x v="4"/>
            <x v="8"/>
            <x v="10"/>
          </reference>
        </references>
      </pivotArea>
    </format>
    <format dxfId="304">
      <pivotArea dataOnly="0" labelOnly="1" outline="0" fieldPosition="0">
        <references count="1">
          <reference field="1" count="3">
            <x v="4"/>
            <x v="8"/>
            <x v="10"/>
          </reference>
        </references>
      </pivotArea>
    </format>
    <format dxfId="303">
      <pivotArea outline="0" collapsedLevelsAreSubtotals="1" fieldPosition="0"/>
    </format>
  </formats>
  <pivotTableStyleInfo name="PivotStyleMedium1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a2" displayName="Tabla2" ref="A11:E86" totalsRowShown="0" headerRowDxfId="383" dataDxfId="382">
  <autoFilter ref="A11:E86"/>
  <sortState ref="A12:E74">
    <sortCondition ref="B12"/>
  </sortState>
  <tableColumns count="5">
    <tableColumn id="1" name="CODIGO" dataDxfId="381"/>
    <tableColumn id="2" name="NOMBRE" dataDxfId="380"/>
    <tableColumn id="3" name="cuenta" dataDxfId="379"/>
    <tableColumn id="4" name="a nombre" dataDxfId="378"/>
    <tableColumn id="5" name="DESIGNACIONES" dataDxfId="377">
      <calculatedColumnFormula>IFERROR(+VLOOKUP(B12,'PLANILLA DE PAGOS'!A:A,1,0),"SIN NOMBRAR")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8:AC33" totalsRowCount="1" headerRowDxfId="376" dataDxfId="375">
  <autoFilter ref="A8:AC32">
    <filterColumn colId="20"/>
  </autoFilter>
  <tableColumns count="29">
    <tableColumn id="2" name="CONSE" dataDxfId="374" totalsRowDxfId="165"/>
    <tableColumn id="3" name="TORNEO" dataDxfId="373" totalsRowDxfId="164"/>
    <tableColumn id="4" name="CAT" dataDxfId="372" totalsRowDxfId="163"/>
    <tableColumn id="5" name="CASA" dataDxfId="371" totalsRowDxfId="162"/>
    <tableColumn id="6" name="VISITA" dataDxfId="370" totalsRowDxfId="161"/>
    <tableColumn id="7" name="LUGAR" dataDxfId="369" totalsRowDxfId="160"/>
    <tableColumn id="8" name="FECHA" dataDxfId="368" totalsRowDxfId="159"/>
    <tableColumn id="9" name="HORA" dataDxfId="367" totalsRowDxfId="158"/>
    <tableColumn id="10" name="PUESTO" dataDxfId="366" totalsRowDxfId="157"/>
    <tableColumn id="11" name="CODIGO" dataDxfId="365" totalsRowDxfId="156"/>
    <tableColumn id="12" name="ARBITRO" dataDxfId="364" totalsRowDxfId="155">
      <calculatedColumnFormula>IFERROR(+VLOOKUP(J9,[1]ARBITROS!A$1:B$65536,2,0),"")</calculatedColumnFormula>
    </tableColumn>
    <tableColumn id="13" name="Cordinador" dataDxfId="363" totalsRowDxfId="154"/>
    <tableColumn id="14" name="OBSERV" dataDxfId="362" totalsRowDxfId="153"/>
    <tableColumn id="28" name="Asistencia" dataDxfId="361" totalsRowDxfId="152"/>
    <tableColumn id="15" name="RECIBO" dataDxfId="360" totalsRowDxfId="151"/>
    <tableColumn id="16" name="DIETA ARBITRAL" totalsRowFunction="custom" dataDxfId="359" totalsRowDxfId="150">
      <totalsRowFormula>SUM(P9:P32)</totalsRowFormula>
    </tableColumn>
    <tableColumn id="17" name="% ACAF" totalsRowFunction="custom" dataDxfId="358" totalsRowDxfId="149">
      <totalsRowFormula>SUM(Q9:Q32)</totalsRowFormula>
    </tableColumn>
    <tableColumn id="18" name="A PAGAR" totalsRowFunction="custom" dataDxfId="357" totalsRowDxfId="148">
      <calculatedColumnFormula>+P9-Q9</calculatedColumnFormula>
      <totalsRowFormula>SUM(R9:R32)</totalsRowFormula>
    </tableColumn>
    <tableColumn id="19" name="MULTAS" totalsRowFunction="custom" dataDxfId="356" totalsRowDxfId="147">
      <totalsRowFormula>SUM(S9:S32)</totalsRowFormula>
    </tableColumn>
    <tableColumn id="20" name="40 ANIVERSARIO" totalsRowFunction="custom" dataDxfId="355" totalsRowDxfId="146">
      <totalsRowFormula>SUM(T9:T32)</totalsRowFormula>
    </tableColumn>
    <tableColumn id="29" name="40 Regalon" totalsRowFunction="custom" dataDxfId="354" totalsRowDxfId="145">
      <totalsRowFormula>SUM(U9:U32)</totalsRowFormula>
    </tableColumn>
    <tableColumn id="21" name="TIENDA" totalsRowFunction="custom" dataDxfId="353" totalsRowDxfId="144">
      <totalsRowFormula>SUM(V9:V32)</totalsRowFormula>
    </tableColumn>
    <tableColumn id="22" name="Soda" totalsRowFunction="custom" dataDxfId="352" totalsRowDxfId="143">
      <totalsRowFormula>SUM(W9:W32)</totalsRowFormula>
    </tableColumn>
    <tableColumn id="23" name="Socorro_x000a_Mutuo" totalsRowFunction="custom" dataDxfId="351" totalsRowDxfId="142">
      <calculatedColumnFormula>SUM(S9:W9)</calculatedColumnFormula>
      <totalsRowFormula>SUM(X9:X32)</totalsRowFormula>
    </tableColumn>
    <tableColumn id="24" name="Total_x000a_Rebajos" totalsRowFunction="custom" dataDxfId="350" totalsRowDxfId="141">
      <calculatedColumnFormula>SUM(S9:X9)</calculatedColumnFormula>
      <totalsRowFormula>SUM(Y9:Y32)</totalsRowFormula>
    </tableColumn>
    <tableColumn id="25" name="MAS VIATICOS" totalsRowFunction="custom" dataDxfId="349" totalsRowDxfId="140">
      <totalsRowFormula>SUM(Z9:Z32)</totalsRowFormula>
    </tableColumn>
    <tableColumn id="26" name="Total a Depositar" totalsRowFunction="custom" dataDxfId="348" totalsRowDxfId="139">
      <calculatedColumnFormula>+R9-Y9+Z9</calculatedColumnFormula>
      <totalsRowFormula>SUM(AA9:AA32)</totalsRowFormula>
    </tableColumn>
    <tableColumn id="27" name="Depositar a:" dataDxfId="347" totalsRowDxfId="138"/>
    <tableColumn id="1" name="Columna1" dataDxfId="346" totalsRowDxfId="13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>
    <pageSetUpPr fitToPage="1"/>
  </sheetPr>
  <dimension ref="A1:Q50"/>
  <sheetViews>
    <sheetView showGridLines="0" workbookViewId="0">
      <selection activeCell="C23" sqref="C23 L23:Q23"/>
      <pivotSelection pane="bottomRight" showHeader="1" extendable="1" axis="axisRow" dimension="2" start="18" max="19" activeRow="22" activeCol="2" previousRow="22" previousCol="2" click="1" r:id="rId1">
        <pivotArea dataOnly="0" outline="0" fieldPosition="0">
          <references count="1">
            <reference field="0" count="1">
              <x v="674"/>
            </reference>
          </references>
        </pivotArea>
      </pivotSelection>
    </sheetView>
  </sheetViews>
  <sheetFormatPr baseColWidth="10" defaultColWidth="26.85546875" defaultRowHeight="12.75"/>
  <cols>
    <col min="1" max="1" width="12.85546875" style="4" bestFit="1" customWidth="1"/>
    <col min="2" max="2" width="44.5703125" bestFit="1" customWidth="1"/>
    <col min="3" max="3" width="12.140625" style="4" bestFit="1" customWidth="1"/>
    <col min="4" max="4" width="12.140625" style="58" bestFit="1" customWidth="1"/>
    <col min="5" max="5" width="27.7109375" bestFit="1" customWidth="1"/>
    <col min="6" max="6" width="12.140625" bestFit="1" customWidth="1"/>
    <col min="7" max="7" width="14.42578125" bestFit="1" customWidth="1"/>
    <col min="8" max="8" width="52.42578125" bestFit="1" customWidth="1"/>
    <col min="9" max="9" width="22.28515625" bestFit="1" customWidth="1"/>
    <col min="10" max="10" width="27.42578125" bestFit="1" customWidth="1"/>
    <col min="11" max="11" width="171.140625" customWidth="1"/>
  </cols>
  <sheetData>
    <row r="1" spans="1:17" ht="18">
      <c r="C1" s="131" t="s">
        <v>157</v>
      </c>
      <c r="D1" s="131"/>
      <c r="E1" s="131"/>
      <c r="F1" s="131"/>
      <c r="G1" s="131"/>
      <c r="H1" s="131"/>
    </row>
    <row r="3" spans="1:17">
      <c r="B3" s="4"/>
      <c r="D3" s="4"/>
      <c r="E3" s="4"/>
      <c r="F3" s="4"/>
      <c r="G3" s="4"/>
      <c r="H3" s="4"/>
      <c r="I3" s="4"/>
      <c r="J3" s="4"/>
      <c r="K3" s="4"/>
    </row>
    <row r="4" spans="1:17" s="38" customFormat="1" ht="14.25">
      <c r="A4" s="56" t="s">
        <v>56</v>
      </c>
      <c r="B4" s="6" t="s">
        <v>9</v>
      </c>
      <c r="C4" s="57" t="s">
        <v>5</v>
      </c>
      <c r="D4" s="59" t="s">
        <v>0</v>
      </c>
      <c r="E4" s="50" t="s">
        <v>6</v>
      </c>
      <c r="F4" s="50" t="s">
        <v>2</v>
      </c>
      <c r="G4" s="50" t="s">
        <v>3</v>
      </c>
      <c r="H4" s="50" t="s">
        <v>1</v>
      </c>
      <c r="I4" s="50" t="s">
        <v>7</v>
      </c>
      <c r="J4" s="50" t="s">
        <v>8</v>
      </c>
      <c r="K4" s="50" t="s">
        <v>11</v>
      </c>
      <c r="L4"/>
      <c r="M4"/>
      <c r="N4"/>
      <c r="O4"/>
      <c r="P4"/>
      <c r="Q4"/>
    </row>
    <row r="5" spans="1:17">
      <c r="A5" s="4">
        <v>1</v>
      </c>
      <c r="B5" t="s">
        <v>28</v>
      </c>
      <c r="C5">
        <v>4611</v>
      </c>
      <c r="D5" s="4">
        <v>3</v>
      </c>
      <c r="E5" t="s">
        <v>210</v>
      </c>
      <c r="F5" s="51">
        <v>40860</v>
      </c>
      <c r="G5" s="52">
        <v>0.54166666666666663</v>
      </c>
      <c r="H5" t="s">
        <v>257</v>
      </c>
      <c r="I5" t="s">
        <v>212</v>
      </c>
      <c r="J5" t="s">
        <v>256</v>
      </c>
      <c r="K5" t="s">
        <v>218</v>
      </c>
    </row>
    <row r="6" spans="1:17">
      <c r="A6" s="4">
        <v>3</v>
      </c>
      <c r="B6" t="s">
        <v>25</v>
      </c>
      <c r="C6">
        <v>4606</v>
      </c>
      <c r="D6" s="4">
        <v>3</v>
      </c>
      <c r="E6" t="s">
        <v>187</v>
      </c>
      <c r="F6" s="51">
        <v>40860</v>
      </c>
      <c r="G6" s="52">
        <v>0.45833333333333331</v>
      </c>
      <c r="H6" t="s">
        <v>187</v>
      </c>
      <c r="I6" t="s">
        <v>208</v>
      </c>
      <c r="J6" t="s">
        <v>238</v>
      </c>
      <c r="K6" t="s">
        <v>271</v>
      </c>
    </row>
    <row r="7" spans="1:17">
      <c r="A7" s="4">
        <v>5</v>
      </c>
      <c r="B7" t="s">
        <v>30</v>
      </c>
      <c r="C7">
        <v>4602</v>
      </c>
      <c r="D7" s="4">
        <v>3</v>
      </c>
      <c r="E7" t="s">
        <v>187</v>
      </c>
      <c r="F7" s="51">
        <v>40860</v>
      </c>
      <c r="G7" s="52">
        <v>0.46875</v>
      </c>
      <c r="H7" t="s">
        <v>234</v>
      </c>
      <c r="I7" t="s">
        <v>219</v>
      </c>
      <c r="J7" t="s">
        <v>207</v>
      </c>
      <c r="K7" t="s">
        <v>236</v>
      </c>
    </row>
    <row r="8" spans="1:17">
      <c r="A8" s="4">
        <v>6</v>
      </c>
      <c r="B8" t="s">
        <v>124</v>
      </c>
      <c r="C8">
        <v>4614</v>
      </c>
      <c r="D8" s="4">
        <v>3</v>
      </c>
      <c r="E8" t="s">
        <v>210</v>
      </c>
      <c r="F8" s="51">
        <v>40860</v>
      </c>
      <c r="G8" s="52">
        <v>0.45833333333333331</v>
      </c>
      <c r="H8" t="s">
        <v>263</v>
      </c>
      <c r="I8" t="s">
        <v>264</v>
      </c>
      <c r="J8" t="s">
        <v>265</v>
      </c>
      <c r="K8" t="s">
        <v>218</v>
      </c>
    </row>
    <row r="9" spans="1:17">
      <c r="A9" s="4">
        <v>11</v>
      </c>
      <c r="B9" t="s">
        <v>73</v>
      </c>
      <c r="C9">
        <v>4604</v>
      </c>
      <c r="D9" s="4">
        <v>3</v>
      </c>
      <c r="E9" t="s">
        <v>187</v>
      </c>
      <c r="F9" s="51">
        <v>40859</v>
      </c>
      <c r="G9" s="52">
        <v>0.83333333333333337</v>
      </c>
      <c r="H9" t="s">
        <v>187</v>
      </c>
      <c r="I9" t="s">
        <v>204</v>
      </c>
      <c r="J9" t="s">
        <v>235</v>
      </c>
      <c r="K9" t="s">
        <v>236</v>
      </c>
    </row>
    <row r="10" spans="1:17">
      <c r="A10" s="4">
        <v>12</v>
      </c>
      <c r="B10" t="s">
        <v>75</v>
      </c>
      <c r="C10">
        <v>4603</v>
      </c>
      <c r="D10" s="4">
        <v>3</v>
      </c>
      <c r="E10" t="s">
        <v>187</v>
      </c>
      <c r="F10" s="51">
        <v>40860</v>
      </c>
      <c r="G10" s="52">
        <v>0.47222222222222227</v>
      </c>
      <c r="H10" t="s">
        <v>216</v>
      </c>
      <c r="I10" t="s">
        <v>189</v>
      </c>
      <c r="J10" t="s">
        <v>222</v>
      </c>
      <c r="K10" t="s">
        <v>236</v>
      </c>
    </row>
    <row r="11" spans="1:17">
      <c r="A11" s="4">
        <v>14</v>
      </c>
      <c r="B11" t="s">
        <v>77</v>
      </c>
      <c r="C11">
        <v>4610</v>
      </c>
      <c r="D11" s="4">
        <v>3</v>
      </c>
      <c r="E11" t="s">
        <v>210</v>
      </c>
      <c r="F11" s="51">
        <v>40860</v>
      </c>
      <c r="G11" s="52">
        <v>0.54166666666666663</v>
      </c>
      <c r="H11" t="s">
        <v>224</v>
      </c>
      <c r="I11" t="s">
        <v>254</v>
      </c>
      <c r="J11" t="s">
        <v>255</v>
      </c>
      <c r="K11" t="s">
        <v>218</v>
      </c>
    </row>
    <row r="12" spans="1:17">
      <c r="A12" s="4">
        <v>18</v>
      </c>
      <c r="B12" t="s">
        <v>27</v>
      </c>
      <c r="C12">
        <v>4613</v>
      </c>
      <c r="D12" s="4">
        <v>3</v>
      </c>
      <c r="E12" t="s">
        <v>210</v>
      </c>
      <c r="F12" s="51">
        <v>40860</v>
      </c>
      <c r="G12" s="52">
        <v>0.54166666666666663</v>
      </c>
      <c r="H12" t="s">
        <v>263</v>
      </c>
      <c r="I12" t="s">
        <v>261</v>
      </c>
      <c r="J12" t="s">
        <v>262</v>
      </c>
      <c r="K12" t="s">
        <v>218</v>
      </c>
    </row>
    <row r="13" spans="1:17">
      <c r="A13" s="4">
        <v>26</v>
      </c>
      <c r="B13" t="s">
        <v>88</v>
      </c>
      <c r="C13">
        <v>4616</v>
      </c>
      <c r="D13" s="4">
        <v>3</v>
      </c>
      <c r="E13" t="s">
        <v>243</v>
      </c>
      <c r="F13" s="51">
        <v>40860</v>
      </c>
      <c r="G13" s="52">
        <v>0.45833333333333331</v>
      </c>
      <c r="H13" t="s">
        <v>243</v>
      </c>
      <c r="I13" t="s">
        <v>245</v>
      </c>
      <c r="J13" t="s">
        <v>8</v>
      </c>
      <c r="K13" t="s">
        <v>247</v>
      </c>
    </row>
    <row r="14" spans="1:17">
      <c r="A14" s="4">
        <v>27</v>
      </c>
      <c r="B14" t="s">
        <v>24</v>
      </c>
      <c r="C14">
        <v>4609</v>
      </c>
      <c r="D14" s="4">
        <v>3</v>
      </c>
      <c r="E14" t="s">
        <v>190</v>
      </c>
      <c r="F14" s="51">
        <v>40860</v>
      </c>
      <c r="G14" s="52">
        <v>0.54166666666666663</v>
      </c>
      <c r="H14" t="s">
        <v>191</v>
      </c>
      <c r="I14" t="s">
        <v>240</v>
      </c>
      <c r="J14" t="s">
        <v>158</v>
      </c>
      <c r="K14" t="s">
        <v>242</v>
      </c>
    </row>
    <row r="15" spans="1:17">
      <c r="A15" s="4">
        <v>28</v>
      </c>
      <c r="B15" t="s">
        <v>29</v>
      </c>
      <c r="C15">
        <v>4605</v>
      </c>
      <c r="D15" s="4">
        <v>3</v>
      </c>
      <c r="E15" t="s">
        <v>187</v>
      </c>
      <c r="F15" s="51">
        <v>40859</v>
      </c>
      <c r="G15" s="52">
        <v>0.75</v>
      </c>
      <c r="H15" t="s">
        <v>187</v>
      </c>
      <c r="I15" t="s">
        <v>237</v>
      </c>
      <c r="J15" t="s">
        <v>221</v>
      </c>
      <c r="K15" t="s">
        <v>271</v>
      </c>
    </row>
    <row r="16" spans="1:17">
      <c r="A16" s="4">
        <v>32</v>
      </c>
      <c r="B16" t="s">
        <v>96</v>
      </c>
      <c r="C16">
        <v>4612</v>
      </c>
      <c r="D16" s="4">
        <v>3</v>
      </c>
      <c r="E16" t="s">
        <v>210</v>
      </c>
      <c r="F16" s="51">
        <v>40860</v>
      </c>
      <c r="G16" s="52">
        <v>0.54166666666666663</v>
      </c>
      <c r="H16" t="s">
        <v>260</v>
      </c>
      <c r="I16" t="s">
        <v>258</v>
      </c>
      <c r="J16" t="s">
        <v>259</v>
      </c>
      <c r="K16" t="s">
        <v>218</v>
      </c>
    </row>
    <row r="17" spans="1:11">
      <c r="A17" s="4">
        <v>36</v>
      </c>
      <c r="B17" t="s">
        <v>100</v>
      </c>
      <c r="C17">
        <v>4615</v>
      </c>
      <c r="D17" s="4">
        <v>3</v>
      </c>
      <c r="E17" t="s">
        <v>243</v>
      </c>
      <c r="F17" s="51">
        <v>40859</v>
      </c>
      <c r="G17" s="52">
        <v>0.5</v>
      </c>
      <c r="H17" t="s">
        <v>243</v>
      </c>
      <c r="I17" t="s">
        <v>244</v>
      </c>
      <c r="J17" t="s">
        <v>8</v>
      </c>
      <c r="K17" t="s">
        <v>247</v>
      </c>
    </row>
    <row r="18" spans="1:11">
      <c r="A18" s="4">
        <v>43</v>
      </c>
      <c r="B18" t="s">
        <v>58</v>
      </c>
      <c r="C18">
        <v>4620</v>
      </c>
      <c r="D18" s="4">
        <v>3</v>
      </c>
      <c r="E18" t="s">
        <v>213</v>
      </c>
      <c r="F18" s="51">
        <v>40860</v>
      </c>
      <c r="G18" s="52">
        <v>0.34375</v>
      </c>
      <c r="H18" t="s">
        <v>214</v>
      </c>
      <c r="I18" t="s">
        <v>225</v>
      </c>
      <c r="J18" t="s">
        <v>228</v>
      </c>
      <c r="K18" t="s">
        <v>270</v>
      </c>
    </row>
    <row r="19" spans="1:11">
      <c r="C19">
        <v>4622</v>
      </c>
      <c r="D19" s="4">
        <v>3</v>
      </c>
      <c r="E19" t="s">
        <v>213</v>
      </c>
      <c r="F19" s="51">
        <v>40860</v>
      </c>
      <c r="G19" s="52">
        <v>0.4375</v>
      </c>
      <c r="H19" t="s">
        <v>214</v>
      </c>
      <c r="I19" t="s">
        <v>227</v>
      </c>
      <c r="J19" t="s">
        <v>269</v>
      </c>
      <c r="K19" t="s">
        <v>62</v>
      </c>
    </row>
    <row r="20" spans="1:11">
      <c r="A20" s="4">
        <v>45</v>
      </c>
      <c r="B20" t="s">
        <v>123</v>
      </c>
      <c r="C20">
        <v>4608</v>
      </c>
      <c r="D20" s="4">
        <v>3</v>
      </c>
      <c r="E20" t="s">
        <v>190</v>
      </c>
      <c r="F20" s="51">
        <v>40860</v>
      </c>
      <c r="G20" s="52">
        <v>0.45833333333333331</v>
      </c>
      <c r="H20" t="s">
        <v>191</v>
      </c>
      <c r="I20" t="s">
        <v>158</v>
      </c>
      <c r="J20" t="s">
        <v>158</v>
      </c>
      <c r="K20" t="s">
        <v>241</v>
      </c>
    </row>
    <row r="21" spans="1:11">
      <c r="A21" s="4">
        <v>48</v>
      </c>
      <c r="B21" t="s">
        <v>46</v>
      </c>
      <c r="C21">
        <v>4607</v>
      </c>
      <c r="D21" s="4">
        <v>3</v>
      </c>
      <c r="E21" t="s">
        <v>187</v>
      </c>
      <c r="F21" s="51">
        <v>40860</v>
      </c>
      <c r="G21" s="52">
        <v>0.54166666666666663</v>
      </c>
      <c r="H21" t="s">
        <v>187</v>
      </c>
      <c r="I21" t="s">
        <v>239</v>
      </c>
      <c r="J21" t="s">
        <v>223</v>
      </c>
      <c r="K21" t="s">
        <v>271</v>
      </c>
    </row>
    <row r="22" spans="1:11">
      <c r="A22" s="4">
        <v>51</v>
      </c>
      <c r="B22" t="s">
        <v>47</v>
      </c>
      <c r="C22">
        <v>4617</v>
      </c>
      <c r="D22" s="4">
        <v>3</v>
      </c>
      <c r="E22" t="s">
        <v>248</v>
      </c>
      <c r="F22" s="51">
        <v>40860</v>
      </c>
      <c r="G22" s="52">
        <v>0.58333333333333337</v>
      </c>
      <c r="H22" t="s">
        <v>253</v>
      </c>
      <c r="I22" t="s">
        <v>249</v>
      </c>
      <c r="J22" t="s">
        <v>250</v>
      </c>
      <c r="K22" t="s">
        <v>252</v>
      </c>
    </row>
    <row r="23" spans="1:11">
      <c r="A23" s="4">
        <v>52</v>
      </c>
      <c r="B23" t="s">
        <v>111</v>
      </c>
      <c r="C23">
        <v>4621</v>
      </c>
      <c r="D23" s="4">
        <v>3</v>
      </c>
      <c r="E23" t="s">
        <v>213</v>
      </c>
      <c r="F23" s="51">
        <v>40860</v>
      </c>
      <c r="G23" s="52">
        <v>0.39583333333333331</v>
      </c>
      <c r="H23" t="s">
        <v>214</v>
      </c>
      <c r="I23" t="s">
        <v>268</v>
      </c>
      <c r="J23" t="s">
        <v>226</v>
      </c>
      <c r="K23" t="s">
        <v>62</v>
      </c>
    </row>
    <row r="24" spans="1:11">
      <c r="A24" s="4">
        <v>53</v>
      </c>
      <c r="B24" t="s">
        <v>113</v>
      </c>
      <c r="C24">
        <v>4601</v>
      </c>
      <c r="D24" s="4">
        <v>3</v>
      </c>
      <c r="E24" t="s">
        <v>187</v>
      </c>
      <c r="F24" s="51">
        <v>40860</v>
      </c>
      <c r="G24" s="52">
        <v>0.51388888888888895</v>
      </c>
      <c r="H24" t="s">
        <v>233</v>
      </c>
      <c r="I24" t="s">
        <v>232</v>
      </c>
      <c r="J24" t="s">
        <v>220</v>
      </c>
      <c r="K24" t="s">
        <v>236</v>
      </c>
    </row>
    <row r="25" spans="1:11">
      <c r="A25" s="4">
        <v>66</v>
      </c>
      <c r="B25" t="s">
        <v>193</v>
      </c>
      <c r="C25">
        <v>4618</v>
      </c>
      <c r="D25" s="4">
        <v>3</v>
      </c>
      <c r="E25" t="s">
        <v>248</v>
      </c>
      <c r="F25" s="51">
        <v>40860</v>
      </c>
      <c r="G25" s="52">
        <v>0.58333333333333337</v>
      </c>
      <c r="H25" t="s">
        <v>253</v>
      </c>
      <c r="I25" t="s">
        <v>249</v>
      </c>
      <c r="J25" t="s">
        <v>250</v>
      </c>
      <c r="K25" t="s">
        <v>252</v>
      </c>
    </row>
    <row r="26" spans="1:11">
      <c r="A26" s="4">
        <v>67</v>
      </c>
      <c r="B26" t="s">
        <v>194</v>
      </c>
      <c r="C26">
        <v>4619</v>
      </c>
      <c r="D26" s="4">
        <v>3</v>
      </c>
      <c r="E26" t="s">
        <v>248</v>
      </c>
      <c r="F26" s="51">
        <v>40860</v>
      </c>
      <c r="G26" s="52">
        <v>0.58333333333333337</v>
      </c>
      <c r="H26" t="s">
        <v>253</v>
      </c>
      <c r="I26" t="s">
        <v>249</v>
      </c>
      <c r="J26" t="s">
        <v>250</v>
      </c>
      <c r="K26" t="s">
        <v>252</v>
      </c>
    </row>
    <row r="27" spans="1:11">
      <c r="A27" s="4" t="s">
        <v>62</v>
      </c>
      <c r="B27" t="s">
        <v>217</v>
      </c>
      <c r="C27" t="s">
        <v>62</v>
      </c>
      <c r="D27" s="4" t="s">
        <v>62</v>
      </c>
      <c r="E27" t="s">
        <v>62</v>
      </c>
      <c r="F27" s="51" t="s">
        <v>62</v>
      </c>
      <c r="G27" t="s">
        <v>62</v>
      </c>
      <c r="H27" t="s">
        <v>62</v>
      </c>
      <c r="I27" t="s">
        <v>62</v>
      </c>
      <c r="J27" t="s">
        <v>62</v>
      </c>
      <c r="K27" t="s">
        <v>62</v>
      </c>
    </row>
    <row r="28" spans="1:11">
      <c r="A28"/>
      <c r="C28"/>
      <c r="D28"/>
    </row>
    <row r="29" spans="1:11">
      <c r="A29"/>
      <c r="C29"/>
      <c r="D29"/>
    </row>
    <row r="30" spans="1:11">
      <c r="A30"/>
      <c r="C30"/>
      <c r="D30"/>
    </row>
    <row r="31" spans="1:11">
      <c r="A31"/>
      <c r="C31"/>
      <c r="D31"/>
    </row>
    <row r="32" spans="1:11">
      <c r="A32"/>
      <c r="C32"/>
      <c r="D32"/>
    </row>
    <row r="33" spans="1:4">
      <c r="A33"/>
      <c r="C33"/>
      <c r="D33"/>
    </row>
    <row r="34" spans="1:4">
      <c r="A34"/>
      <c r="C34"/>
      <c r="D34"/>
    </row>
    <row r="35" spans="1:4">
      <c r="A35"/>
      <c r="C35"/>
      <c r="D35"/>
    </row>
    <row r="36" spans="1:4">
      <c r="A36"/>
      <c r="C36"/>
      <c r="D36"/>
    </row>
    <row r="37" spans="1:4">
      <c r="A37"/>
      <c r="C37"/>
      <c r="D37"/>
    </row>
    <row r="38" spans="1:4">
      <c r="A38"/>
      <c r="C38"/>
      <c r="D38"/>
    </row>
    <row r="39" spans="1:4">
      <c r="A39"/>
      <c r="C39"/>
      <c r="D39"/>
    </row>
    <row r="40" spans="1:4">
      <c r="A40"/>
      <c r="C40"/>
      <c r="D40"/>
    </row>
    <row r="41" spans="1:4">
      <c r="A41"/>
      <c r="C41"/>
      <c r="D41"/>
    </row>
    <row r="42" spans="1:4">
      <c r="A42"/>
      <c r="C42"/>
      <c r="D42"/>
    </row>
    <row r="43" spans="1:4">
      <c r="A43"/>
      <c r="C43"/>
      <c r="D43"/>
    </row>
    <row r="44" spans="1:4">
      <c r="A44"/>
      <c r="C44"/>
      <c r="D44"/>
    </row>
    <row r="45" spans="1:4">
      <c r="A45"/>
      <c r="C45"/>
      <c r="D45"/>
    </row>
    <row r="46" spans="1:4">
      <c r="A46"/>
      <c r="C46"/>
      <c r="D46"/>
    </row>
    <row r="47" spans="1:4">
      <c r="A47"/>
      <c r="C47"/>
      <c r="D47"/>
    </row>
    <row r="48" spans="1:4">
      <c r="A48"/>
      <c r="C48"/>
      <c r="D48"/>
    </row>
    <row r="49" spans="1:4">
      <c r="A49"/>
      <c r="C49"/>
      <c r="D49"/>
    </row>
    <row r="50" spans="1:4">
      <c r="A50"/>
      <c r="C50"/>
      <c r="D50"/>
    </row>
  </sheetData>
  <mergeCells count="1">
    <mergeCell ref="C1:H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>
    <tabColor rgb="FFFF0000"/>
  </sheetPr>
  <dimension ref="A3:E86"/>
  <sheetViews>
    <sheetView showGridLines="0" workbookViewId="0">
      <selection activeCell="E34" sqref="E34"/>
    </sheetView>
  </sheetViews>
  <sheetFormatPr baseColWidth="10" defaultColWidth="13.85546875" defaultRowHeight="12.75"/>
  <cols>
    <col min="1" max="1" width="13" style="40" bestFit="1" customWidth="1"/>
    <col min="2" max="2" width="39.5703125" style="41" bestFit="1" customWidth="1"/>
    <col min="3" max="3" width="13.140625" style="41" bestFit="1" customWidth="1"/>
    <col min="4" max="4" width="37.85546875" style="41" customWidth="1"/>
    <col min="5" max="5" width="42.5703125" style="39" bestFit="1" customWidth="1"/>
    <col min="6" max="16384" width="13.85546875" style="39"/>
  </cols>
  <sheetData>
    <row r="3" spans="1:5">
      <c r="B3" s="5"/>
    </row>
    <row r="11" spans="1:5">
      <c r="A11" s="37" t="s">
        <v>56</v>
      </c>
      <c r="B11" s="38" t="s">
        <v>57</v>
      </c>
      <c r="C11" s="38" t="s">
        <v>120</v>
      </c>
      <c r="D11" s="38" t="s">
        <v>121</v>
      </c>
      <c r="E11" s="4" t="s">
        <v>154</v>
      </c>
    </row>
    <row r="12" spans="1:5">
      <c r="A12" s="40">
        <v>1</v>
      </c>
      <c r="B12" s="41" t="s">
        <v>28</v>
      </c>
      <c r="C12" s="42" t="s">
        <v>67</v>
      </c>
      <c r="D12" s="43" t="s">
        <v>68</v>
      </c>
      <c r="E12" s="41" t="str">
        <f>IFERROR(+VLOOKUP(B12,'PLANILLA DE PAGOS'!A:A,1,0),"SIN NOMBRAR")</f>
        <v>AGUIRRE GARCES FERNANDO</v>
      </c>
    </row>
    <row r="13" spans="1:5">
      <c r="A13" s="40">
        <v>2</v>
      </c>
      <c r="B13" s="41" t="s">
        <v>33</v>
      </c>
      <c r="C13" s="41" t="s">
        <v>152</v>
      </c>
      <c r="D13" s="41" t="s">
        <v>33</v>
      </c>
      <c r="E13" s="41" t="str">
        <f>IFERROR(+VLOOKUP(B13,'PLANILLA DE PAGOS'!A:A,1,0),"SIN NOMBRAR")</f>
        <v>SIN NOMBRAR</v>
      </c>
    </row>
    <row r="14" spans="1:5">
      <c r="A14" s="40">
        <v>3</v>
      </c>
      <c r="B14" s="41" t="s">
        <v>25</v>
      </c>
      <c r="C14" s="42" t="s">
        <v>114</v>
      </c>
      <c r="D14" s="43" t="s">
        <v>115</v>
      </c>
      <c r="E14" s="41" t="str">
        <f>IFERROR(+VLOOKUP(B14,'PLANILLA DE PAGOS'!A:A,1,0),"SIN NOMBRAR")</f>
        <v>ALVARADO SOLANO CARLOS</v>
      </c>
    </row>
    <row r="15" spans="1:5">
      <c r="A15" s="40">
        <v>4</v>
      </c>
      <c r="B15" s="41" t="s">
        <v>34</v>
      </c>
      <c r="C15" s="41" t="s">
        <v>138</v>
      </c>
      <c r="D15" s="41" t="s">
        <v>139</v>
      </c>
      <c r="E15" s="41" t="str">
        <f>IFERROR(+VLOOKUP(B15,'PLANILLA DE PAGOS'!A:A,1,0),"SIN NOMBRAR")</f>
        <v>SIN NOMBRAR</v>
      </c>
    </row>
    <row r="16" spans="1:5">
      <c r="A16" s="40">
        <v>5</v>
      </c>
      <c r="B16" s="41" t="s">
        <v>30</v>
      </c>
      <c r="C16" s="42" t="s">
        <v>69</v>
      </c>
      <c r="D16" s="43" t="s">
        <v>30</v>
      </c>
      <c r="E16" s="41" t="str">
        <f>IFERROR(+VLOOKUP(B16,'PLANILLA DE PAGOS'!A:A,1,0),"SIN NOMBRAR")</f>
        <v>ARAYA DURAN JUAN JOSE</v>
      </c>
    </row>
    <row r="17" spans="1:5">
      <c r="A17" s="40">
        <v>6</v>
      </c>
      <c r="B17" s="41" t="s">
        <v>124</v>
      </c>
      <c r="C17" s="41" t="s">
        <v>144</v>
      </c>
      <c r="D17" s="41" t="s">
        <v>145</v>
      </c>
      <c r="E17" s="41" t="str">
        <f>IFERROR(+VLOOKUP(B17,'PLANILLA DE PAGOS'!A:A,1,0),"SIN NOMBRAR")</f>
        <v>ARRIETA BARRANTES ANDRES</v>
      </c>
    </row>
    <row r="18" spans="1:5">
      <c r="A18" s="40">
        <v>7</v>
      </c>
      <c r="B18" s="41" t="s">
        <v>35</v>
      </c>
      <c r="C18" s="42" t="s">
        <v>131</v>
      </c>
      <c r="D18" s="43" t="s">
        <v>132</v>
      </c>
      <c r="E18" s="41" t="str">
        <f>IFERROR(+VLOOKUP(B18,'PLANILLA DE PAGOS'!A:A,1,0),"SIN NOMBRAR")</f>
        <v>SIN NOMBRAR</v>
      </c>
    </row>
    <row r="19" spans="1:5">
      <c r="A19" s="40">
        <v>8</v>
      </c>
      <c r="B19" s="41" t="s">
        <v>36</v>
      </c>
      <c r="C19" s="41" t="s">
        <v>140</v>
      </c>
      <c r="D19" s="41" t="s">
        <v>36</v>
      </c>
      <c r="E19" s="41" t="str">
        <f>IFERROR(+VLOOKUP(B19,'PLANILLA DE PAGOS'!A:A,1,0),"SIN NOMBRAR")</f>
        <v>SIN NOMBRAR</v>
      </c>
    </row>
    <row r="20" spans="1:5">
      <c r="A20" s="40">
        <v>9</v>
      </c>
      <c r="B20" s="41" t="s">
        <v>71</v>
      </c>
      <c r="C20" s="42" t="s">
        <v>70</v>
      </c>
      <c r="D20" s="43" t="s">
        <v>71</v>
      </c>
      <c r="E20" s="41" t="str">
        <f>IFERROR(+VLOOKUP(B20,'PLANILLA DE PAGOS'!A:A,1,0),"SIN NOMBRAR")</f>
        <v>SIN NOMBRAR</v>
      </c>
    </row>
    <row r="21" spans="1:5">
      <c r="A21" s="40">
        <v>10</v>
      </c>
      <c r="B21" s="41" t="s">
        <v>22</v>
      </c>
      <c r="C21" s="41" t="s">
        <v>128</v>
      </c>
      <c r="D21" s="41" t="s">
        <v>129</v>
      </c>
      <c r="E21" s="41" t="str">
        <f>IFERROR(+VLOOKUP(B21,'PLANILLA DE PAGOS'!A:A,1,0),"SIN NOMBRAR")</f>
        <v>SIN NOMBRAR</v>
      </c>
    </row>
    <row r="22" spans="1:5">
      <c r="A22" s="40">
        <v>11</v>
      </c>
      <c r="B22" s="41" t="s">
        <v>73</v>
      </c>
      <c r="C22" s="42" t="s">
        <v>72</v>
      </c>
      <c r="D22" s="43" t="s">
        <v>73</v>
      </c>
      <c r="E22" s="41" t="str">
        <f>IFERROR(+VLOOKUP(B22,'PLANILLA DE PAGOS'!A:A,1,0),"SIN NOMBRAR")</f>
        <v>BOLANOS BOLANOS MAURICIO</v>
      </c>
    </row>
    <row r="23" spans="1:5">
      <c r="A23" s="40">
        <v>12</v>
      </c>
      <c r="B23" s="41" t="s">
        <v>75</v>
      </c>
      <c r="C23" s="41" t="s">
        <v>74</v>
      </c>
      <c r="D23" s="41" t="s">
        <v>75</v>
      </c>
      <c r="E23" s="41" t="str">
        <f>IFERROR(+VLOOKUP(B23,'PLANILLA DE PAGOS'!A:A,1,0),"SIN NOMBRAR")</f>
        <v>CALDERON ROJAS VICTOR JULIO</v>
      </c>
    </row>
    <row r="24" spans="1:5">
      <c r="A24" s="40">
        <v>13</v>
      </c>
      <c r="B24" s="41" t="s">
        <v>31</v>
      </c>
      <c r="C24" s="42" t="s">
        <v>146</v>
      </c>
      <c r="D24" s="43" t="s">
        <v>147</v>
      </c>
      <c r="E24" s="41" t="str">
        <f>IFERROR(+VLOOKUP(B24,'PLANILLA DE PAGOS'!A:A,1,0),"SIN NOMBRAR")</f>
        <v>SIN NOMBRAR</v>
      </c>
    </row>
    <row r="25" spans="1:5">
      <c r="A25" s="40">
        <v>14</v>
      </c>
      <c r="B25" s="41" t="s">
        <v>77</v>
      </c>
      <c r="C25" s="42" t="s">
        <v>76</v>
      </c>
      <c r="D25" s="43" t="s">
        <v>77</v>
      </c>
      <c r="E25" s="41" t="str">
        <f>IFERROR(+VLOOKUP(B25,'PLANILLA DE PAGOS'!A:A,1,0),"SIN NOMBRAR")</f>
        <v>CASTILLO CAMPOS YOHANY GERARDO</v>
      </c>
    </row>
    <row r="26" spans="1:5">
      <c r="A26" s="40">
        <v>15</v>
      </c>
      <c r="B26" s="5" t="s">
        <v>192</v>
      </c>
      <c r="C26" s="41" t="s">
        <v>78</v>
      </c>
      <c r="D26" s="41" t="s">
        <v>79</v>
      </c>
      <c r="E26" s="41" t="str">
        <f>IFERROR(+VLOOKUP(B26,'PLANILLA DE PAGOS'!A:A,1,0),"SIN NOMBRAR")</f>
        <v>SIN NOMBRAR</v>
      </c>
    </row>
    <row r="27" spans="1:5">
      <c r="A27" s="40">
        <v>16</v>
      </c>
      <c r="B27" s="41" t="s">
        <v>81</v>
      </c>
      <c r="C27" s="42" t="s">
        <v>80</v>
      </c>
      <c r="D27" s="43" t="s">
        <v>81</v>
      </c>
      <c r="E27" s="41" t="str">
        <f>IFERROR(+VLOOKUP(B27,'PLANILLA DE PAGOS'!A:A,1,0),"SIN NOMBRAR")</f>
        <v>SIN NOMBRAR</v>
      </c>
    </row>
    <row r="28" spans="1:5">
      <c r="A28" s="40">
        <v>17</v>
      </c>
      <c r="B28" s="41" t="s">
        <v>37</v>
      </c>
      <c r="C28" s="41" t="s">
        <v>148</v>
      </c>
      <c r="D28" s="41" t="s">
        <v>149</v>
      </c>
      <c r="E28" s="41" t="str">
        <f>IFERROR(+VLOOKUP(B28,'PLANILLA DE PAGOS'!A:A,1,0),"SIN NOMBRAR")</f>
        <v>SIN NOMBRAR</v>
      </c>
    </row>
    <row r="29" spans="1:5">
      <c r="A29" s="40">
        <v>18</v>
      </c>
      <c r="B29" s="41" t="s">
        <v>27</v>
      </c>
      <c r="C29" s="42" t="s">
        <v>82</v>
      </c>
      <c r="D29" s="43" t="s">
        <v>27</v>
      </c>
      <c r="E29" s="41" t="str">
        <f>IFERROR(+VLOOKUP(B29,'PLANILLA DE PAGOS'!A:A,1,0),"SIN NOMBRAR")</f>
        <v>CRUZ CRUZ ISRAEL</v>
      </c>
    </row>
    <row r="30" spans="1:5">
      <c r="A30" s="40">
        <v>19</v>
      </c>
      <c r="B30" s="41" t="s">
        <v>63</v>
      </c>
      <c r="D30" s="5"/>
      <c r="E30" s="41" t="str">
        <f>IFERROR(+VLOOKUP(B30,'PLANILLA DE PAGOS'!A:A,1,0),"SIN NOMBRAR")</f>
        <v>SIN NOMBRAR</v>
      </c>
    </row>
    <row r="31" spans="1:5">
      <c r="A31" s="40">
        <v>20</v>
      </c>
      <c r="B31" s="41" t="s">
        <v>26</v>
      </c>
      <c r="C31" s="42" t="s">
        <v>83</v>
      </c>
      <c r="D31" s="43" t="s">
        <v>26</v>
      </c>
      <c r="E31" s="41" t="str">
        <f>IFERROR(+VLOOKUP(B31,'PLANILLA DE PAGOS'!A:A,1,0),"SIN NOMBRAR")</f>
        <v>SIN NOMBRAR</v>
      </c>
    </row>
    <row r="32" spans="1:5">
      <c r="A32" s="40">
        <v>21</v>
      </c>
      <c r="B32" s="41" t="s">
        <v>38</v>
      </c>
      <c r="E32" s="41" t="str">
        <f>IFERROR(+VLOOKUP(B32,'PLANILLA DE PAGOS'!A:A,1,0),"SIN NOMBRAR")</f>
        <v>SIN NOMBRAR</v>
      </c>
    </row>
    <row r="33" spans="1:5">
      <c r="A33" s="40">
        <v>22</v>
      </c>
      <c r="B33" s="5" t="s">
        <v>156</v>
      </c>
      <c r="E33" s="41" t="str">
        <f>IFERROR(+VLOOKUP(B33,'PLANILLA DE PAGOS'!A:A,1,0),"SIN NOMBRAR")</f>
        <v>SIN NOMBRAR</v>
      </c>
    </row>
    <row r="34" spans="1:5">
      <c r="A34" s="40">
        <v>23</v>
      </c>
      <c r="B34" s="41" t="s">
        <v>39</v>
      </c>
      <c r="C34" s="42" t="s">
        <v>133</v>
      </c>
      <c r="D34" s="43" t="s">
        <v>134</v>
      </c>
      <c r="E34" s="41" t="str">
        <f>IFERROR(+VLOOKUP(B34,'PLANILLA DE PAGOS'!A:A,1,0),"SIN NOMBRAR")</f>
        <v>SIN NOMBRAR</v>
      </c>
    </row>
    <row r="35" spans="1:5">
      <c r="A35" s="40">
        <v>24</v>
      </c>
      <c r="B35" s="41" t="s">
        <v>85</v>
      </c>
      <c r="C35" s="41" t="s">
        <v>84</v>
      </c>
      <c r="D35" s="41" t="s">
        <v>85</v>
      </c>
      <c r="E35" s="41" t="str">
        <f>IFERROR(+VLOOKUP(B35,'PLANILLA DE PAGOS'!A:A,1,0),"SIN NOMBRAR")</f>
        <v>SIN NOMBRAR</v>
      </c>
    </row>
    <row r="36" spans="1:5">
      <c r="A36" s="40">
        <v>25</v>
      </c>
      <c r="B36" s="41" t="s">
        <v>40</v>
      </c>
      <c r="C36" s="42" t="s">
        <v>86</v>
      </c>
      <c r="D36" s="43" t="s">
        <v>40</v>
      </c>
      <c r="E36" s="41" t="str">
        <f>IFERROR(+VLOOKUP(B36,'PLANILLA DE PAGOS'!A:A,1,0),"SIN NOMBRAR")</f>
        <v>SIN NOMBRAR</v>
      </c>
    </row>
    <row r="37" spans="1:5">
      <c r="A37" s="40">
        <v>26</v>
      </c>
      <c r="B37" s="41" t="s">
        <v>88</v>
      </c>
      <c r="C37" s="41" t="s">
        <v>87</v>
      </c>
      <c r="D37" s="41" t="s">
        <v>88</v>
      </c>
      <c r="E37" s="41" t="str">
        <f>IFERROR(+VLOOKUP(B37,'PLANILLA DE PAGOS'!A:A,1,0),"SIN NOMBRAR")</f>
        <v>GRANADOS CERDAS JOSE FRANCISCO</v>
      </c>
    </row>
    <row r="38" spans="1:5">
      <c r="A38" s="40">
        <v>27</v>
      </c>
      <c r="B38" s="41" t="s">
        <v>24</v>
      </c>
      <c r="C38" s="42" t="s">
        <v>89</v>
      </c>
      <c r="D38" s="43" t="s">
        <v>24</v>
      </c>
      <c r="E38" s="41" t="str">
        <f>IFERROR(+VLOOKUP(B38,'PLANILLA DE PAGOS'!A:A,1,0),"SIN NOMBRAR")</f>
        <v>GRANADOS SALAZAR RIGOBERTO</v>
      </c>
    </row>
    <row r="39" spans="1:5">
      <c r="A39" s="40">
        <v>28</v>
      </c>
      <c r="B39" s="41" t="s">
        <v>29</v>
      </c>
      <c r="C39" s="5" t="s">
        <v>185</v>
      </c>
      <c r="E39" s="41" t="str">
        <f>IFERROR(+VLOOKUP(B39,'PLANILLA DE PAGOS'!A:A,1,0),"SIN NOMBRAR")</f>
        <v>HERNANDEZ LOPEZ ALBERTO</v>
      </c>
    </row>
    <row r="40" spans="1:5">
      <c r="A40" s="40">
        <v>29</v>
      </c>
      <c r="B40" s="41" t="s">
        <v>91</v>
      </c>
      <c r="C40" s="42" t="s">
        <v>90</v>
      </c>
      <c r="D40" s="43" t="s">
        <v>91</v>
      </c>
      <c r="E40" s="41" t="str">
        <f>IFERROR(+VLOOKUP(B40,'PLANILLA DE PAGOS'!A:A,1,0),"SIN NOMBRAR")</f>
        <v>SIN NOMBRAR</v>
      </c>
    </row>
    <row r="41" spans="1:5">
      <c r="A41" s="40">
        <v>30</v>
      </c>
      <c r="B41" s="41" t="s">
        <v>41</v>
      </c>
      <c r="C41" s="41" t="s">
        <v>92</v>
      </c>
      <c r="D41" s="41" t="s">
        <v>41</v>
      </c>
      <c r="E41" s="41" t="str">
        <f>IFERROR(+VLOOKUP(B41,'PLANILLA DE PAGOS'!A:A,1,0),"SIN NOMBRAR")</f>
        <v>SIN NOMBRAR</v>
      </c>
    </row>
    <row r="42" spans="1:5">
      <c r="A42" s="40">
        <v>31</v>
      </c>
      <c r="B42" s="41" t="s">
        <v>60</v>
      </c>
      <c r="C42" s="42"/>
      <c r="D42" s="43"/>
      <c r="E42" s="41" t="str">
        <f>IFERROR(+VLOOKUP(B42,'PLANILLA DE PAGOS'!A:A,1,0),"SIN NOMBRAR")</f>
        <v>SIN NOMBRAR</v>
      </c>
    </row>
    <row r="43" spans="1:5">
      <c r="A43" s="40">
        <v>32</v>
      </c>
      <c r="B43" s="41" t="s">
        <v>96</v>
      </c>
      <c r="C43" s="41" t="s">
        <v>95</v>
      </c>
      <c r="D43" s="41" t="s">
        <v>96</v>
      </c>
      <c r="E43" s="41" t="str">
        <f>IFERROR(+VLOOKUP(B43,'PLANILLA DE PAGOS'!A:A,1,0),"SIN NOMBRAR")</f>
        <v>MESEN SEQUEIRA HECTOR RICARDO</v>
      </c>
    </row>
    <row r="44" spans="1:5">
      <c r="A44" s="40">
        <v>33</v>
      </c>
      <c r="B44" s="41" t="s">
        <v>42</v>
      </c>
      <c r="C44" s="42"/>
      <c r="D44" s="43"/>
      <c r="E44" s="41" t="str">
        <f>IFERROR(+VLOOKUP(B44,'PLANILLA DE PAGOS'!A:A,1,0),"SIN NOMBRAR")</f>
        <v>SIN NOMBRAR</v>
      </c>
    </row>
    <row r="45" spans="1:5">
      <c r="A45" s="40">
        <v>34</v>
      </c>
      <c r="B45" s="41" t="s">
        <v>98</v>
      </c>
      <c r="C45" s="41" t="s">
        <v>97</v>
      </c>
      <c r="D45" s="41" t="s">
        <v>98</v>
      </c>
      <c r="E45" s="41" t="str">
        <f>IFERROR(+VLOOKUP(B45,'PLANILLA DE PAGOS'!A:A,1,0),"SIN NOMBRAR")</f>
        <v>SIN NOMBRAR</v>
      </c>
    </row>
    <row r="46" spans="1:5">
      <c r="A46" s="40">
        <v>35</v>
      </c>
      <c r="B46" s="41" t="s">
        <v>20</v>
      </c>
      <c r="C46" s="42"/>
      <c r="D46" s="43"/>
      <c r="E46" s="41" t="str">
        <f>IFERROR(+VLOOKUP(B46,'PLANILLA DE PAGOS'!A:A,1,0),"SIN NOMBRAR")</f>
        <v>SIN NOMBRAR</v>
      </c>
    </row>
    <row r="47" spans="1:5">
      <c r="A47" s="40">
        <v>36</v>
      </c>
      <c r="B47" s="41" t="s">
        <v>100</v>
      </c>
      <c r="C47" s="41" t="s">
        <v>99</v>
      </c>
      <c r="D47" s="41" t="s">
        <v>100</v>
      </c>
      <c r="E47" s="41" t="str">
        <f>IFERROR(+VLOOKUP(B47,'PLANILLA DE PAGOS'!A:A,1,0),"SIN NOMBRAR")</f>
        <v>MORALES CALDERON MARIO ALBERTO</v>
      </c>
    </row>
    <row r="48" spans="1:5">
      <c r="A48" s="40">
        <v>37</v>
      </c>
      <c r="B48" s="41" t="s">
        <v>32</v>
      </c>
      <c r="C48" s="42"/>
      <c r="D48" s="43"/>
      <c r="E48" s="41" t="str">
        <f>IFERROR(+VLOOKUP(B48,'PLANILLA DE PAGOS'!A:A,1,0),"SIN NOMBRAR")</f>
        <v>SIN NOMBRAR</v>
      </c>
    </row>
    <row r="49" spans="1:5">
      <c r="A49" s="40">
        <v>38</v>
      </c>
      <c r="B49" s="41" t="s">
        <v>43</v>
      </c>
      <c r="E49" s="41" t="str">
        <f>IFERROR(+VLOOKUP(B49,'PLANILLA DE PAGOS'!A:A,1,0),"SIN NOMBRAR")</f>
        <v>SIN NOMBRAR</v>
      </c>
    </row>
    <row r="50" spans="1:5">
      <c r="A50" s="40">
        <v>39</v>
      </c>
      <c r="B50" s="41" t="s">
        <v>21</v>
      </c>
      <c r="C50" s="42"/>
      <c r="D50" s="43"/>
      <c r="E50" s="41" t="str">
        <f>IFERROR(+VLOOKUP(B50,'PLANILLA DE PAGOS'!A:A,1,0),"SIN NOMBRAR")</f>
        <v>SIN NOMBRAR</v>
      </c>
    </row>
    <row r="51" spans="1:5">
      <c r="A51" s="40">
        <v>40</v>
      </c>
      <c r="B51" s="41" t="s">
        <v>44</v>
      </c>
      <c r="C51" s="41" t="s">
        <v>130</v>
      </c>
      <c r="D51" s="41" t="s">
        <v>44</v>
      </c>
      <c r="E51" s="41" t="str">
        <f>IFERROR(+VLOOKUP(B51,'PLANILLA DE PAGOS'!A:A,1,0),"SIN NOMBRAR")</f>
        <v>SIN NOMBRAR</v>
      </c>
    </row>
    <row r="52" spans="1:5">
      <c r="A52" s="40">
        <v>41</v>
      </c>
      <c r="B52" s="41" t="s">
        <v>102</v>
      </c>
      <c r="C52" s="42" t="s">
        <v>101</v>
      </c>
      <c r="D52" s="43" t="s">
        <v>102</v>
      </c>
      <c r="E52" s="41" t="str">
        <f>IFERROR(+VLOOKUP(B52,'PLANILLA DE PAGOS'!A:A,1,0),"SIN NOMBRAR")</f>
        <v>SIN NOMBRAR</v>
      </c>
    </row>
    <row r="53" spans="1:5">
      <c r="A53" s="40">
        <v>42</v>
      </c>
      <c r="B53" s="41" t="s">
        <v>61</v>
      </c>
      <c r="E53" s="41" t="str">
        <f>IFERROR(+VLOOKUP(B53,'PLANILLA DE PAGOS'!A:A,1,0),"SIN NOMBRAR")</f>
        <v>SIN NOMBRAR</v>
      </c>
    </row>
    <row r="54" spans="1:5">
      <c r="A54" s="40">
        <v>43</v>
      </c>
      <c r="B54" s="41" t="s">
        <v>58</v>
      </c>
      <c r="C54" s="42" t="s">
        <v>103</v>
      </c>
      <c r="D54" s="43" t="s">
        <v>104</v>
      </c>
      <c r="E54" s="41" t="str">
        <f>IFERROR(+VLOOKUP(B54,'PLANILLA DE PAGOS'!A:A,1,0),"SIN NOMBRAR")</f>
        <v>OCHOA GOMEZ LUIS</v>
      </c>
    </row>
    <row r="55" spans="1:5">
      <c r="A55" s="40">
        <v>44</v>
      </c>
      <c r="B55" s="41" t="s">
        <v>45</v>
      </c>
      <c r="E55" s="41" t="str">
        <f>IFERROR(+VLOOKUP(B55,'PLANILLA DE PAGOS'!A:A,1,0),"SIN NOMBRAR")</f>
        <v>SIN NOMBRAR</v>
      </c>
    </row>
    <row r="56" spans="1:5">
      <c r="A56" s="40">
        <v>45</v>
      </c>
      <c r="B56" s="41" t="s">
        <v>123</v>
      </c>
      <c r="C56" s="42" t="s">
        <v>93</v>
      </c>
      <c r="D56" s="43" t="s">
        <v>94</v>
      </c>
      <c r="E56" s="41" t="str">
        <f>IFERROR(+VLOOKUP(B56,'PLANILLA DE PAGOS'!A:A,1,0),"SIN NOMBRAR")</f>
        <v>PEREZ SOLIS ALEXANDER</v>
      </c>
    </row>
    <row r="57" spans="1:5">
      <c r="A57" s="40">
        <v>46</v>
      </c>
      <c r="B57" s="41" t="s">
        <v>106</v>
      </c>
      <c r="C57" s="41" t="s">
        <v>105</v>
      </c>
      <c r="D57" s="41" t="s">
        <v>106</v>
      </c>
      <c r="E57" s="41" t="str">
        <f>IFERROR(+VLOOKUP(B57,'PLANILLA DE PAGOS'!A:A,1,0),"SIN NOMBRAR")</f>
        <v>SIN NOMBRAR</v>
      </c>
    </row>
    <row r="58" spans="1:5">
      <c r="A58" s="40">
        <v>47</v>
      </c>
      <c r="B58" s="41" t="s">
        <v>108</v>
      </c>
      <c r="C58" s="42" t="s">
        <v>107</v>
      </c>
      <c r="D58" s="43" t="s">
        <v>108</v>
      </c>
      <c r="E58" s="41" t="str">
        <f>IFERROR(+VLOOKUP(B58,'PLANILLA DE PAGOS'!A:A,1,0),"SIN NOMBRAR")</f>
        <v>SIN NOMBRAR</v>
      </c>
    </row>
    <row r="59" spans="1:5">
      <c r="A59" s="40">
        <v>48</v>
      </c>
      <c r="B59" s="41" t="s">
        <v>46</v>
      </c>
      <c r="C59" s="41" t="s">
        <v>65</v>
      </c>
      <c r="D59" s="41" t="s">
        <v>66</v>
      </c>
      <c r="E59" s="41" t="str">
        <f>IFERROR(+VLOOKUP(B59,'PLANILLA DE PAGOS'!A:A,1,0),"SIN NOMBRAR")</f>
        <v>ROJAS VILLALOBOS  ANTONY</v>
      </c>
    </row>
    <row r="60" spans="1:5">
      <c r="A60" s="40">
        <v>49</v>
      </c>
      <c r="B60" s="41" t="s">
        <v>23</v>
      </c>
      <c r="C60" s="42" t="s">
        <v>136</v>
      </c>
      <c r="D60" s="43" t="s">
        <v>137</v>
      </c>
      <c r="E60" s="41" t="str">
        <f>IFERROR(+VLOOKUP(B60,'PLANILLA DE PAGOS'!A:A,1,0),"SIN NOMBRAR")</f>
        <v>SIN NOMBRAR</v>
      </c>
    </row>
    <row r="61" spans="1:5">
      <c r="A61" s="40">
        <v>50</v>
      </c>
      <c r="B61" s="41" t="s">
        <v>48</v>
      </c>
      <c r="C61" s="41" t="s">
        <v>135</v>
      </c>
      <c r="D61" s="41" t="s">
        <v>48</v>
      </c>
      <c r="E61" s="41" t="str">
        <f>IFERROR(+VLOOKUP(B61,'PLANILLA DE PAGOS'!A:A,1,0),"SIN NOMBRAR")</f>
        <v>SIN NOMBRAR</v>
      </c>
    </row>
    <row r="62" spans="1:5">
      <c r="A62" s="40">
        <v>51</v>
      </c>
      <c r="B62" s="41" t="s">
        <v>47</v>
      </c>
      <c r="C62" s="42" t="s">
        <v>109</v>
      </c>
      <c r="D62" s="43" t="s">
        <v>47</v>
      </c>
      <c r="E62" s="41" t="str">
        <f>IFERROR(+VLOOKUP(B62,'PLANILLA DE PAGOS'!A:A,1,0),"SIN NOMBRAR")</f>
        <v>SEGURA TORRES DENNIS</v>
      </c>
    </row>
    <row r="63" spans="1:5">
      <c r="A63" s="40">
        <v>52</v>
      </c>
      <c r="B63" s="41" t="s">
        <v>111</v>
      </c>
      <c r="C63" s="41" t="s">
        <v>110</v>
      </c>
      <c r="D63" s="41" t="s">
        <v>111</v>
      </c>
      <c r="E63" s="41" t="str">
        <f>IFERROR(+VLOOKUP(B63,'PLANILLA DE PAGOS'!A:A,1,0),"SIN NOMBRAR")</f>
        <v>SEGURA VARGAS GUILLERMO GERARD</v>
      </c>
    </row>
    <row r="64" spans="1:5">
      <c r="A64" s="40">
        <v>53</v>
      </c>
      <c r="B64" s="41" t="s">
        <v>113</v>
      </c>
      <c r="C64" s="42" t="s">
        <v>112</v>
      </c>
      <c r="D64" s="43" t="s">
        <v>113</v>
      </c>
      <c r="E64" s="41" t="str">
        <f>IFERROR(+VLOOKUP(B64,'PLANILLA DE PAGOS'!A:A,1,0),"SIN NOMBRAR")</f>
        <v>SILES BRIZUELA JORGE ARTURO</v>
      </c>
    </row>
    <row r="65" spans="1:5">
      <c r="A65" s="40">
        <v>54</v>
      </c>
      <c r="B65" s="41" t="s">
        <v>49</v>
      </c>
      <c r="E65" s="41" t="str">
        <f>IFERROR(+VLOOKUP(B65,'PLANILLA DE PAGOS'!A:A,1,0),"SIN NOMBRAR")</f>
        <v>SIN NOMBRAR</v>
      </c>
    </row>
    <row r="66" spans="1:5">
      <c r="A66" s="40">
        <v>55</v>
      </c>
      <c r="B66" s="41" t="s">
        <v>50</v>
      </c>
      <c r="C66" s="42" t="s">
        <v>127</v>
      </c>
      <c r="D66" s="43" t="s">
        <v>50</v>
      </c>
      <c r="E66" s="41" t="str">
        <f>IFERROR(+VLOOKUP(B66,'PLANILLA DE PAGOS'!A:A,1,0),"SIN NOMBRAR")</f>
        <v>SIN NOMBRAR</v>
      </c>
    </row>
    <row r="67" spans="1:5">
      <c r="A67" s="40">
        <v>56</v>
      </c>
      <c r="B67" s="44" t="s">
        <v>51</v>
      </c>
      <c r="C67" s="44" t="s">
        <v>150</v>
      </c>
      <c r="D67" s="44" t="s">
        <v>151</v>
      </c>
      <c r="E67" s="41" t="str">
        <f>IFERROR(+VLOOKUP(B67,'PLANILLA DE PAGOS'!A:A,1,0),"SIN NOMBRAR")</f>
        <v>SIN NOMBRAR</v>
      </c>
    </row>
    <row r="68" spans="1:5">
      <c r="A68" s="40">
        <v>57</v>
      </c>
      <c r="B68" s="41" t="s">
        <v>52</v>
      </c>
      <c r="C68" s="42" t="s">
        <v>125</v>
      </c>
      <c r="D68" s="43" t="s">
        <v>126</v>
      </c>
      <c r="E68" s="41" t="str">
        <f>IFERROR(+VLOOKUP(B68,'PLANILLA DE PAGOS'!A:A,1,0),"SIN NOMBRAR")</f>
        <v>SIN NOMBRAR</v>
      </c>
    </row>
    <row r="69" spans="1:5">
      <c r="A69" s="40">
        <v>58</v>
      </c>
      <c r="B69" s="44" t="s">
        <v>119</v>
      </c>
      <c r="C69" s="44" t="s">
        <v>118</v>
      </c>
      <c r="D69" s="44" t="s">
        <v>119</v>
      </c>
      <c r="E69" s="41" t="str">
        <f>IFERROR(+VLOOKUP(B69,'PLANILLA DE PAGOS'!A:A,1,0),"SIN NOMBRAR")</f>
        <v>SIN NOMBRAR</v>
      </c>
    </row>
    <row r="70" spans="1:5">
      <c r="A70" s="40">
        <v>59</v>
      </c>
      <c r="B70" s="41" t="s">
        <v>143</v>
      </c>
      <c r="C70" s="42" t="s">
        <v>141</v>
      </c>
      <c r="D70" s="43" t="s">
        <v>142</v>
      </c>
      <c r="E70" s="41" t="str">
        <f>IFERROR(+VLOOKUP(B70,'PLANILLA DE PAGOS'!A:A,1,0),"SIN NOMBRAR")</f>
        <v>SIN NOMBRAR</v>
      </c>
    </row>
    <row r="71" spans="1:5">
      <c r="A71" s="40">
        <v>60</v>
      </c>
      <c r="B71" s="5" t="s">
        <v>198</v>
      </c>
      <c r="C71" s="5" t="s">
        <v>164</v>
      </c>
      <c r="D71" s="5" t="s">
        <v>165</v>
      </c>
      <c r="E71" s="41" t="str">
        <f>IFERROR(+VLOOKUP(B71,'PLANILLA DE PAGOS'!A:A,1,0),"SIN NOMBRAR")</f>
        <v>SIN NOMBRAR</v>
      </c>
    </row>
    <row r="72" spans="1:5">
      <c r="A72" s="46">
        <v>61</v>
      </c>
      <c r="B72" s="5" t="s">
        <v>197</v>
      </c>
      <c r="C72" s="5" t="s">
        <v>167</v>
      </c>
      <c r="D72" s="5" t="s">
        <v>166</v>
      </c>
      <c r="E72" s="47" t="str">
        <f>IFERROR(+VLOOKUP(B72,'PLANILLA DE PAGOS'!A:A,1,0),"SIN NOMBRAR")</f>
        <v>SIN NOMBRAR</v>
      </c>
    </row>
    <row r="73" spans="1:5">
      <c r="A73" s="46">
        <v>62</v>
      </c>
      <c r="B73" s="48" t="s">
        <v>155</v>
      </c>
      <c r="C73" s="49" t="s">
        <v>116</v>
      </c>
      <c r="D73" s="49" t="s">
        <v>117</v>
      </c>
      <c r="E73" s="47" t="str">
        <f>IFERROR(+VLOOKUP(B73,'PLANILLA DE PAGOS'!A:A,1,0),"SIN NOMBRAR")</f>
        <v>SIN NOMBRAR</v>
      </c>
    </row>
    <row r="74" spans="1:5">
      <c r="A74" s="53">
        <v>63</v>
      </c>
      <c r="B74" s="54" t="s">
        <v>159</v>
      </c>
      <c r="C74" s="55" t="s">
        <v>169</v>
      </c>
      <c r="D74" s="55" t="s">
        <v>168</v>
      </c>
      <c r="E74" s="54" t="str">
        <f>IFERROR(+VLOOKUP(B74,'PLANILLA DE PAGOS'!A:A,1,0),"SIN NOMBRAR")</f>
        <v>SIN NOMBRAR</v>
      </c>
    </row>
    <row r="75" spans="1:5">
      <c r="A75" s="53">
        <v>64</v>
      </c>
      <c r="B75" s="54" t="s">
        <v>161</v>
      </c>
      <c r="C75" s="54" t="s">
        <v>162</v>
      </c>
      <c r="D75" s="54" t="s">
        <v>163</v>
      </c>
      <c r="E75" s="54" t="str">
        <f>IFERROR(+VLOOKUP(B75,'PLANILLA DE PAGOS'!A:A,1,0),"SIN NOMBRAR")</f>
        <v>SIN NOMBRAR</v>
      </c>
    </row>
    <row r="76" spans="1:5">
      <c r="A76" s="53">
        <v>65</v>
      </c>
      <c r="B76" s="54" t="s">
        <v>170</v>
      </c>
      <c r="C76" s="54" t="s">
        <v>180</v>
      </c>
      <c r="D76" s="54" t="s">
        <v>181</v>
      </c>
      <c r="E76" s="54" t="str">
        <f>IFERROR(+VLOOKUP(B76,'PLANILLA DE PAGOS'!A:A,1,0),"SIN NOMBRAR")</f>
        <v>SIN NOMBRAR</v>
      </c>
    </row>
    <row r="77" spans="1:5">
      <c r="A77" s="53">
        <v>66</v>
      </c>
      <c r="B77" s="86" t="s">
        <v>193</v>
      </c>
      <c r="C77" s="54" t="s">
        <v>182</v>
      </c>
      <c r="D77" s="54" t="s">
        <v>183</v>
      </c>
      <c r="E77" s="54" t="str">
        <f>IFERROR(+VLOOKUP(B77,'PLANILLA DE PAGOS'!A:A,1,0),"SIN NOMBRAR")</f>
        <v>CALERO JUAN RAMON PADRE</v>
      </c>
    </row>
    <row r="78" spans="1:5">
      <c r="A78" s="53">
        <v>67</v>
      </c>
      <c r="B78" s="86" t="s">
        <v>194</v>
      </c>
      <c r="C78" s="54" t="s">
        <v>182</v>
      </c>
      <c r="D78" s="54" t="s">
        <v>183</v>
      </c>
      <c r="E78" s="54" t="str">
        <f>IFERROR(+VLOOKUP(B78,'PLANILLA DE PAGOS'!A:A,1,0),"SIN NOMBRAR")</f>
        <v>CALERO JUAN RAMON HIJO</v>
      </c>
    </row>
    <row r="79" spans="1:5">
      <c r="A79" s="53">
        <v>70</v>
      </c>
      <c r="B79" s="54" t="s">
        <v>178</v>
      </c>
      <c r="C79" s="54"/>
      <c r="D79" s="54"/>
      <c r="E79" s="54" t="str">
        <f>IFERROR(+VLOOKUP(B79,'PLANILLA DE PAGOS'!A:A,1,0),"SIN NOMBRAR")</f>
        <v>SIN NOMBRAR</v>
      </c>
    </row>
    <row r="80" spans="1:5">
      <c r="A80" s="53">
        <v>71</v>
      </c>
      <c r="B80" s="54" t="s">
        <v>179</v>
      </c>
      <c r="C80" s="54" t="s">
        <v>184</v>
      </c>
      <c r="D80" s="54" t="s">
        <v>179</v>
      </c>
      <c r="E80" s="54" t="str">
        <f>IFERROR(+VLOOKUP(B80,'PLANILLA DE PAGOS'!A:A,1,0),"SIN NOMBRAR")</f>
        <v>SIN NOMBRAR</v>
      </c>
    </row>
    <row r="81" spans="1:5">
      <c r="A81" s="84">
        <v>72</v>
      </c>
      <c r="B81" s="85" t="s">
        <v>195</v>
      </c>
      <c r="C81" s="85"/>
      <c r="D81" s="85"/>
      <c r="E81" s="85" t="str">
        <f>IFERROR(+VLOOKUP(B81,'PLANILLA DE PAGOS'!A:A,1,0),"SIN NOMBRAR")</f>
        <v>SIN NOMBRAR</v>
      </c>
    </row>
    <row r="82" spans="1:5">
      <c r="A82" s="93">
        <v>73</v>
      </c>
      <c r="B82" s="94" t="s">
        <v>196</v>
      </c>
      <c r="C82" s="94"/>
      <c r="D82" s="94"/>
      <c r="E82" s="94" t="str">
        <f>IFERROR(+VLOOKUP(B82,'PLANILLA DE PAGOS'!A:A,1,0),"SIN NOMBRAR")</f>
        <v>SIN NOMBRAR</v>
      </c>
    </row>
    <row r="83" spans="1:5">
      <c r="A83" s="40">
        <v>74</v>
      </c>
      <c r="B83" s="41" t="s">
        <v>199</v>
      </c>
      <c r="E83" s="41" t="str">
        <f>IFERROR(+VLOOKUP(B83,'PLANILLA DE PAGOS'!A:A,1,0),"SIN NOMBRAR")</f>
        <v>SIN NOMBRAR</v>
      </c>
    </row>
    <row r="84" spans="1:5">
      <c r="A84" s="40">
        <v>75</v>
      </c>
      <c r="B84" s="41" t="s">
        <v>200</v>
      </c>
      <c r="E84" s="41" t="str">
        <f>IFERROR(+VLOOKUP(B84,'PLANILLA DE PAGOS'!A:A,1,0),"SIN NOMBRAR")</f>
        <v>SIN NOMBRAR</v>
      </c>
    </row>
    <row r="85" spans="1:5">
      <c r="A85" s="40">
        <v>76</v>
      </c>
      <c r="B85" s="41" t="s">
        <v>201</v>
      </c>
      <c r="E85" s="41" t="str">
        <f>IFERROR(+VLOOKUP(B85,'PLANILLA DE PAGOS'!A:A,1,0),"SIN NOMBRAR")</f>
        <v>SIN NOMBRAR</v>
      </c>
    </row>
    <row r="86" spans="1:5">
      <c r="A86" s="93">
        <v>77</v>
      </c>
      <c r="B86" s="94" t="s">
        <v>202</v>
      </c>
      <c r="C86" s="94"/>
      <c r="D86" s="94"/>
      <c r="E86" s="94" t="str">
        <f>IFERROR(+VLOOKUP(B86,'PLANILLA DE PAGOS'!A:A,1,0),"SIN NOMBRAR")</f>
        <v>SIN NOMBRAR</v>
      </c>
    </row>
  </sheetData>
  <conditionalFormatting sqref="E1:E1048576">
    <cfRule type="cellIs" dxfId="384" priority="1" operator="equal">
      <formula>"SIN NOMBRAR"</formula>
    </cfRule>
  </conditionalFormatting>
  <printOptions verticalCentered="1"/>
  <pageMargins left="0.26" right="0.25" top="0.74803149606299213" bottom="0.74803149606299213" header="0.31496062992125984" footer="0.31496062992125984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AC37"/>
  <sheetViews>
    <sheetView showGridLines="0" tabSelected="1" topLeftCell="N24" zoomScale="90" zoomScaleNormal="90" workbookViewId="0">
      <selection activeCell="W40" sqref="W40"/>
    </sheetView>
  </sheetViews>
  <sheetFormatPr baseColWidth="10" defaultColWidth="6.42578125" defaultRowHeight="12.75"/>
  <cols>
    <col min="1" max="1" width="9.5703125" style="8" customWidth="1"/>
    <col min="2" max="2" width="13.85546875" style="7" customWidth="1"/>
    <col min="3" max="3" width="6.85546875" style="7" customWidth="1"/>
    <col min="4" max="4" width="11.28515625" style="7" customWidth="1"/>
    <col min="5" max="5" width="10.5703125" style="7" customWidth="1"/>
    <col min="6" max="6" width="18.7109375" style="9" customWidth="1"/>
    <col min="7" max="7" width="11.85546875" style="7" bestFit="1" customWidth="1"/>
    <col min="8" max="8" width="8.42578125" style="7" customWidth="1"/>
    <col min="9" max="9" width="10.5703125" style="7" customWidth="1"/>
    <col min="10" max="10" width="5.5703125" style="7" customWidth="1"/>
    <col min="11" max="11" width="37.140625" style="1" customWidth="1"/>
    <col min="12" max="12" width="21.140625" style="7" customWidth="1"/>
    <col min="13" max="13" width="9.85546875" style="2" customWidth="1"/>
    <col min="14" max="14" width="4" style="2" customWidth="1"/>
    <col min="15" max="15" width="3.7109375" style="7" customWidth="1"/>
    <col min="16" max="18" width="10.140625" style="7" customWidth="1"/>
    <col min="19" max="19" width="13.42578125" style="10" customWidth="1"/>
    <col min="20" max="21" width="18.7109375" style="2" customWidth="1"/>
    <col min="22" max="22" width="10.5703125" style="2" customWidth="1"/>
    <col min="23" max="23" width="8.7109375" style="2" customWidth="1"/>
    <col min="24" max="24" width="8.140625" style="2" customWidth="1"/>
    <col min="25" max="25" width="14.42578125" style="2" bestFit="1" customWidth="1"/>
    <col min="26" max="26" width="12.42578125" style="3" customWidth="1"/>
    <col min="27" max="27" width="11.140625" style="8" customWidth="1"/>
    <col min="28" max="28" width="30" style="8" customWidth="1"/>
    <col min="29" max="16384" width="6.42578125" style="8"/>
  </cols>
  <sheetData>
    <row r="1" spans="1:29" hidden="1"/>
    <row r="2" spans="1:29" hidden="1"/>
    <row r="3" spans="1:29" hidden="1">
      <c r="K3" s="7"/>
    </row>
    <row r="4" spans="1:29" hidden="1">
      <c r="K4" s="7"/>
    </row>
    <row r="5" spans="1:29" ht="13.5" hidden="1" thickBot="1">
      <c r="K5" s="7"/>
    </row>
    <row r="6" spans="1:29" ht="13.5" thickBot="1">
      <c r="A6" s="11" t="s">
        <v>4</v>
      </c>
      <c r="B6" s="12"/>
      <c r="C6" s="33">
        <v>46</v>
      </c>
      <c r="F6" s="7"/>
      <c r="K6" s="7"/>
      <c r="M6" s="7"/>
      <c r="N6" s="7"/>
      <c r="AA6" s="13"/>
    </row>
    <row r="7" spans="1:29" ht="13.5" thickBot="1">
      <c r="A7" s="14" t="s">
        <v>231</v>
      </c>
      <c r="B7" s="15"/>
      <c r="C7" s="16"/>
      <c r="D7" s="17"/>
      <c r="E7" s="17"/>
      <c r="F7" s="17"/>
      <c r="G7" s="17"/>
      <c r="H7" s="18"/>
      <c r="I7" s="18"/>
      <c r="J7" s="18"/>
      <c r="K7" s="18"/>
      <c r="L7" s="18"/>
      <c r="M7" s="19"/>
      <c r="N7" s="19"/>
      <c r="O7" s="20"/>
      <c r="P7" s="21"/>
      <c r="Q7" s="21"/>
      <c r="R7" s="21"/>
      <c r="S7" s="22"/>
      <c r="T7" s="21"/>
      <c r="U7" s="21"/>
      <c r="V7" s="21"/>
      <c r="W7" s="21"/>
      <c r="X7" s="21"/>
      <c r="Y7" s="21"/>
      <c r="Z7" s="23"/>
      <c r="AA7" s="13"/>
    </row>
    <row r="8" spans="1:29" s="2" customFormat="1" ht="33" customHeight="1" thickBot="1">
      <c r="A8" s="24" t="s">
        <v>5</v>
      </c>
      <c r="B8" s="24" t="s">
        <v>6</v>
      </c>
      <c r="C8" s="24" t="s">
        <v>0</v>
      </c>
      <c r="D8" s="24" t="s">
        <v>7</v>
      </c>
      <c r="E8" s="24" t="s">
        <v>8</v>
      </c>
      <c r="F8" s="24" t="s">
        <v>1</v>
      </c>
      <c r="G8" s="25" t="s">
        <v>2</v>
      </c>
      <c r="H8" s="26" t="s">
        <v>3</v>
      </c>
      <c r="I8" s="24" t="s">
        <v>10</v>
      </c>
      <c r="J8" s="27" t="s">
        <v>56</v>
      </c>
      <c r="K8" s="28" t="s">
        <v>9</v>
      </c>
      <c r="L8" s="24" t="s">
        <v>53</v>
      </c>
      <c r="M8" s="29" t="s">
        <v>11</v>
      </c>
      <c r="N8" s="45" t="s">
        <v>153</v>
      </c>
      <c r="O8" s="30" t="s">
        <v>12</v>
      </c>
      <c r="P8" s="27" t="s">
        <v>13</v>
      </c>
      <c r="Q8" s="27" t="s">
        <v>55</v>
      </c>
      <c r="R8" s="27" t="s">
        <v>14</v>
      </c>
      <c r="S8" s="27" t="s">
        <v>205</v>
      </c>
      <c r="T8" s="27" t="s">
        <v>186</v>
      </c>
      <c r="U8" s="27" t="s">
        <v>206</v>
      </c>
      <c r="V8" s="31" t="s">
        <v>15</v>
      </c>
      <c r="W8" s="31" t="s">
        <v>16</v>
      </c>
      <c r="X8" s="27" t="s">
        <v>54</v>
      </c>
      <c r="Y8" s="31" t="s">
        <v>17</v>
      </c>
      <c r="Z8" s="27" t="s">
        <v>18</v>
      </c>
      <c r="AA8" s="32" t="s">
        <v>19</v>
      </c>
      <c r="AB8" s="36" t="s">
        <v>122</v>
      </c>
      <c r="AC8" s="89" t="s">
        <v>203</v>
      </c>
    </row>
    <row r="9" spans="1:29" ht="25.5">
      <c r="A9" s="125">
        <v>4601</v>
      </c>
      <c r="B9" s="110" t="s">
        <v>187</v>
      </c>
      <c r="C9" s="98">
        <v>3</v>
      </c>
      <c r="D9" s="98" t="s">
        <v>232</v>
      </c>
      <c r="E9" s="98" t="s">
        <v>220</v>
      </c>
      <c r="F9" s="118" t="s">
        <v>233</v>
      </c>
      <c r="G9" s="119">
        <v>40860</v>
      </c>
      <c r="H9" s="120">
        <v>0.51388888888888895</v>
      </c>
      <c r="I9" s="99" t="s">
        <v>9</v>
      </c>
      <c r="J9" s="87">
        <v>53</v>
      </c>
      <c r="K9" s="121" t="str">
        <f>IFERROR(+VLOOKUP(J9,[1]ARBITROS!A$1:B$65536,2,0),"")</f>
        <v>SILES BRIZUELA JORGE ARTURO</v>
      </c>
      <c r="L9" s="115" t="s">
        <v>188</v>
      </c>
      <c r="M9" s="66" t="s">
        <v>236</v>
      </c>
      <c r="N9" s="64" t="s">
        <v>160</v>
      </c>
      <c r="O9" s="67"/>
      <c r="P9" s="62">
        <v>15000</v>
      </c>
      <c r="Q9" s="63">
        <f t="shared" ref="Q9" si="0">+P9*15%</f>
        <v>2250</v>
      </c>
      <c r="R9" s="68">
        <f>+P9-Q9</f>
        <v>12750</v>
      </c>
      <c r="S9" s="71"/>
      <c r="T9" s="81"/>
      <c r="U9" s="81"/>
      <c r="V9" s="81"/>
      <c r="W9" s="81"/>
      <c r="X9" s="82"/>
      <c r="Y9" s="65">
        <f>SUM(S9:X9)</f>
        <v>0</v>
      </c>
      <c r="Z9" s="69">
        <v>2000</v>
      </c>
      <c r="AA9" s="70">
        <f>+R9-Y9+Z9</f>
        <v>14750</v>
      </c>
      <c r="AB9" s="90"/>
      <c r="AC9" s="91"/>
    </row>
    <row r="10" spans="1:29" ht="51">
      <c r="A10" s="125">
        <f t="shared" ref="A10:A30" si="1">+A9+1</f>
        <v>4602</v>
      </c>
      <c r="B10" s="110" t="s">
        <v>187</v>
      </c>
      <c r="C10" s="98">
        <v>3</v>
      </c>
      <c r="D10" s="98" t="s">
        <v>219</v>
      </c>
      <c r="E10" s="98" t="s">
        <v>207</v>
      </c>
      <c r="F10" s="118" t="s">
        <v>234</v>
      </c>
      <c r="G10" s="119">
        <v>40860</v>
      </c>
      <c r="H10" s="120">
        <v>0.46875</v>
      </c>
      <c r="I10" s="99" t="s">
        <v>9</v>
      </c>
      <c r="J10" s="87">
        <v>5</v>
      </c>
      <c r="K10" s="121" t="str">
        <f>IFERROR(+VLOOKUP(J10,[1]ARBITROS!A$1:B$65536,2,0),"")</f>
        <v>ARAYA DURAN JUAN JOSE</v>
      </c>
      <c r="L10" s="115" t="s">
        <v>188</v>
      </c>
      <c r="M10" s="66" t="s">
        <v>236</v>
      </c>
      <c r="N10" s="64" t="s">
        <v>160</v>
      </c>
      <c r="O10" s="67"/>
      <c r="P10" s="62">
        <v>15000</v>
      </c>
      <c r="Q10" s="63">
        <f t="shared" ref="Q10:Q13" si="2">+P10*15%</f>
        <v>2250</v>
      </c>
      <c r="R10" s="68">
        <f t="shared" ref="R10:R13" si="3">+P10-Q10</f>
        <v>12750</v>
      </c>
      <c r="S10" s="71"/>
      <c r="T10" s="81"/>
      <c r="U10" s="81"/>
      <c r="V10" s="81"/>
      <c r="W10" s="81">
        <v>12200</v>
      </c>
      <c r="X10" s="82"/>
      <c r="Y10" s="65">
        <f t="shared" ref="Y10:Y13" si="4">SUM(S10:X10)</f>
        <v>12200</v>
      </c>
      <c r="Z10" s="69">
        <v>2000</v>
      </c>
      <c r="AA10" s="70">
        <f t="shared" ref="AA10:AA13" si="5">+R10-Y10+Z10</f>
        <v>2550</v>
      </c>
      <c r="AB10" s="90"/>
      <c r="AC10" s="91"/>
    </row>
    <row r="11" spans="1:29" ht="22.5">
      <c r="A11" s="125">
        <f t="shared" si="1"/>
        <v>4603</v>
      </c>
      <c r="B11" s="110" t="s">
        <v>187</v>
      </c>
      <c r="C11" s="98">
        <v>3</v>
      </c>
      <c r="D11" s="98" t="s">
        <v>189</v>
      </c>
      <c r="E11" s="98" t="s">
        <v>222</v>
      </c>
      <c r="F11" s="118" t="s">
        <v>216</v>
      </c>
      <c r="G11" s="119">
        <v>40860</v>
      </c>
      <c r="H11" s="120">
        <v>0.47222222222222227</v>
      </c>
      <c r="I11" s="99" t="s">
        <v>9</v>
      </c>
      <c r="J11" s="87">
        <v>12</v>
      </c>
      <c r="K11" s="121" t="str">
        <f>IFERROR(+VLOOKUP(J11,[1]ARBITROS!A$1:B$65536,2,0),"")</f>
        <v>CALDERON ROJAS VICTOR JULIO</v>
      </c>
      <c r="L11" s="115" t="s">
        <v>188</v>
      </c>
      <c r="M11" s="66" t="s">
        <v>236</v>
      </c>
      <c r="N11" s="64" t="s">
        <v>160</v>
      </c>
      <c r="O11" s="67"/>
      <c r="P11" s="62">
        <v>15000</v>
      </c>
      <c r="Q11" s="63">
        <f t="shared" si="2"/>
        <v>2250</v>
      </c>
      <c r="R11" s="68">
        <f t="shared" si="3"/>
        <v>12750</v>
      </c>
      <c r="S11" s="71"/>
      <c r="T11" s="81"/>
      <c r="U11" s="81"/>
      <c r="V11" s="81"/>
      <c r="W11" s="81"/>
      <c r="X11" s="82"/>
      <c r="Y11" s="65">
        <f t="shared" si="4"/>
        <v>0</v>
      </c>
      <c r="Z11" s="69">
        <v>2000</v>
      </c>
      <c r="AA11" s="70">
        <f t="shared" si="5"/>
        <v>14750</v>
      </c>
      <c r="AB11" s="90"/>
      <c r="AC11" s="91"/>
    </row>
    <row r="12" spans="1:29" ht="25.5">
      <c r="A12" s="125">
        <f t="shared" si="1"/>
        <v>4604</v>
      </c>
      <c r="B12" s="110" t="s">
        <v>187</v>
      </c>
      <c r="C12" s="98">
        <v>3</v>
      </c>
      <c r="D12" s="98" t="s">
        <v>204</v>
      </c>
      <c r="E12" s="98" t="s">
        <v>235</v>
      </c>
      <c r="F12" s="118" t="s">
        <v>187</v>
      </c>
      <c r="G12" s="119">
        <v>40859</v>
      </c>
      <c r="H12" s="120">
        <v>0.83333333333333337</v>
      </c>
      <c r="I12" s="99" t="s">
        <v>9</v>
      </c>
      <c r="J12" s="87">
        <v>11</v>
      </c>
      <c r="K12" s="121" t="str">
        <f>IFERROR(+VLOOKUP(J12,[1]ARBITROS!A$1:B$65536,2,0),"")</f>
        <v>BOLANOS BOLANOS MAURICIO</v>
      </c>
      <c r="L12" s="115" t="s">
        <v>188</v>
      </c>
      <c r="M12" s="66" t="s">
        <v>236</v>
      </c>
      <c r="N12" s="64" t="s">
        <v>160</v>
      </c>
      <c r="O12" s="67"/>
      <c r="P12" s="62">
        <v>15000</v>
      </c>
      <c r="Q12" s="63">
        <f t="shared" si="2"/>
        <v>2250</v>
      </c>
      <c r="R12" s="68">
        <f t="shared" si="3"/>
        <v>12750</v>
      </c>
      <c r="S12" s="71"/>
      <c r="T12" s="81"/>
      <c r="U12" s="81"/>
      <c r="V12" s="81"/>
      <c r="W12" s="81"/>
      <c r="X12" s="82"/>
      <c r="Y12" s="65">
        <f t="shared" si="4"/>
        <v>0</v>
      </c>
      <c r="Z12" s="69">
        <v>2000</v>
      </c>
      <c r="AA12" s="70">
        <f t="shared" si="5"/>
        <v>14750</v>
      </c>
      <c r="AB12" s="90"/>
      <c r="AC12" s="91"/>
    </row>
    <row r="13" spans="1:29" ht="102">
      <c r="A13" s="125">
        <f t="shared" si="1"/>
        <v>4605</v>
      </c>
      <c r="B13" s="110" t="s">
        <v>187</v>
      </c>
      <c r="C13" s="98">
        <v>3</v>
      </c>
      <c r="D13" s="98" t="s">
        <v>237</v>
      </c>
      <c r="E13" s="98" t="s">
        <v>221</v>
      </c>
      <c r="F13" s="118" t="s">
        <v>187</v>
      </c>
      <c r="G13" s="119">
        <v>40859</v>
      </c>
      <c r="H13" s="120">
        <v>0.75</v>
      </c>
      <c r="I13" s="99" t="s">
        <v>9</v>
      </c>
      <c r="J13" s="87">
        <v>28</v>
      </c>
      <c r="K13" s="121" t="str">
        <f>IFERROR(+VLOOKUP(J13,[1]ARBITROS!A$1:B$65536,2,0),"")</f>
        <v>HERNANDEZ LOPEZ ALBERTO</v>
      </c>
      <c r="L13" s="115" t="s">
        <v>188</v>
      </c>
      <c r="M13" s="66" t="s">
        <v>271</v>
      </c>
      <c r="N13" s="64" t="s">
        <v>160</v>
      </c>
      <c r="O13" s="67"/>
      <c r="P13" s="62">
        <v>15000</v>
      </c>
      <c r="Q13" s="63">
        <f t="shared" si="2"/>
        <v>2250</v>
      </c>
      <c r="R13" s="68">
        <f t="shared" si="3"/>
        <v>12750</v>
      </c>
      <c r="S13" s="71"/>
      <c r="T13" s="132">
        <v>10000</v>
      </c>
      <c r="U13" s="81"/>
      <c r="V13" s="81"/>
      <c r="W13" s="81"/>
      <c r="X13" s="82"/>
      <c r="Y13" s="65">
        <f t="shared" si="4"/>
        <v>10000</v>
      </c>
      <c r="Z13" s="69">
        <v>2000</v>
      </c>
      <c r="AA13" s="70">
        <f t="shared" si="5"/>
        <v>4750</v>
      </c>
      <c r="AB13" s="90"/>
      <c r="AC13" s="91"/>
    </row>
    <row r="14" spans="1:29" s="7" customFormat="1" ht="102">
      <c r="A14" s="125">
        <f t="shared" si="1"/>
        <v>4606</v>
      </c>
      <c r="B14" s="110" t="s">
        <v>187</v>
      </c>
      <c r="C14" s="98">
        <v>3</v>
      </c>
      <c r="D14" s="98" t="s">
        <v>208</v>
      </c>
      <c r="E14" s="98" t="s">
        <v>238</v>
      </c>
      <c r="F14" s="118" t="s">
        <v>187</v>
      </c>
      <c r="G14" s="119">
        <v>40860</v>
      </c>
      <c r="H14" s="120">
        <v>0.45833333333333331</v>
      </c>
      <c r="I14" s="99" t="s">
        <v>9</v>
      </c>
      <c r="J14" s="87">
        <v>3</v>
      </c>
      <c r="K14" s="121" t="str">
        <f>IFERROR(+VLOOKUP(J14,[1]ARBITROS!A$1:B$65536,2,0),"")</f>
        <v>ALVARADO SOLANO CARLOS</v>
      </c>
      <c r="L14" s="115" t="s">
        <v>188</v>
      </c>
      <c r="M14" s="66" t="s">
        <v>271</v>
      </c>
      <c r="N14" s="64" t="s">
        <v>160</v>
      </c>
      <c r="O14" s="67"/>
      <c r="P14" s="62">
        <v>15000</v>
      </c>
      <c r="Q14" s="63">
        <f>+P14*15%</f>
        <v>2250</v>
      </c>
      <c r="R14" s="68">
        <f t="shared" ref="R14" si="6">+P14-Q14</f>
        <v>12750</v>
      </c>
      <c r="S14" s="133"/>
      <c r="T14" s="81"/>
      <c r="U14" s="81"/>
      <c r="V14" s="81"/>
      <c r="W14" s="81"/>
      <c r="X14" s="134">
        <v>2500</v>
      </c>
      <c r="Y14" s="65">
        <f t="shared" ref="Y14" si="7">SUM(S14:X14)</f>
        <v>2500</v>
      </c>
      <c r="Z14" s="69">
        <v>2000</v>
      </c>
      <c r="AA14" s="96">
        <f t="shared" ref="AA14" si="8">+R14-Y14+Z14</f>
        <v>12250</v>
      </c>
      <c r="AB14" s="35"/>
      <c r="AC14" s="35"/>
    </row>
    <row r="15" spans="1:29" s="7" customFormat="1" ht="102">
      <c r="A15" s="125">
        <f t="shared" si="1"/>
        <v>4607</v>
      </c>
      <c r="B15" s="110" t="s">
        <v>187</v>
      </c>
      <c r="C15" s="98">
        <v>3</v>
      </c>
      <c r="D15" s="98" t="s">
        <v>239</v>
      </c>
      <c r="E15" s="98" t="s">
        <v>223</v>
      </c>
      <c r="F15" s="118" t="s">
        <v>187</v>
      </c>
      <c r="G15" s="119">
        <v>40860</v>
      </c>
      <c r="H15" s="120">
        <v>0.54166666666666663</v>
      </c>
      <c r="I15" s="99" t="s">
        <v>9</v>
      </c>
      <c r="J15" s="87">
        <v>48</v>
      </c>
      <c r="K15" s="121" t="str">
        <f>IFERROR(+VLOOKUP(J15,[1]ARBITROS!A$1:B$65536,2,0),"")</f>
        <v>ROJAS VILLALOBOS  ANTONY</v>
      </c>
      <c r="L15" s="115" t="s">
        <v>188</v>
      </c>
      <c r="M15" s="66" t="s">
        <v>271</v>
      </c>
      <c r="N15" s="64" t="s">
        <v>160</v>
      </c>
      <c r="O15" s="67"/>
      <c r="P15" s="62">
        <v>15000</v>
      </c>
      <c r="Q15" s="63">
        <f>+P15*15%</f>
        <v>2250</v>
      </c>
      <c r="R15" s="68">
        <f t="shared" ref="R15" si="9">+P15-Q15</f>
        <v>12750</v>
      </c>
      <c r="S15" s="133"/>
      <c r="T15" s="81"/>
      <c r="U15" s="81"/>
      <c r="V15" s="81"/>
      <c r="W15" s="81"/>
      <c r="X15" s="82"/>
      <c r="Y15" s="65">
        <f t="shared" ref="Y15" si="10">SUM(S15:X15)</f>
        <v>0</v>
      </c>
      <c r="Z15" s="69">
        <v>2000</v>
      </c>
      <c r="AA15" s="96">
        <f t="shared" ref="AA15" si="11">+R15-Y15+Z15</f>
        <v>14750</v>
      </c>
      <c r="AB15" s="35"/>
      <c r="AC15" s="35"/>
    </row>
    <row r="16" spans="1:29" ht="14.25">
      <c r="A16" s="125">
        <f t="shared" si="1"/>
        <v>4608</v>
      </c>
      <c r="B16" s="111" t="s">
        <v>190</v>
      </c>
      <c r="C16" s="100">
        <v>3</v>
      </c>
      <c r="D16" s="100" t="s">
        <v>158</v>
      </c>
      <c r="E16" s="100" t="s">
        <v>158</v>
      </c>
      <c r="F16" s="122" t="s">
        <v>191</v>
      </c>
      <c r="G16" s="119">
        <v>40860</v>
      </c>
      <c r="H16" s="123">
        <v>0.45833333333333331</v>
      </c>
      <c r="I16" s="101" t="s">
        <v>9</v>
      </c>
      <c r="J16" s="87">
        <v>45</v>
      </c>
      <c r="K16" s="121" t="str">
        <f>IFERROR(+VLOOKUP(J16,[1]ARBITROS!A$1:B$65536,2,0),"")</f>
        <v>PEREZ SOLIS ALEXANDER</v>
      </c>
      <c r="L16" s="116" t="s">
        <v>209</v>
      </c>
      <c r="M16" s="66" t="s">
        <v>241</v>
      </c>
      <c r="N16" s="64" t="s">
        <v>160</v>
      </c>
      <c r="O16" s="67"/>
      <c r="P16" s="62">
        <v>15000</v>
      </c>
      <c r="Q16" s="72">
        <f t="shared" ref="Q16:Q17" si="12">+P16*20%</f>
        <v>3000</v>
      </c>
      <c r="R16" s="68">
        <f t="shared" ref="R16:R17" si="13">+P16-Q16</f>
        <v>12000</v>
      </c>
      <c r="S16" s="71"/>
      <c r="T16" s="81"/>
      <c r="U16" s="81"/>
      <c r="V16" s="81"/>
      <c r="W16" s="81"/>
      <c r="X16" s="82"/>
      <c r="Y16" s="65">
        <f t="shared" ref="Y16:Y17" si="14">SUM(S16:X16)</f>
        <v>0</v>
      </c>
      <c r="Z16" s="69">
        <v>0</v>
      </c>
      <c r="AA16" s="70">
        <f t="shared" ref="AA16:AA17" si="15">+R16-Y16+Z16</f>
        <v>12000</v>
      </c>
      <c r="AB16" s="80"/>
      <c r="AC16" s="88"/>
    </row>
    <row r="17" spans="1:29" ht="14.25">
      <c r="A17" s="125">
        <f t="shared" si="1"/>
        <v>4609</v>
      </c>
      <c r="B17" s="111" t="s">
        <v>190</v>
      </c>
      <c r="C17" s="100">
        <v>3</v>
      </c>
      <c r="D17" s="100" t="s">
        <v>240</v>
      </c>
      <c r="E17" s="100" t="s">
        <v>158</v>
      </c>
      <c r="F17" s="122" t="s">
        <v>191</v>
      </c>
      <c r="G17" s="119">
        <v>40860</v>
      </c>
      <c r="H17" s="123">
        <v>0.54166666666666663</v>
      </c>
      <c r="I17" s="101" t="s">
        <v>9</v>
      </c>
      <c r="J17" s="87">
        <v>27</v>
      </c>
      <c r="K17" s="121" t="str">
        <f>IFERROR(+VLOOKUP(J17,[1]ARBITROS!A$1:B$65536,2,0),"")</f>
        <v>GRANADOS SALAZAR RIGOBERTO</v>
      </c>
      <c r="L17" s="116" t="s">
        <v>209</v>
      </c>
      <c r="M17" s="66" t="s">
        <v>242</v>
      </c>
      <c r="N17" s="64" t="s">
        <v>160</v>
      </c>
      <c r="O17" s="67"/>
      <c r="P17" s="62">
        <v>15000</v>
      </c>
      <c r="Q17" s="72">
        <f t="shared" si="12"/>
        <v>3000</v>
      </c>
      <c r="R17" s="68">
        <f t="shared" si="13"/>
        <v>12000</v>
      </c>
      <c r="S17" s="71"/>
      <c r="T17" s="81"/>
      <c r="U17" s="81"/>
      <c r="V17" s="81"/>
      <c r="W17" s="81"/>
      <c r="X17" s="82"/>
      <c r="Y17" s="65">
        <f t="shared" si="14"/>
        <v>0</v>
      </c>
      <c r="Z17" s="69">
        <v>0</v>
      </c>
      <c r="AA17" s="70">
        <f t="shared" si="15"/>
        <v>12000</v>
      </c>
      <c r="AB17" s="80"/>
      <c r="AC17" s="88"/>
    </row>
    <row r="18" spans="1:29" ht="45.75" customHeight="1">
      <c r="A18" s="125">
        <f t="shared" si="1"/>
        <v>4610</v>
      </c>
      <c r="B18" s="110" t="s">
        <v>210</v>
      </c>
      <c r="C18" s="98">
        <v>3</v>
      </c>
      <c r="D18" s="98" t="s">
        <v>254</v>
      </c>
      <c r="E18" s="98" t="s">
        <v>255</v>
      </c>
      <c r="F18" s="118" t="s">
        <v>224</v>
      </c>
      <c r="G18" s="119">
        <v>40860</v>
      </c>
      <c r="H18" s="120">
        <v>0.54166666666666663</v>
      </c>
      <c r="I18" s="106" t="s">
        <v>9</v>
      </c>
      <c r="J18" s="87">
        <v>14</v>
      </c>
      <c r="K18" s="121" t="str">
        <f>IFERROR(+VLOOKUP(J18,[1]ARBITROS!A$1:B$65536,2,0),"")</f>
        <v>CASTILLO CAMPOS YOHANY GERARDO</v>
      </c>
      <c r="L18" s="117" t="s">
        <v>266</v>
      </c>
      <c r="M18" s="97" t="s">
        <v>218</v>
      </c>
      <c r="N18" s="64" t="s">
        <v>160</v>
      </c>
      <c r="O18" s="67"/>
      <c r="P18" s="62">
        <v>15000</v>
      </c>
      <c r="Q18" s="63">
        <f t="shared" ref="Q18:Q22" si="16">+P18*20%</f>
        <v>3000</v>
      </c>
      <c r="R18" s="68">
        <f t="shared" ref="R18:R28" si="17">+P18-Q18</f>
        <v>12000</v>
      </c>
      <c r="S18" s="71"/>
      <c r="T18" s="81"/>
      <c r="U18" s="81"/>
      <c r="V18" s="81"/>
      <c r="W18" s="81"/>
      <c r="X18" s="136"/>
      <c r="Y18" s="65">
        <f t="shared" ref="Y18:Y28" si="18">SUM(S18:X18)</f>
        <v>0</v>
      </c>
      <c r="Z18" s="69">
        <v>3000</v>
      </c>
      <c r="AA18" s="70">
        <f t="shared" ref="AA18:AA28" si="19">+R18-Y18+Z18</f>
        <v>15000</v>
      </c>
      <c r="AB18" s="108"/>
      <c r="AC18" s="88"/>
    </row>
    <row r="19" spans="1:29" ht="45.75" customHeight="1">
      <c r="A19" s="125">
        <f t="shared" si="1"/>
        <v>4611</v>
      </c>
      <c r="B19" s="110" t="s">
        <v>210</v>
      </c>
      <c r="C19" s="98">
        <v>3</v>
      </c>
      <c r="D19" s="98" t="s">
        <v>212</v>
      </c>
      <c r="E19" s="98" t="s">
        <v>256</v>
      </c>
      <c r="F19" s="118" t="s">
        <v>257</v>
      </c>
      <c r="G19" s="119">
        <v>40860</v>
      </c>
      <c r="H19" s="120">
        <v>0.54166666666666663</v>
      </c>
      <c r="I19" s="106" t="s">
        <v>9</v>
      </c>
      <c r="J19" s="87">
        <v>1</v>
      </c>
      <c r="K19" s="121" t="str">
        <f>IFERROR(+VLOOKUP(J19,[1]ARBITROS!A$1:B$65536,2,0),"")</f>
        <v>AGUIRRE GARCES FERNANDO</v>
      </c>
      <c r="L19" s="112" t="s">
        <v>211</v>
      </c>
      <c r="M19" s="97" t="s">
        <v>218</v>
      </c>
      <c r="N19" s="64" t="s">
        <v>160</v>
      </c>
      <c r="O19" s="67"/>
      <c r="P19" s="62">
        <v>15000</v>
      </c>
      <c r="Q19" s="63">
        <f t="shared" si="16"/>
        <v>3000</v>
      </c>
      <c r="R19" s="68">
        <f t="shared" si="17"/>
        <v>12000</v>
      </c>
      <c r="S19" s="71"/>
      <c r="T19" s="135"/>
      <c r="U19" s="81"/>
      <c r="V19" s="81"/>
      <c r="W19" s="81"/>
      <c r="X19" s="136"/>
      <c r="Y19" s="65">
        <f t="shared" si="18"/>
        <v>0</v>
      </c>
      <c r="Z19" s="69">
        <v>3000</v>
      </c>
      <c r="AA19" s="70">
        <f t="shared" si="19"/>
        <v>15000</v>
      </c>
      <c r="AB19" s="108"/>
      <c r="AC19" s="88"/>
    </row>
    <row r="20" spans="1:29" ht="45.75" customHeight="1">
      <c r="A20" s="125">
        <f t="shared" si="1"/>
        <v>4612</v>
      </c>
      <c r="B20" s="110" t="s">
        <v>210</v>
      </c>
      <c r="C20" s="98">
        <v>3</v>
      </c>
      <c r="D20" s="98" t="s">
        <v>258</v>
      </c>
      <c r="E20" s="98" t="s">
        <v>259</v>
      </c>
      <c r="F20" s="118" t="s">
        <v>260</v>
      </c>
      <c r="G20" s="119">
        <v>40860</v>
      </c>
      <c r="H20" s="120">
        <v>0.54166666666666663</v>
      </c>
      <c r="I20" s="106" t="s">
        <v>9</v>
      </c>
      <c r="J20" s="87">
        <v>32</v>
      </c>
      <c r="K20" s="121" t="str">
        <f>IFERROR(+VLOOKUP(J20,[1]ARBITROS!A$1:B$65536,2,0),"")</f>
        <v>MESEN SEQUEIRA HECTOR RICARDO</v>
      </c>
      <c r="L20" s="117" t="s">
        <v>267</v>
      </c>
      <c r="M20" s="97" t="s">
        <v>218</v>
      </c>
      <c r="N20" s="64" t="s">
        <v>160</v>
      </c>
      <c r="O20" s="67"/>
      <c r="P20" s="62">
        <v>15000</v>
      </c>
      <c r="Q20" s="63">
        <f t="shared" si="16"/>
        <v>3000</v>
      </c>
      <c r="R20" s="68">
        <f t="shared" si="17"/>
        <v>12000</v>
      </c>
      <c r="S20" s="71"/>
      <c r="T20" s="132">
        <v>10000</v>
      </c>
      <c r="U20" s="81"/>
      <c r="V20" s="81"/>
      <c r="W20" s="81"/>
      <c r="X20" s="134">
        <v>2500</v>
      </c>
      <c r="Y20" s="65">
        <f t="shared" si="18"/>
        <v>12500</v>
      </c>
      <c r="Z20" s="69">
        <v>3000</v>
      </c>
      <c r="AA20" s="70">
        <f t="shared" si="19"/>
        <v>2500</v>
      </c>
      <c r="AB20" s="108"/>
      <c r="AC20" s="88"/>
    </row>
    <row r="21" spans="1:29" ht="45.75" customHeight="1">
      <c r="A21" s="125">
        <f t="shared" si="1"/>
        <v>4613</v>
      </c>
      <c r="B21" s="110" t="s">
        <v>210</v>
      </c>
      <c r="C21" s="98">
        <v>3</v>
      </c>
      <c r="D21" s="98" t="s">
        <v>261</v>
      </c>
      <c r="E21" s="98" t="s">
        <v>262</v>
      </c>
      <c r="F21" s="118" t="s">
        <v>263</v>
      </c>
      <c r="G21" s="119">
        <v>40860</v>
      </c>
      <c r="H21" s="120">
        <v>0.54166666666666663</v>
      </c>
      <c r="I21" s="106" t="s">
        <v>9</v>
      </c>
      <c r="J21" s="87">
        <v>18</v>
      </c>
      <c r="K21" s="121" t="str">
        <f>IFERROR(+VLOOKUP(J21,[1]ARBITROS!A$1:B$65536,2,0),"")</f>
        <v>CRUZ CRUZ ISRAEL</v>
      </c>
      <c r="L21" s="117" t="s">
        <v>267</v>
      </c>
      <c r="M21" s="97" t="s">
        <v>218</v>
      </c>
      <c r="N21" s="64" t="s">
        <v>160</v>
      </c>
      <c r="O21" s="67"/>
      <c r="P21" s="62">
        <v>15000</v>
      </c>
      <c r="Q21" s="63">
        <f t="shared" si="16"/>
        <v>3000</v>
      </c>
      <c r="R21" s="68">
        <f t="shared" si="17"/>
        <v>12000</v>
      </c>
      <c r="S21" s="71"/>
      <c r="T21" s="81"/>
      <c r="U21" s="81"/>
      <c r="V21" s="81"/>
      <c r="W21" s="81"/>
      <c r="X21" s="82"/>
      <c r="Y21" s="65">
        <f t="shared" si="18"/>
        <v>0</v>
      </c>
      <c r="Z21" s="69">
        <v>3000</v>
      </c>
      <c r="AA21" s="70">
        <f t="shared" si="19"/>
        <v>15000</v>
      </c>
      <c r="AB21" s="108"/>
      <c r="AC21" s="88"/>
    </row>
    <row r="22" spans="1:29" ht="45.75" customHeight="1">
      <c r="A22" s="125">
        <f t="shared" si="1"/>
        <v>4614</v>
      </c>
      <c r="B22" s="110" t="s">
        <v>210</v>
      </c>
      <c r="C22" s="98">
        <v>3</v>
      </c>
      <c r="D22" s="98" t="s">
        <v>264</v>
      </c>
      <c r="E22" s="98" t="s">
        <v>265</v>
      </c>
      <c r="F22" s="118" t="s">
        <v>263</v>
      </c>
      <c r="G22" s="119">
        <v>40860</v>
      </c>
      <c r="H22" s="120">
        <v>0.45833333333333331</v>
      </c>
      <c r="I22" s="106" t="s">
        <v>9</v>
      </c>
      <c r="J22" s="87">
        <v>6</v>
      </c>
      <c r="K22" s="121" t="str">
        <f>IFERROR(+VLOOKUP(J22,[1]ARBITROS!A$1:B$65536,2,0),"")</f>
        <v>ARRIETA BARRANTES ANDRES</v>
      </c>
      <c r="L22" s="112" t="s">
        <v>211</v>
      </c>
      <c r="M22" s="97" t="s">
        <v>218</v>
      </c>
      <c r="N22" s="64" t="s">
        <v>160</v>
      </c>
      <c r="O22" s="67"/>
      <c r="P22" s="62">
        <v>15000</v>
      </c>
      <c r="Q22" s="63">
        <f t="shared" si="16"/>
        <v>3000</v>
      </c>
      <c r="R22" s="68">
        <f t="shared" si="17"/>
        <v>12000</v>
      </c>
      <c r="S22" s="71"/>
      <c r="T22" s="81"/>
      <c r="U22" s="81"/>
      <c r="V22" s="81"/>
      <c r="W22" s="81"/>
      <c r="X22" s="82"/>
      <c r="Y22" s="65">
        <f t="shared" si="18"/>
        <v>0</v>
      </c>
      <c r="Z22" s="69">
        <v>3000</v>
      </c>
      <c r="AA22" s="70">
        <f t="shared" si="19"/>
        <v>15000</v>
      </c>
      <c r="AB22" s="108"/>
      <c r="AC22" s="88"/>
    </row>
    <row r="23" spans="1:29" ht="45.75" customHeight="1">
      <c r="A23" s="125">
        <f t="shared" si="1"/>
        <v>4615</v>
      </c>
      <c r="B23" s="110" t="s">
        <v>243</v>
      </c>
      <c r="C23" s="113">
        <v>3</v>
      </c>
      <c r="D23" s="114" t="s">
        <v>244</v>
      </c>
      <c r="E23" s="114" t="s">
        <v>8</v>
      </c>
      <c r="F23" s="124" t="s">
        <v>243</v>
      </c>
      <c r="G23" s="119">
        <v>40859</v>
      </c>
      <c r="H23" s="120">
        <v>0.5</v>
      </c>
      <c r="I23" s="106" t="s">
        <v>9</v>
      </c>
      <c r="J23" s="87">
        <v>36</v>
      </c>
      <c r="K23" s="121" t="str">
        <f>IFERROR(+VLOOKUP(J23,[1]ARBITROS!A$1:B$65536,2,0),"")</f>
        <v>MORALES CALDERON MARIO ALBERTO</v>
      </c>
      <c r="L23" s="112" t="s">
        <v>246</v>
      </c>
      <c r="M23" s="66" t="s">
        <v>247</v>
      </c>
      <c r="N23" s="64" t="s">
        <v>160</v>
      </c>
      <c r="O23" s="67"/>
      <c r="P23" s="62">
        <v>15000</v>
      </c>
      <c r="Q23" s="77">
        <f t="shared" ref="Q23:Q24" si="20">+P23*10%</f>
        <v>1500</v>
      </c>
      <c r="R23" s="68">
        <f t="shared" ref="R23:R24" si="21">+P23-Q23</f>
        <v>13500</v>
      </c>
      <c r="S23" s="71"/>
      <c r="T23" s="81"/>
      <c r="U23" s="81"/>
      <c r="V23" s="81"/>
      <c r="W23" s="81">
        <v>2000</v>
      </c>
      <c r="X23" s="82"/>
      <c r="Y23" s="65">
        <f t="shared" ref="Y23:Y24" si="22">SUM(S23:X23)</f>
        <v>2000</v>
      </c>
      <c r="Z23" s="69">
        <v>0</v>
      </c>
      <c r="AA23" s="70">
        <f t="shared" ref="AA23:AA24" si="23">+R23-Y23+Z23</f>
        <v>11500</v>
      </c>
      <c r="AB23" s="108"/>
      <c r="AC23" s="88"/>
    </row>
    <row r="24" spans="1:29" ht="45.75" customHeight="1">
      <c r="A24" s="125">
        <f t="shared" si="1"/>
        <v>4616</v>
      </c>
      <c r="B24" s="110" t="s">
        <v>243</v>
      </c>
      <c r="C24" s="113">
        <v>3</v>
      </c>
      <c r="D24" s="114" t="s">
        <v>245</v>
      </c>
      <c r="E24" s="114" t="s">
        <v>8</v>
      </c>
      <c r="F24" s="124" t="s">
        <v>243</v>
      </c>
      <c r="G24" s="119">
        <v>40860</v>
      </c>
      <c r="H24" s="120">
        <v>0.45833333333333331</v>
      </c>
      <c r="I24" s="106" t="s">
        <v>9</v>
      </c>
      <c r="J24" s="87">
        <v>26</v>
      </c>
      <c r="K24" s="121" t="str">
        <f>IFERROR(+VLOOKUP(J24,[1]ARBITROS!A$1:B$65536,2,0),"")</f>
        <v>GRANADOS CERDAS JOSE FRANCISCO</v>
      </c>
      <c r="L24" s="112" t="s">
        <v>246</v>
      </c>
      <c r="M24" s="66" t="s">
        <v>247</v>
      </c>
      <c r="N24" s="64" t="s">
        <v>160</v>
      </c>
      <c r="O24" s="67"/>
      <c r="P24" s="62">
        <v>15000</v>
      </c>
      <c r="Q24" s="77">
        <f t="shared" si="20"/>
        <v>1500</v>
      </c>
      <c r="R24" s="68">
        <f t="shared" si="21"/>
        <v>13500</v>
      </c>
      <c r="S24" s="71"/>
      <c r="T24" s="81"/>
      <c r="U24" s="81"/>
      <c r="V24" s="81"/>
      <c r="W24" s="81"/>
      <c r="X24" s="82"/>
      <c r="Y24" s="65">
        <f t="shared" si="22"/>
        <v>0</v>
      </c>
      <c r="Z24" s="69">
        <v>0</v>
      </c>
      <c r="AA24" s="70">
        <f t="shared" si="23"/>
        <v>13500</v>
      </c>
      <c r="AB24" s="108"/>
      <c r="AC24" s="88"/>
    </row>
    <row r="25" spans="1:29" ht="45.75" customHeight="1">
      <c r="A25" s="125">
        <f t="shared" si="1"/>
        <v>4617</v>
      </c>
      <c r="B25" s="110" t="s">
        <v>248</v>
      </c>
      <c r="C25" s="113">
        <v>3</v>
      </c>
      <c r="D25" s="114" t="s">
        <v>249</v>
      </c>
      <c r="E25" s="114" t="s">
        <v>250</v>
      </c>
      <c r="F25" s="124" t="s">
        <v>253</v>
      </c>
      <c r="G25" s="119">
        <v>40860</v>
      </c>
      <c r="H25" s="120">
        <v>0.58333333333333337</v>
      </c>
      <c r="I25" s="106" t="s">
        <v>9</v>
      </c>
      <c r="J25" s="87">
        <v>51</v>
      </c>
      <c r="K25" s="121" t="str">
        <f>IFERROR(+VLOOKUP(J25,[1]ARBITROS!A$1:B$65536,2,0),"")</f>
        <v>SEGURA TORRES DENNIS</v>
      </c>
      <c r="L25" s="112" t="s">
        <v>251</v>
      </c>
      <c r="M25" s="66" t="s">
        <v>252</v>
      </c>
      <c r="N25" s="64" t="s">
        <v>160</v>
      </c>
      <c r="O25" s="67"/>
      <c r="P25" s="62">
        <v>7500</v>
      </c>
      <c r="Q25" s="77">
        <f t="shared" ref="Q25" si="24">+P25*10%</f>
        <v>750</v>
      </c>
      <c r="R25" s="68">
        <f t="shared" ref="R25" si="25">+P25-Q25</f>
        <v>6750</v>
      </c>
      <c r="S25" s="71"/>
      <c r="T25" s="81"/>
      <c r="U25" s="81"/>
      <c r="V25" s="81"/>
      <c r="W25" s="81">
        <v>5300</v>
      </c>
      <c r="X25" s="82"/>
      <c r="Y25" s="65">
        <f t="shared" ref="Y25" si="26">SUM(S25:X25)</f>
        <v>5300</v>
      </c>
      <c r="Z25" s="69">
        <v>1500</v>
      </c>
      <c r="AA25" s="70">
        <f t="shared" ref="AA25" si="27">+R25-Y25+Z25</f>
        <v>2950</v>
      </c>
      <c r="AB25" s="108"/>
      <c r="AC25" s="88"/>
    </row>
    <row r="26" spans="1:29" ht="45.75" customHeight="1">
      <c r="A26" s="125">
        <f t="shared" si="1"/>
        <v>4618</v>
      </c>
      <c r="B26" s="110" t="s">
        <v>248</v>
      </c>
      <c r="C26" s="113">
        <v>3</v>
      </c>
      <c r="D26" s="114" t="s">
        <v>249</v>
      </c>
      <c r="E26" s="114" t="s">
        <v>250</v>
      </c>
      <c r="F26" s="124" t="s">
        <v>253</v>
      </c>
      <c r="G26" s="119">
        <v>40860</v>
      </c>
      <c r="H26" s="120">
        <v>0.58333333333333337</v>
      </c>
      <c r="I26" s="106" t="s">
        <v>229</v>
      </c>
      <c r="J26" s="87">
        <v>66</v>
      </c>
      <c r="K26" s="121" t="str">
        <f>IFERROR(+VLOOKUP(J26,[1]ARBITROS!A$1:B$65536,2,0),"")</f>
        <v>CALERO JUAN RAMON PADRE</v>
      </c>
      <c r="L26" s="112" t="s">
        <v>251</v>
      </c>
      <c r="M26" s="66" t="s">
        <v>252</v>
      </c>
      <c r="N26" s="64" t="s">
        <v>160</v>
      </c>
      <c r="O26" s="67"/>
      <c r="P26" s="62">
        <v>5000</v>
      </c>
      <c r="Q26" s="77">
        <f t="shared" ref="Q26:Q27" si="28">+P26*10%</f>
        <v>500</v>
      </c>
      <c r="R26" s="68">
        <f t="shared" ref="R26:R27" si="29">+P26-Q26</f>
        <v>4500</v>
      </c>
      <c r="S26" s="71"/>
      <c r="T26" s="134">
        <v>5000</v>
      </c>
      <c r="U26" s="81"/>
      <c r="V26" s="81"/>
      <c r="W26" s="81"/>
      <c r="X26" s="136"/>
      <c r="Y26" s="65">
        <f t="shared" ref="Y26:Y27" si="30">SUM(S26:X26)</f>
        <v>5000</v>
      </c>
      <c r="Z26" s="69">
        <v>1500</v>
      </c>
      <c r="AA26" s="70">
        <f t="shared" ref="AA26:AA27" si="31">+R26-Y26+Z26</f>
        <v>1000</v>
      </c>
      <c r="AB26" s="108"/>
      <c r="AC26" s="88"/>
    </row>
    <row r="27" spans="1:29" ht="45.75" customHeight="1">
      <c r="A27" s="125">
        <f t="shared" si="1"/>
        <v>4619</v>
      </c>
      <c r="B27" s="110" t="s">
        <v>248</v>
      </c>
      <c r="C27" s="113">
        <v>3</v>
      </c>
      <c r="D27" s="114" t="s">
        <v>249</v>
      </c>
      <c r="E27" s="114" t="s">
        <v>250</v>
      </c>
      <c r="F27" s="124" t="s">
        <v>253</v>
      </c>
      <c r="G27" s="119">
        <v>40860</v>
      </c>
      <c r="H27" s="120">
        <v>0.58333333333333337</v>
      </c>
      <c r="I27" s="106" t="s">
        <v>230</v>
      </c>
      <c r="J27" s="87">
        <v>67</v>
      </c>
      <c r="K27" s="121" t="str">
        <f>IFERROR(+VLOOKUP(J27,[1]ARBITROS!A$1:B$65536,2,0),"")</f>
        <v>CALERO JUAN RAMON HIJO</v>
      </c>
      <c r="L27" s="112" t="s">
        <v>251</v>
      </c>
      <c r="M27" s="66" t="s">
        <v>252</v>
      </c>
      <c r="N27" s="64" t="s">
        <v>160</v>
      </c>
      <c r="O27" s="67"/>
      <c r="P27" s="62">
        <v>5000</v>
      </c>
      <c r="Q27" s="77">
        <f t="shared" si="28"/>
        <v>500</v>
      </c>
      <c r="R27" s="68">
        <f t="shared" si="29"/>
        <v>4500</v>
      </c>
      <c r="S27" s="71"/>
      <c r="T27" s="134">
        <v>5000</v>
      </c>
      <c r="U27" s="81"/>
      <c r="V27" s="81"/>
      <c r="W27" s="81"/>
      <c r="X27" s="136"/>
      <c r="Y27" s="65">
        <f t="shared" si="30"/>
        <v>5000</v>
      </c>
      <c r="Z27" s="69">
        <v>1500</v>
      </c>
      <c r="AA27" s="70">
        <f t="shared" si="31"/>
        <v>1000</v>
      </c>
      <c r="AB27" s="108"/>
      <c r="AC27" s="88"/>
    </row>
    <row r="28" spans="1:29" ht="45.75" customHeight="1">
      <c r="A28" s="125">
        <f t="shared" si="1"/>
        <v>4620</v>
      </c>
      <c r="B28" s="110" t="s">
        <v>213</v>
      </c>
      <c r="C28" s="113">
        <v>3</v>
      </c>
      <c r="D28" s="114" t="s">
        <v>225</v>
      </c>
      <c r="E28" s="114" t="s">
        <v>228</v>
      </c>
      <c r="F28" s="124" t="s">
        <v>214</v>
      </c>
      <c r="G28" s="119">
        <v>40860</v>
      </c>
      <c r="H28" s="120">
        <v>0.34375</v>
      </c>
      <c r="I28" s="106" t="s">
        <v>9</v>
      </c>
      <c r="J28" s="87">
        <v>43</v>
      </c>
      <c r="K28" s="121" t="str">
        <f>IFERROR(+VLOOKUP(J28,[1]ARBITROS!A$1:B$65536,2,0),"")</f>
        <v>OCHOA GOMEZ LUIS</v>
      </c>
      <c r="L28" s="112" t="s">
        <v>215</v>
      </c>
      <c r="M28" s="66" t="s">
        <v>270</v>
      </c>
      <c r="N28" s="64" t="s">
        <v>160</v>
      </c>
      <c r="O28" s="67"/>
      <c r="P28" s="62">
        <v>10000</v>
      </c>
      <c r="Q28" s="77">
        <f t="shared" ref="Q28" si="32">+P28*10%</f>
        <v>1000</v>
      </c>
      <c r="R28" s="68">
        <f t="shared" si="17"/>
        <v>9000</v>
      </c>
      <c r="S28" s="71"/>
      <c r="T28" s="81"/>
      <c r="U28" s="81"/>
      <c r="V28" s="81"/>
      <c r="W28" s="81"/>
      <c r="X28" s="82"/>
      <c r="Y28" s="65">
        <f t="shared" si="18"/>
        <v>0</v>
      </c>
      <c r="Z28" s="69">
        <v>0</v>
      </c>
      <c r="AA28" s="70">
        <f t="shared" si="19"/>
        <v>9000</v>
      </c>
      <c r="AB28" s="108"/>
      <c r="AC28" s="88"/>
    </row>
    <row r="29" spans="1:29" ht="45.75" customHeight="1">
      <c r="A29" s="125">
        <f t="shared" si="1"/>
        <v>4621</v>
      </c>
      <c r="B29" s="110" t="s">
        <v>213</v>
      </c>
      <c r="C29" s="113">
        <v>3</v>
      </c>
      <c r="D29" s="114" t="s">
        <v>268</v>
      </c>
      <c r="E29" s="114" t="s">
        <v>226</v>
      </c>
      <c r="F29" s="124" t="s">
        <v>214</v>
      </c>
      <c r="G29" s="119">
        <v>40860</v>
      </c>
      <c r="H29" s="120">
        <v>0.39583333333333331</v>
      </c>
      <c r="I29" s="106" t="s">
        <v>9</v>
      </c>
      <c r="J29" s="87">
        <v>52</v>
      </c>
      <c r="K29" s="121" t="str">
        <f>IFERROR(+VLOOKUP(J29,[1]ARBITROS!A$1:B$65536,2,0),"")</f>
        <v>SEGURA VARGAS GUILLERMO GERARD</v>
      </c>
      <c r="L29" s="112" t="s">
        <v>215</v>
      </c>
      <c r="M29" s="66"/>
      <c r="N29" s="64" t="s">
        <v>160</v>
      </c>
      <c r="O29" s="67"/>
      <c r="P29" s="62">
        <v>10000</v>
      </c>
      <c r="Q29" s="77">
        <f t="shared" ref="Q29:Q30" si="33">+P29*10%</f>
        <v>1000</v>
      </c>
      <c r="R29" s="68">
        <f t="shared" ref="R29:R30" si="34">+P29-Q29</f>
        <v>9000</v>
      </c>
      <c r="S29" s="71"/>
      <c r="T29" s="81"/>
      <c r="U29" s="81"/>
      <c r="V29" s="81"/>
      <c r="W29" s="81"/>
      <c r="X29" s="82"/>
      <c r="Y29" s="65">
        <f t="shared" ref="Y29:Y30" si="35">SUM(S29:X29)</f>
        <v>0</v>
      </c>
      <c r="Z29" s="69">
        <v>0</v>
      </c>
      <c r="AA29" s="70">
        <f t="shared" ref="AA29:AA30" si="36">+R29-Y29+Z29</f>
        <v>9000</v>
      </c>
      <c r="AB29" s="108"/>
      <c r="AC29" s="88"/>
    </row>
    <row r="30" spans="1:29" ht="45.75" customHeight="1">
      <c r="A30" s="125">
        <f t="shared" si="1"/>
        <v>4622</v>
      </c>
      <c r="B30" s="110" t="s">
        <v>213</v>
      </c>
      <c r="C30" s="113">
        <v>3</v>
      </c>
      <c r="D30" s="114" t="s">
        <v>227</v>
      </c>
      <c r="E30" s="114" t="s">
        <v>269</v>
      </c>
      <c r="F30" s="124" t="s">
        <v>214</v>
      </c>
      <c r="G30" s="119">
        <v>40860</v>
      </c>
      <c r="H30" s="120">
        <v>0.4375</v>
      </c>
      <c r="I30" s="106" t="s">
        <v>9</v>
      </c>
      <c r="J30" s="87">
        <v>43</v>
      </c>
      <c r="K30" s="121" t="str">
        <f>IFERROR(+VLOOKUP(J30,[1]ARBITROS!A$1:B$65536,2,0),"")</f>
        <v>OCHOA GOMEZ LUIS</v>
      </c>
      <c r="L30" s="112" t="s">
        <v>215</v>
      </c>
      <c r="M30" s="66"/>
      <c r="N30" s="64" t="s">
        <v>160</v>
      </c>
      <c r="O30" s="67"/>
      <c r="P30" s="62">
        <v>10000</v>
      </c>
      <c r="Q30" s="77">
        <f t="shared" si="33"/>
        <v>1000</v>
      </c>
      <c r="R30" s="68">
        <f t="shared" si="34"/>
        <v>9000</v>
      </c>
      <c r="S30" s="71"/>
      <c r="T30" s="81"/>
      <c r="U30" s="81"/>
      <c r="V30" s="81"/>
      <c r="W30" s="81"/>
      <c r="X30" s="82"/>
      <c r="Y30" s="65">
        <f t="shared" si="35"/>
        <v>0</v>
      </c>
      <c r="Z30" s="69">
        <v>0</v>
      </c>
      <c r="AA30" s="70">
        <f t="shared" si="36"/>
        <v>9000</v>
      </c>
      <c r="AB30" s="108"/>
      <c r="AC30" s="88"/>
    </row>
    <row r="31" spans="1:29" ht="0.75" customHeight="1">
      <c r="A31" s="129"/>
      <c r="B31" s="109"/>
      <c r="C31" s="103"/>
      <c r="D31" s="103"/>
      <c r="E31" s="103"/>
      <c r="F31" s="103"/>
      <c r="G31" s="104"/>
      <c r="H31" s="105"/>
      <c r="I31" s="130"/>
      <c r="J31" s="126"/>
      <c r="K31" s="127" t="str">
        <f>IFERROR(+VLOOKUP(J31,[1]ARBITROS!A$1:B$65536,2,0),"")</f>
        <v/>
      </c>
      <c r="L31" s="107"/>
      <c r="M31" s="66"/>
      <c r="N31" s="75"/>
      <c r="O31" s="74"/>
      <c r="P31" s="76"/>
      <c r="Q31" s="77"/>
      <c r="R31" s="78">
        <f>+P31-Q31</f>
        <v>0</v>
      </c>
      <c r="S31" s="71"/>
      <c r="T31" s="83"/>
      <c r="U31" s="81"/>
      <c r="V31" s="83"/>
      <c r="W31" s="83"/>
      <c r="X31" s="83">
        <f>SUM(S31:W31)</f>
        <v>0</v>
      </c>
      <c r="Y31" s="73">
        <f>SUM(S31:X31)</f>
        <v>0</v>
      </c>
      <c r="Z31" s="77"/>
      <c r="AA31" s="79">
        <f>+R31-Y31+Z31</f>
        <v>0</v>
      </c>
      <c r="AB31" s="108"/>
      <c r="AC31" s="88"/>
    </row>
    <row r="32" spans="1:29" ht="29.25" customHeight="1">
      <c r="A32" s="129"/>
      <c r="B32" s="109"/>
      <c r="C32" s="103"/>
      <c r="D32" s="103"/>
      <c r="E32" s="103"/>
      <c r="F32" s="103"/>
      <c r="G32" s="104"/>
      <c r="H32" s="105"/>
      <c r="I32" s="128"/>
      <c r="J32" s="126"/>
      <c r="K32" s="127" t="str">
        <f>IFERROR(+VLOOKUP(J32,[1]ARBITROS!A$1:B$65536,2,0),"")</f>
        <v/>
      </c>
      <c r="L32" s="107"/>
      <c r="M32" s="66"/>
      <c r="N32" s="75"/>
      <c r="O32" s="74"/>
      <c r="P32" s="76"/>
      <c r="Q32" s="77"/>
      <c r="R32" s="78"/>
      <c r="S32" s="71"/>
      <c r="T32" s="83"/>
      <c r="U32" s="81"/>
      <c r="V32" s="83"/>
      <c r="W32" s="83"/>
      <c r="X32" s="83"/>
      <c r="Y32" s="73"/>
      <c r="Z32" s="77"/>
      <c r="AA32" s="79"/>
      <c r="AB32" s="108"/>
      <c r="AC32" s="88"/>
    </row>
    <row r="33" spans="1:29">
      <c r="A33" s="137"/>
      <c r="B33" s="138"/>
      <c r="C33" s="139"/>
      <c r="D33" s="139"/>
      <c r="E33" s="139"/>
      <c r="F33" s="139"/>
      <c r="G33" s="140"/>
      <c r="H33" s="141"/>
      <c r="I33" s="142"/>
      <c r="J33" s="143"/>
      <c r="K33" s="144"/>
      <c r="L33" s="145"/>
      <c r="M33" s="146"/>
      <c r="N33" s="147"/>
      <c r="O33" s="148"/>
      <c r="P33" s="149">
        <f t="shared" ref="P33:AA33" si="37">SUM(P9:P32)</f>
        <v>287500</v>
      </c>
      <c r="Q33" s="149">
        <f t="shared" si="37"/>
        <v>44500</v>
      </c>
      <c r="R33" s="149">
        <f t="shared" si="37"/>
        <v>243000</v>
      </c>
      <c r="S33" s="149">
        <f t="shared" si="37"/>
        <v>0</v>
      </c>
      <c r="T33" s="149">
        <f t="shared" si="37"/>
        <v>30000</v>
      </c>
      <c r="U33" s="149">
        <f t="shared" si="37"/>
        <v>0</v>
      </c>
      <c r="V33" s="149">
        <f t="shared" si="37"/>
        <v>0</v>
      </c>
      <c r="W33" s="149">
        <f t="shared" si="37"/>
        <v>19500</v>
      </c>
      <c r="X33" s="149">
        <f t="shared" si="37"/>
        <v>5000</v>
      </c>
      <c r="Y33" s="149">
        <f t="shared" si="37"/>
        <v>54500</v>
      </c>
      <c r="Z33" s="149">
        <f t="shared" si="37"/>
        <v>33500</v>
      </c>
      <c r="AA33" s="149">
        <f t="shared" si="37"/>
        <v>222000</v>
      </c>
      <c r="AB33" s="35"/>
      <c r="AC33" s="88"/>
    </row>
    <row r="37" spans="1:29">
      <c r="AA37" s="8">
        <f>222000+30000+19500</f>
        <v>271500</v>
      </c>
    </row>
  </sheetData>
  <sheetProtection insertColumns="0" insertRows="0" deleteRows="0" selectLockedCells="1" sort="0" autoFilter="0" pivotTables="0"/>
  <dataValidations count="2">
    <dataValidation type="list" allowBlank="1" showInputMessage="1" showErrorMessage="1" errorTitle="PUESTO" error="SELECCIONE EL PUESTO CORRECTO" sqref="I9:I32">
      <formula1>"ARBITRO,ASISTENTE 1,ASISTENTE 2,CUARTO ARBITRO,VISOR"</formula1>
    </dataValidation>
    <dataValidation type="list" allowBlank="1" showInputMessage="1" showErrorMessage="1" errorTitle="PARTICIPO EL VIENERNES" error="DEBE DE INDICAR SI SE ENCONTRABA PRESENTE EL VIERNES, SOLO SI ESTABA ARBITRANDO O TIENE NOTA SE JUSTIFICA LA AUSENCIA. DEBE DE INDICAR SI" sqref="N9:N32">
      <formula1>"SI,NO"</formula1>
    </dataValidation>
  </dataValidations>
  <printOptions horizontalCentered="1" verticalCentered="1"/>
  <pageMargins left="0.15748031496062992" right="0.15748031496062992" top="0" bottom="7.874015748031496E-2" header="0.51181102362204722" footer="0.51181102362204722"/>
  <pageSetup scale="65" firstPageNumber="0" orientation="landscape" horizontalDpi="300" verticalDpi="300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>
    <tabColor rgb="FFFFFF00"/>
    <pageSetUpPr fitToPage="1"/>
  </sheetPr>
  <dimension ref="A9:G34"/>
  <sheetViews>
    <sheetView showGridLines="0" topLeftCell="A4" workbookViewId="0">
      <selection activeCell="I26" sqref="I26"/>
    </sheetView>
  </sheetViews>
  <sheetFormatPr baseColWidth="10" defaultRowHeight="12.75"/>
  <cols>
    <col min="1" max="1" width="37.7109375" bestFit="1" customWidth="1"/>
    <col min="2" max="2" width="14.28515625" customWidth="1"/>
    <col min="3" max="3" width="18.140625" hidden="1" customWidth="1"/>
    <col min="4" max="4" width="58.42578125" hidden="1" customWidth="1"/>
    <col min="5" max="6" width="12.42578125" bestFit="1" customWidth="1"/>
    <col min="7" max="7" width="13.140625" bestFit="1" customWidth="1"/>
  </cols>
  <sheetData>
    <row r="9" spans="1:7">
      <c r="A9" s="6" t="s">
        <v>64</v>
      </c>
      <c r="E9" s="6" t="s">
        <v>153</v>
      </c>
    </row>
    <row r="10" spans="1:7">
      <c r="A10" s="6" t="s">
        <v>9</v>
      </c>
      <c r="B10" s="6" t="s">
        <v>5</v>
      </c>
      <c r="C10" s="6" t="s">
        <v>2</v>
      </c>
      <c r="D10" s="6" t="s">
        <v>6</v>
      </c>
      <c r="E10" s="4" t="s">
        <v>160</v>
      </c>
      <c r="F10" t="s">
        <v>62</v>
      </c>
      <c r="G10" s="4" t="s">
        <v>59</v>
      </c>
    </row>
    <row r="11" spans="1:7">
      <c r="A11" t="s">
        <v>58</v>
      </c>
      <c r="B11">
        <v>4620</v>
      </c>
      <c r="C11" s="51">
        <v>40860</v>
      </c>
      <c r="D11" t="s">
        <v>213</v>
      </c>
      <c r="E11" s="92">
        <v>9000</v>
      </c>
      <c r="F11" s="102"/>
      <c r="G11" s="92">
        <v>9000</v>
      </c>
    </row>
    <row r="12" spans="1:7">
      <c r="B12">
        <v>4622</v>
      </c>
      <c r="C12" s="51">
        <v>40860</v>
      </c>
      <c r="D12" t="s">
        <v>213</v>
      </c>
      <c r="E12" s="92">
        <v>9000</v>
      </c>
      <c r="F12" s="102"/>
      <c r="G12" s="92">
        <v>9000</v>
      </c>
    </row>
    <row r="13" spans="1:7">
      <c r="A13" t="s">
        <v>124</v>
      </c>
      <c r="B13">
        <v>4614</v>
      </c>
      <c r="C13" s="51">
        <v>40860</v>
      </c>
      <c r="D13" t="s">
        <v>210</v>
      </c>
      <c r="E13" s="92">
        <v>15000</v>
      </c>
      <c r="F13" s="102"/>
      <c r="G13" s="92">
        <v>15000</v>
      </c>
    </row>
    <row r="14" spans="1:7">
      <c r="A14" t="s">
        <v>77</v>
      </c>
      <c r="B14">
        <v>4610</v>
      </c>
      <c r="C14" s="51">
        <v>40860</v>
      </c>
      <c r="D14" t="s">
        <v>210</v>
      </c>
      <c r="E14" s="92">
        <v>15000</v>
      </c>
      <c r="F14" s="102"/>
      <c r="G14" s="92">
        <v>15000</v>
      </c>
    </row>
    <row r="15" spans="1:7">
      <c r="A15" t="s">
        <v>28</v>
      </c>
      <c r="B15">
        <v>4611</v>
      </c>
      <c r="C15" s="51">
        <v>40860</v>
      </c>
      <c r="D15" t="s">
        <v>210</v>
      </c>
      <c r="E15" s="92">
        <v>15000</v>
      </c>
      <c r="F15" s="102"/>
      <c r="G15" s="92">
        <v>15000</v>
      </c>
    </row>
    <row r="16" spans="1:7">
      <c r="A16" t="s">
        <v>27</v>
      </c>
      <c r="B16">
        <v>4613</v>
      </c>
      <c r="C16" s="51">
        <v>40860</v>
      </c>
      <c r="D16" t="s">
        <v>210</v>
      </c>
      <c r="E16" s="92">
        <v>15000</v>
      </c>
      <c r="F16" s="102"/>
      <c r="G16" s="92">
        <v>15000</v>
      </c>
    </row>
    <row r="17" spans="1:7">
      <c r="A17" t="s">
        <v>46</v>
      </c>
      <c r="B17">
        <v>4607</v>
      </c>
      <c r="C17" s="51">
        <v>40860</v>
      </c>
      <c r="D17" t="s">
        <v>187</v>
      </c>
      <c r="E17" s="92">
        <v>14750</v>
      </c>
      <c r="F17" s="102"/>
      <c r="G17" s="92">
        <v>14750</v>
      </c>
    </row>
    <row r="18" spans="1:7">
      <c r="A18" t="s">
        <v>113</v>
      </c>
      <c r="B18">
        <v>4601</v>
      </c>
      <c r="C18" s="51">
        <v>40860</v>
      </c>
      <c r="D18" t="s">
        <v>187</v>
      </c>
      <c r="E18" s="92">
        <v>14750</v>
      </c>
      <c r="F18" s="102"/>
      <c r="G18" s="92">
        <v>14750</v>
      </c>
    </row>
    <row r="19" spans="1:7">
      <c r="A19" t="s">
        <v>75</v>
      </c>
      <c r="B19">
        <v>4603</v>
      </c>
      <c r="C19" s="51">
        <v>40860</v>
      </c>
      <c r="D19" t="s">
        <v>187</v>
      </c>
      <c r="E19" s="92">
        <v>14750</v>
      </c>
      <c r="F19" s="102"/>
      <c r="G19" s="92">
        <v>14750</v>
      </c>
    </row>
    <row r="20" spans="1:7">
      <c r="A20" t="s">
        <v>73</v>
      </c>
      <c r="B20">
        <v>4604</v>
      </c>
      <c r="C20" s="51">
        <v>40859</v>
      </c>
      <c r="D20" t="s">
        <v>187</v>
      </c>
      <c r="E20" s="92">
        <v>14750</v>
      </c>
      <c r="F20" s="102"/>
      <c r="G20" s="92">
        <v>14750</v>
      </c>
    </row>
    <row r="21" spans="1:7">
      <c r="A21" t="s">
        <v>88</v>
      </c>
      <c r="B21">
        <v>4616</v>
      </c>
      <c r="C21" s="51">
        <v>40860</v>
      </c>
      <c r="D21" t="s">
        <v>243</v>
      </c>
      <c r="E21" s="92">
        <v>13500</v>
      </c>
      <c r="F21" s="102"/>
      <c r="G21" s="92">
        <v>13500</v>
      </c>
    </row>
    <row r="22" spans="1:7">
      <c r="A22" t="s">
        <v>25</v>
      </c>
      <c r="B22">
        <v>4606</v>
      </c>
      <c r="C22" s="51">
        <v>40860</v>
      </c>
      <c r="D22" t="s">
        <v>187</v>
      </c>
      <c r="E22" s="92">
        <v>12250</v>
      </c>
      <c r="F22" s="102"/>
      <c r="G22" s="92">
        <v>12250</v>
      </c>
    </row>
    <row r="23" spans="1:7">
      <c r="A23" t="s">
        <v>24</v>
      </c>
      <c r="B23">
        <v>4609</v>
      </c>
      <c r="C23" s="51">
        <v>40860</v>
      </c>
      <c r="D23" t="s">
        <v>190</v>
      </c>
      <c r="E23" s="92">
        <v>12000</v>
      </c>
      <c r="F23" s="102"/>
      <c r="G23" s="92">
        <v>12000</v>
      </c>
    </row>
    <row r="24" spans="1:7">
      <c r="A24" t="s">
        <v>123</v>
      </c>
      <c r="B24">
        <v>4608</v>
      </c>
      <c r="C24" s="51">
        <v>40860</v>
      </c>
      <c r="D24" t="s">
        <v>190</v>
      </c>
      <c r="E24" s="92">
        <v>12000</v>
      </c>
      <c r="F24" s="102"/>
      <c r="G24" s="92">
        <v>12000</v>
      </c>
    </row>
    <row r="25" spans="1:7">
      <c r="A25" t="s">
        <v>100</v>
      </c>
      <c r="B25">
        <v>4615</v>
      </c>
      <c r="C25" s="51">
        <v>40859</v>
      </c>
      <c r="D25" t="s">
        <v>243</v>
      </c>
      <c r="E25" s="92">
        <v>11500</v>
      </c>
      <c r="F25" s="102"/>
      <c r="G25" s="92">
        <v>11500</v>
      </c>
    </row>
    <row r="26" spans="1:7">
      <c r="A26" t="s">
        <v>111</v>
      </c>
      <c r="B26">
        <v>4621</v>
      </c>
      <c r="C26" s="51">
        <v>40860</v>
      </c>
      <c r="D26" t="s">
        <v>213</v>
      </c>
      <c r="E26" s="92">
        <v>9000</v>
      </c>
      <c r="F26" s="102"/>
      <c r="G26" s="92">
        <v>9000</v>
      </c>
    </row>
    <row r="27" spans="1:7">
      <c r="A27" t="s">
        <v>29</v>
      </c>
      <c r="B27">
        <v>4605</v>
      </c>
      <c r="C27" s="51">
        <v>40859</v>
      </c>
      <c r="D27" t="s">
        <v>187</v>
      </c>
      <c r="E27" s="92">
        <v>4750</v>
      </c>
      <c r="F27" s="102"/>
      <c r="G27" s="92">
        <v>4750</v>
      </c>
    </row>
    <row r="28" spans="1:7">
      <c r="A28" t="s">
        <v>47</v>
      </c>
      <c r="B28">
        <v>4617</v>
      </c>
      <c r="C28" s="51">
        <v>40860</v>
      </c>
      <c r="D28" t="s">
        <v>248</v>
      </c>
      <c r="E28" s="92">
        <v>2950</v>
      </c>
      <c r="F28" s="102"/>
      <c r="G28" s="92">
        <v>2950</v>
      </c>
    </row>
    <row r="29" spans="1:7">
      <c r="A29" t="s">
        <v>30</v>
      </c>
      <c r="B29">
        <v>4602</v>
      </c>
      <c r="C29" s="51">
        <v>40860</v>
      </c>
      <c r="D29" t="s">
        <v>187</v>
      </c>
      <c r="E29" s="92">
        <v>2550</v>
      </c>
      <c r="F29" s="102"/>
      <c r="G29" s="92">
        <v>2550</v>
      </c>
    </row>
    <row r="30" spans="1:7">
      <c r="A30" t="s">
        <v>96</v>
      </c>
      <c r="B30">
        <v>4612</v>
      </c>
      <c r="C30" s="51">
        <v>40860</v>
      </c>
      <c r="D30" t="s">
        <v>210</v>
      </c>
      <c r="E30" s="92">
        <v>2500</v>
      </c>
      <c r="F30" s="102"/>
      <c r="G30" s="92">
        <v>2500</v>
      </c>
    </row>
    <row r="31" spans="1:7">
      <c r="A31" t="s">
        <v>194</v>
      </c>
      <c r="B31">
        <v>4619</v>
      </c>
      <c r="C31" s="51">
        <v>40860</v>
      </c>
      <c r="D31" t="s">
        <v>248</v>
      </c>
      <c r="E31" s="92">
        <v>1000</v>
      </c>
      <c r="F31" s="102"/>
      <c r="G31" s="92">
        <v>1000</v>
      </c>
    </row>
    <row r="32" spans="1:7">
      <c r="A32" t="s">
        <v>193</v>
      </c>
      <c r="B32">
        <v>4618</v>
      </c>
      <c r="C32" s="51">
        <v>40860</v>
      </c>
      <c r="D32" t="s">
        <v>248</v>
      </c>
      <c r="E32" s="92">
        <v>1000</v>
      </c>
      <c r="F32" s="102"/>
      <c r="G32" s="92">
        <v>1000</v>
      </c>
    </row>
    <row r="33" spans="1:7">
      <c r="A33" t="s">
        <v>217</v>
      </c>
      <c r="B33" t="s">
        <v>62</v>
      </c>
      <c r="C33" s="51" t="s">
        <v>62</v>
      </c>
      <c r="D33" t="s">
        <v>62</v>
      </c>
      <c r="E33" s="92"/>
      <c r="F33" s="102">
        <v>0</v>
      </c>
      <c r="G33" s="92">
        <v>0</v>
      </c>
    </row>
    <row r="34" spans="1:7">
      <c r="A34" t="s">
        <v>59</v>
      </c>
      <c r="E34" s="92">
        <v>222000</v>
      </c>
      <c r="F34" s="102">
        <v>0</v>
      </c>
      <c r="G34" s="92">
        <v>222000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50"/>
  <sheetViews>
    <sheetView showGridLines="0" workbookViewId="0">
      <selection activeCell="A12" sqref="A12"/>
    </sheetView>
  </sheetViews>
  <sheetFormatPr baseColWidth="10" defaultColWidth="26.85546875" defaultRowHeight="12.75"/>
  <cols>
    <col min="1" max="1" width="62.42578125" style="4" customWidth="1"/>
    <col min="2" max="2" width="24" customWidth="1"/>
    <col min="3" max="3" width="22.42578125" customWidth="1"/>
    <col min="4" max="4" width="9.5703125" bestFit="1" customWidth="1"/>
    <col min="5" max="5" width="15.7109375" style="58" bestFit="1" customWidth="1"/>
    <col min="6" max="6" width="9.140625" bestFit="1" customWidth="1"/>
    <col min="7" max="8" width="25.85546875" bestFit="1" customWidth="1"/>
    <col min="9" max="9" width="25.85546875" customWidth="1"/>
    <col min="10" max="10" width="25.85546875" bestFit="1" customWidth="1"/>
    <col min="11" max="12" width="25.85546875" customWidth="1"/>
  </cols>
  <sheetData>
    <row r="1" spans="1:18" ht="18">
      <c r="A1" s="61" t="s">
        <v>177</v>
      </c>
      <c r="D1" s="61"/>
      <c r="E1" s="61"/>
      <c r="F1" s="61"/>
      <c r="G1" s="61"/>
      <c r="H1" s="61"/>
      <c r="I1" s="61"/>
    </row>
    <row r="2" spans="1:18" ht="18">
      <c r="A2" s="61"/>
      <c r="D2" s="61"/>
      <c r="E2" s="61"/>
      <c r="F2" s="61"/>
      <c r="G2" s="61"/>
      <c r="H2" s="61"/>
      <c r="I2" s="61"/>
    </row>
    <row r="3" spans="1:18" ht="18">
      <c r="A3" s="61"/>
      <c r="D3" s="61"/>
      <c r="E3" s="61"/>
      <c r="F3" s="61"/>
      <c r="G3" s="61"/>
      <c r="H3" s="61"/>
      <c r="I3" s="61"/>
    </row>
    <row r="4" spans="1:18" ht="18">
      <c r="A4" s="61"/>
      <c r="D4" s="61"/>
      <c r="E4" s="61"/>
      <c r="F4" s="61"/>
      <c r="G4" s="61"/>
      <c r="H4" s="61"/>
      <c r="I4" s="61"/>
    </row>
    <row r="6" spans="1:18">
      <c r="B6" s="6" t="s">
        <v>172</v>
      </c>
      <c r="E6"/>
    </row>
    <row r="7" spans="1:18" s="38" customFormat="1">
      <c r="A7" s="50" t="s">
        <v>6</v>
      </c>
      <c r="B7" t="s">
        <v>171</v>
      </c>
      <c r="C7" t="s">
        <v>173</v>
      </c>
      <c r="D7" t="s">
        <v>176</v>
      </c>
      <c r="E7" t="s">
        <v>174</v>
      </c>
      <c r="F7" t="s">
        <v>175</v>
      </c>
      <c r="G7"/>
      <c r="H7"/>
      <c r="I7"/>
      <c r="J7"/>
      <c r="K7"/>
      <c r="L7"/>
      <c r="M7"/>
      <c r="N7"/>
      <c r="O7"/>
      <c r="P7"/>
      <c r="Q7"/>
      <c r="R7"/>
    </row>
    <row r="8" spans="1:18">
      <c r="A8" t="s">
        <v>62</v>
      </c>
      <c r="B8" s="95"/>
      <c r="C8" s="95"/>
      <c r="D8" s="34"/>
      <c r="E8"/>
      <c r="F8" s="34">
        <f>+B8+C8-E8</f>
        <v>0</v>
      </c>
    </row>
    <row r="9" spans="1:18">
      <c r="A9" t="s">
        <v>213</v>
      </c>
      <c r="B9" s="95">
        <v>30000</v>
      </c>
      <c r="C9" s="95">
        <v>0</v>
      </c>
      <c r="D9" s="34"/>
      <c r="E9"/>
      <c r="F9" s="34">
        <f t="shared" ref="F9:F40" si="0">+B9+C9-E9</f>
        <v>30000</v>
      </c>
    </row>
    <row r="10" spans="1:18">
      <c r="A10" t="s">
        <v>187</v>
      </c>
      <c r="B10" s="95">
        <v>105000</v>
      </c>
      <c r="C10" s="95">
        <v>14000</v>
      </c>
      <c r="D10" s="60"/>
      <c r="E10"/>
      <c r="F10" s="34">
        <f t="shared" si="0"/>
        <v>119000</v>
      </c>
    </row>
    <row r="11" spans="1:18">
      <c r="A11" t="s">
        <v>190</v>
      </c>
      <c r="B11" s="95">
        <v>30000</v>
      </c>
      <c r="C11" s="95">
        <v>0</v>
      </c>
      <c r="D11" s="60"/>
      <c r="E11"/>
      <c r="F11" s="34">
        <f t="shared" si="0"/>
        <v>30000</v>
      </c>
    </row>
    <row r="12" spans="1:18">
      <c r="A12" t="s">
        <v>248</v>
      </c>
      <c r="B12" s="95">
        <v>17500</v>
      </c>
      <c r="C12" s="95">
        <v>4500</v>
      </c>
      <c r="D12" s="60"/>
      <c r="E12"/>
      <c r="F12" s="34">
        <f t="shared" si="0"/>
        <v>22000</v>
      </c>
    </row>
    <row r="13" spans="1:18">
      <c r="A13" t="s">
        <v>210</v>
      </c>
      <c r="B13" s="95">
        <v>75000</v>
      </c>
      <c r="C13" s="95">
        <v>15000</v>
      </c>
      <c r="D13" s="34"/>
      <c r="E13"/>
      <c r="F13" s="34">
        <f t="shared" si="0"/>
        <v>90000</v>
      </c>
    </row>
    <row r="14" spans="1:18">
      <c r="A14" t="s">
        <v>243</v>
      </c>
      <c r="B14" s="95">
        <v>30000</v>
      </c>
      <c r="C14" s="95">
        <v>0</v>
      </c>
      <c r="D14" s="34"/>
      <c r="E14"/>
      <c r="F14" s="34">
        <f t="shared" si="0"/>
        <v>30000</v>
      </c>
    </row>
    <row r="15" spans="1:18">
      <c r="A15"/>
      <c r="D15" s="34"/>
      <c r="E15"/>
      <c r="F15" s="34">
        <f t="shared" si="0"/>
        <v>0</v>
      </c>
    </row>
    <row r="16" spans="1:18">
      <c r="A16"/>
      <c r="D16" s="34"/>
      <c r="E16"/>
      <c r="F16" s="34">
        <f t="shared" si="0"/>
        <v>0</v>
      </c>
    </row>
    <row r="17" spans="1:6">
      <c r="A17"/>
      <c r="D17" s="34"/>
      <c r="E17"/>
      <c r="F17" s="34">
        <f t="shared" si="0"/>
        <v>0</v>
      </c>
    </row>
    <row r="18" spans="1:6">
      <c r="A18"/>
      <c r="D18" s="34"/>
      <c r="E18"/>
      <c r="F18" s="34">
        <f t="shared" si="0"/>
        <v>0</v>
      </c>
    </row>
    <row r="19" spans="1:6">
      <c r="A19"/>
      <c r="E19"/>
      <c r="F19" s="34">
        <f t="shared" si="0"/>
        <v>0</v>
      </c>
    </row>
    <row r="20" spans="1:6">
      <c r="A20"/>
      <c r="E20"/>
      <c r="F20" s="34">
        <f t="shared" si="0"/>
        <v>0</v>
      </c>
    </row>
    <row r="21" spans="1:6">
      <c r="A21"/>
      <c r="E21"/>
      <c r="F21" s="34">
        <f t="shared" si="0"/>
        <v>0</v>
      </c>
    </row>
    <row r="22" spans="1:6">
      <c r="A22"/>
      <c r="E22"/>
      <c r="F22" s="34">
        <f t="shared" si="0"/>
        <v>0</v>
      </c>
    </row>
    <row r="23" spans="1:6">
      <c r="A23"/>
      <c r="E23"/>
      <c r="F23" s="34">
        <f t="shared" si="0"/>
        <v>0</v>
      </c>
    </row>
    <row r="24" spans="1:6">
      <c r="A24"/>
      <c r="E24"/>
      <c r="F24" s="34">
        <f t="shared" si="0"/>
        <v>0</v>
      </c>
    </row>
    <row r="25" spans="1:6">
      <c r="A25"/>
      <c r="E25"/>
      <c r="F25" s="34">
        <f t="shared" si="0"/>
        <v>0</v>
      </c>
    </row>
    <row r="26" spans="1:6">
      <c r="A26"/>
      <c r="E26"/>
      <c r="F26" s="34">
        <f t="shared" si="0"/>
        <v>0</v>
      </c>
    </row>
    <row r="27" spans="1:6">
      <c r="A27"/>
      <c r="E27"/>
      <c r="F27" s="34">
        <f t="shared" si="0"/>
        <v>0</v>
      </c>
    </row>
    <row r="28" spans="1:6">
      <c r="A28"/>
      <c r="E28"/>
      <c r="F28" s="34">
        <f t="shared" si="0"/>
        <v>0</v>
      </c>
    </row>
    <row r="29" spans="1:6">
      <c r="A29"/>
      <c r="E29"/>
      <c r="F29" s="34">
        <f t="shared" si="0"/>
        <v>0</v>
      </c>
    </row>
    <row r="30" spans="1:6">
      <c r="A30"/>
      <c r="E30"/>
      <c r="F30" s="34">
        <f t="shared" si="0"/>
        <v>0</v>
      </c>
    </row>
    <row r="31" spans="1:6">
      <c r="A31"/>
      <c r="E31"/>
      <c r="F31" s="34">
        <f t="shared" si="0"/>
        <v>0</v>
      </c>
    </row>
    <row r="32" spans="1:6">
      <c r="A32"/>
      <c r="E32"/>
      <c r="F32" s="34">
        <f t="shared" si="0"/>
        <v>0</v>
      </c>
    </row>
    <row r="33" spans="1:6">
      <c r="A33"/>
      <c r="E33"/>
      <c r="F33" s="34">
        <f t="shared" si="0"/>
        <v>0</v>
      </c>
    </row>
    <row r="34" spans="1:6">
      <c r="A34"/>
      <c r="E34"/>
      <c r="F34" s="34">
        <f t="shared" si="0"/>
        <v>0</v>
      </c>
    </row>
    <row r="35" spans="1:6">
      <c r="A35"/>
      <c r="E35"/>
      <c r="F35" s="34">
        <f t="shared" si="0"/>
        <v>0</v>
      </c>
    </row>
    <row r="36" spans="1:6">
      <c r="A36"/>
      <c r="E36"/>
      <c r="F36" s="34">
        <f t="shared" si="0"/>
        <v>0</v>
      </c>
    </row>
    <row r="37" spans="1:6">
      <c r="A37"/>
      <c r="E37"/>
      <c r="F37" s="34">
        <f t="shared" si="0"/>
        <v>0</v>
      </c>
    </row>
    <row r="38" spans="1:6">
      <c r="A38"/>
      <c r="E38"/>
      <c r="F38" s="34">
        <f t="shared" si="0"/>
        <v>0</v>
      </c>
    </row>
    <row r="39" spans="1:6">
      <c r="A39"/>
      <c r="E39"/>
      <c r="F39" s="34">
        <f t="shared" si="0"/>
        <v>0</v>
      </c>
    </row>
    <row r="40" spans="1:6">
      <c r="A40"/>
      <c r="E40"/>
      <c r="F40" s="34">
        <f t="shared" si="0"/>
        <v>0</v>
      </c>
    </row>
    <row r="41" spans="1:6">
      <c r="A41"/>
      <c r="E41"/>
    </row>
    <row r="42" spans="1:6">
      <c r="A42"/>
      <c r="E42"/>
    </row>
    <row r="43" spans="1:6">
      <c r="A43"/>
      <c r="E43"/>
    </row>
    <row r="44" spans="1:6">
      <c r="A44"/>
      <c r="E44"/>
    </row>
    <row r="45" spans="1:6">
      <c r="A45"/>
      <c r="E45"/>
    </row>
    <row r="46" spans="1:6">
      <c r="A46"/>
      <c r="E46"/>
    </row>
    <row r="47" spans="1:6">
      <c r="A47"/>
      <c r="E47"/>
    </row>
    <row r="48" spans="1:6">
      <c r="A48"/>
      <c r="E48"/>
    </row>
    <row r="49" spans="1:5">
      <c r="A49"/>
      <c r="E49"/>
    </row>
    <row r="50" spans="1:5">
      <c r="A50"/>
      <c r="E50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86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7</vt:i4>
      </vt:variant>
    </vt:vector>
  </HeadingPairs>
  <TitlesOfParts>
    <vt:vector size="12" baseType="lpstr">
      <vt:lpstr>BOLETAS</vt:lpstr>
      <vt:lpstr>ARBITROS</vt:lpstr>
      <vt:lpstr>PROGRAMACION</vt:lpstr>
      <vt:lpstr>PLANILLA DE PAGOS</vt:lpstr>
      <vt:lpstr>resumen de cobros</vt:lpstr>
      <vt:lpstr>ARBITROS!Área_de_impresión</vt:lpstr>
      <vt:lpstr>BOLETAS!Área_de_impresión</vt:lpstr>
      <vt:lpstr>PROGRAMACION!Área_de_impresión</vt:lpstr>
      <vt:lpstr>'resumen de cobros'!Área_de_impresión</vt:lpstr>
      <vt:lpstr>Excel_BuiltIn__FilterDatabase_11</vt:lpstr>
      <vt:lpstr>ARBITROS!Títulos_a_imprimir</vt:lpstr>
      <vt:lpstr>PROGRAMACION!Títulos_a_imprimir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Mario Campos</dc:creator>
  <cp:lastModifiedBy>A.C.A.F</cp:lastModifiedBy>
  <cp:lastPrinted>2011-11-14T22:23:15Z</cp:lastPrinted>
  <dcterms:created xsi:type="dcterms:W3CDTF">2011-02-11T20:37:32Z</dcterms:created>
  <dcterms:modified xsi:type="dcterms:W3CDTF">2011-11-14T23:29:22Z</dcterms:modified>
</cp:coreProperties>
</file>