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hi\GitHub Repos\URLNet\output\test_results\"/>
    </mc:Choice>
  </mc:AlternateContent>
  <xr:revisionPtr revIDLastSave="0" documentId="13_ncr:1_{6C26AEC4-02BE-43C4-B165-967029B61110}" xr6:coauthVersionLast="47" xr6:coauthVersionMax="47" xr10:uidLastSave="{00000000-0000-0000-0000-000000000000}"/>
  <bookViews>
    <workbookView xWindow="-120" yWindow="-120" windowWidth="38640" windowHeight="21240" xr2:uid="{B2DB15BF-30D4-4546-8A98-36119C254D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9" i="1" l="1"/>
  <c r="P19" i="1"/>
  <c r="Q18" i="1"/>
  <c r="P18" i="1"/>
  <c r="P17" i="1"/>
  <c r="P16" i="1"/>
  <c r="P15" i="1"/>
  <c r="P14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7" i="1"/>
</calcChain>
</file>

<file path=xl/sharedStrings.xml><?xml version="1.0" encoding="utf-8"?>
<sst xmlns="http://schemas.openxmlformats.org/spreadsheetml/2006/main" count="31" uniqueCount="25">
  <si>
    <t>Figure</t>
  </si>
  <si>
    <t>decision_boundary</t>
  </si>
  <si>
    <t>TP</t>
  </si>
  <si>
    <t>FP</t>
  </si>
  <si>
    <t>TPR</t>
  </si>
  <si>
    <t>FPR</t>
  </si>
  <si>
    <t xml:space="preserve">Total number of instances: </t>
  </si>
  <si>
    <t xml:space="preserve">P: </t>
  </si>
  <si>
    <t xml:space="preserve">N: </t>
  </si>
  <si>
    <t>Table</t>
  </si>
  <si>
    <t>AUC:</t>
  </si>
  <si>
    <t>When the decision boundary is set to be 0</t>
  </si>
  <si>
    <t>TP:</t>
  </si>
  <si>
    <t>FN:</t>
  </si>
  <si>
    <t>FP:</t>
  </si>
  <si>
    <t>TN:</t>
  </si>
  <si>
    <t>Calculated Metrics</t>
  </si>
  <si>
    <t>FN</t>
  </si>
  <si>
    <t>TN</t>
  </si>
  <si>
    <t>Precision</t>
  </si>
  <si>
    <t>Recall</t>
  </si>
  <si>
    <t>F1</t>
  </si>
  <si>
    <t>Accuracy</t>
  </si>
  <si>
    <t>Matrix</t>
  </si>
  <si>
    <t>Decision Boundary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</si>
</sst>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08120-B830-4DD8-9E02-DB46E4232A35}">
  <dimension ref="A1:Q43"/>
  <sheetViews>
    <sheetView tabSelected="1" workbookViewId="0">
      <selection activeCell="U17" sqref="U17"/>
    </sheetView>
  </sheetViews>
  <sheetFormatPr defaultRowHeight="15" x14ac:dyDescent="0.25"/>
  <cols>
    <col min="1" max="1" width="25.28515625" bestFit="1" customWidth="1"/>
    <col min="2" max="2" width="12" bestFit="1" customWidth="1"/>
    <col min="15" max="15" width="17.85546875" bestFit="1" customWidth="1"/>
  </cols>
  <sheetData>
    <row r="1" spans="1:17" x14ac:dyDescent="0.25">
      <c r="A1" s="4" t="s">
        <v>6</v>
      </c>
      <c r="B1" s="4">
        <v>222099</v>
      </c>
    </row>
    <row r="2" spans="1:17" x14ac:dyDescent="0.25">
      <c r="A2" s="4" t="s">
        <v>7</v>
      </c>
      <c r="B2" s="4">
        <v>2297</v>
      </c>
    </row>
    <row r="3" spans="1:17" x14ac:dyDescent="0.25">
      <c r="A3" s="4" t="s">
        <v>8</v>
      </c>
      <c r="B3" s="4">
        <v>219802</v>
      </c>
    </row>
    <row r="5" spans="1:17" x14ac:dyDescent="0.25">
      <c r="A5" s="7" t="s">
        <v>0</v>
      </c>
      <c r="B5" s="7"/>
      <c r="C5" s="7"/>
      <c r="D5" s="7"/>
      <c r="E5" s="7"/>
      <c r="F5" s="11" t="s">
        <v>16</v>
      </c>
      <c r="G5" s="12"/>
      <c r="H5" s="12"/>
      <c r="I5" s="12"/>
      <c r="J5" s="12"/>
      <c r="K5" s="12"/>
    </row>
    <row r="6" spans="1:17" x14ac:dyDescent="0.25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6" t="s">
        <v>18</v>
      </c>
      <c r="G6" s="6" t="s">
        <v>17</v>
      </c>
      <c r="H6" s="6" t="s">
        <v>19</v>
      </c>
      <c r="I6" s="6" t="s">
        <v>20</v>
      </c>
      <c r="J6" s="6" t="s">
        <v>21</v>
      </c>
      <c r="K6" s="6" t="s">
        <v>22</v>
      </c>
    </row>
    <row r="7" spans="1:17" x14ac:dyDescent="0.25">
      <c r="A7" s="2">
        <v>0.96284245999999996</v>
      </c>
      <c r="B7" s="2">
        <v>2</v>
      </c>
      <c r="C7" s="2">
        <v>0</v>
      </c>
      <c r="D7" s="2">
        <v>8.7070091423595904E-4</v>
      </c>
      <c r="E7" s="2">
        <v>0</v>
      </c>
      <c r="F7" s="4">
        <f>$B$3 - C7</f>
        <v>219802</v>
      </c>
      <c r="G7" s="4">
        <f>$B$2-B7</f>
        <v>2295</v>
      </c>
      <c r="H7" s="4">
        <f>B7 / (B7 + C7)</f>
        <v>1</v>
      </c>
      <c r="I7" s="4">
        <f>B7 / (B7 + G7)</f>
        <v>8.7070091423595991E-4</v>
      </c>
      <c r="J7" s="4">
        <f>2*((H7*I7)/(H7+I7))</f>
        <v>1.7398869073510222E-3</v>
      </c>
      <c r="K7" s="4">
        <f>(B7+F7)/$B$1</f>
        <v>0.98966677022408922</v>
      </c>
    </row>
    <row r="8" spans="1:17" x14ac:dyDescent="0.25">
      <c r="A8" s="2">
        <v>0.93348383999999995</v>
      </c>
      <c r="B8" s="2">
        <v>116</v>
      </c>
      <c r="C8" s="2">
        <v>1</v>
      </c>
      <c r="D8" s="2">
        <v>5.0500653025685599E-2</v>
      </c>
      <c r="E8" s="3">
        <v>4.5495491396802503E-6</v>
      </c>
      <c r="F8" s="4">
        <f t="shared" ref="F8:F27" si="0">$B$3 - C8</f>
        <v>219801</v>
      </c>
      <c r="G8" s="4">
        <f t="shared" ref="G8:G27" si="1">$B$2-B8</f>
        <v>2181</v>
      </c>
      <c r="H8" s="4">
        <f t="shared" ref="H8:H27" si="2">B8 / (B8 + C8)</f>
        <v>0.99145299145299148</v>
      </c>
      <c r="I8" s="4">
        <f t="shared" ref="I8:I27" si="3">B8 / (B8 + G8)</f>
        <v>5.0500653025685675E-2</v>
      </c>
      <c r="J8" s="4">
        <f t="shared" ref="J8:J27" si="4">2*((H8*I8)/(H8+I8))</f>
        <v>9.6106048053024029E-2</v>
      </c>
      <c r="K8" s="4">
        <f t="shared" ref="K8:K27" si="5">(B8+F8)/$B$1</f>
        <v>0.99017555234377463</v>
      </c>
    </row>
    <row r="9" spans="1:17" x14ac:dyDescent="0.25">
      <c r="A9" s="2">
        <v>0.91470664999999995</v>
      </c>
      <c r="B9" s="2">
        <v>231</v>
      </c>
      <c r="C9" s="2">
        <v>3</v>
      </c>
      <c r="D9" s="2">
        <v>0.10056595559425301</v>
      </c>
      <c r="E9" s="3">
        <v>1.3648647419040699E-5</v>
      </c>
      <c r="F9" s="4">
        <f t="shared" si="0"/>
        <v>219799</v>
      </c>
      <c r="G9" s="4">
        <f t="shared" si="1"/>
        <v>2066</v>
      </c>
      <c r="H9" s="4">
        <f t="shared" si="2"/>
        <v>0.98717948717948723</v>
      </c>
      <c r="I9" s="4">
        <f t="shared" si="3"/>
        <v>0.10056595559425337</v>
      </c>
      <c r="J9" s="4">
        <f t="shared" si="4"/>
        <v>0.18253654681943896</v>
      </c>
      <c r="K9" s="4">
        <f t="shared" si="5"/>
        <v>0.99068433446345994</v>
      </c>
    </row>
    <row r="10" spans="1:17" x14ac:dyDescent="0.25">
      <c r="A10" s="2">
        <v>0.89211386000000004</v>
      </c>
      <c r="B10" s="2">
        <v>346</v>
      </c>
      <c r="C10" s="2">
        <v>4</v>
      </c>
      <c r="D10" s="2">
        <v>0.150631258162821</v>
      </c>
      <c r="E10" s="3">
        <v>1.8198196558721001E-5</v>
      </c>
      <c r="F10" s="4">
        <f t="shared" si="0"/>
        <v>219798</v>
      </c>
      <c r="G10" s="4">
        <f t="shared" si="1"/>
        <v>1951</v>
      </c>
      <c r="H10" s="4">
        <f t="shared" si="2"/>
        <v>0.98857142857142855</v>
      </c>
      <c r="I10" s="4">
        <f t="shared" si="3"/>
        <v>0.15063125816282108</v>
      </c>
      <c r="J10" s="4">
        <f t="shared" si="4"/>
        <v>0.26142803173403856</v>
      </c>
      <c r="K10" s="4">
        <f t="shared" si="5"/>
        <v>0.99119761907977977</v>
      </c>
    </row>
    <row r="11" spans="1:17" x14ac:dyDescent="0.25">
      <c r="A11" s="2">
        <v>0.86061500000000002</v>
      </c>
      <c r="B11" s="2">
        <v>461</v>
      </c>
      <c r="C11" s="2">
        <v>7</v>
      </c>
      <c r="D11" s="2">
        <v>0.200696560731388</v>
      </c>
      <c r="E11" s="3">
        <v>3.1846843977761802E-5</v>
      </c>
      <c r="F11" s="4">
        <f t="shared" si="0"/>
        <v>219795</v>
      </c>
      <c r="G11" s="4">
        <f t="shared" si="1"/>
        <v>1836</v>
      </c>
      <c r="H11" s="4">
        <f t="shared" si="2"/>
        <v>0.9850427350427351</v>
      </c>
      <c r="I11" s="4">
        <f t="shared" si="3"/>
        <v>0.20069656073138878</v>
      </c>
      <c r="J11" s="4">
        <f t="shared" si="4"/>
        <v>0.33345388788426761</v>
      </c>
      <c r="K11" s="4">
        <f t="shared" si="5"/>
        <v>0.99170189870283076</v>
      </c>
    </row>
    <row r="12" spans="1:17" x14ac:dyDescent="0.25">
      <c r="A12" s="2">
        <v>0.79206940000000003</v>
      </c>
      <c r="B12" s="2">
        <v>576</v>
      </c>
      <c r="C12" s="2">
        <v>8</v>
      </c>
      <c r="D12" s="2">
        <v>0.25076186329995598</v>
      </c>
      <c r="E12" s="3">
        <v>3.6396393117442003E-5</v>
      </c>
      <c r="F12" s="4">
        <f t="shared" si="0"/>
        <v>219794</v>
      </c>
      <c r="G12" s="4">
        <f t="shared" si="1"/>
        <v>1721</v>
      </c>
      <c r="H12" s="4">
        <f t="shared" si="2"/>
        <v>0.98630136986301364</v>
      </c>
      <c r="I12" s="4">
        <f t="shared" si="3"/>
        <v>0.25076186329995648</v>
      </c>
      <c r="J12" s="4">
        <f t="shared" si="4"/>
        <v>0.39986115931968069</v>
      </c>
      <c r="K12" s="4">
        <f t="shared" si="5"/>
        <v>0.99221518331915048</v>
      </c>
    </row>
    <row r="13" spans="1:17" x14ac:dyDescent="0.25">
      <c r="A13" s="2">
        <v>0.61772689999999997</v>
      </c>
      <c r="B13" s="2">
        <v>691</v>
      </c>
      <c r="C13" s="2">
        <v>21</v>
      </c>
      <c r="D13" s="2">
        <v>0.30082716586852398</v>
      </c>
      <c r="E13" s="3">
        <v>9.5540531933285393E-5</v>
      </c>
      <c r="F13" s="4">
        <f t="shared" si="0"/>
        <v>219781</v>
      </c>
      <c r="G13" s="4">
        <f t="shared" si="1"/>
        <v>1606</v>
      </c>
      <c r="H13" s="4">
        <f t="shared" si="2"/>
        <v>0.9705056179775281</v>
      </c>
      <c r="I13" s="4">
        <f t="shared" si="3"/>
        <v>0.30082716586852415</v>
      </c>
      <c r="J13" s="4">
        <f t="shared" si="4"/>
        <v>0.45928880026586905</v>
      </c>
      <c r="K13" s="4">
        <f t="shared" si="5"/>
        <v>0.99267443797585764</v>
      </c>
      <c r="O13" s="6" t="s">
        <v>24</v>
      </c>
      <c r="P13" s="7">
        <v>8.2654350000000001E-2</v>
      </c>
      <c r="Q13" s="7"/>
    </row>
    <row r="14" spans="1:17" x14ac:dyDescent="0.25">
      <c r="A14" s="2">
        <v>0.47222294999999997</v>
      </c>
      <c r="B14" s="2">
        <v>805</v>
      </c>
      <c r="C14" s="2">
        <v>57</v>
      </c>
      <c r="D14" s="2">
        <v>0.35045711797997298</v>
      </c>
      <c r="E14" s="2">
        <v>2.5932430096177402E-4</v>
      </c>
      <c r="F14" s="4">
        <f t="shared" si="0"/>
        <v>219745</v>
      </c>
      <c r="G14" s="4">
        <f t="shared" si="1"/>
        <v>1492</v>
      </c>
      <c r="H14" s="4">
        <f t="shared" si="2"/>
        <v>0.93387470997679811</v>
      </c>
      <c r="I14" s="4">
        <f t="shared" si="3"/>
        <v>0.35045711797997386</v>
      </c>
      <c r="J14" s="4">
        <f t="shared" si="4"/>
        <v>0.50965495409939854</v>
      </c>
      <c r="K14" s="4">
        <f t="shared" si="5"/>
        <v>0.99302563271333955</v>
      </c>
      <c r="O14" s="6" t="s">
        <v>22</v>
      </c>
      <c r="P14" s="7">
        <f>VLOOKUP($P$13,A:K, 11, 0)</f>
        <v>0.99264742299605135</v>
      </c>
      <c r="Q14" s="7"/>
    </row>
    <row r="15" spans="1:17" x14ac:dyDescent="0.25">
      <c r="A15" s="2">
        <v>0.18578834999999999</v>
      </c>
      <c r="B15" s="2">
        <v>920</v>
      </c>
      <c r="C15" s="2">
        <v>149</v>
      </c>
      <c r="D15" s="2">
        <v>0.40052242054854098</v>
      </c>
      <c r="E15" s="2">
        <v>6.7788282181235795E-4</v>
      </c>
      <c r="F15" s="4">
        <f t="shared" si="0"/>
        <v>219653</v>
      </c>
      <c r="G15" s="4">
        <f t="shared" si="1"/>
        <v>1377</v>
      </c>
      <c r="H15" s="4">
        <f t="shared" si="2"/>
        <v>0.86061739943872784</v>
      </c>
      <c r="I15" s="4">
        <f t="shared" si="3"/>
        <v>0.40052242054854159</v>
      </c>
      <c r="J15" s="4">
        <f t="shared" si="4"/>
        <v>0.54664289958407608</v>
      </c>
      <c r="K15" s="4">
        <f t="shared" si="5"/>
        <v>0.99312919013593037</v>
      </c>
      <c r="O15" s="6" t="s">
        <v>19</v>
      </c>
      <c r="P15" s="7">
        <f>VLOOKUP($P$13,A:K, 8, 0)</f>
        <v>0.73613086770981506</v>
      </c>
      <c r="Q15" s="7"/>
    </row>
    <row r="16" spans="1:17" x14ac:dyDescent="0.25">
      <c r="A16" s="9">
        <v>8.2654350000000001E-2</v>
      </c>
      <c r="B16" s="9">
        <v>1035</v>
      </c>
      <c r="C16" s="9">
        <v>371</v>
      </c>
      <c r="D16" s="9">
        <v>0.45058772311710898</v>
      </c>
      <c r="E16" s="9">
        <v>1.6878827308213699E-3</v>
      </c>
      <c r="F16" s="10">
        <f t="shared" si="0"/>
        <v>219431</v>
      </c>
      <c r="G16" s="10">
        <f t="shared" si="1"/>
        <v>1262</v>
      </c>
      <c r="H16" s="10">
        <f t="shared" si="2"/>
        <v>0.73613086770981506</v>
      </c>
      <c r="I16" s="10">
        <f t="shared" si="3"/>
        <v>0.45058772311710926</v>
      </c>
      <c r="J16" s="10">
        <f t="shared" si="4"/>
        <v>0.55900621118012428</v>
      </c>
      <c r="K16" s="10">
        <f t="shared" si="5"/>
        <v>0.99264742299605135</v>
      </c>
      <c r="O16" s="6" t="s">
        <v>20</v>
      </c>
      <c r="P16" s="7">
        <f>VLOOKUP($P$13,A:K, 9, 0)</f>
        <v>0.45058772311710926</v>
      </c>
      <c r="Q16" s="7"/>
    </row>
    <row r="17" spans="1:17" x14ac:dyDescent="0.25">
      <c r="A17" s="2">
        <v>5.0228941999999999E-2</v>
      </c>
      <c r="B17" s="2">
        <v>1150</v>
      </c>
      <c r="C17" s="2">
        <v>1118</v>
      </c>
      <c r="D17" s="2">
        <v>0.50065302568567605</v>
      </c>
      <c r="E17" s="2">
        <v>5.0863959381625204E-3</v>
      </c>
      <c r="F17" s="4">
        <f t="shared" si="0"/>
        <v>218684</v>
      </c>
      <c r="G17" s="4">
        <f t="shared" si="1"/>
        <v>1147</v>
      </c>
      <c r="H17" s="4">
        <f t="shared" si="2"/>
        <v>0.50705467372134039</v>
      </c>
      <c r="I17" s="4">
        <f t="shared" si="3"/>
        <v>0.50065302568567693</v>
      </c>
      <c r="J17" s="4">
        <f t="shared" si="4"/>
        <v>0.50383351588170866</v>
      </c>
      <c r="K17" s="4">
        <f t="shared" si="5"/>
        <v>0.98980184512312075</v>
      </c>
      <c r="O17" s="6" t="s">
        <v>21</v>
      </c>
      <c r="P17" s="7">
        <f>VLOOKUP($P$13,A:K, 10, 0)</f>
        <v>0.55900621118012428</v>
      </c>
      <c r="Q17" s="7"/>
    </row>
    <row r="18" spans="1:17" x14ac:dyDescent="0.25">
      <c r="A18" s="2">
        <v>3.5063863000000001E-2</v>
      </c>
      <c r="B18" s="2">
        <v>1265</v>
      </c>
      <c r="C18" s="2">
        <v>2831</v>
      </c>
      <c r="D18" s="2">
        <v>0.55071832825424405</v>
      </c>
      <c r="E18" s="2">
        <v>1.2879773614434801E-2</v>
      </c>
      <c r="F18" s="4">
        <f t="shared" si="0"/>
        <v>216971</v>
      </c>
      <c r="G18" s="4">
        <f t="shared" si="1"/>
        <v>1032</v>
      </c>
      <c r="H18" s="4">
        <f t="shared" si="2"/>
        <v>0.308837890625</v>
      </c>
      <c r="I18" s="4">
        <f t="shared" si="3"/>
        <v>0.55071832825424472</v>
      </c>
      <c r="J18" s="4">
        <f t="shared" si="4"/>
        <v>0.39574534647270454</v>
      </c>
      <c r="K18" s="4">
        <f t="shared" si="5"/>
        <v>0.9826068555013755</v>
      </c>
      <c r="O18" s="13" t="s">
        <v>23</v>
      </c>
      <c r="P18" s="4">
        <f>VLOOKUP($P$13,A:K, 2, 0)</f>
        <v>1035</v>
      </c>
      <c r="Q18" s="4">
        <f>VLOOKUP($P$13,A:K, 3, 0)</f>
        <v>371</v>
      </c>
    </row>
    <row r="19" spans="1:17" x14ac:dyDescent="0.25">
      <c r="A19" s="2">
        <v>2.5239716999999998E-2</v>
      </c>
      <c r="B19" s="2">
        <v>1380</v>
      </c>
      <c r="C19" s="2">
        <v>6421</v>
      </c>
      <c r="D19" s="2">
        <v>0.60078363082281205</v>
      </c>
      <c r="E19" s="2">
        <v>2.9212655025886901E-2</v>
      </c>
      <c r="F19" s="4">
        <f t="shared" si="0"/>
        <v>213381</v>
      </c>
      <c r="G19" s="4">
        <f t="shared" si="1"/>
        <v>917</v>
      </c>
      <c r="H19" s="4">
        <f t="shared" si="2"/>
        <v>0.17690039738495064</v>
      </c>
      <c r="I19" s="4">
        <f t="shared" si="3"/>
        <v>0.60078363082281239</v>
      </c>
      <c r="J19" s="4">
        <f t="shared" si="4"/>
        <v>0.27332144979203798</v>
      </c>
      <c r="K19" s="4">
        <f t="shared" si="5"/>
        <v>0.96696067969689192</v>
      </c>
      <c r="O19" s="14"/>
      <c r="P19" s="4">
        <f>VLOOKUP($P$13,A:K, 7, 0)</f>
        <v>1262</v>
      </c>
      <c r="Q19" s="4">
        <f>VLOOKUP($P$13,A:K, 6, 0)</f>
        <v>219431</v>
      </c>
    </row>
    <row r="20" spans="1:17" x14ac:dyDescent="0.25">
      <c r="A20" s="2">
        <v>1.9425007000000001E-2</v>
      </c>
      <c r="B20" s="2">
        <v>1495</v>
      </c>
      <c r="C20" s="2">
        <v>11574</v>
      </c>
      <c r="D20" s="2">
        <v>0.65084893339137995</v>
      </c>
      <c r="E20" s="2">
        <v>5.26564817426593E-2</v>
      </c>
      <c r="F20" s="4">
        <f t="shared" si="0"/>
        <v>208228</v>
      </c>
      <c r="G20" s="4">
        <f t="shared" si="1"/>
        <v>802</v>
      </c>
      <c r="H20" s="4">
        <f t="shared" si="2"/>
        <v>0.11439283801362002</v>
      </c>
      <c r="I20" s="4">
        <f t="shared" si="3"/>
        <v>0.65084893339138006</v>
      </c>
      <c r="J20" s="4">
        <f t="shared" si="4"/>
        <v>0.19458544839255498</v>
      </c>
      <c r="K20" s="4">
        <f t="shared" si="5"/>
        <v>0.94427710165286649</v>
      </c>
    </row>
    <row r="21" spans="1:17" x14ac:dyDescent="0.25">
      <c r="A21" s="2">
        <v>1.4863935E-2</v>
      </c>
      <c r="B21" s="2">
        <v>1609</v>
      </c>
      <c r="C21" s="2">
        <v>20286</v>
      </c>
      <c r="D21" s="2">
        <v>0.700478885502829</v>
      </c>
      <c r="E21" s="2">
        <v>9.2292153847553696E-2</v>
      </c>
      <c r="F21" s="4">
        <f t="shared" si="0"/>
        <v>199516</v>
      </c>
      <c r="G21" s="4">
        <f t="shared" si="1"/>
        <v>688</v>
      </c>
      <c r="H21" s="4">
        <f t="shared" si="2"/>
        <v>7.3487097510847227E-2</v>
      </c>
      <c r="I21" s="4">
        <f t="shared" si="3"/>
        <v>0.70047888550282977</v>
      </c>
      <c r="J21" s="4">
        <f t="shared" si="4"/>
        <v>0.13301917989417988</v>
      </c>
      <c r="K21" s="4">
        <f t="shared" si="5"/>
        <v>0.90556463559043487</v>
      </c>
    </row>
    <row r="22" spans="1:17" x14ac:dyDescent="0.25">
      <c r="A22" s="2">
        <v>1.1444835E-2</v>
      </c>
      <c r="B22" s="2">
        <v>1724</v>
      </c>
      <c r="C22" s="2">
        <v>33570</v>
      </c>
      <c r="D22" s="2">
        <v>0.750544188071397</v>
      </c>
      <c r="E22" s="2">
        <v>0.152728364619066</v>
      </c>
      <c r="F22" s="4">
        <f t="shared" si="0"/>
        <v>186232</v>
      </c>
      <c r="G22" s="4">
        <f t="shared" si="1"/>
        <v>573</v>
      </c>
      <c r="H22" s="4">
        <f t="shared" si="2"/>
        <v>4.8846829489431629E-2</v>
      </c>
      <c r="I22" s="4">
        <f t="shared" si="3"/>
        <v>0.75054418807139744</v>
      </c>
      <c r="J22" s="4">
        <f t="shared" si="4"/>
        <v>9.1724082892181633E-2</v>
      </c>
      <c r="K22" s="4">
        <f t="shared" si="5"/>
        <v>0.84627125741223508</v>
      </c>
    </row>
    <row r="23" spans="1:17" x14ac:dyDescent="0.25">
      <c r="A23" s="2">
        <v>9.1286089999999993E-3</v>
      </c>
      <c r="B23" s="2">
        <v>1839</v>
      </c>
      <c r="C23" s="2">
        <v>49441</v>
      </c>
      <c r="D23" s="2">
        <v>0.800609490639965</v>
      </c>
      <c r="E23" s="2">
        <v>0.224934259014931</v>
      </c>
      <c r="F23" s="4">
        <f t="shared" si="0"/>
        <v>170361</v>
      </c>
      <c r="G23" s="4">
        <f t="shared" si="1"/>
        <v>458</v>
      </c>
      <c r="H23" s="4">
        <f t="shared" si="2"/>
        <v>3.5861934477379093E-2</v>
      </c>
      <c r="I23" s="4">
        <f t="shared" si="3"/>
        <v>0.80060949063996523</v>
      </c>
      <c r="J23" s="4">
        <f t="shared" si="4"/>
        <v>6.8648860518506077E-2</v>
      </c>
      <c r="K23" s="4">
        <f t="shared" si="5"/>
        <v>0.77532992044088445</v>
      </c>
    </row>
    <row r="24" spans="1:17" x14ac:dyDescent="0.25">
      <c r="A24" s="2">
        <v>7.2435913999999999E-3</v>
      </c>
      <c r="B24" s="2">
        <v>1954</v>
      </c>
      <c r="C24" s="2">
        <v>70258</v>
      </c>
      <c r="D24" s="2">
        <v>0.85067479320853201</v>
      </c>
      <c r="E24" s="2">
        <v>0.31964222345565502</v>
      </c>
      <c r="F24" s="4">
        <f t="shared" si="0"/>
        <v>149544</v>
      </c>
      <c r="G24" s="4">
        <f t="shared" si="1"/>
        <v>343</v>
      </c>
      <c r="H24" s="4">
        <f t="shared" si="2"/>
        <v>2.7059214534980336E-2</v>
      </c>
      <c r="I24" s="4">
        <f t="shared" si="3"/>
        <v>0.8506747932085329</v>
      </c>
      <c r="J24" s="4">
        <f t="shared" si="4"/>
        <v>5.2450039592532444E-2</v>
      </c>
      <c r="K24" s="4">
        <f t="shared" si="5"/>
        <v>0.6821192351158718</v>
      </c>
    </row>
    <row r="25" spans="1:17" x14ac:dyDescent="0.25">
      <c r="A25" s="2">
        <v>5.4022226999999997E-3</v>
      </c>
      <c r="B25" s="2">
        <v>2069</v>
      </c>
      <c r="C25" s="2">
        <v>102296</v>
      </c>
      <c r="D25" s="2">
        <v>0.90074009577710001</v>
      </c>
      <c r="E25" s="2">
        <v>0.465400678792731</v>
      </c>
      <c r="F25" s="4">
        <f t="shared" si="0"/>
        <v>117506</v>
      </c>
      <c r="G25" s="4">
        <f t="shared" si="1"/>
        <v>228</v>
      </c>
      <c r="H25" s="4">
        <f t="shared" si="2"/>
        <v>1.9824653859052365E-2</v>
      </c>
      <c r="I25" s="4">
        <f t="shared" si="3"/>
        <v>0.90074009577710057</v>
      </c>
      <c r="J25" s="4">
        <f t="shared" si="4"/>
        <v>3.8795447300819408E-2</v>
      </c>
      <c r="K25" s="4">
        <f t="shared" si="5"/>
        <v>0.53838603505643878</v>
      </c>
    </row>
    <row r="26" spans="1:17" x14ac:dyDescent="0.25">
      <c r="A26" s="2">
        <v>3.9020029999999998E-3</v>
      </c>
      <c r="B26" s="2">
        <v>2184</v>
      </c>
      <c r="C26" s="2">
        <v>139162</v>
      </c>
      <c r="D26" s="2">
        <v>0.95080539834566802</v>
      </c>
      <c r="E26" s="2">
        <v>0.633124357376184</v>
      </c>
      <c r="F26" s="4">
        <f t="shared" si="0"/>
        <v>80640</v>
      </c>
      <c r="G26" s="4">
        <f t="shared" si="1"/>
        <v>113</v>
      </c>
      <c r="H26" s="4">
        <f t="shared" si="2"/>
        <v>1.5451445389328316E-2</v>
      </c>
      <c r="I26" s="4">
        <f t="shared" si="3"/>
        <v>0.95080539834566824</v>
      </c>
      <c r="J26" s="4">
        <f t="shared" si="4"/>
        <v>3.0408721622355424E-2</v>
      </c>
      <c r="K26" s="4">
        <f t="shared" si="5"/>
        <v>0.37291478124620103</v>
      </c>
    </row>
    <row r="27" spans="1:17" x14ac:dyDescent="0.25">
      <c r="A27" s="2">
        <v>4.2949171999999999E-4</v>
      </c>
      <c r="B27" s="2">
        <v>2297</v>
      </c>
      <c r="C27" s="2">
        <v>219802</v>
      </c>
      <c r="D27" s="2">
        <v>1</v>
      </c>
      <c r="E27" s="2">
        <v>1</v>
      </c>
      <c r="F27" s="4">
        <f t="shared" si="0"/>
        <v>0</v>
      </c>
      <c r="G27" s="4">
        <f t="shared" si="1"/>
        <v>0</v>
      </c>
      <c r="H27" s="4">
        <f t="shared" si="2"/>
        <v>1.0342234769179511E-2</v>
      </c>
      <c r="I27" s="4">
        <f t="shared" si="3"/>
        <v>1</v>
      </c>
      <c r="J27" s="4">
        <f t="shared" si="4"/>
        <v>2.0472735699388581E-2</v>
      </c>
      <c r="K27" s="4">
        <f t="shared" si="5"/>
        <v>1.0342234769179511E-2</v>
      </c>
    </row>
    <row r="29" spans="1:17" x14ac:dyDescent="0.25">
      <c r="A29" s="8" t="s">
        <v>9</v>
      </c>
      <c r="B29" s="8"/>
    </row>
    <row r="30" spans="1:17" x14ac:dyDescent="0.25">
      <c r="A30" s="5" t="s">
        <v>5</v>
      </c>
      <c r="B30" s="5" t="s">
        <v>4</v>
      </c>
    </row>
    <row r="31" spans="1:17" x14ac:dyDescent="0.25">
      <c r="A31" s="3">
        <v>1.0000000000000001E-5</v>
      </c>
      <c r="B31" s="2">
        <v>9.4906399651719597E-2</v>
      </c>
    </row>
    <row r="32" spans="1:17" x14ac:dyDescent="0.25">
      <c r="A32" s="2">
        <v>1E-4</v>
      </c>
      <c r="B32" s="2">
        <v>0.30082716586852398</v>
      </c>
    </row>
    <row r="33" spans="1:2" x14ac:dyDescent="0.25">
      <c r="A33" s="2">
        <v>1E-3</v>
      </c>
      <c r="B33" s="2">
        <v>0.42011319111884998</v>
      </c>
    </row>
    <row r="34" spans="1:2" x14ac:dyDescent="0.25">
      <c r="A34" s="2">
        <v>0.01</v>
      </c>
      <c r="B34" s="2">
        <v>0.53635176316935096</v>
      </c>
    </row>
    <row r="35" spans="1:2" x14ac:dyDescent="0.25">
      <c r="A35" s="2">
        <v>0.1</v>
      </c>
      <c r="B35" s="2">
        <v>0.707009142359599</v>
      </c>
    </row>
    <row r="36" spans="1:2" x14ac:dyDescent="0.25">
      <c r="A36" s="2">
        <v>1</v>
      </c>
      <c r="B36" s="2">
        <v>1</v>
      </c>
    </row>
    <row r="38" spans="1:2" x14ac:dyDescent="0.25">
      <c r="A38" s="4" t="s">
        <v>10</v>
      </c>
      <c r="B38" s="4">
        <v>0.87953376980985498</v>
      </c>
    </row>
    <row r="39" spans="1:2" x14ac:dyDescent="0.25">
      <c r="A39" s="7" t="s">
        <v>11</v>
      </c>
      <c r="B39" s="7"/>
    </row>
    <row r="40" spans="1:2" x14ac:dyDescent="0.25">
      <c r="A40" s="4" t="s">
        <v>12</v>
      </c>
      <c r="B40" s="4">
        <v>2297</v>
      </c>
    </row>
    <row r="41" spans="1:2" x14ac:dyDescent="0.25">
      <c r="A41" s="4" t="s">
        <v>13</v>
      </c>
      <c r="B41" s="4">
        <v>0</v>
      </c>
    </row>
    <row r="42" spans="1:2" x14ac:dyDescent="0.25">
      <c r="A42" s="4" t="s">
        <v>14</v>
      </c>
      <c r="B42" s="4">
        <v>219802</v>
      </c>
    </row>
    <row r="43" spans="1:2" x14ac:dyDescent="0.25">
      <c r="A43" s="4" t="s">
        <v>15</v>
      </c>
      <c r="B43" s="4">
        <v>0</v>
      </c>
    </row>
  </sheetData>
  <mergeCells count="10">
    <mergeCell ref="P13:Q13"/>
    <mergeCell ref="P14:Q14"/>
    <mergeCell ref="P15:Q15"/>
    <mergeCell ref="P16:Q16"/>
    <mergeCell ref="P17:Q17"/>
    <mergeCell ref="O18:O19"/>
    <mergeCell ref="A5:E5"/>
    <mergeCell ref="A29:B29"/>
    <mergeCell ref="A39:B39"/>
    <mergeCell ref="F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Phinehas Tan</dc:creator>
  <cp:lastModifiedBy>Phinehas Tan</cp:lastModifiedBy>
  <dcterms:created xsi:type="dcterms:W3CDTF">2025-08-20T12:17:59Z</dcterms:created>
  <dcterms:modified xsi:type="dcterms:W3CDTF">2025-08-21T03:07:15Z</dcterms:modified>
</cp:coreProperties>
</file>