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S B\"/>
    </mc:Choice>
  </mc:AlternateContent>
  <xr:revisionPtr revIDLastSave="0" documentId="13_ncr:1_{65849EE7-FC80-4BC3-8B32-38E644EA37B7}" xr6:coauthVersionLast="47" xr6:coauthVersionMax="47" xr10:uidLastSave="{00000000-0000-0000-0000-000000000000}"/>
  <bookViews>
    <workbookView xWindow="-110" yWindow="-110" windowWidth="19420" windowHeight="10300" tabRatio="850" xr2:uid="{957C219B-94CA-8644-84E4-2409D96891BC}"/>
  </bookViews>
  <sheets>
    <sheet name="Habitattypen" sheetId="9" r:id="rId1"/>
    <sheet name="Terrarien" sheetId="2" r:id="rId2"/>
    <sheet name="Unterarten" sheetId="8" r:id="rId3"/>
    <sheet name="Tiere" sheetId="1" r:id="rId4"/>
    <sheet name="Verbrauchsmittel" sheetId="12" r:id="rId5"/>
    <sheet name="Leuchtmittel" sheetId="4" r:id="rId6"/>
    <sheet name="Bodenbelag" sheetId="14" r:id="rId7"/>
    <sheet name="Pflanzen" sheetId="15" r:id="rId8"/>
    <sheet name="Wasserbecken" sheetId="17" r:id="rId9"/>
    <sheet name="Deko" sheetId="16" r:id="rId10"/>
    <sheet name="Arbeitsdiensttypen" sheetId="18" r:id="rId11"/>
    <sheet name="Arbeitsdienste" sheetId="21" r:id="rId12"/>
    <sheet name="Verbrauch" sheetId="13" r:id="rId13"/>
    <sheet name="Futter" sheetId="10" r:id="rId14"/>
    <sheet name="Tierpflege" sheetId="11" r:id="rId15"/>
    <sheet name="Terrariumpflege" sheetId="19" r:id="rId16"/>
    <sheet name="Lagerpflege" sheetId="20" r:id="rId17"/>
    <sheet name="Überblick" sheetId="5" r:id="rId18"/>
    <sheet name="Vorlage" sheetId="7" r:id="rId19"/>
  </sheets>
  <definedNames>
    <definedName name="_xlnm._FilterDatabase" localSheetId="14" hidden="1">Tierpflege!$A$4:$G$74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0" l="1"/>
  <c r="E5" i="20" s="1"/>
  <c r="B3" i="21"/>
  <c r="F5" i="21" s="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A3" i="12"/>
  <c r="H5" i="12" s="1"/>
  <c r="A3" i="11"/>
  <c r="L74" i="11" s="1"/>
  <c r="A3" i="19"/>
  <c r="F5" i="19" s="1"/>
  <c r="B3" i="18"/>
  <c r="H5" i="18" s="1"/>
  <c r="B3" i="17"/>
  <c r="H5" i="17" s="1"/>
  <c r="B3" i="16"/>
  <c r="H5" i="16" s="1"/>
  <c r="B3" i="14"/>
  <c r="G5" i="14" s="1"/>
  <c r="B3" i="15"/>
  <c r="G5" i="15" s="1"/>
  <c r="B3" i="4"/>
  <c r="G5" i="4" s="1"/>
  <c r="A3" i="13"/>
  <c r="I5" i="13" s="1"/>
  <c r="A3" i="10"/>
  <c r="E5" i="10" s="1"/>
  <c r="A3" i="9"/>
  <c r="H5" i="9" s="1"/>
  <c r="A3" i="2"/>
  <c r="K5" i="2" s="1"/>
  <c r="A3" i="8"/>
  <c r="L5" i="8" s="1"/>
  <c r="A23" i="5"/>
  <c r="A3" i="1"/>
  <c r="K5" i="1" s="1"/>
  <c r="A71" i="1"/>
  <c r="A72" i="1" s="1"/>
  <c r="A73" i="1" s="1"/>
  <c r="A74" i="1" s="1"/>
  <c r="A75" i="1" s="1"/>
  <c r="C78" i="11"/>
  <c r="C79" i="11" s="1"/>
  <c r="C80" i="11" s="1"/>
  <c r="C81" i="11" s="1"/>
  <c r="C82" i="11" s="1"/>
  <c r="C83" i="11" s="1"/>
  <c r="C84" i="11" s="1"/>
  <c r="C85" i="11" s="1"/>
  <c r="C86" i="11" s="1"/>
  <c r="C87" i="11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2" i="12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D100" i="13"/>
  <c r="D101" i="13" s="1"/>
  <c r="D102" i="13" s="1"/>
  <c r="D93" i="13"/>
  <c r="D94" i="13" s="1"/>
  <c r="D95" i="13" s="1"/>
  <c r="B89" i="13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A75" i="13"/>
  <c r="A76" i="13"/>
  <c r="A77" i="13"/>
  <c r="A78" i="13"/>
  <c r="A79" i="13"/>
  <c r="A80" i="13"/>
  <c r="A81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44" i="2"/>
  <c r="B45" i="2" s="1"/>
  <c r="B46" i="2" s="1"/>
  <c r="B47" i="2" s="1"/>
  <c r="B48" i="2" s="1"/>
  <c r="A6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B6" i="4"/>
  <c r="B7" i="4" s="1"/>
  <c r="B8" i="4" s="1"/>
  <c r="B9" i="4" s="1"/>
  <c r="B10" i="4" s="1"/>
  <c r="B11" i="4" s="1"/>
  <c r="B12" i="4" s="1"/>
  <c r="B13" i="4" s="1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6" i="8"/>
  <c r="A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F13" i="19" l="1"/>
  <c r="F12" i="19"/>
  <c r="F11" i="19"/>
  <c r="F10" i="19"/>
  <c r="F9" i="19"/>
  <c r="F8" i="19"/>
  <c r="F7" i="19"/>
  <c r="F14" i="19"/>
  <c r="F6" i="19"/>
  <c r="F112" i="21"/>
  <c r="F111" i="21"/>
  <c r="F110" i="21"/>
  <c r="F109" i="21"/>
  <c r="F108" i="21"/>
  <c r="F107" i="21"/>
  <c r="F114" i="21"/>
  <c r="F106" i="21"/>
  <c r="F113" i="21"/>
  <c r="F105" i="21"/>
  <c r="L11" i="11"/>
  <c r="L19" i="11"/>
  <c r="L27" i="11"/>
  <c r="L35" i="11"/>
  <c r="L43" i="11"/>
  <c r="L51" i="11"/>
  <c r="L59" i="11"/>
  <c r="L67" i="11"/>
  <c r="L12" i="11"/>
  <c r="L20" i="11"/>
  <c r="L28" i="11"/>
  <c r="L36" i="11"/>
  <c r="L44" i="11"/>
  <c r="L52" i="11"/>
  <c r="L60" i="11"/>
  <c r="L68" i="11"/>
  <c r="L13" i="11"/>
  <c r="L21" i="11"/>
  <c r="L29" i="11"/>
  <c r="L37" i="11"/>
  <c r="L45" i="11"/>
  <c r="L53" i="11"/>
  <c r="L61" i="11"/>
  <c r="L69" i="11"/>
  <c r="L6" i="11"/>
  <c r="L14" i="11"/>
  <c r="L22" i="11"/>
  <c r="L30" i="11"/>
  <c r="L38" i="11"/>
  <c r="L46" i="11"/>
  <c r="L54" i="11"/>
  <c r="L62" i="11"/>
  <c r="L70" i="11"/>
  <c r="L7" i="11"/>
  <c r="L15" i="11"/>
  <c r="L23" i="11"/>
  <c r="L31" i="11"/>
  <c r="L39" i="11"/>
  <c r="L47" i="11"/>
  <c r="L55" i="11"/>
  <c r="L63" i="11"/>
  <c r="L71" i="11"/>
  <c r="L8" i="11"/>
  <c r="L16" i="11"/>
  <c r="L24" i="11"/>
  <c r="L32" i="11"/>
  <c r="L40" i="11"/>
  <c r="L48" i="11"/>
  <c r="L56" i="11"/>
  <c r="L64" i="11"/>
  <c r="L72" i="11"/>
  <c r="L9" i="11"/>
  <c r="L17" i="11"/>
  <c r="L25" i="11"/>
  <c r="L33" i="11"/>
  <c r="L41" i="11"/>
  <c r="L49" i="11"/>
  <c r="L57" i="11"/>
  <c r="L65" i="11"/>
  <c r="L73" i="11"/>
  <c r="L10" i="11"/>
  <c r="L18" i="11"/>
  <c r="L26" i="11"/>
  <c r="L34" i="11"/>
  <c r="L42" i="11"/>
  <c r="L50" i="11"/>
  <c r="L58" i="11"/>
  <c r="L66" i="11"/>
  <c r="L5" i="11"/>
  <c r="F73" i="21"/>
  <c r="F81" i="21"/>
  <c r="F89" i="21"/>
  <c r="F97" i="21"/>
  <c r="F66" i="21"/>
  <c r="F74" i="21"/>
  <c r="F82" i="21"/>
  <c r="F90" i="21"/>
  <c r="F98" i="21"/>
  <c r="F67" i="21"/>
  <c r="F75" i="21"/>
  <c r="F83" i="21"/>
  <c r="F91" i="21"/>
  <c r="F99" i="21"/>
  <c r="F68" i="21"/>
  <c r="F76" i="21"/>
  <c r="F84" i="21"/>
  <c r="F92" i="21"/>
  <c r="F100" i="21"/>
  <c r="F69" i="21"/>
  <c r="F77" i="21"/>
  <c r="F85" i="21"/>
  <c r="F93" i="21"/>
  <c r="F101" i="21"/>
  <c r="F70" i="21"/>
  <c r="F78" i="21"/>
  <c r="F86" i="21"/>
  <c r="F94" i="21"/>
  <c r="F102" i="21"/>
  <c r="F71" i="21"/>
  <c r="F79" i="21"/>
  <c r="F87" i="21"/>
  <c r="F95" i="21"/>
  <c r="F103" i="21"/>
  <c r="F72" i="21"/>
  <c r="F80" i="21"/>
  <c r="F88" i="21"/>
  <c r="F96" i="21"/>
  <c r="F104" i="21"/>
  <c r="H12" i="9"/>
  <c r="H13" i="9"/>
  <c r="H6" i="9"/>
  <c r="H14" i="9"/>
  <c r="H7" i="9"/>
  <c r="H15" i="9"/>
  <c r="H8" i="9"/>
  <c r="H16" i="9"/>
  <c r="H9" i="9"/>
  <c r="H17" i="9"/>
  <c r="H10" i="9"/>
  <c r="H18" i="9"/>
  <c r="H11" i="9"/>
  <c r="H19" i="9"/>
  <c r="F11" i="21"/>
  <c r="F18" i="21"/>
  <c r="F19" i="21"/>
  <c r="F26" i="21"/>
  <c r="F34" i="21"/>
  <c r="F42" i="21"/>
  <c r="F50" i="21"/>
  <c r="F10" i="21"/>
  <c r="F58" i="21"/>
  <c r="F27" i="21"/>
  <c r="F35" i="21"/>
  <c r="F43" i="21"/>
  <c r="F51" i="21"/>
  <c r="F59" i="21"/>
  <c r="F12" i="21"/>
  <c r="F20" i="21"/>
  <c r="F28" i="21"/>
  <c r="F36" i="21"/>
  <c r="F44" i="21"/>
  <c r="F52" i="21"/>
  <c r="F60" i="21"/>
  <c r="F13" i="21"/>
  <c r="F21" i="21"/>
  <c r="F29" i="21"/>
  <c r="F37" i="21"/>
  <c r="F45" i="21"/>
  <c r="F53" i="21"/>
  <c r="F61" i="21"/>
  <c r="F6" i="21"/>
  <c r="F14" i="21"/>
  <c r="F22" i="21"/>
  <c r="F30" i="21"/>
  <c r="F38" i="21"/>
  <c r="F46" i="21"/>
  <c r="F54" i="21"/>
  <c r="F62" i="21"/>
  <c r="F7" i="21"/>
  <c r="F15" i="21"/>
  <c r="F23" i="21"/>
  <c r="F31" i="21"/>
  <c r="F39" i="21"/>
  <c r="F47" i="21"/>
  <c r="F55" i="21"/>
  <c r="F63" i="21"/>
  <c r="F8" i="21"/>
  <c r="F16" i="21"/>
  <c r="F24" i="21"/>
  <c r="F32" i="21"/>
  <c r="F40" i="21"/>
  <c r="F48" i="21"/>
  <c r="F56" i="21"/>
  <c r="F64" i="21"/>
  <c r="F9" i="21"/>
  <c r="F17" i="21"/>
  <c r="F25" i="21"/>
  <c r="F33" i="21"/>
  <c r="F41" i="21"/>
  <c r="F49" i="21"/>
  <c r="F57" i="21"/>
  <c r="F65" i="21"/>
  <c r="H6" i="18"/>
  <c r="H14" i="18"/>
  <c r="H22" i="18"/>
  <c r="H30" i="18"/>
  <c r="H38" i="18"/>
  <c r="H7" i="18"/>
  <c r="H15" i="18"/>
  <c r="H23" i="18"/>
  <c r="H31" i="18"/>
  <c r="H39" i="18"/>
  <c r="H8" i="18"/>
  <c r="H16" i="18"/>
  <c r="H24" i="18"/>
  <c r="H32" i="18"/>
  <c r="H40" i="18"/>
  <c r="H9" i="18"/>
  <c r="H17" i="18"/>
  <c r="H25" i="18"/>
  <c r="H33" i="18"/>
  <c r="H41" i="18"/>
  <c r="H10" i="18"/>
  <c r="H18" i="18"/>
  <c r="H26" i="18"/>
  <c r="H34" i="18"/>
  <c r="H42" i="18"/>
  <c r="H11" i="18"/>
  <c r="H19" i="18"/>
  <c r="H27" i="18"/>
  <c r="H35" i="18"/>
  <c r="H43" i="18"/>
  <c r="H12" i="18"/>
  <c r="H20" i="18"/>
  <c r="H28" i="18"/>
  <c r="H36" i="18"/>
  <c r="H44" i="18"/>
  <c r="H13" i="18"/>
  <c r="H21" i="18"/>
  <c r="H29" i="18"/>
  <c r="H37" i="18"/>
  <c r="H45" i="18"/>
  <c r="E7" i="10"/>
  <c r="E15" i="10"/>
  <c r="E23" i="10"/>
  <c r="E31" i="10"/>
  <c r="E8" i="10"/>
  <c r="E16" i="10"/>
  <c r="E24" i="10"/>
  <c r="E32" i="10"/>
  <c r="E9" i="10"/>
  <c r="E17" i="10"/>
  <c r="E25" i="10"/>
  <c r="E33" i="10"/>
  <c r="E10" i="10"/>
  <c r="E18" i="10"/>
  <c r="E26" i="10"/>
  <c r="E34" i="10"/>
  <c r="E11" i="10"/>
  <c r="E19" i="10"/>
  <c r="E27" i="10"/>
  <c r="E35" i="10"/>
  <c r="E12" i="10"/>
  <c r="E20" i="10"/>
  <c r="E28" i="10"/>
  <c r="E36" i="10"/>
  <c r="E13" i="10"/>
  <c r="E21" i="10"/>
  <c r="E29" i="10"/>
  <c r="E37" i="10"/>
  <c r="E6" i="10"/>
  <c r="E14" i="10"/>
  <c r="E22" i="10"/>
  <c r="E30" i="10"/>
  <c r="E38" i="10"/>
  <c r="H8" i="16"/>
  <c r="H9" i="16"/>
  <c r="H10" i="16"/>
  <c r="H11" i="16"/>
  <c r="H12" i="16"/>
  <c r="H13" i="16"/>
  <c r="H6" i="16"/>
  <c r="H14" i="16"/>
  <c r="H7" i="16"/>
  <c r="H15" i="16"/>
  <c r="G6" i="15"/>
  <c r="G7" i="15"/>
  <c r="G8" i="15"/>
  <c r="G9" i="15"/>
  <c r="G10" i="15"/>
  <c r="G11" i="15"/>
  <c r="G6" i="4"/>
  <c r="G7" i="4"/>
  <c r="G8" i="4"/>
  <c r="G9" i="4"/>
  <c r="G10" i="4"/>
  <c r="G11" i="4"/>
  <c r="G12" i="4"/>
  <c r="G13" i="4"/>
  <c r="H9" i="12"/>
  <c r="H15" i="12"/>
  <c r="H32" i="12"/>
  <c r="H33" i="12"/>
  <c r="H16" i="12"/>
  <c r="H39" i="12"/>
  <c r="H17" i="12"/>
  <c r="H40" i="12"/>
  <c r="H23" i="12"/>
  <c r="H41" i="12"/>
  <c r="H24" i="12"/>
  <c r="H47" i="12"/>
  <c r="H7" i="12"/>
  <c r="H25" i="12"/>
  <c r="H48" i="12"/>
  <c r="H8" i="12"/>
  <c r="H31" i="12"/>
  <c r="H49" i="12"/>
  <c r="H10" i="12"/>
  <c r="H18" i="12"/>
  <c r="H26" i="12"/>
  <c r="H34" i="12"/>
  <c r="H42" i="12"/>
  <c r="H50" i="12"/>
  <c r="H11" i="12"/>
  <c r="H19" i="12"/>
  <c r="H27" i="12"/>
  <c r="H35" i="12"/>
  <c r="H43" i="12"/>
  <c r="H51" i="12"/>
  <c r="H12" i="12"/>
  <c r="H20" i="12"/>
  <c r="H28" i="12"/>
  <c r="H36" i="12"/>
  <c r="H44" i="12"/>
  <c r="H52" i="12"/>
  <c r="H13" i="12"/>
  <c r="H21" i="12"/>
  <c r="H29" i="12"/>
  <c r="H37" i="12"/>
  <c r="H45" i="12"/>
  <c r="H53" i="12"/>
  <c r="H6" i="12"/>
  <c r="H14" i="12"/>
  <c r="H22" i="12"/>
  <c r="H30" i="12"/>
  <c r="H38" i="12"/>
  <c r="H46" i="12"/>
  <c r="H54" i="12"/>
  <c r="K8" i="1"/>
  <c r="K24" i="1"/>
  <c r="K40" i="1"/>
  <c r="K9" i="1"/>
  <c r="K25" i="1"/>
  <c r="K41" i="1"/>
  <c r="K10" i="1"/>
  <c r="K26" i="1"/>
  <c r="K42" i="1"/>
  <c r="K15" i="1"/>
  <c r="K31" i="1"/>
  <c r="K47" i="1"/>
  <c r="K16" i="1"/>
  <c r="K32" i="1"/>
  <c r="K48" i="1"/>
  <c r="K17" i="1"/>
  <c r="K33" i="1"/>
  <c r="K49" i="1"/>
  <c r="K18" i="1"/>
  <c r="K34" i="1"/>
  <c r="K50" i="1"/>
  <c r="K7" i="1"/>
  <c r="K23" i="1"/>
  <c r="K39" i="1"/>
  <c r="K11" i="1"/>
  <c r="K19" i="1"/>
  <c r="K27" i="1"/>
  <c r="K35" i="1"/>
  <c r="K43" i="1"/>
  <c r="K51" i="1"/>
  <c r="K12" i="1"/>
  <c r="K20" i="1"/>
  <c r="K28" i="1"/>
  <c r="K36" i="1"/>
  <c r="K44" i="1"/>
  <c r="K52" i="1"/>
  <c r="K13" i="1"/>
  <c r="K21" i="1"/>
  <c r="K29" i="1"/>
  <c r="K37" i="1"/>
  <c r="K45" i="1"/>
  <c r="K53" i="1"/>
  <c r="K6" i="1"/>
  <c r="K14" i="1"/>
  <c r="K22" i="1"/>
  <c r="K30" i="1"/>
  <c r="K38" i="1"/>
  <c r="K46" i="1"/>
  <c r="K54" i="1"/>
  <c r="L10" i="8"/>
  <c r="L18" i="8"/>
  <c r="L6" i="8"/>
  <c r="L14" i="8"/>
  <c r="L24" i="8"/>
  <c r="E37" i="20"/>
  <c r="E29" i="20"/>
  <c r="E21" i="20"/>
  <c r="E13" i="20"/>
  <c r="E36" i="20"/>
  <c r="E28" i="20"/>
  <c r="E20" i="20"/>
  <c r="E12" i="20"/>
  <c r="E43" i="20"/>
  <c r="E35" i="20"/>
  <c r="E27" i="20"/>
  <c r="E19" i="20"/>
  <c r="E11" i="20"/>
  <c r="E42" i="20"/>
  <c r="E34" i="20"/>
  <c r="E26" i="20"/>
  <c r="E18" i="20"/>
  <c r="E10" i="20"/>
  <c r="E41" i="20"/>
  <c r="E33" i="20"/>
  <c r="E25" i="20"/>
  <c r="E17" i="20"/>
  <c r="E9" i="20"/>
  <c r="E40" i="20"/>
  <c r="E32" i="20"/>
  <c r="E24" i="20"/>
  <c r="E16" i="20"/>
  <c r="E8" i="20"/>
  <c r="E39" i="20"/>
  <c r="E31" i="20"/>
  <c r="E23" i="20"/>
  <c r="E15" i="20"/>
  <c r="E7" i="20"/>
  <c r="E38" i="20"/>
  <c r="E30" i="20"/>
  <c r="E22" i="20"/>
  <c r="E14" i="20"/>
  <c r="E6" i="20"/>
  <c r="H10" i="17"/>
  <c r="H9" i="17"/>
  <c r="H8" i="17"/>
  <c r="H7" i="17"/>
  <c r="H6" i="17"/>
  <c r="G10" i="14"/>
  <c r="G9" i="14"/>
  <c r="G8" i="14"/>
  <c r="G7" i="14"/>
  <c r="G6" i="14"/>
  <c r="I85" i="13"/>
  <c r="I77" i="13"/>
  <c r="I69" i="13"/>
  <c r="I61" i="13"/>
  <c r="I53" i="13"/>
  <c r="I45" i="13"/>
  <c r="I37" i="13"/>
  <c r="I29" i="13"/>
  <c r="I21" i="13"/>
  <c r="I13" i="13"/>
  <c r="I84" i="13"/>
  <c r="I76" i="13"/>
  <c r="I68" i="13"/>
  <c r="I60" i="13"/>
  <c r="I52" i="13"/>
  <c r="I44" i="13"/>
  <c r="I36" i="13"/>
  <c r="I28" i="13"/>
  <c r="I20" i="13"/>
  <c r="I12" i="13"/>
  <c r="I83" i="13"/>
  <c r="I75" i="13"/>
  <c r="I67" i="13"/>
  <c r="I59" i="13"/>
  <c r="I51" i="13"/>
  <c r="I43" i="13"/>
  <c r="I35" i="13"/>
  <c r="I27" i="13"/>
  <c r="I19" i="13"/>
  <c r="I11" i="13"/>
  <c r="I82" i="13"/>
  <c r="I74" i="13"/>
  <c r="I66" i="13"/>
  <c r="I58" i="13"/>
  <c r="I50" i="13"/>
  <c r="I42" i="13"/>
  <c r="I34" i="13"/>
  <c r="I26" i="13"/>
  <c r="I18" i="13"/>
  <c r="I10" i="13"/>
  <c r="I81" i="13"/>
  <c r="I73" i="13"/>
  <c r="I65" i="13"/>
  <c r="I57" i="13"/>
  <c r="I49" i="13"/>
  <c r="I41" i="13"/>
  <c r="I33" i="13"/>
  <c r="I25" i="13"/>
  <c r="I17" i="13"/>
  <c r="I9" i="13"/>
  <c r="I80" i="13"/>
  <c r="I72" i="13"/>
  <c r="I64" i="13"/>
  <c r="I56" i="13"/>
  <c r="I48" i="13"/>
  <c r="I40" i="13"/>
  <c r="I32" i="13"/>
  <c r="I24" i="13"/>
  <c r="I16" i="13"/>
  <c r="I8" i="13"/>
  <c r="I79" i="13"/>
  <c r="I71" i="13"/>
  <c r="I63" i="13"/>
  <c r="I55" i="13"/>
  <c r="I47" i="13"/>
  <c r="I39" i="13"/>
  <c r="I31" i="13"/>
  <c r="I23" i="13"/>
  <c r="I15" i="13"/>
  <c r="I7" i="13"/>
  <c r="I78" i="13"/>
  <c r="I70" i="13"/>
  <c r="I62" i="13"/>
  <c r="I54" i="13"/>
  <c r="I46" i="13"/>
  <c r="I38" i="13"/>
  <c r="I30" i="13"/>
  <c r="I22" i="13"/>
  <c r="I14" i="13"/>
  <c r="I6" i="13"/>
  <c r="K37" i="2"/>
  <c r="K29" i="2"/>
  <c r="K21" i="2"/>
  <c r="K13" i="2"/>
  <c r="K36" i="2"/>
  <c r="K28" i="2"/>
  <c r="K20" i="2"/>
  <c r="K12" i="2"/>
  <c r="K35" i="2"/>
  <c r="K27" i="2"/>
  <c r="K19" i="2"/>
  <c r="K11" i="2"/>
  <c r="K34" i="2"/>
  <c r="K26" i="2"/>
  <c r="K18" i="2"/>
  <c r="K10" i="2"/>
  <c r="K33" i="2"/>
  <c r="K25" i="2"/>
  <c r="K17" i="2"/>
  <c r="K9" i="2"/>
  <c r="K32" i="2"/>
  <c r="K24" i="2"/>
  <c r="K16" i="2"/>
  <c r="K8" i="2"/>
  <c r="K39" i="2"/>
  <c r="K31" i="2"/>
  <c r="K23" i="2"/>
  <c r="K15" i="2"/>
  <c r="K7" i="2"/>
  <c r="K38" i="2"/>
  <c r="K30" i="2"/>
  <c r="K22" i="2"/>
  <c r="K14" i="2"/>
  <c r="K6" i="2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L16" i="8" l="1"/>
  <c r="L21" i="8"/>
  <c r="L17" i="8"/>
  <c r="L8" i="8"/>
  <c r="L13" i="8"/>
  <c r="L9" i="8"/>
  <c r="L23" i="8"/>
  <c r="L20" i="8"/>
  <c r="L15" i="8"/>
  <c r="L12" i="8"/>
  <c r="L7" i="8"/>
  <c r="L19" i="8"/>
  <c r="L22" i="8"/>
  <c r="L11" i="8"/>
</calcChain>
</file>

<file path=xl/sharedStrings.xml><?xml version="1.0" encoding="utf-8"?>
<sst xmlns="http://schemas.openxmlformats.org/spreadsheetml/2006/main" count="1253" uniqueCount="397">
  <si>
    <t>Wüste</t>
  </si>
  <si>
    <t>Regenwald</t>
  </si>
  <si>
    <t>Überblicksseite:</t>
  </si>
  <si>
    <t>je Tabellenreiter eine Tabelle</t>
  </si>
  <si>
    <t>innerhalb der Reiter: Vorschläge für Eigenschaften der Tabellen (Spalten) -&gt; BITTE ERGÄNZEN</t>
  </si>
  <si>
    <t>innerhalb der Reiter: DATEN EINFÜGEN SOWEIT VORHANDEN BZW. VERIFIZIERBAR</t>
  </si>
  <si>
    <t>innerhalb der Reiter: FRAGEN FORMULIEREN, DIE ANSÄTZE ZUR AUSWERTUNG DER DATEN SPÄTER LIEFERN</t>
  </si>
  <si>
    <t>ZUSÄTZLICHE REITER ANLEGEN (NACH BEDARF) UND MIT SPALTEN FÜLLEN</t>
  </si>
  <si>
    <t>Exo</t>
  </si>
  <si>
    <t>Terra</t>
  </si>
  <si>
    <t>Diva</t>
  </si>
  <si>
    <t>Kleopatra</t>
  </si>
  <si>
    <t>Caesar</t>
  </si>
  <si>
    <t>Tiana</t>
  </si>
  <si>
    <t>Avery</t>
  </si>
  <si>
    <t>Walburga</t>
  </si>
  <si>
    <t>Cola</t>
  </si>
  <si>
    <t>Lola</t>
  </si>
  <si>
    <t>Belle</t>
  </si>
  <si>
    <t>Diego</t>
  </si>
  <si>
    <t>Variana</t>
  </si>
  <si>
    <t>Stonki</t>
  </si>
  <si>
    <t>Wutz</t>
  </si>
  <si>
    <t>Lord</t>
  </si>
  <si>
    <t>Blue</t>
  </si>
  <si>
    <t>Kiwi</t>
  </si>
  <si>
    <t>Charlie</t>
  </si>
  <si>
    <t>Yoshie</t>
  </si>
  <si>
    <t>Faxe</t>
  </si>
  <si>
    <t>Snore</t>
  </si>
  <si>
    <t>Sparta</t>
  </si>
  <si>
    <t>Malte</t>
  </si>
  <si>
    <t>Golden Dragon</t>
  </si>
  <si>
    <t>Riegel</t>
  </si>
  <si>
    <t>Ritter</t>
  </si>
  <si>
    <t>Sport</t>
  </si>
  <si>
    <t>Schoko</t>
  </si>
  <si>
    <t>Lennon</t>
  </si>
  <si>
    <t>Mc Cartney</t>
  </si>
  <si>
    <t>Harrison</t>
  </si>
  <si>
    <t>Star</t>
  </si>
  <si>
    <t>Stachelleguan</t>
  </si>
  <si>
    <t>Ritteranolis</t>
  </si>
  <si>
    <t>Grüne Wasseragame</t>
  </si>
  <si>
    <t>Chamäleon</t>
  </si>
  <si>
    <t>Leopardengecko</t>
  </si>
  <si>
    <t>Europäische Sumpfschildkröte</t>
  </si>
  <si>
    <t>Wüsten-Halsbandleguan</t>
  </si>
  <si>
    <t>Zwergbartagame</t>
  </si>
  <si>
    <t>Bartagame</t>
  </si>
  <si>
    <t>Sudan-Schildechse</t>
  </si>
  <si>
    <t>Kornnatter</t>
  </si>
  <si>
    <t>Madagaskar-Taggecko</t>
  </si>
  <si>
    <t>M</t>
  </si>
  <si>
    <t>W</t>
  </si>
  <si>
    <t>Bartagamengruppe</t>
  </si>
  <si>
    <t>UV-Flood Plus</t>
  </si>
  <si>
    <t>Gibt es Arbeitsteilung in der AG (Aufteilung der Tiere, spezielle Dienste)</t>
  </si>
  <si>
    <t>Zweck:</t>
  </si>
  <si>
    <t>Futterkauf</t>
  </si>
  <si>
    <t>Anwesenheitsbuchführung über Webuntis möglich -&gt; Vertretungsdienste?</t>
  </si>
  <si>
    <t>Dienste (zeitliche Verantwortlichkeiten mit Stellvertreter?)</t>
  </si>
  <si>
    <t>1. Wochenaufgabe: ER formulieren, Anforderungsliste nach persönlichen Vorlieben durchgehen</t>
  </si>
  <si>
    <t>Starr</t>
  </si>
  <si>
    <t>Verknüfungen:</t>
  </si>
  <si>
    <t>Nummer</t>
  </si>
  <si>
    <t>Bezeichnung</t>
  </si>
  <si>
    <t>werden eingetragen bei den Tieren</t>
  </si>
  <si>
    <t>Verknüpfungen:</t>
  </si>
  <si>
    <t>Unterart über die ID in weiterer Tabelle zu finden</t>
  </si>
  <si>
    <t>Terrarium über die ID in weiterer Tabelle zu finden</t>
  </si>
  <si>
    <t>Aquarium süß</t>
  </si>
  <si>
    <t>Wald</t>
  </si>
  <si>
    <t>Katastrophengebiet</t>
  </si>
  <si>
    <t>Aquarium salzig</t>
  </si>
  <si>
    <t>Shy Guy</t>
  </si>
  <si>
    <t>Habitat-ID wird bei Terrarien eingetragen</t>
  </si>
  <si>
    <t>Habitat-ID kann in anderer Tabelle gefunden werden</t>
  </si>
  <si>
    <t>Fische</t>
  </si>
  <si>
    <t>Heimchen</t>
  </si>
  <si>
    <t>Schrimps</t>
  </si>
  <si>
    <t>Rohkost</t>
  </si>
  <si>
    <t>tiefgekühlt</t>
  </si>
  <si>
    <t>lebend</t>
  </si>
  <si>
    <t>getrocknet</t>
  </si>
  <si>
    <t>frisch</t>
  </si>
  <si>
    <t>frisch/gekühlt</t>
  </si>
  <si>
    <t>in Tabelle "Ernährung" werden die Tiere mit ihrem Futter und dem Intervall verknüpft</t>
  </si>
  <si>
    <t>Futterart/-bezeichnung</t>
  </si>
  <si>
    <t>in der Tabelle Verbrauch wird mit den Terrarien verknüpft</t>
  </si>
  <si>
    <t>Verbrauchsmittel-Nummer</t>
  </si>
  <si>
    <t>zu jedem Eintrag hier gibt es weitere Eigenschaften in anderer Tabelle (Sand, Pflanzen, Leuchtmittel usw)</t>
  </si>
  <si>
    <t>Holz</t>
  </si>
  <si>
    <t>Brutpflege</t>
  </si>
  <si>
    <t>Spiel</t>
  </si>
  <si>
    <t>Habitatausstattung</t>
  </si>
  <si>
    <t>bepflanzt</t>
  </si>
  <si>
    <t>Reinigung</t>
  </si>
  <si>
    <t>Elektronik</t>
  </si>
  <si>
    <t>Frischwasser</t>
  </si>
  <si>
    <t>Gießen</t>
  </si>
  <si>
    <t>frisch/Wasserhahn</t>
  </si>
  <si>
    <t>Verbrauchsmittel, Terrarien und Arbeitsdienste sind anhand ihrer IDs in ihren Tabellen zu finden</t>
  </si>
  <si>
    <t>Arbeitsdienstnummer ist in Verbrauch, Ernährung und Terrarienpflege zu finden</t>
  </si>
  <si>
    <t>HT-Nummer</t>
  </si>
  <si>
    <t>Hinweis:</t>
  </si>
  <si>
    <t>Cäsar, Cleopatra</t>
  </si>
  <si>
    <t>Koka</t>
  </si>
  <si>
    <t>Sandfische</t>
  </si>
  <si>
    <t>Schnecken</t>
  </si>
  <si>
    <t>Beatles</t>
  </si>
  <si>
    <t>Paul</t>
  </si>
  <si>
    <t>Zwergagame</t>
  </si>
  <si>
    <t>Papa Wutz</t>
  </si>
  <si>
    <t>Baby blue</t>
  </si>
  <si>
    <t>Klassenraum</t>
  </si>
  <si>
    <t>Heuschrecken, adult</t>
  </si>
  <si>
    <t>Heuschrecken, subadult</t>
  </si>
  <si>
    <t>Mäuse / Sinte</t>
  </si>
  <si>
    <t>Wärmelampe</t>
  </si>
  <si>
    <t>FU-Nummer</t>
  </si>
  <si>
    <t>Tageslichtlampe groß</t>
  </si>
  <si>
    <t>Tageslichtlampe klein</t>
  </si>
  <si>
    <t>Tageslichtlampe mittel</t>
  </si>
  <si>
    <t>Wärmelampe groß</t>
  </si>
  <si>
    <t>Wärmelampe mittel</t>
  </si>
  <si>
    <t>Wärmelampe klein</t>
  </si>
  <si>
    <t>UV-Lampe groß</t>
  </si>
  <si>
    <t>UV-Lampe mittel</t>
  </si>
  <si>
    <t>UV-Lampe klein</t>
  </si>
  <si>
    <t>Topfpflanze klein</t>
  </si>
  <si>
    <t>Topfpflanze mittel</t>
  </si>
  <si>
    <t>Topfpflanze groß</t>
  </si>
  <si>
    <t>künstliches Pflanzenteil</t>
  </si>
  <si>
    <t>künstliche Pflanze</t>
  </si>
  <si>
    <t>künstliche Topflanze</t>
  </si>
  <si>
    <t>vollständiges Imitat im Topf</t>
  </si>
  <si>
    <t>aufgesetzt auf einen Stein, häufig Kakteen</t>
  </si>
  <si>
    <t>Ast oder Ranke mit meist kleinen Blättern</t>
  </si>
  <si>
    <t>Sukkulenten, wie …</t>
  </si>
  <si>
    <t>z.B. Gummibaum</t>
  </si>
  <si>
    <t>Rindenmulch fein</t>
  </si>
  <si>
    <t>Rindenmulch grob</t>
  </si>
  <si>
    <t>Sand</t>
  </si>
  <si>
    <t>Sandimitat</t>
  </si>
  <si>
    <t>Dunkelbraun</t>
  </si>
  <si>
    <t>25mm - 60mm</t>
  </si>
  <si>
    <t>Gelblich-Weiß</t>
  </si>
  <si>
    <t>bis 2mm</t>
  </si>
  <si>
    <t>bis 25mm</t>
  </si>
  <si>
    <t>Rötlich-Gelb</t>
  </si>
  <si>
    <t>direkt und fest auf dem Untergrund aufgebracht</t>
  </si>
  <si>
    <t>Moos</t>
  </si>
  <si>
    <t>häufig in Kombination mit Moos verwendet</t>
  </si>
  <si>
    <t>Gelblich-Braun</t>
  </si>
  <si>
    <t>bis 1mm</t>
  </si>
  <si>
    <t>bis 200mm</t>
  </si>
  <si>
    <t xml:space="preserve">als Ballen in getrockneter Form zusätzlich zu anderem Untergrund </t>
  </si>
  <si>
    <t>? Röhre von …cm Länge</t>
  </si>
  <si>
    <t>? Strahler mit …cm Durchmesser</t>
  </si>
  <si>
    <t>erdachte Einträge - bitte PRÜFEN bzw ERWEITERN/ERSETZEN</t>
  </si>
  <si>
    <t>Holzteil klein</t>
  </si>
  <si>
    <t>Holzteil groß</t>
  </si>
  <si>
    <t>Häuschen/Unterschlupf</t>
  </si>
  <si>
    <t>Äste und Wurzeln im Durchmesser von ca. 3 bis 5cm</t>
  </si>
  <si>
    <t>Äste und Wurzeln im Durchmesser über 5cm sowie ganze Stamm-/Wurzelteile</t>
  </si>
  <si>
    <t>meist verschiebbare Höhlen mit einem Eingang</t>
  </si>
  <si>
    <t>Wasserschale</t>
  </si>
  <si>
    <t>Behältnis zur Wasseraufnahme / Trinken</t>
  </si>
  <si>
    <t>Becken in das Tiere gänzlich eintauchen können</t>
  </si>
  <si>
    <t>Schwimmbecken klein</t>
  </si>
  <si>
    <t>Schwimmbecken mittel</t>
  </si>
  <si>
    <t>Schwimmbecken groß</t>
  </si>
  <si>
    <t>Häuschen/Höhle</t>
  </si>
  <si>
    <t>Unterschlupf</t>
  </si>
  <si>
    <t>sorgt für sauberes Wasser</t>
  </si>
  <si>
    <t>Aquariumfilter</t>
  </si>
  <si>
    <t>Kletterwand</t>
  </si>
  <si>
    <t>UnterArt-ID</t>
  </si>
  <si>
    <t>Lola &amp; Diego</t>
  </si>
  <si>
    <t>Griechische Landschildkröte</t>
  </si>
  <si>
    <t>Günther &amp; Giesela</t>
  </si>
  <si>
    <t>McCartney</t>
  </si>
  <si>
    <t>Giesela</t>
  </si>
  <si>
    <t>Günther</t>
  </si>
  <si>
    <t>Moschusschildkröte</t>
  </si>
  <si>
    <t>Nagini</t>
  </si>
  <si>
    <t>Königspython</t>
  </si>
  <si>
    <t>Sandy</t>
  </si>
  <si>
    <t>Gaara</t>
  </si>
  <si>
    <t>Tonks</t>
  </si>
  <si>
    <t>NoOne</t>
  </si>
  <si>
    <t>Fächerfingergecko</t>
  </si>
  <si>
    <t>Schnute</t>
  </si>
  <si>
    <t>-</t>
  </si>
  <si>
    <t>Stein</t>
  </si>
  <si>
    <t>Steinplatte</t>
  </si>
  <si>
    <t>häufig quadratisch mit Kantenlänge etwa 20 biw 30 cm</t>
  </si>
  <si>
    <t>mehr oder weniger rund</t>
  </si>
  <si>
    <t>Marmorstein</t>
  </si>
  <si>
    <t>Klettern</t>
  </si>
  <si>
    <t>Terrarien</t>
  </si>
  <si>
    <t>Verbrauchsmittel</t>
  </si>
  <si>
    <t>mittig geteilt</t>
  </si>
  <si>
    <t>Kies</t>
  </si>
  <si>
    <t>Weiß-Grau</t>
  </si>
  <si>
    <t>8mm - 20mm</t>
  </si>
  <si>
    <t>bodenfüllend aufgebracht in unterschiedlichen Höhen</t>
  </si>
  <si>
    <t>kleine Steine bodenfüllend aufgebracht in unterschiedlichen Höhen</t>
  </si>
  <si>
    <t>zum Schwimmen innerhalb eines Terrariums</t>
  </si>
  <si>
    <t>Algen</t>
  </si>
  <si>
    <t>in Aquarien und Schwimmbecken eingesetzt</t>
  </si>
  <si>
    <t>Stein, Plastik, Holz</t>
  </si>
  <si>
    <t>Kokosnusschale</t>
  </si>
  <si>
    <t>trockene, halbe Schale</t>
  </si>
  <si>
    <t>Kokos</t>
  </si>
  <si>
    <t>Aquarium klein</t>
  </si>
  <si>
    <t>Aquarium groß</t>
  </si>
  <si>
    <t>Muschel</t>
  </si>
  <si>
    <t>halbe Schale in unterschiedlichen Größen, Farben und Formen</t>
  </si>
  <si>
    <t>Perlmut</t>
  </si>
  <si>
    <t>Klettern, Unterschlupf</t>
  </si>
  <si>
    <t>Verbrauchmittel</t>
  </si>
  <si>
    <t>Sisalring</t>
  </si>
  <si>
    <t>geschlossener Ring, etwa 30cm Durchmesser</t>
  </si>
  <si>
    <t>Dripper</t>
  </si>
  <si>
    <t>Gerät, um Trinkwasser tropfenweise abzugeben</t>
  </si>
  <si>
    <t>Flachs/Sisal</t>
  </si>
  <si>
    <t>Trinkwasserabgabe</t>
  </si>
  <si>
    <t>Salatschale</t>
  </si>
  <si>
    <t>Behältnis zur Bereitstellung von Salat und Gemüse</t>
  </si>
  <si>
    <t>Nahrungsbereitstellung</t>
  </si>
  <si>
    <t>Tiere</t>
  </si>
  <si>
    <t>Nordafrika, Iran, Irak</t>
  </si>
  <si>
    <t>Mo, Mi, Fr</t>
  </si>
  <si>
    <t>Wasserschale reinigen und neu befüllen</t>
  </si>
  <si>
    <t>Sand komplett aus dem Terrarium entfernen, reinigen bzw. erneuern</t>
  </si>
  <si>
    <t>Lebendpflanzen in und vor den Terrarien</t>
  </si>
  <si>
    <t>1x / Woche</t>
  </si>
  <si>
    <t>2x / Jahr</t>
  </si>
  <si>
    <t>Terrarienglasreinigung</t>
  </si>
  <si>
    <t>Teil der Genralreinigung, wenn das Terrarium ausgeräumt wurde</t>
  </si>
  <si>
    <t>gesamtes Terrarieninventar ausräumen und abspülen</t>
  </si>
  <si>
    <t>Terrariumgeneralreinigung</t>
  </si>
  <si>
    <t>6x / Jahr</t>
  </si>
  <si>
    <t>zur Erhöhung der Luftfeuchtigkeit</t>
  </si>
  <si>
    <t>1x / Tag</t>
  </si>
  <si>
    <t>Terrariumreinigung</t>
  </si>
  <si>
    <t>Exkremente und andere grobe Verschmutzungen beseitigen</t>
  </si>
  <si>
    <t>Futtertrog reinigen, vorbereiten, verteilen</t>
  </si>
  <si>
    <t>Leuchtmittel prüfen</t>
  </si>
  <si>
    <t>Leuchtmittel wechseln</t>
  </si>
  <si>
    <t>UV-Lampen mithilfe eines Messgerätes, Wärmelampen über den Tastsinn (auf sichere Entfernung) auf Leistung prüfen</t>
  </si>
  <si>
    <t>Leuchtmittel nach Prüfung ersetzen bei zuwenig Leistung oder nach Totalausfall</t>
  </si>
  <si>
    <t>nach Bedarf bei entsprechender Verschmutzung, tägliche Prüfung nötig</t>
  </si>
  <si>
    <t>Wasserbeckenreinigung</t>
  </si>
  <si>
    <t>Bodenbelagreinigung</t>
  </si>
  <si>
    <t>Fütterung aquatisch</t>
  </si>
  <si>
    <t>Fischpellets ins Wasser geben</t>
  </si>
  <si>
    <t>Futterreste entsorgen, Futtertiere zum Jagen ins Gehege setzen</t>
  </si>
  <si>
    <t>Futter</t>
  </si>
  <si>
    <t>Fruchtbrei</t>
  </si>
  <si>
    <t>Rohkost / Salat</t>
  </si>
  <si>
    <t>Alternativen</t>
  </si>
  <si>
    <t>Wasserschildkröten- / Gupyfutter (Fischpellets)</t>
  </si>
  <si>
    <t>Obstschale</t>
  </si>
  <si>
    <t>Xena</t>
  </si>
  <si>
    <t>Grüner Leguan</t>
  </si>
  <si>
    <t>Quitschie</t>
  </si>
  <si>
    <t>-&gt; Lagerbestandsprüfung</t>
  </si>
  <si>
    <t>1. Montag im Jahr</t>
  </si>
  <si>
    <t>2x im Jahr</t>
  </si>
  <si>
    <t>4x</t>
  </si>
  <si>
    <t>INSERT INTO adresse (adnr,plz,ort,bezirk,strasse,hnr) VALUES (100,10623,'Berlin','Charlottenburg','Fasanenstr.','88');</t>
  </si>
  <si>
    <t xml:space="preserve"> in cm</t>
  </si>
  <si>
    <t>in Gramm</t>
  </si>
  <si>
    <t>Beispiel für INSERT-String:</t>
  </si>
  <si>
    <t>in C°</t>
  </si>
  <si>
    <t>in …</t>
  </si>
  <si>
    <t>in cm</t>
  </si>
  <si>
    <t>in Jahren</t>
  </si>
  <si>
    <t>in %</t>
  </si>
  <si>
    <t>in €</t>
  </si>
  <si>
    <t>in Stück</t>
  </si>
  <si>
    <t>die Tiere, Futter &amp; Arbeitsdienst findet man anhand ihrer ID in anderer Tabelle</t>
  </si>
  <si>
    <t>in Watt</t>
  </si>
  <si>
    <t>in Lumen</t>
  </si>
  <si>
    <t>Fütterung carnivor 1x/Woche</t>
  </si>
  <si>
    <t>Fütterung carnivor 2x/Woche</t>
  </si>
  <si>
    <t>Fütterung carnivor 3x/Woche</t>
  </si>
  <si>
    <t>Mo, Fr</t>
  </si>
  <si>
    <t>Mi</t>
  </si>
  <si>
    <t>1: Hauptmahl
2: alternatives Hauptmahl
3: Nebenmahl</t>
  </si>
  <si>
    <t>Fütterung vegetarisch 1x</t>
  </si>
  <si>
    <t>Fütterung vegetarisch 2x</t>
  </si>
  <si>
    <t>Fütterung vegetarisch 3x</t>
  </si>
  <si>
    <t>f</t>
  </si>
  <si>
    <t>v</t>
  </si>
  <si>
    <t>TI_ID</t>
  </si>
  <si>
    <t>Name</t>
  </si>
  <si>
    <t>UA_ID</t>
  </si>
  <si>
    <t>Geschlecht</t>
  </si>
  <si>
    <t>Foto</t>
  </si>
  <si>
    <t>Zugangsdatum</t>
  </si>
  <si>
    <t>Laenge</t>
  </si>
  <si>
    <t>Gewicht</t>
  </si>
  <si>
    <t>TR_ID</t>
  </si>
  <si>
    <t>Heimat</t>
  </si>
  <si>
    <t>Lebensraum</t>
  </si>
  <si>
    <t>Temperatur</t>
  </si>
  <si>
    <t>Luftfeuchtigkeit</t>
  </si>
  <si>
    <t>Groesse</t>
  </si>
  <si>
    <t>Lebenserwartung</t>
  </si>
  <si>
    <t>Ernaehrung</t>
  </si>
  <si>
    <t>Besonderheiten</t>
  </si>
  <si>
    <t>Beschreibung</t>
  </si>
  <si>
    <t>HT_ID</t>
  </si>
  <si>
    <t>Hoehe</t>
  </si>
  <si>
    <t>Tiefe</t>
  </si>
  <si>
    <t>Breite</t>
  </si>
  <si>
    <t>Breite_vorn</t>
  </si>
  <si>
    <t>FU_ID</t>
  </si>
  <si>
    <t>Lagerungsform</t>
  </si>
  <si>
    <t>Kosten</t>
  </si>
  <si>
    <t>VM_ID</t>
  </si>
  <si>
    <t>Lager_min</t>
  </si>
  <si>
    <t>Waermeleistung</t>
  </si>
  <si>
    <t>Helligkeit</t>
  </si>
  <si>
    <t>Farbe</t>
  </si>
  <si>
    <t>Koernung</t>
  </si>
  <si>
    <t>Material</t>
  </si>
  <si>
    <t>Zweck</t>
  </si>
  <si>
    <t>AD_ID</t>
  </si>
  <si>
    <t>AT_ID</t>
  </si>
  <si>
    <t>AD_ID -&gt; Arbeitsdienst mit AT_ID (Bez.,Beschr.&amp;Intervall)) &amp; Datum</t>
  </si>
  <si>
    <t>Inventur</t>
  </si>
  <si>
    <t>12x / Jahr</t>
  </si>
  <si>
    <t>Futterdienste</t>
  </si>
  <si>
    <t>AT_ID in Arbeitsdienste</t>
  </si>
  <si>
    <t>Bezeichnung in Verbrauchsmittel</t>
  </si>
  <si>
    <t>Faelligkeit</t>
  </si>
  <si>
    <t>Verbesserungsvorschlag:</t>
  </si>
  <si>
    <t>Ausstattung</t>
  </si>
  <si>
    <t>Raumnummer</t>
  </si>
  <si>
    <t>Bezeichnung (steht in Verbrauchmittel)</t>
  </si>
  <si>
    <t>Wasserverbrauch</t>
  </si>
  <si>
    <t>kuenstlich</t>
  </si>
  <si>
    <t>spruehen</t>
  </si>
  <si>
    <t>braun</t>
  </si>
  <si>
    <t>variabel</t>
  </si>
  <si>
    <t>weiß bis grau</t>
  </si>
  <si>
    <t>weiß</t>
  </si>
  <si>
    <t>grau</t>
  </si>
  <si>
    <t>Frequenz</t>
  </si>
  <si>
    <t>Anzahl</t>
  </si>
  <si>
    <t>Tierpflege = Ernaehrung (vorher)</t>
  </si>
  <si>
    <t>Menge_min</t>
  </si>
  <si>
    <t>Menge_max</t>
  </si>
  <si>
    <t>Mahlkategorie</t>
  </si>
  <si>
    <t>Differenz bis zur nächsten Ausführung in Tagen</t>
  </si>
  <si>
    <t>bei +2 Tagen muss geprüft werden, ob dieser Tag ein Wochentag ist</t>
  </si>
  <si>
    <t>2x / Jahr (365/2)</t>
  </si>
  <si>
    <t>6x / Jahr (365/6)</t>
  </si>
  <si>
    <t>Sprühen morgens</t>
  </si>
  <si>
    <t>Sprühen mittags</t>
  </si>
  <si>
    <t>Sprühen abends</t>
  </si>
  <si>
    <t>insgesamt 2-3x / Tag</t>
  </si>
  <si>
    <t>Frequenz wörtlich</t>
  </si>
  <si>
    <t>2022-04-27</t>
  </si>
  <si>
    <t>leer=null, sonst='2022-05-09'</t>
  </si>
  <si>
    <t>INSERT:</t>
  </si>
  <si>
    <t>U</t>
  </si>
  <si>
    <t>U=unbekannt</t>
  </si>
  <si>
    <t>Lager_akt</t>
  </si>
  <si>
    <t>false</t>
  </si>
  <si>
    <t>true</t>
  </si>
  <si>
    <t>Lagerprüfdienste/
Verbrauchsmittelpflege</t>
  </si>
  <si>
    <t>ALT!</t>
  </si>
  <si>
    <t>aller Lebewesen und Bestandsgegenstände prüfen und ggf. Bestellung auslösen</t>
  </si>
  <si>
    <t>Lager prüfen, halbjährig</t>
  </si>
  <si>
    <t>Lager prüfen, vierteljährig</t>
  </si>
  <si>
    <t>Lager prüfen, monatlich</t>
  </si>
  <si>
    <t>Lagerbestand prüfen und ggf. Bestellung (z.B. Bodenbeläge)</t>
  </si>
  <si>
    <t>Lagerbestand prüfen und ggf. Bestellung (z.B. Leuchtmittel)</t>
  </si>
  <si>
    <t>Lagerbestand prüfen und ggf. Bestellung (z.B. täglicher Bedarf)</t>
  </si>
  <si>
    <t>Terrarium 1</t>
  </si>
  <si>
    <t>Terrarium 2</t>
  </si>
  <si>
    <t>Terrarium 3</t>
  </si>
  <si>
    <t>Terrarium 4</t>
  </si>
  <si>
    <t>Terrarium 5</t>
  </si>
  <si>
    <t>Terrarium 6</t>
  </si>
  <si>
    <t>Terrarium 7</t>
  </si>
  <si>
    <t>Terrarium 8</t>
  </si>
  <si>
    <t>Terrarium 9</t>
  </si>
  <si>
    <t>Terrarium 10</t>
  </si>
  <si>
    <t>Terrariendienste: Frischwasser</t>
  </si>
  <si>
    <t>Arbeitstypen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</si>
</sst>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3F"/>
      <name val="Calibri"/>
      <family val="2"/>
      <scheme val="minor"/>
    </font>
    <font>
      <sz val="16"/>
      <color theme="2" tint="-0.249977111117893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6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008000"/>
      <name val="Menlo"/>
      <family val="2"/>
    </font>
    <font>
      <b/>
      <sz val="16"/>
      <color rgb="FF333333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/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8" applyNumberFormat="0" applyAlignment="0" applyProtection="0"/>
  </cellStyleXfs>
  <cellXfs count="251">
    <xf numFmtId="0" fontId="0" fillId="0" borderId="0" xfId="0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left"/>
    </xf>
    <xf numFmtId="0" fontId="4" fillId="0" borderId="7" xfId="0" applyFont="1" applyFill="1" applyBorder="1"/>
    <xf numFmtId="0" fontId="4" fillId="0" borderId="5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8" xfId="1" applyFont="1" applyFill="1"/>
    <xf numFmtId="0" fontId="5" fillId="0" borderId="8" xfId="1" applyFont="1" applyFill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1" applyFont="1" applyFill="1" applyBorder="1"/>
    <xf numFmtId="0" fontId="4" fillId="0" borderId="8" xfId="1" applyFont="1" applyFill="1"/>
    <xf numFmtId="0" fontId="4" fillId="0" borderId="8" xfId="0" applyFont="1" applyFill="1" applyBorder="1"/>
    <xf numFmtId="0" fontId="4" fillId="0" borderId="12" xfId="0" applyFont="1" applyFill="1" applyBorder="1"/>
    <xf numFmtId="0" fontId="4" fillId="0" borderId="1" xfId="0" applyFont="1" applyBorder="1"/>
    <xf numFmtId="0" fontId="4" fillId="0" borderId="9" xfId="0" applyFont="1" applyFill="1" applyBorder="1"/>
    <xf numFmtId="0" fontId="4" fillId="0" borderId="10" xfId="0" applyFont="1" applyFill="1" applyBorder="1"/>
    <xf numFmtId="0" fontId="5" fillId="0" borderId="11" xfId="1" applyFont="1" applyFill="1" applyBorder="1"/>
    <xf numFmtId="0" fontId="4" fillId="0" borderId="3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Fill="1" applyBorder="1"/>
    <xf numFmtId="0" fontId="6" fillId="0" borderId="1" xfId="1" applyFont="1" applyFill="1" applyBorder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1" fillId="0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6" xfId="0" applyFont="1" applyBorder="1"/>
    <xf numFmtId="0" fontId="7" fillId="0" borderId="2" xfId="0" applyFont="1" applyBorder="1" applyAlignment="1">
      <alignment horizontal="center"/>
    </xf>
    <xf numFmtId="0" fontId="7" fillId="0" borderId="10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8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" xfId="0" applyFont="1" applyBorder="1"/>
    <xf numFmtId="0" fontId="6" fillId="0" borderId="2" xfId="0" applyFont="1" applyBorder="1"/>
    <xf numFmtId="0" fontId="8" fillId="0" borderId="1" xfId="0" applyFont="1" applyFill="1" applyBorder="1"/>
    <xf numFmtId="0" fontId="9" fillId="0" borderId="2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10" fillId="0" borderId="6" xfId="0" applyFont="1" applyBorder="1"/>
    <xf numFmtId="0" fontId="8" fillId="0" borderId="9" xfId="0" applyFont="1" applyFill="1" applyBorder="1"/>
    <xf numFmtId="0" fontId="4" fillId="0" borderId="18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Fill="1" applyBorder="1" applyAlignment="1">
      <alignment horizontal="center"/>
    </xf>
    <xf numFmtId="0" fontId="4" fillId="0" borderId="22" xfId="0" applyFont="1" applyBorder="1"/>
    <xf numFmtId="0" fontId="4" fillId="0" borderId="23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1" xfId="0" applyFont="1" applyFill="1" applyBorder="1"/>
    <xf numFmtId="0" fontId="8" fillId="0" borderId="10" xfId="0" applyFont="1" applyFill="1" applyBorder="1"/>
    <xf numFmtId="0" fontId="4" fillId="0" borderId="25" xfId="0" applyFont="1" applyBorder="1"/>
    <xf numFmtId="0" fontId="4" fillId="0" borderId="24" xfId="0" applyFont="1" applyBorder="1"/>
    <xf numFmtId="0" fontId="4" fillId="0" borderId="26" xfId="0" applyFont="1" applyFill="1" applyBorder="1" applyAlignment="1">
      <alignment horizontal="center"/>
    </xf>
    <xf numFmtId="0" fontId="4" fillId="0" borderId="18" xfId="0" applyFont="1" applyFill="1" applyBorder="1"/>
    <xf numFmtId="0" fontId="4" fillId="0" borderId="29" xfId="0" applyFont="1" applyBorder="1"/>
    <xf numFmtId="0" fontId="4" fillId="0" borderId="29" xfId="0" applyFont="1" applyFill="1" applyBorder="1"/>
    <xf numFmtId="0" fontId="4" fillId="0" borderId="30" xfId="0" applyFont="1" applyBorder="1"/>
    <xf numFmtId="0" fontId="4" fillId="0" borderId="30" xfId="0" applyFont="1" applyFill="1" applyBorder="1"/>
    <xf numFmtId="0" fontId="4" fillId="0" borderId="18" xfId="1" applyFont="1" applyFill="1" applyBorder="1"/>
    <xf numFmtId="0" fontId="5" fillId="0" borderId="31" xfId="1" applyFont="1" applyFill="1" applyBorder="1"/>
    <xf numFmtId="0" fontId="4" fillId="0" borderId="29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5" fillId="0" borderId="30" xfId="1" applyFont="1" applyFill="1" applyBorder="1"/>
    <xf numFmtId="0" fontId="8" fillId="0" borderId="32" xfId="0" applyFont="1" applyFill="1" applyBorder="1"/>
    <xf numFmtId="0" fontId="8" fillId="0" borderId="33" xfId="0" applyFont="1" applyFill="1" applyBorder="1"/>
    <xf numFmtId="0" fontId="8" fillId="0" borderId="0" xfId="0" applyFont="1" applyFill="1" applyBorder="1"/>
    <xf numFmtId="0" fontId="4" fillId="0" borderId="2" xfId="1" applyFont="1" applyFill="1" applyBorder="1"/>
    <xf numFmtId="0" fontId="9" fillId="0" borderId="2" xfId="1" applyFont="1" applyFill="1" applyBorder="1"/>
    <xf numFmtId="0" fontId="4" fillId="0" borderId="18" xfId="0" applyFont="1" applyBorder="1" applyAlignment="1">
      <alignment horizontal="center"/>
    </xf>
    <xf numFmtId="0" fontId="4" fillId="0" borderId="29" xfId="1" applyFont="1" applyFill="1" applyBorder="1"/>
    <xf numFmtId="0" fontId="5" fillId="0" borderId="35" xfId="1" applyFont="1" applyFill="1" applyBorder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36" xfId="0" applyFont="1" applyFill="1" applyBorder="1"/>
    <xf numFmtId="0" fontId="4" fillId="0" borderId="0" xfId="0" applyFont="1" applyBorder="1"/>
    <xf numFmtId="0" fontId="4" fillId="0" borderId="29" xfId="0" applyFont="1" applyBorder="1" applyAlignment="1">
      <alignment horizontal="center"/>
    </xf>
    <xf numFmtId="0" fontId="9" fillId="0" borderId="1" xfId="1" applyFont="1" applyFill="1" applyBorder="1"/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/>
    <xf numFmtId="0" fontId="4" fillId="0" borderId="0" xfId="0" applyFont="1" applyFill="1" applyBorder="1"/>
    <xf numFmtId="0" fontId="4" fillId="0" borderId="14" xfId="1" applyFont="1" applyFill="1" applyBorder="1"/>
    <xf numFmtId="0" fontId="4" fillId="0" borderId="6" xfId="0" applyFont="1" applyFill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13" xfId="0" applyFont="1" applyFill="1" applyBorder="1"/>
    <xf numFmtId="0" fontId="4" fillId="0" borderId="37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38" xfId="0" applyFont="1" applyFill="1" applyBorder="1"/>
    <xf numFmtId="0" fontId="6" fillId="0" borderId="19" xfId="0" applyFont="1" applyBorder="1"/>
    <xf numFmtId="0" fontId="4" fillId="0" borderId="29" xfId="0" applyFont="1" applyFill="1" applyBorder="1" applyAlignment="1">
      <alignment horizontal="center"/>
    </xf>
    <xf numFmtId="0" fontId="9" fillId="0" borderId="20" xfId="0" applyFont="1" applyBorder="1"/>
    <xf numFmtId="0" fontId="6" fillId="0" borderId="28" xfId="0" applyFont="1" applyBorder="1"/>
    <xf numFmtId="0" fontId="9" fillId="0" borderId="25" xfId="0" applyFont="1" applyBorder="1"/>
    <xf numFmtId="0" fontId="9" fillId="0" borderId="22" xfId="0" applyFont="1" applyBorder="1"/>
    <xf numFmtId="0" fontId="6" fillId="0" borderId="39" xfId="0" applyFont="1" applyBorder="1"/>
    <xf numFmtId="0" fontId="4" fillId="0" borderId="40" xfId="0" applyFont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9" fillId="0" borderId="41" xfId="0" applyFont="1" applyBorder="1"/>
    <xf numFmtId="0" fontId="9" fillId="0" borderId="22" xfId="0" applyFont="1" applyBorder="1" applyAlignment="1">
      <alignment horizontal="left"/>
    </xf>
    <xf numFmtId="0" fontId="9" fillId="0" borderId="22" xfId="1" applyFont="1" applyFill="1" applyBorder="1"/>
    <xf numFmtId="0" fontId="4" fillId="0" borderId="40" xfId="0" applyFont="1" applyFill="1" applyBorder="1"/>
    <xf numFmtId="0" fontId="9" fillId="0" borderId="24" xfId="0" applyFont="1" applyBorder="1"/>
    <xf numFmtId="0" fontId="9" fillId="0" borderId="22" xfId="0" applyFont="1" applyFill="1" applyBorder="1"/>
    <xf numFmtId="0" fontId="4" fillId="0" borderId="30" xfId="0" applyFont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6" fillId="0" borderId="44" xfId="0" applyFont="1" applyBorder="1"/>
    <xf numFmtId="0" fontId="9" fillId="0" borderId="45" xfId="0" applyFont="1" applyBorder="1"/>
    <xf numFmtId="0" fontId="9" fillId="0" borderId="20" xfId="1" applyFont="1" applyFill="1" applyBorder="1"/>
    <xf numFmtId="0" fontId="6" fillId="0" borderId="21" xfId="0" applyFont="1" applyBorder="1"/>
    <xf numFmtId="0" fontId="6" fillId="0" borderId="23" xfId="0" applyFont="1" applyBorder="1"/>
    <xf numFmtId="0" fontId="6" fillId="0" borderId="26" xfId="0" applyFont="1" applyBorder="1"/>
    <xf numFmtId="0" fontId="9" fillId="0" borderId="27" xfId="0" applyFont="1" applyBorder="1"/>
    <xf numFmtId="0" fontId="9" fillId="0" borderId="20" xfId="0" applyFont="1" applyBorder="1" applyAlignment="1">
      <alignment horizontal="left"/>
    </xf>
    <xf numFmtId="0" fontId="3" fillId="3" borderId="17" xfId="0" applyFont="1" applyFill="1" applyBorder="1"/>
    <xf numFmtId="0" fontId="10" fillId="0" borderId="4" xfId="0" applyFont="1" applyFill="1" applyBorder="1"/>
    <xf numFmtId="0" fontId="10" fillId="0" borderId="7" xfId="0" applyFont="1" applyFill="1" applyBorder="1"/>
    <xf numFmtId="0" fontId="10" fillId="0" borderId="5" xfId="0" applyFont="1" applyFill="1" applyBorder="1"/>
    <xf numFmtId="0" fontId="4" fillId="0" borderId="1" xfId="0" applyFont="1" applyFill="1" applyBorder="1" applyAlignment="1">
      <alignment wrapText="1"/>
    </xf>
    <xf numFmtId="0" fontId="7" fillId="0" borderId="0" xfId="0" applyFont="1" applyBorder="1"/>
    <xf numFmtId="0" fontId="10" fillId="0" borderId="6" xfId="0" applyFont="1" applyFill="1" applyBorder="1"/>
    <xf numFmtId="1" fontId="5" fillId="0" borderId="8" xfId="1" applyNumberFormat="1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0" xfId="0" applyFont="1" applyBorder="1"/>
    <xf numFmtId="0" fontId="12" fillId="0" borderId="8" xfId="1" applyFont="1" applyFill="1" applyAlignment="1">
      <alignment horizontal="center"/>
    </xf>
    <xf numFmtId="0" fontId="10" fillId="0" borderId="6" xfId="0" applyFont="1" applyFill="1" applyBorder="1" applyAlignment="1">
      <alignment wrapText="1"/>
    </xf>
    <xf numFmtId="0" fontId="5" fillId="0" borderId="1" xfId="1" applyFont="1" applyFill="1" applyBorder="1" applyAlignment="1">
      <alignment horizontal="center"/>
    </xf>
    <xf numFmtId="0" fontId="4" fillId="0" borderId="3" xfId="0" applyFont="1" applyBorder="1"/>
    <xf numFmtId="0" fontId="6" fillId="0" borderId="0" xfId="1" applyFont="1" applyFill="1" applyBorder="1"/>
    <xf numFmtId="0" fontId="0" fillId="0" borderId="0" xfId="0" applyFont="1"/>
    <xf numFmtId="0" fontId="0" fillId="0" borderId="0" xfId="0" quotePrefix="1"/>
    <xf numFmtId="0" fontId="15" fillId="0" borderId="0" xfId="0" applyFont="1"/>
    <xf numFmtId="0" fontId="16" fillId="0" borderId="0" xfId="0" applyFont="1"/>
    <xf numFmtId="0" fontId="1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6" xfId="0" applyFont="1" applyFill="1" applyBorder="1" applyAlignment="1">
      <alignment wrapText="1"/>
    </xf>
    <xf numFmtId="0" fontId="8" fillId="0" borderId="32" xfId="0" applyFont="1" applyFill="1" applyBorder="1" applyAlignment="1">
      <alignment wrapText="1"/>
    </xf>
    <xf numFmtId="0" fontId="8" fillId="0" borderId="10" xfId="0" applyFont="1" applyFill="1" applyBorder="1" applyAlignment="1">
      <alignment wrapText="1"/>
    </xf>
    <xf numFmtId="0" fontId="8" fillId="0" borderId="9" xfId="0" applyFont="1" applyFill="1" applyBorder="1" applyAlignment="1">
      <alignment wrapText="1"/>
    </xf>
    <xf numFmtId="0" fontId="8" fillId="0" borderId="33" xfId="0" applyFont="1" applyFill="1" applyBorder="1" applyAlignment="1">
      <alignment wrapText="1"/>
    </xf>
    <xf numFmtId="0" fontId="4" fillId="0" borderId="2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34" xfId="1" applyFont="1" applyFill="1" applyBorder="1" applyAlignment="1">
      <alignment wrapText="1"/>
    </xf>
    <xf numFmtId="0" fontId="4" fillId="0" borderId="46" xfId="1" applyFont="1" applyFill="1" applyBorder="1" applyAlignment="1">
      <alignment wrapText="1"/>
    </xf>
    <xf numFmtId="0" fontId="4" fillId="0" borderId="43" xfId="1" applyFont="1" applyFill="1" applyBorder="1" applyAlignment="1">
      <alignment wrapText="1"/>
    </xf>
    <xf numFmtId="0" fontId="4" fillId="0" borderId="47" xfId="1" applyFont="1" applyFill="1" applyBorder="1" applyAlignment="1">
      <alignment wrapText="1"/>
    </xf>
    <xf numFmtId="0" fontId="4" fillId="0" borderId="48" xfId="0" applyFont="1" applyBorder="1" applyAlignment="1">
      <alignment wrapText="1"/>
    </xf>
    <xf numFmtId="0" fontId="4" fillId="0" borderId="49" xfId="1" applyFont="1" applyFill="1" applyBorder="1" applyAlignment="1">
      <alignment wrapText="1"/>
    </xf>
    <xf numFmtId="0" fontId="4" fillId="0" borderId="48" xfId="0" applyFont="1" applyFill="1" applyBorder="1" applyAlignment="1">
      <alignment wrapText="1"/>
    </xf>
    <xf numFmtId="0" fontId="4" fillId="0" borderId="42" xfId="1" applyFont="1" applyFill="1" applyBorder="1" applyAlignment="1">
      <alignment wrapText="1"/>
    </xf>
    <xf numFmtId="0" fontId="4" fillId="0" borderId="50" xfId="1" applyFont="1" applyFill="1" applyBorder="1" applyAlignment="1">
      <alignment wrapText="1"/>
    </xf>
    <xf numFmtId="0" fontId="4" fillId="0" borderId="51" xfId="1" applyFont="1" applyFill="1" applyBorder="1"/>
    <xf numFmtId="0" fontId="5" fillId="0" borderId="52" xfId="1" applyFont="1" applyFill="1" applyBorder="1"/>
    <xf numFmtId="0" fontId="5" fillId="0" borderId="53" xfId="1" applyFont="1" applyFill="1" applyBorder="1"/>
    <xf numFmtId="0" fontId="5" fillId="0" borderId="54" xfId="1" applyFont="1" applyFill="1" applyBorder="1"/>
    <xf numFmtId="0" fontId="5" fillId="0" borderId="55" xfId="1" applyFont="1" applyFill="1" applyBorder="1"/>
    <xf numFmtId="0" fontId="4" fillId="0" borderId="0" xfId="0" applyFont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17" fillId="0" borderId="2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1" fontId="5" fillId="0" borderId="2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0" fontId="12" fillId="0" borderId="8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1" fontId="5" fillId="0" borderId="8" xfId="1" applyNumberFormat="1" applyFont="1" applyFill="1" applyBorder="1" applyAlignment="1">
      <alignment horizontal="center"/>
    </xf>
    <xf numFmtId="0" fontId="18" fillId="0" borderId="0" xfId="0" applyFont="1"/>
    <xf numFmtId="0" fontId="17" fillId="0" borderId="20" xfId="0" applyFont="1" applyBorder="1"/>
    <xf numFmtId="0" fontId="17" fillId="0" borderId="25" xfId="0" applyFont="1" applyBorder="1"/>
    <xf numFmtId="0" fontId="17" fillId="0" borderId="22" xfId="0" applyFont="1" applyBorder="1"/>
    <xf numFmtId="0" fontId="17" fillId="0" borderId="24" xfId="0" applyFont="1" applyBorder="1"/>
    <xf numFmtId="0" fontId="17" fillId="0" borderId="29" xfId="0" applyFont="1" applyBorder="1"/>
    <xf numFmtId="0" fontId="17" fillId="0" borderId="1" xfId="0" applyFont="1" applyBorder="1"/>
    <xf numFmtId="0" fontId="17" fillId="0" borderId="18" xfId="1" applyFont="1" applyFill="1" applyBorder="1"/>
    <xf numFmtId="0" fontId="17" fillId="0" borderId="1" xfId="0" applyFont="1" applyFill="1" applyBorder="1"/>
    <xf numFmtId="0" fontId="4" fillId="0" borderId="3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4" fillId="0" borderId="56" xfId="0" applyFont="1" applyFill="1" applyBorder="1" applyAlignment="1">
      <alignment horizontal="center"/>
    </xf>
    <xf numFmtId="0" fontId="17" fillId="0" borderId="2" xfId="0" applyFont="1" applyBorder="1"/>
    <xf numFmtId="0" fontId="17" fillId="0" borderId="24" xfId="0" applyFont="1" applyFill="1" applyBorder="1"/>
    <xf numFmtId="0" fontId="17" fillId="0" borderId="20" xfId="1" applyFont="1" applyFill="1" applyBorder="1"/>
    <xf numFmtId="0" fontId="17" fillId="0" borderId="27" xfId="0" applyFont="1" applyFill="1" applyBorder="1"/>
    <xf numFmtId="0" fontId="17" fillId="0" borderId="22" xfId="1" applyFont="1" applyFill="1" applyBorder="1"/>
    <xf numFmtId="0" fontId="17" fillId="0" borderId="27" xfId="1" applyFont="1" applyFill="1" applyBorder="1"/>
    <xf numFmtId="0" fontId="17" fillId="0" borderId="20" xfId="0" applyFont="1" applyFill="1" applyBorder="1"/>
    <xf numFmtId="0" fontId="17" fillId="0" borderId="22" xfId="0" applyFont="1" applyFill="1" applyBorder="1"/>
    <xf numFmtId="0" fontId="0" fillId="0" borderId="0" xfId="0" applyBorder="1"/>
    <xf numFmtId="0" fontId="3" fillId="0" borderId="0" xfId="0" applyFont="1" applyFill="1" applyBorder="1"/>
    <xf numFmtId="0" fontId="4" fillId="0" borderId="57" xfId="0" applyFont="1" applyFill="1" applyBorder="1" applyAlignment="1">
      <alignment horizontal="center"/>
    </xf>
    <xf numFmtId="0" fontId="10" fillId="0" borderId="5" xfId="0" applyFont="1" applyFill="1" applyBorder="1" applyAlignment="1">
      <alignment wrapText="1"/>
    </xf>
    <xf numFmtId="0" fontId="18" fillId="0" borderId="0" xfId="0" applyFont="1" applyAlignment="1">
      <alignment horizontal="center"/>
    </xf>
    <xf numFmtId="0" fontId="5" fillId="0" borderId="12" xfId="1" applyFont="1" applyFill="1" applyBorder="1"/>
    <xf numFmtId="0" fontId="10" fillId="0" borderId="3" xfId="0" applyFont="1" applyFill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30" xfId="0" applyBorder="1"/>
    <xf numFmtId="0" fontId="18" fillId="0" borderId="24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7" fillId="0" borderId="4" xfId="0" applyFont="1" applyFill="1" applyBorder="1"/>
    <xf numFmtId="0" fontId="17" fillId="0" borderId="6" xfId="0" applyFont="1" applyBorder="1"/>
    <xf numFmtId="0" fontId="5" fillId="0" borderId="12" xfId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left" wrapText="1"/>
    </xf>
    <xf numFmtId="0" fontId="17" fillId="0" borderId="7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14" fontId="4" fillId="0" borderId="2" xfId="0" quotePrefix="1" applyNumberFormat="1" applyFont="1" applyFill="1" applyBorder="1"/>
    <xf numFmtId="0" fontId="10" fillId="0" borderId="0" xfId="0" applyFont="1" applyFill="1" applyAlignment="1">
      <alignment wrapText="1"/>
    </xf>
    <xf numFmtId="0" fontId="10" fillId="0" borderId="0" xfId="0" applyFont="1"/>
    <xf numFmtId="0" fontId="18" fillId="0" borderId="0" xfId="0" applyFont="1" applyAlignment="1">
      <alignment wrapText="1"/>
    </xf>
    <xf numFmtId="0" fontId="4" fillId="4" borderId="2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3570-6D7A-504F-911D-2314A7958E69}">
  <sheetPr>
    <pageSetUpPr fitToPage="1"/>
  </sheetPr>
  <dimension ref="A1:H21"/>
  <sheetViews>
    <sheetView tabSelected="1" topLeftCell="D3" zoomScaleNormal="100" workbookViewId="0">
      <selection activeCell="B9" sqref="B9"/>
    </sheetView>
  </sheetViews>
  <sheetFormatPr baseColWidth="10" defaultColWidth="10.83203125" defaultRowHeight="21"/>
  <cols>
    <col min="1" max="1" width="17.83203125" style="6" bestFit="1" customWidth="1"/>
    <col min="2" max="2" width="47.83203125" style="5" bestFit="1" customWidth="1"/>
    <col min="3" max="3" width="23" style="5" customWidth="1"/>
    <col min="4" max="4" width="14.1640625" style="6" bestFit="1" customWidth="1"/>
    <col min="5" max="5" width="18.33203125" style="6" bestFit="1" customWidth="1"/>
    <col min="6" max="6" width="13.83203125" style="5" bestFit="1" customWidth="1"/>
    <col min="8" max="8" width="117" bestFit="1" customWidth="1"/>
    <col min="9" max="9" width="35.6640625" bestFit="1" customWidth="1"/>
  </cols>
  <sheetData>
    <row r="1" spans="1:8">
      <c r="A1" s="4" t="s">
        <v>64</v>
      </c>
      <c r="B1" s="5" t="s">
        <v>76</v>
      </c>
    </row>
    <row r="2" spans="1:8" ht="21.5" thickBot="1">
      <c r="A2" s="4"/>
    </row>
    <row r="3" spans="1:8" ht="21.5" thickBot="1">
      <c r="A3" s="142" t="str">
        <f ca="1">RIGHT(CELL("dateiname",A1),LEN(CELL("dateiname",A1))-FIND("]",CELL("dateiname",A1)))</f>
        <v>Habitattypen</v>
      </c>
      <c r="B3" s="8"/>
      <c r="C3" s="8"/>
      <c r="D3" s="7" t="s">
        <v>277</v>
      </c>
      <c r="E3" s="7" t="s">
        <v>281</v>
      </c>
      <c r="F3" s="8"/>
    </row>
    <row r="4" spans="1:8" ht="21.5" thickBot="1">
      <c r="A4" s="9" t="s">
        <v>316</v>
      </c>
      <c r="B4" s="10" t="s">
        <v>66</v>
      </c>
      <c r="C4" s="12" t="s">
        <v>315</v>
      </c>
      <c r="D4" s="11" t="s">
        <v>309</v>
      </c>
      <c r="E4" s="22" t="s">
        <v>310</v>
      </c>
      <c r="F4" s="15" t="s">
        <v>342</v>
      </c>
    </row>
    <row r="5" spans="1:8">
      <c r="A5" s="16">
        <v>1</v>
      </c>
      <c r="B5" s="27" t="s">
        <v>1</v>
      </c>
      <c r="C5" s="17"/>
      <c r="D5" s="16"/>
      <c r="E5" s="16"/>
      <c r="F5" s="17"/>
      <c r="H5" s="161" t="str">
        <f ca="1" xml:space="preserve"> "INSERT INTO " &amp; $A$3 &amp; " ("&amp; A$4 &amp; ", " &amp; B$4 &amp; ", " &amp; C$4 &amp; ", " &amp; D$4 &amp; ", " &amp; E$4 &amp; ", " &amp; F$4 &amp; ") VALUES (" &amp; A5 &amp; ", '" &amp; B5 &amp; "', '" &amp; C5 &amp; "', " &amp; D5 &amp; ", " &amp; E5 &amp; ", '" &amp; F5 &amp; "');"</f>
        <v>INSERT INTO Habitattypen (HT_ID, Bezeichnung, Beschreibung, Temperatur, Luftfeuchtigkeit, Ausstattung) VALUES (1, 'Regenwald', '', , , '');</v>
      </c>
    </row>
    <row r="6" spans="1:8">
      <c r="A6" s="18">
        <f t="shared" ref="A6:A14" si="0">A5+1</f>
        <v>2</v>
      </c>
      <c r="B6" s="27" t="s">
        <v>0</v>
      </c>
      <c r="C6" s="17"/>
      <c r="D6" s="18"/>
      <c r="E6" s="18"/>
      <c r="F6" s="19"/>
      <c r="H6" s="161" t="str">
        <f t="shared" ref="H6:H19" ca="1" si="1" xml:space="preserve"> "INSERT INTO " &amp; $A$3 &amp; " ("&amp; A$4 &amp; ", " &amp; B$4 &amp; ", " &amp; C$4 &amp; ", " &amp; D$4 &amp; ", " &amp; E$4 &amp; ", " &amp; F$4 &amp; ") VALUES (" &amp; A6 &amp; ", '" &amp; B6 &amp; "', '" &amp; C6 &amp; "', " &amp; D6 &amp; ", " &amp; E6 &amp; ", '" &amp; F6 &amp; "');"</f>
        <v>INSERT INTO Habitattypen (HT_ID, Bezeichnung, Beschreibung, Temperatur, Luftfeuchtigkeit, Ausstattung) VALUES (2, 'Wüste', '', , , '');</v>
      </c>
    </row>
    <row r="7" spans="1:8">
      <c r="A7" s="18">
        <f t="shared" si="0"/>
        <v>3</v>
      </c>
      <c r="B7" s="19" t="s">
        <v>71</v>
      </c>
      <c r="C7" s="19"/>
      <c r="D7" s="18"/>
      <c r="E7" s="18">
        <v>100</v>
      </c>
      <c r="F7" s="19"/>
      <c r="H7" s="161" t="str">
        <f t="shared" ca="1" si="1"/>
        <v>INSERT INTO Habitattypen (HT_ID, Bezeichnung, Beschreibung, Temperatur, Luftfeuchtigkeit, Ausstattung) VALUES (3, 'Aquarium süß', '', , 100, '');</v>
      </c>
    </row>
    <row r="8" spans="1:8">
      <c r="A8" s="18">
        <f t="shared" si="0"/>
        <v>4</v>
      </c>
      <c r="B8" s="19" t="s">
        <v>73</v>
      </c>
      <c r="C8" s="19"/>
      <c r="D8" s="18"/>
      <c r="E8" s="18"/>
      <c r="F8" s="19"/>
      <c r="H8" s="161" t="str">
        <f t="shared" ca="1" si="1"/>
        <v>INSERT INTO Habitattypen (HT_ID, Bezeichnung, Beschreibung, Temperatur, Luftfeuchtigkeit, Ausstattung) VALUES (4, 'Katastrophengebiet', '', , , '');</v>
      </c>
    </row>
    <row r="9" spans="1:8">
      <c r="A9" s="18">
        <f t="shared" si="0"/>
        <v>5</v>
      </c>
      <c r="B9" s="19" t="s">
        <v>72</v>
      </c>
      <c r="C9" s="19"/>
      <c r="D9" s="18"/>
      <c r="E9" s="18"/>
      <c r="F9" s="19"/>
      <c r="H9" s="161" t="str">
        <f t="shared" ca="1" si="1"/>
        <v>INSERT INTO Habitattypen (HT_ID, Bezeichnung, Beschreibung, Temperatur, Luftfeuchtigkeit, Ausstattung) VALUES (5, 'Wald', '', , , '');</v>
      </c>
    </row>
    <row r="10" spans="1:8">
      <c r="A10" s="18">
        <f t="shared" si="0"/>
        <v>6</v>
      </c>
      <c r="B10" s="17" t="s">
        <v>74</v>
      </c>
      <c r="C10" s="19"/>
      <c r="D10" s="18"/>
      <c r="E10" s="18">
        <v>100</v>
      </c>
      <c r="F10" s="19"/>
      <c r="H10" s="161" t="str">
        <f t="shared" ca="1" si="1"/>
        <v>INSERT INTO Habitattypen (HT_ID, Bezeichnung, Beschreibung, Temperatur, Luftfeuchtigkeit, Ausstattung) VALUES (6, 'Aquarium salzig', '', , 100, '');</v>
      </c>
    </row>
    <row r="11" spans="1:8">
      <c r="A11" s="18">
        <f t="shared" si="0"/>
        <v>7</v>
      </c>
      <c r="B11" s="19"/>
      <c r="C11" s="19"/>
      <c r="D11" s="18"/>
      <c r="E11" s="18"/>
      <c r="F11" s="19"/>
      <c r="H11" s="161" t="str">
        <f t="shared" ca="1" si="1"/>
        <v>INSERT INTO Habitattypen (HT_ID, Bezeichnung, Beschreibung, Temperatur, Luftfeuchtigkeit, Ausstattung) VALUES (7, '', '', , , '');</v>
      </c>
    </row>
    <row r="12" spans="1:8">
      <c r="A12" s="18">
        <f t="shared" si="0"/>
        <v>8</v>
      </c>
      <c r="B12" s="19"/>
      <c r="C12" s="19"/>
      <c r="D12" s="18"/>
      <c r="E12" s="18"/>
      <c r="F12" s="19"/>
      <c r="H12" s="161" t="str">
        <f t="shared" ca="1" si="1"/>
        <v>INSERT INTO Habitattypen (HT_ID, Bezeichnung, Beschreibung, Temperatur, Luftfeuchtigkeit, Ausstattung) VALUES (8, '', '', , , '');</v>
      </c>
    </row>
    <row r="13" spans="1:8">
      <c r="A13" s="18">
        <f t="shared" si="0"/>
        <v>9</v>
      </c>
      <c r="B13" s="27"/>
      <c r="C13" s="19"/>
      <c r="D13" s="18"/>
      <c r="E13" s="18"/>
      <c r="F13" s="19"/>
      <c r="H13" s="161" t="str">
        <f t="shared" ca="1" si="1"/>
        <v>INSERT INTO Habitattypen (HT_ID, Bezeichnung, Beschreibung, Temperatur, Luftfeuchtigkeit, Ausstattung) VALUES (9, '', '', , , '');</v>
      </c>
    </row>
    <row r="14" spans="1:8">
      <c r="A14" s="18">
        <f t="shared" si="0"/>
        <v>10</v>
      </c>
      <c r="B14" s="27"/>
      <c r="C14" s="19"/>
      <c r="D14" s="18"/>
      <c r="E14" s="18"/>
      <c r="F14" s="19"/>
      <c r="H14" s="161" t="str">
        <f t="shared" ca="1" si="1"/>
        <v>INSERT INTO Habitattypen (HT_ID, Bezeichnung, Beschreibung, Temperatur, Luftfeuchtigkeit, Ausstattung) VALUES (10, '', '', , , '');</v>
      </c>
    </row>
    <row r="15" spans="1:8">
      <c r="A15" s="18">
        <f t="shared" ref="A15:A18" si="2">A14+1</f>
        <v>11</v>
      </c>
      <c r="B15" s="27"/>
      <c r="C15" s="19"/>
      <c r="D15" s="18"/>
      <c r="E15" s="18"/>
      <c r="F15" s="19"/>
      <c r="H15" s="161" t="str">
        <f t="shared" ca="1" si="1"/>
        <v>INSERT INTO Habitattypen (HT_ID, Bezeichnung, Beschreibung, Temperatur, Luftfeuchtigkeit, Ausstattung) VALUES (11, '', '', , , '');</v>
      </c>
    </row>
    <row r="16" spans="1:8">
      <c r="A16" s="18">
        <f t="shared" si="2"/>
        <v>12</v>
      </c>
      <c r="B16" s="27"/>
      <c r="C16" s="19"/>
      <c r="D16" s="18"/>
      <c r="E16" s="18"/>
      <c r="F16" s="19"/>
      <c r="H16" s="161" t="str">
        <f t="shared" ca="1" si="1"/>
        <v>INSERT INTO Habitattypen (HT_ID, Bezeichnung, Beschreibung, Temperatur, Luftfeuchtigkeit, Ausstattung) VALUES (12, '', '', , , '');</v>
      </c>
    </row>
    <row r="17" spans="1:8">
      <c r="A17" s="18">
        <f t="shared" si="2"/>
        <v>13</v>
      </c>
      <c r="B17" s="27"/>
      <c r="C17" s="19"/>
      <c r="D17" s="18"/>
      <c r="E17" s="18"/>
      <c r="F17" s="19"/>
      <c r="H17" s="161" t="str">
        <f t="shared" ca="1" si="1"/>
        <v>INSERT INTO Habitattypen (HT_ID, Bezeichnung, Beschreibung, Temperatur, Luftfeuchtigkeit, Ausstattung) VALUES (13, '', '', , , '');</v>
      </c>
    </row>
    <row r="18" spans="1:8">
      <c r="A18" s="18">
        <f t="shared" si="2"/>
        <v>14</v>
      </c>
      <c r="B18" s="27"/>
      <c r="C18" s="19"/>
      <c r="D18" s="18"/>
      <c r="E18" s="18"/>
      <c r="F18" s="19"/>
      <c r="H18" s="161" t="str">
        <f t="shared" ca="1" si="1"/>
        <v>INSERT INTO Habitattypen (HT_ID, Bezeichnung, Beschreibung, Temperatur, Luftfeuchtigkeit, Ausstattung) VALUES (14, '', '', , , '');</v>
      </c>
    </row>
    <row r="19" spans="1:8">
      <c r="A19" s="18">
        <f>A18+1</f>
        <v>15</v>
      </c>
      <c r="B19" s="19"/>
      <c r="C19" s="19"/>
      <c r="D19" s="18"/>
      <c r="E19" s="18"/>
      <c r="F19" s="19"/>
      <c r="H19" s="161" t="str">
        <f t="shared" ca="1" si="1"/>
        <v>INSERT INTO Habitattypen (HT_ID, Bezeichnung, Beschreibung, Temperatur, Luftfeuchtigkeit, Ausstattung) VALUES (15, '', '', , , '');</v>
      </c>
    </row>
    <row r="21" spans="1:8">
      <c r="A21" s="6" t="s">
        <v>341</v>
      </c>
    </row>
  </sheetData>
  <sortState xmlns:xlrd2="http://schemas.microsoft.com/office/spreadsheetml/2017/richdata2" ref="B5:B10">
    <sortCondition ref="B5:B10"/>
  </sortState>
  <pageMargins left="1" right="1" top="1" bottom="1" header="0.5" footer="0.5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6896-7A2B-584C-A0B8-C3B050C77F1C}">
  <sheetPr>
    <pageSetUpPr fitToPage="1"/>
  </sheetPr>
  <dimension ref="A1:H34"/>
  <sheetViews>
    <sheetView zoomScaleNormal="100" workbookViewId="0">
      <selection activeCell="H5" sqref="H5:H15"/>
    </sheetView>
  </sheetViews>
  <sheetFormatPr baseColWidth="10" defaultColWidth="10.83203125" defaultRowHeight="21"/>
  <cols>
    <col min="1" max="1" width="27.33203125" bestFit="1" customWidth="1"/>
    <col min="2" max="2" width="30" style="6" bestFit="1" customWidth="1"/>
    <col min="3" max="4" width="22.6640625" style="5" customWidth="1"/>
    <col min="5" max="5" width="27" style="5" bestFit="1" customWidth="1"/>
    <col min="6" max="6" width="13.6640625" style="5" bestFit="1" customWidth="1"/>
    <col min="8" max="8" width="95.5" bestFit="1" customWidth="1"/>
    <col min="9" max="9" width="49.5" bestFit="1" customWidth="1"/>
  </cols>
  <sheetData>
    <row r="1" spans="1:8">
      <c r="B1" s="4" t="s">
        <v>64</v>
      </c>
      <c r="C1" s="5" t="s">
        <v>89</v>
      </c>
    </row>
    <row r="2" spans="1:8" ht="21.5" thickBot="1"/>
    <row r="3" spans="1:8" ht="21.5" thickBot="1">
      <c r="B3" s="142" t="str">
        <f ca="1">RIGHT(CELL("dateiname",A1),LEN(CELL("dateiname",A1))-FIND("]",CELL("dateiname",A1)))</f>
        <v>Deko</v>
      </c>
    </row>
    <row r="4" spans="1:8" ht="21.5" thickBot="1">
      <c r="A4" t="s">
        <v>222</v>
      </c>
      <c r="B4" s="31" t="s">
        <v>324</v>
      </c>
      <c r="C4" s="34" t="s">
        <v>330</v>
      </c>
      <c r="D4" s="34" t="s">
        <v>328</v>
      </c>
      <c r="E4" s="34" t="s">
        <v>331</v>
      </c>
      <c r="F4" s="35"/>
    </row>
    <row r="5" spans="1:8">
      <c r="A5" s="98" t="s">
        <v>161</v>
      </c>
      <c r="B5" s="36">
        <v>21</v>
      </c>
      <c r="C5" s="5" t="s">
        <v>92</v>
      </c>
      <c r="D5" s="5" t="s">
        <v>348</v>
      </c>
      <c r="E5" s="37" t="s">
        <v>221</v>
      </c>
      <c r="F5" s="37"/>
      <c r="H5" s="161" t="str">
        <f ca="1" xml:space="preserve"> "INSERT INTO " &amp; $B$3 &amp; " ("&amp; B$4 &amp; ", " &amp; C$4 &amp; ", " &amp; D$4 &amp; ", " &amp; E$4 &amp; ") VALUES (" &amp; B5 &amp; ", '" &amp; C5 &amp; "', '" &amp; D5 &amp; "', '" &amp; E5 &amp; "');"</f>
        <v>INSERT INTO Deko (VM_ID, Material, Farbe, Zweck) VALUES (21, 'Holz', 'braun', 'Klettern, Unterschlupf');</v>
      </c>
    </row>
    <row r="6" spans="1:8">
      <c r="A6" s="69" t="s">
        <v>162</v>
      </c>
      <c r="B6" s="38">
        <v>22</v>
      </c>
      <c r="C6" s="27" t="s">
        <v>92</v>
      </c>
      <c r="D6" s="27" t="s">
        <v>348</v>
      </c>
      <c r="E6" s="27" t="s">
        <v>221</v>
      </c>
      <c r="F6" s="27"/>
      <c r="H6" s="161" t="str">
        <f t="shared" ref="H6:H15" ca="1" si="0" xml:space="preserve"> "INSERT INTO " &amp; $B$3 &amp; " ("&amp; B$4 &amp; ", " &amp; C$4 &amp; ", " &amp; D$4 &amp; ", " &amp; E$4 &amp; ") VALUES (" &amp; B6 &amp; ", '" &amp; C6 &amp; "', '" &amp; D6 &amp; "', '" &amp; E6 &amp; "');"</f>
        <v>INSERT INTO Deko (VM_ID, Material, Farbe, Zweck) VALUES (22, 'Holz', 'braun', 'Klettern, Unterschlupf');</v>
      </c>
    </row>
    <row r="7" spans="1:8">
      <c r="A7" s="98" t="s">
        <v>173</v>
      </c>
      <c r="B7" s="38">
        <v>23</v>
      </c>
      <c r="C7" s="27" t="s">
        <v>212</v>
      </c>
      <c r="D7" s="27" t="s">
        <v>349</v>
      </c>
      <c r="E7" s="27" t="s">
        <v>174</v>
      </c>
      <c r="F7" s="27"/>
      <c r="H7" s="161" t="str">
        <f t="shared" ca="1" si="0"/>
        <v>INSERT INTO Deko (VM_ID, Material, Farbe, Zweck) VALUES (23, 'Stein, Plastik, Holz', 'variabel', 'Unterschlupf');</v>
      </c>
    </row>
    <row r="8" spans="1:8">
      <c r="A8" s="98" t="s">
        <v>196</v>
      </c>
      <c r="B8" s="38">
        <v>24</v>
      </c>
      <c r="C8" s="27" t="s">
        <v>199</v>
      </c>
      <c r="D8" s="27" t="s">
        <v>350</v>
      </c>
      <c r="E8" s="27" t="s">
        <v>200</v>
      </c>
      <c r="F8" s="27"/>
      <c r="H8" s="161" t="str">
        <f t="shared" ca="1" si="0"/>
        <v>INSERT INTO Deko (VM_ID, Material, Farbe, Zweck) VALUES (24, 'Marmorstein', 'weiß bis grau', 'Klettern');</v>
      </c>
    </row>
    <row r="9" spans="1:8">
      <c r="A9" s="98" t="s">
        <v>195</v>
      </c>
      <c r="B9" s="38">
        <v>25</v>
      </c>
      <c r="C9" s="27" t="s">
        <v>195</v>
      </c>
      <c r="D9" s="27" t="s">
        <v>350</v>
      </c>
      <c r="E9" s="27" t="s">
        <v>200</v>
      </c>
      <c r="F9" s="27"/>
      <c r="H9" s="161" t="str">
        <f t="shared" ca="1" si="0"/>
        <v>INSERT INTO Deko (VM_ID, Material, Farbe, Zweck) VALUES (25, 'Stein', 'weiß bis grau', 'Klettern');</v>
      </c>
    </row>
    <row r="10" spans="1:8">
      <c r="A10" s="57" t="s">
        <v>176</v>
      </c>
      <c r="B10" s="38">
        <v>26</v>
      </c>
      <c r="C10" s="27" t="s">
        <v>98</v>
      </c>
      <c r="D10" s="27" t="s">
        <v>194</v>
      </c>
      <c r="E10" s="27" t="s">
        <v>97</v>
      </c>
      <c r="F10" s="27"/>
      <c r="H10" s="161" t="str">
        <f t="shared" ca="1" si="0"/>
        <v>INSERT INTO Deko (VM_ID, Material, Farbe, Zweck) VALUES (26, 'Elektronik', '-', 'Reinigung');</v>
      </c>
    </row>
    <row r="11" spans="1:8">
      <c r="A11" s="57" t="s">
        <v>213</v>
      </c>
      <c r="B11" s="38">
        <v>34</v>
      </c>
      <c r="C11" s="27" t="s">
        <v>215</v>
      </c>
      <c r="D11" s="27" t="s">
        <v>348</v>
      </c>
      <c r="E11" s="27" t="s">
        <v>221</v>
      </c>
      <c r="F11" s="27"/>
      <c r="H11" s="161" t="str">
        <f t="shared" ca="1" si="0"/>
        <v>INSERT INTO Deko (VM_ID, Material, Farbe, Zweck) VALUES (34, 'Kokos', 'braun', 'Klettern, Unterschlupf');</v>
      </c>
    </row>
    <row r="12" spans="1:8">
      <c r="A12" s="57" t="s">
        <v>218</v>
      </c>
      <c r="B12" s="38">
        <v>36</v>
      </c>
      <c r="C12" s="27" t="s">
        <v>220</v>
      </c>
      <c r="D12" s="27" t="s">
        <v>351</v>
      </c>
      <c r="E12" s="27" t="s">
        <v>221</v>
      </c>
      <c r="F12" s="27"/>
      <c r="H12" s="161" t="str">
        <f t="shared" ca="1" si="0"/>
        <v>INSERT INTO Deko (VM_ID, Material, Farbe, Zweck) VALUES (36, 'Perlmut', 'weiß', 'Klettern, Unterschlupf');</v>
      </c>
    </row>
    <row r="13" spans="1:8">
      <c r="A13" s="57" t="s">
        <v>223</v>
      </c>
      <c r="B13" s="89">
        <v>37</v>
      </c>
      <c r="C13" s="62" t="s">
        <v>227</v>
      </c>
      <c r="D13" s="62" t="s">
        <v>348</v>
      </c>
      <c r="E13" s="27" t="s">
        <v>200</v>
      </c>
      <c r="F13" s="27"/>
      <c r="H13" s="161" t="str">
        <f t="shared" ca="1" si="0"/>
        <v>INSERT INTO Deko (VM_ID, Material, Farbe, Zweck) VALUES (37, 'Flachs/Sisal', 'braun', 'Klettern');</v>
      </c>
    </row>
    <row r="14" spans="1:8">
      <c r="A14" s="57" t="s">
        <v>225</v>
      </c>
      <c r="B14" s="89">
        <v>38</v>
      </c>
      <c r="C14" s="27" t="s">
        <v>98</v>
      </c>
      <c r="D14" s="27" t="s">
        <v>194</v>
      </c>
      <c r="E14" s="27" t="s">
        <v>228</v>
      </c>
      <c r="F14" s="27"/>
      <c r="H14" s="161" t="str">
        <f t="shared" ca="1" si="0"/>
        <v>INSERT INTO Deko (VM_ID, Material, Farbe, Zweck) VALUES (38, 'Elektronik', '-', 'Trinkwasserabgabe');</v>
      </c>
    </row>
    <row r="15" spans="1:8">
      <c r="A15" s="57" t="s">
        <v>229</v>
      </c>
      <c r="B15" s="89">
        <v>39</v>
      </c>
      <c r="C15" s="27" t="s">
        <v>195</v>
      </c>
      <c r="D15" s="27" t="s">
        <v>352</v>
      </c>
      <c r="E15" s="27" t="s">
        <v>231</v>
      </c>
      <c r="F15" s="27"/>
      <c r="H15" s="161" t="str">
        <f t="shared" ca="1" si="0"/>
        <v>INSERT INTO Deko (VM_ID, Material, Farbe, Zweck) VALUES (39, 'Stein', 'grau', 'Nahrungsbereitstellung');</v>
      </c>
    </row>
    <row r="16" spans="1:8">
      <c r="A16" s="57"/>
      <c r="B16" s="89"/>
      <c r="C16" s="27"/>
      <c r="D16" s="27"/>
      <c r="E16" s="27"/>
      <c r="F16" s="27"/>
    </row>
    <row r="17" spans="1:6">
      <c r="A17" s="57"/>
      <c r="B17" s="89"/>
      <c r="C17" s="27"/>
      <c r="D17" s="27"/>
      <c r="E17" s="27"/>
      <c r="F17" s="27"/>
    </row>
    <row r="18" spans="1:6">
      <c r="A18" s="57"/>
      <c r="B18" s="89"/>
      <c r="C18" s="27"/>
      <c r="D18" s="27"/>
      <c r="E18" s="27"/>
      <c r="F18" s="27"/>
    </row>
    <row r="19" spans="1:6">
      <c r="A19" s="55"/>
      <c r="B19" s="55"/>
      <c r="C19" s="55"/>
      <c r="D19" s="55"/>
      <c r="E19" s="27"/>
      <c r="F19" s="27"/>
    </row>
    <row r="20" spans="1:6">
      <c r="A20" s="55" t="s">
        <v>177</v>
      </c>
      <c r="B20" s="55"/>
      <c r="C20" s="55" t="s">
        <v>92</v>
      </c>
      <c r="D20" s="55"/>
      <c r="E20" s="55" t="s">
        <v>95</v>
      </c>
      <c r="F20" s="27"/>
    </row>
    <row r="21" spans="1:6">
      <c r="B21" s="36"/>
      <c r="C21" s="37"/>
      <c r="D21" s="37"/>
      <c r="E21" s="55" t="s">
        <v>93</v>
      </c>
      <c r="F21" s="27"/>
    </row>
    <row r="22" spans="1:6">
      <c r="B22" s="38"/>
      <c r="C22" s="27"/>
      <c r="D22" s="27"/>
      <c r="E22" s="55" t="s">
        <v>94</v>
      </c>
      <c r="F22" s="27"/>
    </row>
    <row r="23" spans="1:6">
      <c r="B23" s="38"/>
      <c r="C23" s="27"/>
      <c r="D23" s="27"/>
      <c r="E23" s="27"/>
      <c r="F23" s="27"/>
    </row>
    <row r="24" spans="1:6">
      <c r="B24" s="38"/>
      <c r="C24" s="27"/>
      <c r="D24" s="27"/>
      <c r="E24" s="27"/>
      <c r="F24" s="27"/>
    </row>
    <row r="25" spans="1:6">
      <c r="B25" s="38"/>
      <c r="C25" s="27"/>
      <c r="D25" s="27"/>
      <c r="E25" s="27"/>
      <c r="F25" s="27"/>
    </row>
    <row r="26" spans="1:6">
      <c r="B26" s="38"/>
      <c r="C26" s="27"/>
      <c r="D26" s="27"/>
      <c r="E26" s="27"/>
      <c r="F26" s="27"/>
    </row>
    <row r="27" spans="1:6">
      <c r="B27" s="38"/>
      <c r="C27" s="27"/>
      <c r="D27" s="27"/>
      <c r="E27" s="27"/>
      <c r="F27" s="27"/>
    </row>
    <row r="28" spans="1:6">
      <c r="B28" s="38"/>
      <c r="C28" s="27"/>
      <c r="D28" s="27"/>
      <c r="E28" s="27"/>
      <c r="F28" s="27"/>
    </row>
    <row r="29" spans="1:6">
      <c r="B29" s="38"/>
      <c r="C29" s="27"/>
      <c r="D29" s="27"/>
      <c r="E29" s="27"/>
      <c r="F29" s="27"/>
    </row>
    <row r="30" spans="1:6">
      <c r="B30" s="38"/>
      <c r="C30" s="27"/>
      <c r="D30" s="27"/>
      <c r="E30" s="27"/>
      <c r="F30" s="27"/>
    </row>
    <row r="31" spans="1:6">
      <c r="B31" s="38"/>
      <c r="C31" s="27"/>
      <c r="D31" s="27"/>
      <c r="E31" s="27"/>
      <c r="F31" s="27"/>
    </row>
    <row r="32" spans="1:6">
      <c r="B32" s="38"/>
      <c r="C32" s="27"/>
      <c r="D32" s="27"/>
      <c r="E32" s="27"/>
      <c r="F32" s="27"/>
    </row>
    <row r="34" spans="1:1">
      <c r="A34" s="86" t="s">
        <v>160</v>
      </c>
    </row>
  </sheetData>
  <pageMargins left="0.7" right="0.7" top="0.78740157499999996" bottom="0.78740157499999996" header="0.3" footer="0.3"/>
  <pageSetup paperSize="9" scale="62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3F92-1B4B-334B-9C5E-9B6B8E4C01A6}">
  <sheetPr>
    <pageSetUpPr fitToPage="1"/>
  </sheetPr>
  <dimension ref="A1:H45"/>
  <sheetViews>
    <sheetView zoomScale="70" zoomScaleNormal="7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baseColWidth="10" defaultColWidth="10.83203125" defaultRowHeight="21"/>
  <cols>
    <col min="2" max="2" width="17.83203125" style="6" bestFit="1" customWidth="1"/>
    <col min="3" max="3" width="36" style="5" customWidth="1"/>
    <col min="4" max="4" width="88.1640625" style="5" customWidth="1"/>
    <col min="5" max="5" width="24.1640625" style="238" bestFit="1" customWidth="1"/>
    <col min="6" max="6" width="10.33203125" style="6" bestFit="1" customWidth="1"/>
    <col min="8" max="8" width="203.1640625" bestFit="1" customWidth="1"/>
    <col min="9" max="9" width="43.1640625" customWidth="1"/>
  </cols>
  <sheetData>
    <row r="1" spans="1:8">
      <c r="B1" s="4" t="s">
        <v>64</v>
      </c>
      <c r="C1" s="42" t="s">
        <v>103</v>
      </c>
    </row>
    <row r="2" spans="1:8" ht="21.5" thickBot="1"/>
    <row r="3" spans="1:8" ht="63.5" thickBot="1">
      <c r="B3" s="142" t="str">
        <f ca="1">RIGHT(CELL("dateiname",B1),LEN(CELL("dateiname",B1))-FIND("]",CELL("dateiname",B1)))</f>
        <v>Arbeitsdiensttypen</v>
      </c>
      <c r="C3" s="8"/>
      <c r="D3" s="8"/>
      <c r="E3" s="239" t="s">
        <v>359</v>
      </c>
      <c r="F3" s="7" t="s">
        <v>360</v>
      </c>
    </row>
    <row r="4" spans="1:8" ht="21.5" thickBot="1">
      <c r="B4" s="9" t="s">
        <v>333</v>
      </c>
      <c r="C4" s="10" t="s">
        <v>66</v>
      </c>
      <c r="D4" s="12" t="s">
        <v>315</v>
      </c>
      <c r="E4" s="240" t="s">
        <v>367</v>
      </c>
      <c r="F4" s="22" t="s">
        <v>353</v>
      </c>
    </row>
    <row r="5" spans="1:8">
      <c r="B5" s="16">
        <v>1</v>
      </c>
      <c r="C5" s="247" t="s">
        <v>287</v>
      </c>
      <c r="D5" s="17" t="s">
        <v>259</v>
      </c>
      <c r="E5" s="191" t="s">
        <v>291</v>
      </c>
      <c r="F5" s="16">
        <v>7</v>
      </c>
      <c r="H5" s="161" t="str">
        <f ca="1" xml:space="preserve"> "INSERT INTO " &amp; $B$3 &amp; " ("&amp; B$4 &amp; ", " &amp; C$4 &amp; ", " &amp; D$4 &amp; ", " &amp; F$4 &amp; ") VALUES (" &amp; B5 &amp; ", '" &amp; C5 &amp; "', '" &amp; D5 &amp; "', " &amp; F5 &amp; ");"</f>
        <v>INSERT INTO Arbeitsdiensttypen (AT_ID, Bezeichnung, Beschreibung, Frequenz) VALUES (1, 'Fütterung carnivor 1x/Woche', 'Futterreste entsorgen, Futtertiere zum Jagen ins Gehege setzen', 7);</v>
      </c>
    </row>
    <row r="6" spans="1:8">
      <c r="B6" s="16">
        <v>2</v>
      </c>
      <c r="C6" s="247" t="s">
        <v>288</v>
      </c>
      <c r="D6" s="17"/>
      <c r="E6" s="191" t="s">
        <v>290</v>
      </c>
      <c r="F6" s="16">
        <v>4</v>
      </c>
      <c r="H6" s="161" t="str">
        <f t="shared" ref="H6:H45" ca="1" si="0" xml:space="preserve"> "INSERT INTO " &amp; $B$3 &amp; " ("&amp; B$4 &amp; ", " &amp; C$4 &amp; ", " &amp; D$4 &amp; ", " &amp; F$4 &amp; ") VALUES (" &amp; B6 &amp; ", '" &amp; C6 &amp; "', '" &amp; D6 &amp; "', " &amp; F6 &amp; ");"</f>
        <v>INSERT INTO Arbeitsdiensttypen (AT_ID, Bezeichnung, Beschreibung, Frequenz) VALUES (2, 'Fütterung carnivor 2x/Woche', '', 4);</v>
      </c>
    </row>
    <row r="7" spans="1:8">
      <c r="B7" s="16">
        <v>3</v>
      </c>
      <c r="C7" s="247" t="s">
        <v>289</v>
      </c>
      <c r="D7" s="17"/>
      <c r="E7" s="191" t="s">
        <v>234</v>
      </c>
      <c r="F7" s="16">
        <v>2</v>
      </c>
      <c r="H7" s="161" t="str">
        <f t="shared" ca="1" si="0"/>
        <v>INSERT INTO Arbeitsdiensttypen (AT_ID, Bezeichnung, Beschreibung, Frequenz) VALUES (3, 'Fütterung carnivor 3x/Woche', '', 2);</v>
      </c>
    </row>
    <row r="8" spans="1:8">
      <c r="B8" s="16">
        <v>4</v>
      </c>
      <c r="C8" s="250" t="s">
        <v>99</v>
      </c>
      <c r="D8" s="17" t="s">
        <v>235</v>
      </c>
      <c r="E8" s="191" t="s">
        <v>246</v>
      </c>
      <c r="F8" s="16">
        <v>1</v>
      </c>
      <c r="H8" s="161" t="str">
        <f t="shared" ca="1" si="0"/>
        <v>INSERT INTO Arbeitsdiensttypen (AT_ID, Bezeichnung, Beschreibung, Frequenz) VALUES (4, 'Frischwasser', 'Wasserschale reinigen und neu befüllen', 1);</v>
      </c>
    </row>
    <row r="9" spans="1:8">
      <c r="B9" s="16">
        <v>5</v>
      </c>
      <c r="C9" s="250" t="s">
        <v>256</v>
      </c>
      <c r="D9" s="19" t="s">
        <v>236</v>
      </c>
      <c r="E9" s="192" t="s">
        <v>361</v>
      </c>
      <c r="F9" s="18">
        <v>182</v>
      </c>
      <c r="H9" s="161" t="str">
        <f t="shared" ca="1" si="0"/>
        <v>INSERT INTO Arbeitsdiensttypen (AT_ID, Bezeichnung, Beschreibung, Frequenz) VALUES (5, 'Bodenbelagreinigung', 'Sand komplett aus dem Terrarium entfernen, reinigen bzw. erneuern', 182);</v>
      </c>
    </row>
    <row r="10" spans="1:8">
      <c r="B10" s="16">
        <v>6</v>
      </c>
      <c r="C10" s="250" t="s">
        <v>100</v>
      </c>
      <c r="D10" s="19" t="s">
        <v>237</v>
      </c>
      <c r="E10" s="192" t="s">
        <v>238</v>
      </c>
      <c r="F10" s="18">
        <v>7</v>
      </c>
      <c r="H10" s="161" t="str">
        <f t="shared" ca="1" si="0"/>
        <v>INSERT INTO Arbeitsdiensttypen (AT_ID, Bezeichnung, Beschreibung, Frequenz) VALUES (6, 'Gießen', 'Lebendpflanzen in und vor den Terrarien', 7);</v>
      </c>
    </row>
    <row r="11" spans="1:8">
      <c r="B11" s="16">
        <v>7</v>
      </c>
      <c r="C11" s="250" t="s">
        <v>240</v>
      </c>
      <c r="D11" s="19" t="s">
        <v>241</v>
      </c>
      <c r="E11" s="192" t="s">
        <v>362</v>
      </c>
      <c r="F11" s="18">
        <v>61</v>
      </c>
      <c r="H11" s="161" t="str">
        <f t="shared" ca="1" si="0"/>
        <v>INSERT INTO Arbeitsdiensttypen (AT_ID, Bezeichnung, Beschreibung, Frequenz) VALUES (7, 'Terrarienglasreinigung', 'Teil der Genralreinigung, wenn das Terrarium ausgeräumt wurde', 61);</v>
      </c>
    </row>
    <row r="12" spans="1:8">
      <c r="A12" t="s">
        <v>377</v>
      </c>
      <c r="B12" s="16">
        <v>8</v>
      </c>
      <c r="C12" s="250" t="s">
        <v>243</v>
      </c>
      <c r="D12" s="19" t="s">
        <v>242</v>
      </c>
      <c r="E12" s="192" t="s">
        <v>244</v>
      </c>
      <c r="F12" s="18">
        <v>61</v>
      </c>
      <c r="H12" s="161" t="str">
        <f t="shared" ca="1" si="0"/>
        <v>INSERT INTO Arbeitsdiensttypen (AT_ID, Bezeichnung, Beschreibung, Frequenz) VALUES (8, 'Terrariumgeneralreinigung', 'gesamtes Terrarieninventar ausräumen und abspülen', 61);</v>
      </c>
    </row>
    <row r="13" spans="1:8">
      <c r="A13">
        <v>9</v>
      </c>
      <c r="B13" s="16">
        <v>9</v>
      </c>
      <c r="C13" s="250" t="s">
        <v>363</v>
      </c>
      <c r="D13" s="19" t="s">
        <v>245</v>
      </c>
      <c r="E13" s="192" t="s">
        <v>366</v>
      </c>
      <c r="F13" s="18">
        <v>1</v>
      </c>
      <c r="H13" s="161" t="str">
        <f t="shared" ca="1" si="0"/>
        <v>INSERT INTO Arbeitsdiensttypen (AT_ID, Bezeichnung, Beschreibung, Frequenz) VALUES (9, 'Sprühen morgens', 'zur Erhöhung der Luftfeuchtigkeit', 1);</v>
      </c>
    </row>
    <row r="14" spans="1:8">
      <c r="B14" s="16">
        <v>10</v>
      </c>
      <c r="C14" s="250" t="s">
        <v>364</v>
      </c>
      <c r="D14" s="19" t="s">
        <v>245</v>
      </c>
      <c r="E14" s="192"/>
      <c r="F14" s="18">
        <v>1</v>
      </c>
      <c r="H14" s="161" t="str">
        <f t="shared" ca="1" si="0"/>
        <v>INSERT INTO Arbeitsdiensttypen (AT_ID, Bezeichnung, Beschreibung, Frequenz) VALUES (10, 'Sprühen mittags', 'zur Erhöhung der Luftfeuchtigkeit', 1);</v>
      </c>
    </row>
    <row r="15" spans="1:8">
      <c r="B15" s="16">
        <v>11</v>
      </c>
      <c r="C15" s="250" t="s">
        <v>365</v>
      </c>
      <c r="D15" s="19" t="s">
        <v>245</v>
      </c>
      <c r="E15" s="192"/>
      <c r="F15" s="18">
        <v>1</v>
      </c>
      <c r="H15" s="161" t="str">
        <f t="shared" ca="1" si="0"/>
        <v>INSERT INTO Arbeitsdiensttypen (AT_ID, Bezeichnung, Beschreibung, Frequenz) VALUES (11, 'Sprühen abends', 'zur Erhöhung der Luftfeuchtigkeit', 1);</v>
      </c>
    </row>
    <row r="16" spans="1:8">
      <c r="A16">
        <v>10</v>
      </c>
      <c r="B16" s="16">
        <v>12</v>
      </c>
      <c r="C16" s="250" t="s">
        <v>247</v>
      </c>
      <c r="D16" s="19" t="s">
        <v>248</v>
      </c>
      <c r="E16" s="192" t="s">
        <v>246</v>
      </c>
      <c r="F16" s="18">
        <v>1</v>
      </c>
      <c r="H16" s="161" t="str">
        <f t="shared" ca="1" si="0"/>
        <v>INSERT INTO Arbeitsdiensttypen (AT_ID, Bezeichnung, Beschreibung, Frequenz) VALUES (12, 'Terrariumreinigung', 'Exkremente und andere grobe Verschmutzungen beseitigen', 1);</v>
      </c>
    </row>
    <row r="17" spans="1:8">
      <c r="A17">
        <v>11</v>
      </c>
      <c r="B17" s="16">
        <v>13</v>
      </c>
      <c r="C17" s="248" t="s">
        <v>293</v>
      </c>
      <c r="D17" s="19" t="s">
        <v>249</v>
      </c>
      <c r="E17" s="192" t="s">
        <v>291</v>
      </c>
      <c r="F17" s="18">
        <v>7</v>
      </c>
      <c r="H17" s="161" t="str">
        <f t="shared" ca="1" si="0"/>
        <v>INSERT INTO Arbeitsdiensttypen (AT_ID, Bezeichnung, Beschreibung, Frequenz) VALUES (13, 'Fütterung vegetarisch 1x', 'Futtertrog reinigen, vorbereiten, verteilen', 7);</v>
      </c>
    </row>
    <row r="18" spans="1:8">
      <c r="A18">
        <v>12</v>
      </c>
      <c r="B18" s="16">
        <v>14</v>
      </c>
      <c r="C18" s="248" t="s">
        <v>294</v>
      </c>
      <c r="D18" s="19"/>
      <c r="E18" s="241" t="s">
        <v>290</v>
      </c>
      <c r="F18" s="18">
        <v>4</v>
      </c>
      <c r="H18" s="161" t="str">
        <f t="shared" ca="1" si="0"/>
        <v>INSERT INTO Arbeitsdiensttypen (AT_ID, Bezeichnung, Beschreibung, Frequenz) VALUES (14, 'Fütterung vegetarisch 2x', '', 4);</v>
      </c>
    </row>
    <row r="19" spans="1:8">
      <c r="A19">
        <v>13</v>
      </c>
      <c r="B19" s="16">
        <v>15</v>
      </c>
      <c r="C19" s="248" t="s">
        <v>295</v>
      </c>
      <c r="D19" s="19"/>
      <c r="E19" s="192" t="s">
        <v>234</v>
      </c>
      <c r="F19" s="18">
        <v>2</v>
      </c>
      <c r="H19" s="161" t="str">
        <f t="shared" ca="1" si="0"/>
        <v>INSERT INTO Arbeitsdiensttypen (AT_ID, Bezeichnung, Beschreibung, Frequenz) VALUES (15, 'Fütterung vegetarisch 3x', '', 2);</v>
      </c>
    </row>
    <row r="20" spans="1:8" ht="42">
      <c r="A20">
        <v>14</v>
      </c>
      <c r="B20" s="16">
        <v>16</v>
      </c>
      <c r="C20" s="19" t="s">
        <v>250</v>
      </c>
      <c r="D20" s="146" t="s">
        <v>252</v>
      </c>
      <c r="E20" s="241" t="s">
        <v>239</v>
      </c>
      <c r="F20" s="18">
        <v>182</v>
      </c>
      <c r="H20" s="161" t="str">
        <f t="shared" ca="1" si="0"/>
        <v>INSERT INTO Arbeitsdiensttypen (AT_ID, Bezeichnung, Beschreibung, Frequenz) VALUES (16, 'Leuchtmittel prüfen', 'UV-Lampen mithilfe eines Messgerätes, Wärmelampen über den Tastsinn (auf sichere Entfernung) auf Leistung prüfen', 182);</v>
      </c>
    </row>
    <row r="21" spans="1:8">
      <c r="A21">
        <v>15</v>
      </c>
      <c r="B21" s="16">
        <v>17</v>
      </c>
      <c r="C21" s="19" t="s">
        <v>251</v>
      </c>
      <c r="D21" s="19" t="s">
        <v>253</v>
      </c>
      <c r="E21" s="192" t="s">
        <v>194</v>
      </c>
      <c r="F21" s="18"/>
      <c r="H21" s="161" t="str">
        <f t="shared" ca="1" si="0"/>
        <v>INSERT INTO Arbeitsdiensttypen (AT_ID, Bezeichnung, Beschreibung, Frequenz) VALUES (17, 'Leuchtmittel wechseln', 'Leuchtmittel nach Prüfung ersetzen bei zuwenig Leistung oder nach Totalausfall', );</v>
      </c>
    </row>
    <row r="22" spans="1:8">
      <c r="A22">
        <v>16</v>
      </c>
      <c r="B22" s="16">
        <v>18</v>
      </c>
      <c r="C22" s="250" t="s">
        <v>255</v>
      </c>
      <c r="D22" s="19" t="s">
        <v>254</v>
      </c>
      <c r="E22" s="192" t="s">
        <v>246</v>
      </c>
      <c r="F22" s="18">
        <v>1</v>
      </c>
      <c r="H22" s="161" t="str">
        <f t="shared" ca="1" si="0"/>
        <v>INSERT INTO Arbeitsdiensttypen (AT_ID, Bezeichnung, Beschreibung, Frequenz) VALUES (18, 'Wasserbeckenreinigung', 'nach Bedarf bei entsprechender Verschmutzung, tägliche Prüfung nötig', 1);</v>
      </c>
    </row>
    <row r="23" spans="1:8">
      <c r="A23">
        <v>17</v>
      </c>
      <c r="B23" s="16">
        <v>19</v>
      </c>
      <c r="C23" s="248" t="s">
        <v>257</v>
      </c>
      <c r="D23" s="19" t="s">
        <v>258</v>
      </c>
      <c r="E23" s="241" t="s">
        <v>238</v>
      </c>
      <c r="F23" s="18">
        <v>7</v>
      </c>
      <c r="H23" s="161" t="str">
        <f t="shared" ca="1" si="0"/>
        <v>INSERT INTO Arbeitsdiensttypen (AT_ID, Bezeichnung, Beschreibung, Frequenz) VALUES (19, 'Fütterung aquatisch', 'Fischpellets ins Wasser geben', 7);</v>
      </c>
    </row>
    <row r="24" spans="1:8">
      <c r="A24">
        <v>18</v>
      </c>
      <c r="B24" s="16">
        <v>20</v>
      </c>
      <c r="C24" s="249" t="s">
        <v>335</v>
      </c>
      <c r="D24" s="19" t="s">
        <v>378</v>
      </c>
      <c r="E24" s="242" t="s">
        <v>270</v>
      </c>
      <c r="F24" s="18">
        <v>365</v>
      </c>
      <c r="H24" s="161" t="str">
        <f t="shared" ca="1" si="0"/>
        <v>INSERT INTO Arbeitsdiensttypen (AT_ID, Bezeichnung, Beschreibung, Frequenz) VALUES (20, 'Inventur', 'aller Lebewesen und Bestandsgegenstände prüfen und ggf. Bestellung auslösen', 365);</v>
      </c>
    </row>
    <row r="25" spans="1:8">
      <c r="A25">
        <v>19</v>
      </c>
      <c r="B25" s="16">
        <v>21</v>
      </c>
      <c r="C25" s="249" t="s">
        <v>379</v>
      </c>
      <c r="D25" s="19" t="s">
        <v>383</v>
      </c>
      <c r="E25" s="238" t="s">
        <v>271</v>
      </c>
      <c r="F25" s="18">
        <v>182</v>
      </c>
      <c r="H25" s="161" t="str">
        <f t="shared" ca="1" si="0"/>
        <v>INSERT INTO Arbeitsdiensttypen (AT_ID, Bezeichnung, Beschreibung, Frequenz) VALUES (21, 'Lager prüfen, halbjährig', 'Lagerbestand prüfen und ggf. Bestellung (z.B. Leuchtmittel)', 182);</v>
      </c>
    </row>
    <row r="26" spans="1:8">
      <c r="A26">
        <v>20</v>
      </c>
      <c r="B26" s="16">
        <v>22</v>
      </c>
      <c r="C26" s="249" t="s">
        <v>380</v>
      </c>
      <c r="D26" s="19" t="s">
        <v>382</v>
      </c>
      <c r="E26" s="192" t="s">
        <v>272</v>
      </c>
      <c r="F26" s="18">
        <v>91</v>
      </c>
      <c r="H26" s="161" t="str">
        <f t="shared" ca="1" si="0"/>
        <v>INSERT INTO Arbeitsdiensttypen (AT_ID, Bezeichnung, Beschreibung, Frequenz) VALUES (22, 'Lager prüfen, vierteljährig', 'Lagerbestand prüfen und ggf. Bestellung (z.B. Bodenbeläge)', 91);</v>
      </c>
    </row>
    <row r="27" spans="1:8">
      <c r="A27">
        <v>21</v>
      </c>
      <c r="B27" s="16">
        <v>23</v>
      </c>
      <c r="C27" s="249" t="s">
        <v>381</v>
      </c>
      <c r="D27" s="19" t="s">
        <v>384</v>
      </c>
      <c r="E27" s="192" t="s">
        <v>336</v>
      </c>
      <c r="F27" s="18">
        <v>30</v>
      </c>
      <c r="H27" s="161" t="str">
        <f t="shared" ca="1" si="0"/>
        <v>INSERT INTO Arbeitsdiensttypen (AT_ID, Bezeichnung, Beschreibung, Frequenz) VALUES (23, 'Lager prüfen, monatlich', 'Lagerbestand prüfen und ggf. Bestellung (z.B. täglicher Bedarf)', 30);</v>
      </c>
    </row>
    <row r="28" spans="1:8">
      <c r="B28" s="16">
        <v>24</v>
      </c>
      <c r="C28" s="19"/>
      <c r="D28" s="19"/>
      <c r="E28" s="192"/>
      <c r="F28" s="18"/>
      <c r="H28" s="161" t="str">
        <f t="shared" ca="1" si="0"/>
        <v>INSERT INTO Arbeitsdiensttypen (AT_ID, Bezeichnung, Beschreibung, Frequenz) VALUES (24, '', '', );</v>
      </c>
    </row>
    <row r="29" spans="1:8">
      <c r="B29" s="16">
        <v>25</v>
      </c>
      <c r="C29" s="19"/>
      <c r="D29" s="19"/>
      <c r="E29" s="192"/>
      <c r="F29" s="18"/>
      <c r="H29" s="161" t="str">
        <f t="shared" ca="1" si="0"/>
        <v>INSERT INTO Arbeitsdiensttypen (AT_ID, Bezeichnung, Beschreibung, Frequenz) VALUES (25, '', '', );</v>
      </c>
    </row>
    <row r="30" spans="1:8">
      <c r="B30" s="16">
        <v>26</v>
      </c>
      <c r="C30" s="19"/>
      <c r="D30" s="19"/>
      <c r="E30" s="192"/>
      <c r="F30" s="18"/>
      <c r="H30" s="161" t="str">
        <f t="shared" ca="1" si="0"/>
        <v>INSERT INTO Arbeitsdiensttypen (AT_ID, Bezeichnung, Beschreibung, Frequenz) VALUES (26, '', '', );</v>
      </c>
    </row>
    <row r="31" spans="1:8">
      <c r="B31" s="16">
        <v>27</v>
      </c>
      <c r="C31" s="19"/>
      <c r="D31" s="19"/>
      <c r="E31" s="192"/>
      <c r="F31" s="18"/>
      <c r="H31" s="161" t="str">
        <f t="shared" ca="1" si="0"/>
        <v>INSERT INTO Arbeitsdiensttypen (AT_ID, Bezeichnung, Beschreibung, Frequenz) VALUES (27, '', '', );</v>
      </c>
    </row>
    <row r="32" spans="1:8">
      <c r="B32" s="16">
        <v>28</v>
      </c>
      <c r="C32" s="19"/>
      <c r="D32" s="19"/>
      <c r="E32" s="192"/>
      <c r="F32" s="18"/>
      <c r="H32" s="161" t="str">
        <f t="shared" ca="1" si="0"/>
        <v>INSERT INTO Arbeitsdiensttypen (AT_ID, Bezeichnung, Beschreibung, Frequenz) VALUES (28, '', '', );</v>
      </c>
    </row>
    <row r="33" spans="2:8">
      <c r="B33" s="16">
        <v>29</v>
      </c>
      <c r="C33" s="19"/>
      <c r="D33" s="19"/>
      <c r="E33" s="192"/>
      <c r="F33" s="18"/>
      <c r="H33" s="161" t="str">
        <f t="shared" ca="1" si="0"/>
        <v>INSERT INTO Arbeitsdiensttypen (AT_ID, Bezeichnung, Beschreibung, Frequenz) VALUES (29, '', '', );</v>
      </c>
    </row>
    <row r="34" spans="2:8">
      <c r="B34" s="16">
        <v>30</v>
      </c>
      <c r="C34" s="19"/>
      <c r="D34" s="19"/>
      <c r="E34" s="192"/>
      <c r="F34" s="18"/>
      <c r="H34" s="161" t="str">
        <f t="shared" ca="1" si="0"/>
        <v>INSERT INTO Arbeitsdiensttypen (AT_ID, Bezeichnung, Beschreibung, Frequenz) VALUES (30, '', '', );</v>
      </c>
    </row>
    <row r="35" spans="2:8">
      <c r="B35" s="16">
        <v>31</v>
      </c>
      <c r="C35" s="19"/>
      <c r="D35" s="19"/>
      <c r="E35" s="192"/>
      <c r="F35" s="18"/>
      <c r="H35" s="161" t="str">
        <f t="shared" ca="1" si="0"/>
        <v>INSERT INTO Arbeitsdiensttypen (AT_ID, Bezeichnung, Beschreibung, Frequenz) VALUES (31, '', '', );</v>
      </c>
    </row>
    <row r="36" spans="2:8">
      <c r="B36" s="16">
        <v>32</v>
      </c>
      <c r="C36" s="19"/>
      <c r="D36" s="19"/>
      <c r="E36" s="192"/>
      <c r="F36" s="18"/>
      <c r="H36" s="161" t="str">
        <f t="shared" ca="1" si="0"/>
        <v>INSERT INTO Arbeitsdiensttypen (AT_ID, Bezeichnung, Beschreibung, Frequenz) VALUES (32, '', '', );</v>
      </c>
    </row>
    <row r="37" spans="2:8">
      <c r="B37" s="16">
        <v>33</v>
      </c>
      <c r="C37" s="19"/>
      <c r="D37" s="19"/>
      <c r="E37" s="192"/>
      <c r="F37" s="18"/>
      <c r="H37" s="161" t="str">
        <f t="shared" ca="1" si="0"/>
        <v>INSERT INTO Arbeitsdiensttypen (AT_ID, Bezeichnung, Beschreibung, Frequenz) VALUES (33, '', '', );</v>
      </c>
    </row>
    <row r="38" spans="2:8">
      <c r="B38" s="16">
        <v>34</v>
      </c>
      <c r="C38" s="19"/>
      <c r="D38" s="19"/>
      <c r="E38" s="192"/>
      <c r="F38" s="18"/>
      <c r="H38" s="161" t="str">
        <f t="shared" ca="1" si="0"/>
        <v>INSERT INTO Arbeitsdiensttypen (AT_ID, Bezeichnung, Beschreibung, Frequenz) VALUES (34, '', '', );</v>
      </c>
    </row>
    <row r="39" spans="2:8">
      <c r="B39" s="16">
        <v>35</v>
      </c>
      <c r="C39" s="19"/>
      <c r="D39" s="19"/>
      <c r="E39" s="192"/>
      <c r="F39" s="18"/>
      <c r="H39" s="161" t="str">
        <f t="shared" ca="1" si="0"/>
        <v>INSERT INTO Arbeitsdiensttypen (AT_ID, Bezeichnung, Beschreibung, Frequenz) VALUES (35, '', '', );</v>
      </c>
    </row>
    <row r="40" spans="2:8">
      <c r="B40" s="16">
        <v>36</v>
      </c>
      <c r="C40" s="19"/>
      <c r="D40" s="19"/>
      <c r="E40" s="192"/>
      <c r="F40" s="18"/>
      <c r="H40" s="161" t="str">
        <f t="shared" ca="1" si="0"/>
        <v>INSERT INTO Arbeitsdiensttypen (AT_ID, Bezeichnung, Beschreibung, Frequenz) VALUES (36, '', '', );</v>
      </c>
    </row>
    <row r="41" spans="2:8">
      <c r="B41" s="16">
        <v>37</v>
      </c>
      <c r="C41" s="19"/>
      <c r="D41" s="19"/>
      <c r="E41" s="192"/>
      <c r="F41" s="18"/>
      <c r="H41" s="161" t="str">
        <f t="shared" ca="1" si="0"/>
        <v>INSERT INTO Arbeitsdiensttypen (AT_ID, Bezeichnung, Beschreibung, Frequenz) VALUES (37, '', '', );</v>
      </c>
    </row>
    <row r="42" spans="2:8">
      <c r="B42" s="16">
        <v>38</v>
      </c>
      <c r="C42" s="19"/>
      <c r="D42" s="19"/>
      <c r="E42" s="192"/>
      <c r="F42" s="18"/>
      <c r="H42" s="161" t="str">
        <f t="shared" ca="1" si="0"/>
        <v>INSERT INTO Arbeitsdiensttypen (AT_ID, Bezeichnung, Beschreibung, Frequenz) VALUES (38, '', '', );</v>
      </c>
    </row>
    <row r="43" spans="2:8">
      <c r="B43" s="16">
        <v>39</v>
      </c>
      <c r="C43" s="19"/>
      <c r="D43" s="19"/>
      <c r="E43" s="192"/>
      <c r="F43" s="18"/>
      <c r="H43" s="161" t="str">
        <f t="shared" ca="1" si="0"/>
        <v>INSERT INTO Arbeitsdiensttypen (AT_ID, Bezeichnung, Beschreibung, Frequenz) VALUES (39, '', '', );</v>
      </c>
    </row>
    <row r="44" spans="2:8">
      <c r="B44" s="16">
        <v>40</v>
      </c>
      <c r="C44" s="19"/>
      <c r="D44" s="19"/>
      <c r="E44" s="192"/>
      <c r="F44" s="18"/>
      <c r="H44" s="161" t="str">
        <f t="shared" ca="1" si="0"/>
        <v>INSERT INTO Arbeitsdiensttypen (AT_ID, Bezeichnung, Beschreibung, Frequenz) VALUES (40, '', '', );</v>
      </c>
    </row>
    <row r="45" spans="2:8">
      <c r="B45" s="16">
        <v>41</v>
      </c>
      <c r="C45" s="19"/>
      <c r="D45" s="19"/>
      <c r="E45" s="192"/>
      <c r="F45" s="18"/>
      <c r="H45" s="161" t="str">
        <f t="shared" ca="1" si="0"/>
        <v>INSERT INTO Arbeitsdiensttypen (AT_ID, Bezeichnung, Beschreibung, Frequenz) VALUES (41, '', '', );</v>
      </c>
    </row>
  </sheetData>
  <pageMargins left="0.7" right="0.7" top="0.78740157499999996" bottom="0.78740157499999996" header="0.3" footer="0.3"/>
  <pageSetup paperSize="9" scale="4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AF02-1E0F-F14B-8D61-0EFB7EB8BF6C}">
  <dimension ref="A1:F119"/>
  <sheetViews>
    <sheetView zoomScaleNormal="100" workbookViewId="0">
      <pane ySplit="4" topLeftCell="A99" activePane="bottomLeft" state="frozen"/>
      <selection pane="bottomLeft" activeCell="F5" sqref="F5:F114"/>
    </sheetView>
  </sheetViews>
  <sheetFormatPr baseColWidth="10" defaultColWidth="10.83203125" defaultRowHeight="21"/>
  <cols>
    <col min="1" max="1" width="20.6640625" style="202" bestFit="1" customWidth="1"/>
    <col min="2" max="2" width="17.83203125" style="6" bestFit="1" customWidth="1"/>
    <col min="3" max="3" width="14.33203125" style="6" customWidth="1"/>
    <col min="4" max="4" width="14.1640625" style="5" bestFit="1" customWidth="1"/>
    <col min="5" max="5" width="35.1640625" style="202" bestFit="1" customWidth="1"/>
    <col min="6" max="6" width="70.83203125" bestFit="1" customWidth="1"/>
  </cols>
  <sheetData>
    <row r="1" spans="1:6">
      <c r="B1" s="4" t="s">
        <v>64</v>
      </c>
    </row>
    <row r="2" spans="1:6" ht="21.5" thickBot="1"/>
    <row r="3" spans="1:6" ht="21.5" thickBot="1">
      <c r="B3" s="142" t="str">
        <f ca="1">RIGHT(CELL("dateiname",B2),LEN(CELL("dateiname",B2))-FIND("]",CELL("dateiname",B2)))</f>
        <v>Arbeitsdienste</v>
      </c>
      <c r="D3" s="8"/>
    </row>
    <row r="4" spans="1:6" ht="21.5" thickBot="1">
      <c r="B4" s="225" t="s">
        <v>332</v>
      </c>
      <c r="C4" s="229" t="s">
        <v>333</v>
      </c>
      <c r="D4" s="226" t="s">
        <v>340</v>
      </c>
    </row>
    <row r="5" spans="1:6">
      <c r="A5" s="39" t="s">
        <v>13</v>
      </c>
      <c r="B5" s="16">
        <v>1</v>
      </c>
      <c r="C5" s="16">
        <v>1</v>
      </c>
      <c r="D5" s="243" t="s">
        <v>368</v>
      </c>
      <c r="E5" s="202" t="s">
        <v>337</v>
      </c>
      <c r="F5" s="161" t="str">
        <f ca="1" xml:space="preserve"> "INSERT INTO " &amp; $B$3 &amp; " (" &amp; B$4 &amp; ", " &amp; C$4 &amp; ", " &amp; D$4 &amp; ") VALUES (" &amp; B5 &amp; ", " &amp; C5 &amp;  ", '" &amp; D5 &amp; "');"</f>
        <v>INSERT INTO Arbeitsdienste (AD_ID, AT_ID, Faelligkeit) VALUES (1, 1, '2022-04-27');</v>
      </c>
    </row>
    <row r="6" spans="1:6">
      <c r="A6" s="39" t="s">
        <v>14</v>
      </c>
      <c r="B6" s="18">
        <f>B5+1</f>
        <v>2</v>
      </c>
      <c r="C6" s="18">
        <v>1</v>
      </c>
      <c r="D6" s="17"/>
      <c r="E6" s="215" t="s">
        <v>287</v>
      </c>
      <c r="F6" s="161" t="str">
        <f t="shared" ref="F6:F69" ca="1" si="0" xml:space="preserve"> "INSERT INTO " &amp; $B$3 &amp; " (" &amp; B$4 &amp; ", " &amp; C$4 &amp; ", " &amp; D$4 &amp; ") VALUES (" &amp; B6 &amp; ", " &amp; C6 &amp;  ", '" &amp; D6 &amp; "');"</f>
        <v>INSERT INTO Arbeitsdienste (AD_ID, AT_ID, Faelligkeit) VALUES (2, 1, '');</v>
      </c>
    </row>
    <row r="7" spans="1:6">
      <c r="A7" s="39" t="s">
        <v>15</v>
      </c>
      <c r="B7" s="18">
        <f t="shared" ref="B7:B70" si="1">B6+1</f>
        <v>3</v>
      </c>
      <c r="C7" s="18">
        <v>1</v>
      </c>
      <c r="D7" s="19"/>
      <c r="E7" s="215" t="s">
        <v>287</v>
      </c>
      <c r="F7" s="161" t="str">
        <f t="shared" ca="1" si="0"/>
        <v>INSERT INTO Arbeitsdienste (AD_ID, AT_ID, Faelligkeit) VALUES (3, 1, '');</v>
      </c>
    </row>
    <row r="8" spans="1:6">
      <c r="A8" s="39" t="s">
        <v>15</v>
      </c>
      <c r="B8" s="18">
        <f t="shared" si="1"/>
        <v>4</v>
      </c>
      <c r="C8" s="18">
        <v>1</v>
      </c>
      <c r="D8" s="19"/>
      <c r="E8" s="215" t="s">
        <v>287</v>
      </c>
      <c r="F8" s="161" t="str">
        <f t="shared" ca="1" si="0"/>
        <v>INSERT INTO Arbeitsdienste (AD_ID, AT_ID, Faelligkeit) VALUES (4, 1, '');</v>
      </c>
    </row>
    <row r="9" spans="1:6">
      <c r="A9" s="39" t="s">
        <v>17</v>
      </c>
      <c r="B9" s="18">
        <f t="shared" si="1"/>
        <v>5</v>
      </c>
      <c r="C9" s="18">
        <v>1</v>
      </c>
      <c r="D9" s="19"/>
      <c r="E9" s="215" t="s">
        <v>287</v>
      </c>
      <c r="F9" s="161" t="str">
        <f t="shared" ca="1" si="0"/>
        <v>INSERT INTO Arbeitsdienste (AD_ID, AT_ID, Faelligkeit) VALUES (5, 1, '');</v>
      </c>
    </row>
    <row r="10" spans="1:6">
      <c r="A10" s="39" t="s">
        <v>18</v>
      </c>
      <c r="B10" s="18">
        <f t="shared" si="1"/>
        <v>6</v>
      </c>
      <c r="C10" s="18">
        <v>1</v>
      </c>
      <c r="D10" s="19"/>
      <c r="E10" s="215" t="s">
        <v>287</v>
      </c>
      <c r="F10" s="161" t="str">
        <f t="shared" ca="1" si="0"/>
        <v>INSERT INTO Arbeitsdienste (AD_ID, AT_ID, Faelligkeit) VALUES (6, 1, '');</v>
      </c>
    </row>
    <row r="11" spans="1:6">
      <c r="A11" s="39" t="s">
        <v>19</v>
      </c>
      <c r="B11" s="18">
        <f t="shared" si="1"/>
        <v>7</v>
      </c>
      <c r="C11" s="18">
        <v>1</v>
      </c>
      <c r="D11" s="19"/>
      <c r="E11" s="215" t="s">
        <v>287</v>
      </c>
      <c r="F11" s="161" t="str">
        <f t="shared" ca="1" si="0"/>
        <v>INSERT INTO Arbeitsdienste (AD_ID, AT_ID, Faelligkeit) VALUES (7, 1, '');</v>
      </c>
    </row>
    <row r="12" spans="1:6">
      <c r="A12" s="39" t="s">
        <v>20</v>
      </c>
      <c r="B12" s="18">
        <f t="shared" si="1"/>
        <v>8</v>
      </c>
      <c r="C12" s="18">
        <v>1</v>
      </c>
      <c r="D12" s="19"/>
      <c r="E12" s="215" t="s">
        <v>287</v>
      </c>
      <c r="F12" s="161" t="str">
        <f t="shared" ca="1" si="0"/>
        <v>INSERT INTO Arbeitsdienste (AD_ID, AT_ID, Faelligkeit) VALUES (8, 1, '');</v>
      </c>
    </row>
    <row r="13" spans="1:6">
      <c r="A13" s="39" t="s">
        <v>21</v>
      </c>
      <c r="B13" s="18">
        <f t="shared" si="1"/>
        <v>9</v>
      </c>
      <c r="C13" s="18">
        <v>3</v>
      </c>
      <c r="D13" s="19"/>
      <c r="E13" s="215" t="s">
        <v>289</v>
      </c>
      <c r="F13" s="161" t="str">
        <f t="shared" ca="1" si="0"/>
        <v>INSERT INTO Arbeitsdienste (AD_ID, AT_ID, Faelligkeit) VALUES (9, 3, '');</v>
      </c>
    </row>
    <row r="14" spans="1:6">
      <c r="A14" s="39" t="s">
        <v>21</v>
      </c>
      <c r="B14" s="18">
        <f t="shared" si="1"/>
        <v>10</v>
      </c>
      <c r="C14" s="18">
        <v>3</v>
      </c>
      <c r="D14" s="19"/>
      <c r="E14" s="215" t="s">
        <v>289</v>
      </c>
      <c r="F14" s="161" t="str">
        <f t="shared" ca="1" si="0"/>
        <v>INSERT INTO Arbeitsdienste (AD_ID, AT_ID, Faelligkeit) VALUES (10, 3, '');</v>
      </c>
    </row>
    <row r="15" spans="1:6">
      <c r="A15" s="39" t="s">
        <v>22</v>
      </c>
      <c r="B15" s="18">
        <f t="shared" si="1"/>
        <v>11</v>
      </c>
      <c r="C15" s="18">
        <v>3</v>
      </c>
      <c r="D15" s="19"/>
      <c r="E15" s="215" t="s">
        <v>289</v>
      </c>
      <c r="F15" s="161" t="str">
        <f t="shared" ca="1" si="0"/>
        <v>INSERT INTO Arbeitsdienste (AD_ID, AT_ID, Faelligkeit) VALUES (11, 3, '');</v>
      </c>
    </row>
    <row r="16" spans="1:6">
      <c r="A16" s="39" t="s">
        <v>23</v>
      </c>
      <c r="B16" s="18">
        <f t="shared" si="1"/>
        <v>12</v>
      </c>
      <c r="C16" s="18">
        <v>3</v>
      </c>
      <c r="D16" s="19"/>
      <c r="E16" s="215" t="s">
        <v>289</v>
      </c>
      <c r="F16" s="161" t="str">
        <f t="shared" ca="1" si="0"/>
        <v>INSERT INTO Arbeitsdienste (AD_ID, AT_ID, Faelligkeit) VALUES (12, 3, '');</v>
      </c>
    </row>
    <row r="17" spans="1:6">
      <c r="A17" s="39" t="s">
        <v>23</v>
      </c>
      <c r="B17" s="18">
        <f t="shared" si="1"/>
        <v>13</v>
      </c>
      <c r="C17" s="18">
        <v>3</v>
      </c>
      <c r="D17" s="19"/>
      <c r="E17" s="215" t="s">
        <v>289</v>
      </c>
      <c r="F17" s="161" t="str">
        <f t="shared" ca="1" si="0"/>
        <v>INSERT INTO Arbeitsdienste (AD_ID, AT_ID, Faelligkeit) VALUES (13, 3, '');</v>
      </c>
    </row>
    <row r="18" spans="1:6">
      <c r="A18" s="39" t="s">
        <v>23</v>
      </c>
      <c r="B18" s="18">
        <f t="shared" si="1"/>
        <v>14</v>
      </c>
      <c r="C18" s="18">
        <v>3</v>
      </c>
      <c r="D18" s="19"/>
      <c r="E18" s="215" t="s">
        <v>289</v>
      </c>
      <c r="F18" s="161" t="str">
        <f t="shared" ca="1" si="0"/>
        <v>INSERT INTO Arbeitsdienste (AD_ID, AT_ID, Faelligkeit) VALUES (14, 3, '');</v>
      </c>
    </row>
    <row r="19" spans="1:6">
      <c r="A19" s="39" t="s">
        <v>24</v>
      </c>
      <c r="B19" s="18">
        <f t="shared" si="1"/>
        <v>15</v>
      </c>
      <c r="C19" s="18">
        <v>3</v>
      </c>
      <c r="D19" s="19"/>
      <c r="E19" s="215" t="s">
        <v>289</v>
      </c>
      <c r="F19" s="161" t="str">
        <f t="shared" ca="1" si="0"/>
        <v>INSERT INTO Arbeitsdienste (AD_ID, AT_ID, Faelligkeit) VALUES (15, 3, '');</v>
      </c>
    </row>
    <row r="20" spans="1:6">
      <c r="A20" s="39" t="s">
        <v>24</v>
      </c>
      <c r="B20" s="18">
        <f t="shared" si="1"/>
        <v>16</v>
      </c>
      <c r="C20" s="18">
        <v>3</v>
      </c>
      <c r="D20" s="17"/>
      <c r="E20" s="215" t="s">
        <v>289</v>
      </c>
      <c r="F20" s="161" t="str">
        <f t="shared" ca="1" si="0"/>
        <v>INSERT INTO Arbeitsdienste (AD_ID, AT_ID, Faelligkeit) VALUES (16, 3, '');</v>
      </c>
    </row>
    <row r="21" spans="1:6">
      <c r="A21" s="39" t="s">
        <v>24</v>
      </c>
      <c r="B21" s="18">
        <f t="shared" si="1"/>
        <v>17</v>
      </c>
      <c r="C21" s="18">
        <v>3</v>
      </c>
      <c r="D21" s="17"/>
      <c r="E21" s="215" t="s">
        <v>289</v>
      </c>
      <c r="F21" s="161" t="str">
        <f t="shared" ca="1" si="0"/>
        <v>INSERT INTO Arbeitsdienste (AD_ID, AT_ID, Faelligkeit) VALUES (17, 3, '');</v>
      </c>
    </row>
    <row r="22" spans="1:6">
      <c r="A22" s="40" t="s">
        <v>27</v>
      </c>
      <c r="B22" s="18">
        <f t="shared" si="1"/>
        <v>18</v>
      </c>
      <c r="C22" s="18">
        <v>3</v>
      </c>
      <c r="D22" s="19"/>
      <c r="E22" s="215" t="s">
        <v>289</v>
      </c>
      <c r="F22" s="161" t="str">
        <f t="shared" ca="1" si="0"/>
        <v>INSERT INTO Arbeitsdienste (AD_ID, AT_ID, Faelligkeit) VALUES (18, 3, '');</v>
      </c>
    </row>
    <row r="23" spans="1:6">
      <c r="A23" s="40" t="s">
        <v>27</v>
      </c>
      <c r="B23" s="18">
        <f t="shared" si="1"/>
        <v>19</v>
      </c>
      <c r="C23" s="18">
        <v>3</v>
      </c>
      <c r="D23" s="19"/>
      <c r="E23" s="215" t="s">
        <v>289</v>
      </c>
      <c r="F23" s="161" t="str">
        <f t="shared" ca="1" si="0"/>
        <v>INSERT INTO Arbeitsdienste (AD_ID, AT_ID, Faelligkeit) VALUES (19, 3, '');</v>
      </c>
    </row>
    <row r="24" spans="1:6">
      <c r="A24" s="40" t="s">
        <v>28</v>
      </c>
      <c r="B24" s="18">
        <f t="shared" si="1"/>
        <v>20</v>
      </c>
      <c r="C24" s="18">
        <v>3</v>
      </c>
      <c r="D24" s="20"/>
      <c r="E24" s="215" t="s">
        <v>289</v>
      </c>
      <c r="F24" s="161" t="str">
        <f t="shared" ca="1" si="0"/>
        <v>INSERT INTO Arbeitsdienste (AD_ID, AT_ID, Faelligkeit) VALUES (20, 3, '');</v>
      </c>
    </row>
    <row r="25" spans="1:6">
      <c r="A25" s="40" t="s">
        <v>28</v>
      </c>
      <c r="B25" s="18">
        <f t="shared" si="1"/>
        <v>21</v>
      </c>
      <c r="C25" s="18">
        <v>3</v>
      </c>
      <c r="D25" s="20"/>
      <c r="E25" s="215" t="s">
        <v>289</v>
      </c>
      <c r="F25" s="161" t="str">
        <f t="shared" ca="1" si="0"/>
        <v>INSERT INTO Arbeitsdienste (AD_ID, AT_ID, Faelligkeit) VALUES (21, 3, '');</v>
      </c>
    </row>
    <row r="26" spans="1:6">
      <c r="A26" s="40" t="s">
        <v>28</v>
      </c>
      <c r="B26" s="18">
        <f t="shared" si="1"/>
        <v>22</v>
      </c>
      <c r="C26" s="18">
        <v>3</v>
      </c>
      <c r="D26" s="20"/>
      <c r="E26" s="215" t="s">
        <v>289</v>
      </c>
      <c r="F26" s="161" t="str">
        <f t="shared" ca="1" si="0"/>
        <v>INSERT INTO Arbeitsdienste (AD_ID, AT_ID, Faelligkeit) VALUES (22, 3, '');</v>
      </c>
    </row>
    <row r="27" spans="1:6">
      <c r="A27" s="40" t="s">
        <v>29</v>
      </c>
      <c r="B27" s="18">
        <f t="shared" si="1"/>
        <v>23</v>
      </c>
      <c r="C27" s="18">
        <v>3</v>
      </c>
      <c r="D27" s="20"/>
      <c r="E27" s="215" t="s">
        <v>289</v>
      </c>
      <c r="F27" s="161" t="str">
        <f t="shared" ca="1" si="0"/>
        <v>INSERT INTO Arbeitsdienste (AD_ID, AT_ID, Faelligkeit) VALUES (23, 3, '');</v>
      </c>
    </row>
    <row r="28" spans="1:6">
      <c r="A28" s="40" t="s">
        <v>29</v>
      </c>
      <c r="B28" s="18">
        <f t="shared" si="1"/>
        <v>24</v>
      </c>
      <c r="C28" s="18">
        <v>3</v>
      </c>
      <c r="D28" s="20"/>
      <c r="E28" s="215" t="s">
        <v>289</v>
      </c>
      <c r="F28" s="161" t="str">
        <f t="shared" ca="1" si="0"/>
        <v>INSERT INTO Arbeitsdienste (AD_ID, AT_ID, Faelligkeit) VALUES (24, 3, '');</v>
      </c>
    </row>
    <row r="29" spans="1:6">
      <c r="A29" s="40" t="s">
        <v>29</v>
      </c>
      <c r="B29" s="18">
        <f t="shared" si="1"/>
        <v>25</v>
      </c>
      <c r="C29" s="18">
        <v>3</v>
      </c>
      <c r="D29" s="20"/>
      <c r="E29" s="215" t="s">
        <v>289</v>
      </c>
      <c r="F29" s="161" t="str">
        <f t="shared" ca="1" si="0"/>
        <v>INSERT INTO Arbeitsdienste (AD_ID, AT_ID, Faelligkeit) VALUES (25, 3, '');</v>
      </c>
    </row>
    <row r="30" spans="1:6">
      <c r="A30" s="40" t="s">
        <v>30</v>
      </c>
      <c r="B30" s="18">
        <f t="shared" si="1"/>
        <v>26</v>
      </c>
      <c r="C30" s="18">
        <v>3</v>
      </c>
      <c r="D30" s="20"/>
      <c r="E30" s="215" t="s">
        <v>289</v>
      </c>
      <c r="F30" s="161" t="str">
        <f t="shared" ca="1" si="0"/>
        <v>INSERT INTO Arbeitsdienste (AD_ID, AT_ID, Faelligkeit) VALUES (26, 3, '');</v>
      </c>
    </row>
    <row r="31" spans="1:6">
      <c r="A31" s="40" t="s">
        <v>30</v>
      </c>
      <c r="B31" s="18">
        <f t="shared" si="1"/>
        <v>27</v>
      </c>
      <c r="C31" s="18">
        <v>3</v>
      </c>
      <c r="D31" s="20"/>
      <c r="E31" s="215" t="s">
        <v>289</v>
      </c>
      <c r="F31" s="161" t="str">
        <f t="shared" ca="1" si="0"/>
        <v>INSERT INTO Arbeitsdienste (AD_ID, AT_ID, Faelligkeit) VALUES (27, 3, '');</v>
      </c>
    </row>
    <row r="32" spans="1:6">
      <c r="A32" s="40" t="s">
        <v>30</v>
      </c>
      <c r="B32" s="18">
        <f t="shared" si="1"/>
        <v>28</v>
      </c>
      <c r="C32" s="18">
        <v>3</v>
      </c>
      <c r="D32" s="20"/>
      <c r="E32" s="215" t="s">
        <v>289</v>
      </c>
      <c r="F32" s="161" t="str">
        <f t="shared" ca="1" si="0"/>
        <v>INSERT INTO Arbeitsdienste (AD_ID, AT_ID, Faelligkeit) VALUES (28, 3, '');</v>
      </c>
    </row>
    <row r="33" spans="1:6">
      <c r="A33" s="40" t="s">
        <v>31</v>
      </c>
      <c r="B33" s="18">
        <f t="shared" si="1"/>
        <v>29</v>
      </c>
      <c r="C33" s="18">
        <v>3</v>
      </c>
      <c r="D33" s="20"/>
      <c r="E33" s="215" t="s">
        <v>289</v>
      </c>
      <c r="F33" s="161" t="str">
        <f t="shared" ca="1" si="0"/>
        <v>INSERT INTO Arbeitsdienste (AD_ID, AT_ID, Faelligkeit) VALUES (29, 3, '');</v>
      </c>
    </row>
    <row r="34" spans="1:6">
      <c r="A34" s="40" t="s">
        <v>31</v>
      </c>
      <c r="B34" s="18">
        <f t="shared" si="1"/>
        <v>30</v>
      </c>
      <c r="C34" s="18">
        <v>3</v>
      </c>
      <c r="D34" s="20"/>
      <c r="E34" s="215" t="s">
        <v>289</v>
      </c>
      <c r="F34" s="161" t="str">
        <f t="shared" ca="1" si="0"/>
        <v>INSERT INTO Arbeitsdienste (AD_ID, AT_ID, Faelligkeit) VALUES (30, 3, '');</v>
      </c>
    </row>
    <row r="35" spans="1:6">
      <c r="A35" s="40" t="s">
        <v>31</v>
      </c>
      <c r="B35" s="18">
        <f t="shared" si="1"/>
        <v>31</v>
      </c>
      <c r="C35" s="18">
        <v>3</v>
      </c>
      <c r="D35" s="20"/>
      <c r="E35" s="215" t="s">
        <v>289</v>
      </c>
      <c r="F35" s="161" t="str">
        <f t="shared" ca="1" si="0"/>
        <v>INSERT INTO Arbeitsdienste (AD_ID, AT_ID, Faelligkeit) VALUES (31, 3, '');</v>
      </c>
    </row>
    <row r="36" spans="1:6">
      <c r="A36" s="40" t="s">
        <v>32</v>
      </c>
      <c r="B36" s="18">
        <f t="shared" si="1"/>
        <v>32</v>
      </c>
      <c r="C36" s="18">
        <v>3</v>
      </c>
      <c r="D36" s="20"/>
      <c r="E36" s="215" t="s">
        <v>289</v>
      </c>
      <c r="F36" s="161" t="str">
        <f t="shared" ca="1" si="0"/>
        <v>INSERT INTO Arbeitsdienste (AD_ID, AT_ID, Faelligkeit) VALUES (32, 3, '');</v>
      </c>
    </row>
    <row r="37" spans="1:6">
      <c r="A37" s="40" t="s">
        <v>32</v>
      </c>
      <c r="B37" s="18">
        <f t="shared" si="1"/>
        <v>33</v>
      </c>
      <c r="C37" s="18">
        <v>3</v>
      </c>
      <c r="D37" s="20"/>
      <c r="E37" s="215" t="s">
        <v>289</v>
      </c>
      <c r="F37" s="161" t="str">
        <f t="shared" ca="1" si="0"/>
        <v>INSERT INTO Arbeitsdienste (AD_ID, AT_ID, Faelligkeit) VALUES (33, 3, '');</v>
      </c>
    </row>
    <row r="38" spans="1:6">
      <c r="A38" s="40" t="s">
        <v>32</v>
      </c>
      <c r="B38" s="18">
        <f t="shared" si="1"/>
        <v>34</v>
      </c>
      <c r="C38" s="18">
        <v>3</v>
      </c>
      <c r="D38" s="20"/>
      <c r="E38" s="215" t="s">
        <v>289</v>
      </c>
      <c r="F38" s="161" t="str">
        <f t="shared" ca="1" si="0"/>
        <v>INSERT INTO Arbeitsdienste (AD_ID, AT_ID, Faelligkeit) VALUES (34, 3, '');</v>
      </c>
    </row>
    <row r="39" spans="1:6">
      <c r="A39" s="40" t="s">
        <v>33</v>
      </c>
      <c r="B39" s="18">
        <f t="shared" si="1"/>
        <v>35</v>
      </c>
      <c r="C39" s="18">
        <v>3</v>
      </c>
      <c r="D39" s="20"/>
      <c r="E39" s="215" t="s">
        <v>289</v>
      </c>
      <c r="F39" s="161" t="str">
        <f t="shared" ca="1" si="0"/>
        <v>INSERT INTO Arbeitsdienste (AD_ID, AT_ID, Faelligkeit) VALUES (35, 3, '');</v>
      </c>
    </row>
    <row r="40" spans="1:6">
      <c r="A40" s="40" t="s">
        <v>34</v>
      </c>
      <c r="B40" s="18">
        <f t="shared" si="1"/>
        <v>36</v>
      </c>
      <c r="C40" s="18">
        <v>3</v>
      </c>
      <c r="D40" s="20"/>
      <c r="E40" s="215" t="s">
        <v>289</v>
      </c>
      <c r="F40" s="161" t="str">
        <f t="shared" ca="1" si="0"/>
        <v>INSERT INTO Arbeitsdienste (AD_ID, AT_ID, Faelligkeit) VALUES (36, 3, '');</v>
      </c>
    </row>
    <row r="41" spans="1:6">
      <c r="A41" s="40" t="s">
        <v>34</v>
      </c>
      <c r="B41" s="18">
        <f t="shared" si="1"/>
        <v>37</v>
      </c>
      <c r="C41" s="18">
        <v>3</v>
      </c>
      <c r="D41" s="20"/>
      <c r="E41" s="215" t="s">
        <v>289</v>
      </c>
      <c r="F41" s="161" t="str">
        <f t="shared" ca="1" si="0"/>
        <v>INSERT INTO Arbeitsdienste (AD_ID, AT_ID, Faelligkeit) VALUES (37, 3, '');</v>
      </c>
    </row>
    <row r="42" spans="1:6">
      <c r="A42" s="40" t="s">
        <v>34</v>
      </c>
      <c r="B42" s="18">
        <f t="shared" si="1"/>
        <v>38</v>
      </c>
      <c r="C42" s="18">
        <v>3</v>
      </c>
      <c r="D42" s="20"/>
      <c r="E42" s="215" t="s">
        <v>289</v>
      </c>
      <c r="F42" s="161" t="str">
        <f t="shared" ca="1" si="0"/>
        <v>INSERT INTO Arbeitsdienste (AD_ID, AT_ID, Faelligkeit) VALUES (38, 3, '');</v>
      </c>
    </row>
    <row r="43" spans="1:6">
      <c r="A43" s="40" t="s">
        <v>35</v>
      </c>
      <c r="B43" s="18">
        <f t="shared" si="1"/>
        <v>39</v>
      </c>
      <c r="C43" s="18">
        <v>3</v>
      </c>
      <c r="D43" s="20"/>
      <c r="E43" s="215" t="s">
        <v>289</v>
      </c>
      <c r="F43" s="161" t="str">
        <f t="shared" ca="1" si="0"/>
        <v>INSERT INTO Arbeitsdienste (AD_ID, AT_ID, Faelligkeit) VALUES (39, 3, '');</v>
      </c>
    </row>
    <row r="44" spans="1:6">
      <c r="A44" s="40" t="s">
        <v>35</v>
      </c>
      <c r="B44" s="18">
        <f t="shared" si="1"/>
        <v>40</v>
      </c>
      <c r="C44" s="18">
        <v>3</v>
      </c>
      <c r="D44" s="20"/>
      <c r="E44" s="215" t="s">
        <v>289</v>
      </c>
      <c r="F44" s="161" t="str">
        <f t="shared" ca="1" si="0"/>
        <v>INSERT INTO Arbeitsdienste (AD_ID, AT_ID, Faelligkeit) VALUES (40, 3, '');</v>
      </c>
    </row>
    <row r="45" spans="1:6">
      <c r="A45" s="40" t="s">
        <v>35</v>
      </c>
      <c r="B45" s="18">
        <f t="shared" si="1"/>
        <v>41</v>
      </c>
      <c r="C45" s="18">
        <v>3</v>
      </c>
      <c r="D45" s="20"/>
      <c r="E45" s="215" t="s">
        <v>289</v>
      </c>
      <c r="F45" s="161" t="str">
        <f t="shared" ca="1" si="0"/>
        <v>INSERT INTO Arbeitsdienste (AD_ID, AT_ID, Faelligkeit) VALUES (41, 3, '');</v>
      </c>
    </row>
    <row r="46" spans="1:6">
      <c r="A46" s="40" t="s">
        <v>36</v>
      </c>
      <c r="B46" s="18">
        <f t="shared" si="1"/>
        <v>42</v>
      </c>
      <c r="C46" s="18">
        <v>3</v>
      </c>
      <c r="D46" s="20"/>
      <c r="E46" s="215" t="s">
        <v>289</v>
      </c>
      <c r="F46" s="161" t="str">
        <f t="shared" ca="1" si="0"/>
        <v>INSERT INTO Arbeitsdienste (AD_ID, AT_ID, Faelligkeit) VALUES (42, 3, '');</v>
      </c>
    </row>
    <row r="47" spans="1:6">
      <c r="A47" s="40" t="s">
        <v>36</v>
      </c>
      <c r="B47" s="18">
        <f t="shared" si="1"/>
        <v>43</v>
      </c>
      <c r="C47" s="18">
        <v>3</v>
      </c>
      <c r="D47" s="20"/>
      <c r="E47" s="215" t="s">
        <v>289</v>
      </c>
      <c r="F47" s="161" t="str">
        <f t="shared" ca="1" si="0"/>
        <v>INSERT INTO Arbeitsdienste (AD_ID, AT_ID, Faelligkeit) VALUES (43, 3, '');</v>
      </c>
    </row>
    <row r="48" spans="1:6">
      <c r="A48" s="40" t="s">
        <v>36</v>
      </c>
      <c r="B48" s="18">
        <f t="shared" si="1"/>
        <v>44</v>
      </c>
      <c r="C48" s="18">
        <v>3</v>
      </c>
      <c r="D48" s="20"/>
      <c r="E48" s="215" t="s">
        <v>289</v>
      </c>
      <c r="F48" s="161" t="str">
        <f t="shared" ca="1" si="0"/>
        <v>INSERT INTO Arbeitsdienste (AD_ID, AT_ID, Faelligkeit) VALUES (44, 3, '');</v>
      </c>
    </row>
    <row r="49" spans="1:6">
      <c r="A49" s="40" t="s">
        <v>37</v>
      </c>
      <c r="B49" s="18">
        <f t="shared" si="1"/>
        <v>45</v>
      </c>
      <c r="C49" s="18">
        <v>3</v>
      </c>
      <c r="D49" s="20"/>
      <c r="E49" s="215" t="s">
        <v>289</v>
      </c>
      <c r="F49" s="161" t="str">
        <f t="shared" ca="1" si="0"/>
        <v>INSERT INTO Arbeitsdienste (AD_ID, AT_ID, Faelligkeit) VALUES (45, 3, '');</v>
      </c>
    </row>
    <row r="50" spans="1:6">
      <c r="A50" s="40" t="s">
        <v>38</v>
      </c>
      <c r="B50" s="18">
        <f t="shared" si="1"/>
        <v>46</v>
      </c>
      <c r="C50" s="18">
        <v>3</v>
      </c>
      <c r="D50" s="20"/>
      <c r="E50" s="215" t="s">
        <v>289</v>
      </c>
      <c r="F50" s="161" t="str">
        <f t="shared" ca="1" si="0"/>
        <v>INSERT INTO Arbeitsdienste (AD_ID, AT_ID, Faelligkeit) VALUES (46, 3, '');</v>
      </c>
    </row>
    <row r="51" spans="1:6">
      <c r="A51" s="40" t="s">
        <v>39</v>
      </c>
      <c r="B51" s="18">
        <f t="shared" si="1"/>
        <v>47</v>
      </c>
      <c r="C51" s="18">
        <v>3</v>
      </c>
      <c r="D51" s="20"/>
      <c r="E51" s="215" t="s">
        <v>289</v>
      </c>
      <c r="F51" s="161" t="str">
        <f t="shared" ca="1" si="0"/>
        <v>INSERT INTO Arbeitsdienste (AD_ID, AT_ID, Faelligkeit) VALUES (47, 3, '');</v>
      </c>
    </row>
    <row r="52" spans="1:6">
      <c r="A52" s="40" t="s">
        <v>40</v>
      </c>
      <c r="B52" s="18">
        <f t="shared" si="1"/>
        <v>48</v>
      </c>
      <c r="C52" s="18">
        <v>3</v>
      </c>
      <c r="D52" s="20"/>
      <c r="E52" s="215" t="s">
        <v>289</v>
      </c>
      <c r="F52" s="161" t="str">
        <f t="shared" ca="1" si="0"/>
        <v>INSERT INTO Arbeitsdienste (AD_ID, AT_ID, Faelligkeit) VALUES (48, 3, '');</v>
      </c>
    </row>
    <row r="53" spans="1:6">
      <c r="A53" s="40" t="s">
        <v>183</v>
      </c>
      <c r="B53" s="18">
        <f t="shared" si="1"/>
        <v>49</v>
      </c>
      <c r="C53" s="18">
        <v>13</v>
      </c>
      <c r="D53" s="20"/>
      <c r="E53" s="215" t="s">
        <v>293</v>
      </c>
      <c r="F53" s="161" t="str">
        <f t="shared" ca="1" si="0"/>
        <v>INSERT INTO Arbeitsdienste (AD_ID, AT_ID, Faelligkeit) VALUES (49, 13, '');</v>
      </c>
    </row>
    <row r="54" spans="1:6">
      <c r="A54" s="40" t="s">
        <v>183</v>
      </c>
      <c r="B54" s="18">
        <f t="shared" si="1"/>
        <v>50</v>
      </c>
      <c r="C54" s="18">
        <v>13</v>
      </c>
      <c r="D54" s="20"/>
      <c r="E54" s="215" t="s">
        <v>293</v>
      </c>
      <c r="F54" s="161" t="str">
        <f t="shared" ca="1" si="0"/>
        <v>INSERT INTO Arbeitsdienste (AD_ID, AT_ID, Faelligkeit) VALUES (50, 13, '');</v>
      </c>
    </row>
    <row r="55" spans="1:6">
      <c r="A55" s="40" t="s">
        <v>184</v>
      </c>
      <c r="B55" s="18">
        <f t="shared" si="1"/>
        <v>51</v>
      </c>
      <c r="C55" s="18">
        <v>13</v>
      </c>
      <c r="D55" s="20"/>
      <c r="E55" s="215" t="s">
        <v>293</v>
      </c>
      <c r="F55" s="161" t="str">
        <f t="shared" ca="1" si="0"/>
        <v>INSERT INTO Arbeitsdienste (AD_ID, AT_ID, Faelligkeit) VALUES (51, 13, '');</v>
      </c>
    </row>
    <row r="56" spans="1:6">
      <c r="A56" s="40" t="s">
        <v>184</v>
      </c>
      <c r="B56" s="18">
        <f t="shared" si="1"/>
        <v>52</v>
      </c>
      <c r="C56" s="18">
        <v>13</v>
      </c>
      <c r="D56" s="20"/>
      <c r="E56" s="215" t="s">
        <v>293</v>
      </c>
      <c r="F56" s="161" t="str">
        <f t="shared" ca="1" si="0"/>
        <v>INSERT INTO Arbeitsdienste (AD_ID, AT_ID, Faelligkeit) VALUES (52, 13, '');</v>
      </c>
    </row>
    <row r="57" spans="1:6">
      <c r="A57" s="40" t="s">
        <v>75</v>
      </c>
      <c r="B57" s="18">
        <f t="shared" si="1"/>
        <v>53</v>
      </c>
      <c r="C57" s="18">
        <v>14</v>
      </c>
      <c r="D57" s="20"/>
      <c r="E57" s="215" t="s">
        <v>294</v>
      </c>
      <c r="F57" s="161" t="str">
        <f t="shared" ca="1" si="0"/>
        <v>INSERT INTO Arbeitsdienste (AD_ID, AT_ID, Faelligkeit) VALUES (53, 14, '');</v>
      </c>
    </row>
    <row r="58" spans="1:6">
      <c r="A58" s="40" t="s">
        <v>75</v>
      </c>
      <c r="B58" s="18">
        <f t="shared" si="1"/>
        <v>54</v>
      </c>
      <c r="C58" s="18">
        <v>14</v>
      </c>
      <c r="D58" s="20"/>
      <c r="E58" s="215" t="s">
        <v>294</v>
      </c>
      <c r="F58" s="161" t="str">
        <f t="shared" ca="1" si="0"/>
        <v>INSERT INTO Arbeitsdienste (AD_ID, AT_ID, Faelligkeit) VALUES (54, 14, '');</v>
      </c>
    </row>
    <row r="59" spans="1:6">
      <c r="A59" s="40" t="s">
        <v>186</v>
      </c>
      <c r="B59" s="18">
        <f t="shared" si="1"/>
        <v>55</v>
      </c>
      <c r="C59" s="18">
        <v>15</v>
      </c>
      <c r="D59" s="20"/>
      <c r="E59" s="215" t="s">
        <v>295</v>
      </c>
      <c r="F59" s="161" t="str">
        <f t="shared" ca="1" si="0"/>
        <v>INSERT INTO Arbeitsdienste (AD_ID, AT_ID, Faelligkeit) VALUES (55, 15, '');</v>
      </c>
    </row>
    <row r="60" spans="1:6">
      <c r="A60" s="40" t="s">
        <v>188</v>
      </c>
      <c r="B60" s="18">
        <f t="shared" si="1"/>
        <v>56</v>
      </c>
      <c r="C60" s="18">
        <v>15</v>
      </c>
      <c r="D60" s="20"/>
      <c r="E60" s="215" t="s">
        <v>295</v>
      </c>
      <c r="F60" s="161" t="str">
        <f t="shared" ca="1" si="0"/>
        <v>INSERT INTO Arbeitsdienste (AD_ID, AT_ID, Faelligkeit) VALUES (56, 15, '');</v>
      </c>
    </row>
    <row r="61" spans="1:6">
      <c r="A61" s="40" t="s">
        <v>189</v>
      </c>
      <c r="B61" s="18">
        <f t="shared" si="1"/>
        <v>57</v>
      </c>
      <c r="C61" s="18">
        <v>15</v>
      </c>
      <c r="D61" s="20"/>
      <c r="E61" s="215" t="s">
        <v>295</v>
      </c>
      <c r="F61" s="161" t="str">
        <f t="shared" ca="1" si="0"/>
        <v>INSERT INTO Arbeitsdienste (AD_ID, AT_ID, Faelligkeit) VALUES (57, 15, '');</v>
      </c>
    </row>
    <row r="62" spans="1:6">
      <c r="A62" s="40" t="s">
        <v>190</v>
      </c>
      <c r="B62" s="18">
        <f t="shared" si="1"/>
        <v>58</v>
      </c>
      <c r="C62" s="18">
        <v>15</v>
      </c>
      <c r="D62" s="20"/>
      <c r="E62" s="215" t="s">
        <v>295</v>
      </c>
      <c r="F62" s="161" t="str">
        <f t="shared" ca="1" si="0"/>
        <v>INSERT INTO Arbeitsdienste (AD_ID, AT_ID, Faelligkeit) VALUES (58, 15, '');</v>
      </c>
    </row>
    <row r="63" spans="1:6">
      <c r="A63" s="40" t="s">
        <v>191</v>
      </c>
      <c r="B63" s="18">
        <f t="shared" si="1"/>
        <v>59</v>
      </c>
      <c r="C63" s="18">
        <v>15</v>
      </c>
      <c r="D63" s="20"/>
      <c r="E63" s="215" t="s">
        <v>295</v>
      </c>
      <c r="F63" s="161" t="str">
        <f t="shared" ca="1" si="0"/>
        <v>INSERT INTO Arbeitsdienste (AD_ID, AT_ID, Faelligkeit) VALUES (59, 15, '');</v>
      </c>
    </row>
    <row r="64" spans="1:6">
      <c r="A64" s="40" t="s">
        <v>268</v>
      </c>
      <c r="B64" s="18">
        <f t="shared" si="1"/>
        <v>60</v>
      </c>
      <c r="C64" s="18">
        <v>15</v>
      </c>
      <c r="D64" s="20"/>
      <c r="E64" s="215" t="s">
        <v>295</v>
      </c>
      <c r="F64" s="161" t="str">
        <f t="shared" ca="1" si="0"/>
        <v>INSERT INTO Arbeitsdienste (AD_ID, AT_ID, Faelligkeit) VALUES (60, 15, '');</v>
      </c>
    </row>
    <row r="65" spans="1:6">
      <c r="A65" s="39" t="s">
        <v>8</v>
      </c>
      <c r="B65" s="18">
        <f t="shared" si="1"/>
        <v>61</v>
      </c>
      <c r="C65" s="61">
        <v>15</v>
      </c>
      <c r="D65" s="228"/>
      <c r="E65" s="215" t="s">
        <v>295</v>
      </c>
      <c r="F65" s="161" t="str">
        <f t="shared" ca="1" si="0"/>
        <v>INSERT INTO Arbeitsdienste (AD_ID, AT_ID, Faelligkeit) VALUES (61, 15, '');</v>
      </c>
    </row>
    <row r="66" spans="1:6" ht="32.5">
      <c r="A66" s="202" t="s">
        <v>121</v>
      </c>
      <c r="B66" s="18">
        <f t="shared" si="1"/>
        <v>62</v>
      </c>
      <c r="C66" s="18">
        <v>16</v>
      </c>
      <c r="D66" s="27"/>
      <c r="E66" s="246" t="s">
        <v>376</v>
      </c>
      <c r="F66" s="161" t="str">
        <f t="shared" ca="1" si="0"/>
        <v>INSERT INTO Arbeitsdienste (AD_ID, AT_ID, Faelligkeit) VALUES (62, 16, '');</v>
      </c>
    </row>
    <row r="67" spans="1:6">
      <c r="A67" s="202" t="s">
        <v>123</v>
      </c>
      <c r="B67" s="18">
        <f t="shared" si="1"/>
        <v>63</v>
      </c>
      <c r="C67" s="18">
        <v>16</v>
      </c>
      <c r="D67" s="27"/>
      <c r="E67" s="215" t="s">
        <v>250</v>
      </c>
      <c r="F67" s="161" t="str">
        <f t="shared" ca="1" si="0"/>
        <v>INSERT INTO Arbeitsdienste (AD_ID, AT_ID, Faelligkeit) VALUES (63, 16, '');</v>
      </c>
    </row>
    <row r="68" spans="1:6">
      <c r="A68" s="202" t="s">
        <v>122</v>
      </c>
      <c r="B68" s="18">
        <f t="shared" si="1"/>
        <v>64</v>
      </c>
      <c r="C68" s="18">
        <v>16</v>
      </c>
      <c r="D68" s="27"/>
      <c r="E68" s="215" t="s">
        <v>250</v>
      </c>
      <c r="F68" s="161" t="str">
        <f t="shared" ca="1" si="0"/>
        <v>INSERT INTO Arbeitsdienste (AD_ID, AT_ID, Faelligkeit) VALUES (64, 16, '');</v>
      </c>
    </row>
    <row r="69" spans="1:6">
      <c r="A69" s="202" t="s">
        <v>124</v>
      </c>
      <c r="B69" s="18">
        <f t="shared" si="1"/>
        <v>65</v>
      </c>
      <c r="C69" s="18">
        <v>16</v>
      </c>
      <c r="D69" s="27"/>
      <c r="E69" s="215" t="s">
        <v>250</v>
      </c>
      <c r="F69" s="161" t="str">
        <f t="shared" ca="1" si="0"/>
        <v>INSERT INTO Arbeitsdienste (AD_ID, AT_ID, Faelligkeit) VALUES (65, 16, '');</v>
      </c>
    </row>
    <row r="70" spans="1:6">
      <c r="A70" s="202" t="s">
        <v>125</v>
      </c>
      <c r="B70" s="18">
        <f t="shared" si="1"/>
        <v>66</v>
      </c>
      <c r="C70" s="18">
        <v>16</v>
      </c>
      <c r="D70" s="27"/>
      <c r="E70" s="215" t="s">
        <v>250</v>
      </c>
      <c r="F70" s="161" t="str">
        <f t="shared" ref="F70:F114" ca="1" si="2" xml:space="preserve"> "INSERT INTO " &amp; $B$3 &amp; " (" &amp; B$4 &amp; ", " &amp; C$4 &amp; ", " &amp; D$4 &amp; ") VALUES (" &amp; B70 &amp; ", " &amp; C70 &amp;  ", '" &amp; D70 &amp; "');"</f>
        <v>INSERT INTO Arbeitsdienste (AD_ID, AT_ID, Faelligkeit) VALUES (66, 16, '');</v>
      </c>
    </row>
    <row r="71" spans="1:6">
      <c r="A71" s="202" t="s">
        <v>126</v>
      </c>
      <c r="B71" s="18">
        <f t="shared" ref="B71:B119" si="3">B70+1</f>
        <v>67</v>
      </c>
      <c r="C71" s="18">
        <v>16</v>
      </c>
      <c r="D71" s="27"/>
      <c r="E71" s="215" t="s">
        <v>250</v>
      </c>
      <c r="F71" s="161" t="str">
        <f t="shared" ca="1" si="2"/>
        <v>INSERT INTO Arbeitsdienste (AD_ID, AT_ID, Faelligkeit) VALUES (67, 16, '');</v>
      </c>
    </row>
    <row r="72" spans="1:6">
      <c r="A72" s="202" t="s">
        <v>127</v>
      </c>
      <c r="B72" s="18">
        <f t="shared" si="3"/>
        <v>68</v>
      </c>
      <c r="C72" s="18">
        <v>16</v>
      </c>
      <c r="D72" s="27"/>
      <c r="E72" s="215" t="s">
        <v>250</v>
      </c>
      <c r="F72" s="161" t="str">
        <f t="shared" ca="1" si="2"/>
        <v>INSERT INTO Arbeitsdienste (AD_ID, AT_ID, Faelligkeit) VALUES (68, 16, '');</v>
      </c>
    </row>
    <row r="73" spans="1:6">
      <c r="A73" s="202" t="s">
        <v>128</v>
      </c>
      <c r="B73" s="18">
        <f t="shared" si="3"/>
        <v>69</v>
      </c>
      <c r="C73" s="18">
        <v>16</v>
      </c>
      <c r="D73" s="27"/>
      <c r="E73" s="215" t="s">
        <v>250</v>
      </c>
      <c r="F73" s="161" t="str">
        <f t="shared" ca="1" si="2"/>
        <v>INSERT INTO Arbeitsdienste (AD_ID, AT_ID, Faelligkeit) VALUES (69, 16, '');</v>
      </c>
    </row>
    <row r="74" spans="1:6">
      <c r="A74" s="202" t="s">
        <v>129</v>
      </c>
      <c r="B74" s="18">
        <f t="shared" si="3"/>
        <v>70</v>
      </c>
      <c r="C74" s="18">
        <v>16</v>
      </c>
      <c r="D74" s="27"/>
      <c r="E74" s="215" t="s">
        <v>250</v>
      </c>
      <c r="F74" s="161" t="str">
        <f t="shared" ca="1" si="2"/>
        <v>INSERT INTO Arbeitsdienste (AD_ID, AT_ID, Faelligkeit) VALUES (70, 16, '');</v>
      </c>
    </row>
    <row r="75" spans="1:6">
      <c r="A75" s="202" t="s">
        <v>130</v>
      </c>
      <c r="B75" s="18">
        <f t="shared" si="3"/>
        <v>71</v>
      </c>
      <c r="C75" s="18">
        <v>20</v>
      </c>
      <c r="D75" s="27"/>
      <c r="E75" s="215" t="s">
        <v>335</v>
      </c>
      <c r="F75" s="161" t="str">
        <f t="shared" ca="1" si="2"/>
        <v>INSERT INTO Arbeitsdienste (AD_ID, AT_ID, Faelligkeit) VALUES (71, 20, '');</v>
      </c>
    </row>
    <row r="76" spans="1:6">
      <c r="A76" s="202" t="s">
        <v>131</v>
      </c>
      <c r="B76" s="18">
        <f t="shared" si="3"/>
        <v>72</v>
      </c>
      <c r="C76" s="18">
        <v>20</v>
      </c>
      <c r="D76" s="27"/>
      <c r="E76" s="215" t="s">
        <v>335</v>
      </c>
      <c r="F76" s="161" t="str">
        <f t="shared" ca="1" si="2"/>
        <v>INSERT INTO Arbeitsdienste (AD_ID, AT_ID, Faelligkeit) VALUES (72, 20, '');</v>
      </c>
    </row>
    <row r="77" spans="1:6">
      <c r="A77" s="202" t="s">
        <v>132</v>
      </c>
      <c r="B77" s="18">
        <f t="shared" si="3"/>
        <v>73</v>
      </c>
      <c r="C77" s="18">
        <v>20</v>
      </c>
      <c r="D77" s="27"/>
      <c r="E77" s="215" t="s">
        <v>335</v>
      </c>
      <c r="F77" s="161" t="str">
        <f t="shared" ca="1" si="2"/>
        <v>INSERT INTO Arbeitsdienste (AD_ID, AT_ID, Faelligkeit) VALUES (73, 20, '');</v>
      </c>
    </row>
    <row r="78" spans="1:6">
      <c r="A78" s="202" t="s">
        <v>135</v>
      </c>
      <c r="B78" s="18">
        <f t="shared" si="3"/>
        <v>74</v>
      </c>
      <c r="C78" s="18">
        <v>20</v>
      </c>
      <c r="D78" s="27"/>
      <c r="E78" s="215" t="s">
        <v>335</v>
      </c>
      <c r="F78" s="161" t="str">
        <f t="shared" ca="1" si="2"/>
        <v>INSERT INTO Arbeitsdienste (AD_ID, AT_ID, Faelligkeit) VALUES (74, 20, '');</v>
      </c>
    </row>
    <row r="79" spans="1:6">
      <c r="A79" s="202" t="s">
        <v>134</v>
      </c>
      <c r="B79" s="18">
        <f t="shared" si="3"/>
        <v>75</v>
      </c>
      <c r="C79" s="18">
        <v>20</v>
      </c>
      <c r="D79" s="27"/>
      <c r="E79" s="215" t="s">
        <v>335</v>
      </c>
      <c r="F79" s="161" t="str">
        <f t="shared" ca="1" si="2"/>
        <v>INSERT INTO Arbeitsdienste (AD_ID, AT_ID, Faelligkeit) VALUES (75, 20, '');</v>
      </c>
    </row>
    <row r="80" spans="1:6">
      <c r="A80" s="202" t="s">
        <v>133</v>
      </c>
      <c r="B80" s="18">
        <f t="shared" si="3"/>
        <v>76</v>
      </c>
      <c r="C80" s="18">
        <v>20</v>
      </c>
      <c r="D80" s="27"/>
      <c r="E80" s="215" t="s">
        <v>335</v>
      </c>
      <c r="F80" s="161" t="str">
        <f t="shared" ca="1" si="2"/>
        <v>INSERT INTO Arbeitsdienste (AD_ID, AT_ID, Faelligkeit) VALUES (76, 20, '');</v>
      </c>
    </row>
    <row r="81" spans="1:6">
      <c r="A81" s="202" t="s">
        <v>141</v>
      </c>
      <c r="B81" s="18">
        <f t="shared" si="3"/>
        <v>77</v>
      </c>
      <c r="C81" s="18">
        <v>23</v>
      </c>
      <c r="D81" s="27"/>
      <c r="E81" s="215" t="s">
        <v>381</v>
      </c>
      <c r="F81" s="161" t="str">
        <f t="shared" ca="1" si="2"/>
        <v>INSERT INTO Arbeitsdienste (AD_ID, AT_ID, Faelligkeit) VALUES (77, 23, '');</v>
      </c>
    </row>
    <row r="82" spans="1:6">
      <c r="A82" s="202" t="s">
        <v>142</v>
      </c>
      <c r="B82" s="18">
        <f t="shared" si="3"/>
        <v>78</v>
      </c>
      <c r="C82" s="18">
        <v>23</v>
      </c>
      <c r="D82" s="27"/>
      <c r="E82" s="215" t="s">
        <v>381</v>
      </c>
      <c r="F82" s="161" t="str">
        <f t="shared" ca="1" si="2"/>
        <v>INSERT INTO Arbeitsdienste (AD_ID, AT_ID, Faelligkeit) VALUES (78, 23, '');</v>
      </c>
    </row>
    <row r="83" spans="1:6">
      <c r="A83" s="202" t="s">
        <v>143</v>
      </c>
      <c r="B83" s="18">
        <f t="shared" si="3"/>
        <v>79</v>
      </c>
      <c r="C83" s="18">
        <v>23</v>
      </c>
      <c r="D83" s="27"/>
      <c r="E83" s="215" t="s">
        <v>381</v>
      </c>
      <c r="F83" s="161" t="str">
        <f t="shared" ca="1" si="2"/>
        <v>INSERT INTO Arbeitsdienste (AD_ID, AT_ID, Faelligkeit) VALUES (79, 23, '');</v>
      </c>
    </row>
    <row r="84" spans="1:6">
      <c r="A84" s="202" t="s">
        <v>144</v>
      </c>
      <c r="B84" s="18">
        <f t="shared" si="3"/>
        <v>80</v>
      </c>
      <c r="C84" s="18">
        <v>23</v>
      </c>
      <c r="D84" s="27"/>
      <c r="E84" s="215" t="s">
        <v>381</v>
      </c>
      <c r="F84" s="161" t="str">
        <f t="shared" ca="1" si="2"/>
        <v>INSERT INTO Arbeitsdienste (AD_ID, AT_ID, Faelligkeit) VALUES (80, 23, '');</v>
      </c>
    </row>
    <row r="85" spans="1:6">
      <c r="A85" s="202" t="s">
        <v>152</v>
      </c>
      <c r="B85" s="18">
        <f t="shared" si="3"/>
        <v>81</v>
      </c>
      <c r="C85" s="18">
        <v>23</v>
      </c>
      <c r="D85" s="27"/>
      <c r="E85" s="215" t="s">
        <v>381</v>
      </c>
      <c r="F85" s="161" t="str">
        <f t="shared" ca="1" si="2"/>
        <v>INSERT INTO Arbeitsdienste (AD_ID, AT_ID, Faelligkeit) VALUES (81, 23, '');</v>
      </c>
    </row>
    <row r="86" spans="1:6">
      <c r="A86" s="202" t="s">
        <v>161</v>
      </c>
      <c r="B86" s="18">
        <f t="shared" si="3"/>
        <v>82</v>
      </c>
      <c r="C86" s="18">
        <v>20</v>
      </c>
      <c r="D86" s="27"/>
      <c r="E86" s="215" t="s">
        <v>335</v>
      </c>
      <c r="F86" s="161" t="str">
        <f t="shared" ca="1" si="2"/>
        <v>INSERT INTO Arbeitsdienste (AD_ID, AT_ID, Faelligkeit) VALUES (82, 20, '');</v>
      </c>
    </row>
    <row r="87" spans="1:6">
      <c r="A87" s="202" t="s">
        <v>162</v>
      </c>
      <c r="B87" s="18">
        <f t="shared" si="3"/>
        <v>83</v>
      </c>
      <c r="C87" s="18">
        <v>20</v>
      </c>
      <c r="D87" s="27"/>
      <c r="E87" s="215" t="s">
        <v>335</v>
      </c>
      <c r="F87" s="161" t="str">
        <f t="shared" ca="1" si="2"/>
        <v>INSERT INTO Arbeitsdienste (AD_ID, AT_ID, Faelligkeit) VALUES (83, 20, '');</v>
      </c>
    </row>
    <row r="88" spans="1:6">
      <c r="A88" s="202" t="s">
        <v>163</v>
      </c>
      <c r="B88" s="18">
        <f t="shared" si="3"/>
        <v>84</v>
      </c>
      <c r="C88" s="18">
        <v>20</v>
      </c>
      <c r="D88" s="27"/>
      <c r="E88" s="215" t="s">
        <v>335</v>
      </c>
      <c r="F88" s="161" t="str">
        <f t="shared" ca="1" si="2"/>
        <v>INSERT INTO Arbeitsdienste (AD_ID, AT_ID, Faelligkeit) VALUES (84, 20, '');</v>
      </c>
    </row>
    <row r="89" spans="1:6">
      <c r="A89" s="202" t="s">
        <v>196</v>
      </c>
      <c r="B89" s="18">
        <f t="shared" si="3"/>
        <v>85</v>
      </c>
      <c r="C89" s="18">
        <v>20</v>
      </c>
      <c r="D89" s="27"/>
      <c r="E89" s="215" t="s">
        <v>335</v>
      </c>
      <c r="F89" s="161" t="str">
        <f t="shared" ca="1" si="2"/>
        <v>INSERT INTO Arbeitsdienste (AD_ID, AT_ID, Faelligkeit) VALUES (85, 20, '');</v>
      </c>
    </row>
    <row r="90" spans="1:6">
      <c r="A90" s="202" t="s">
        <v>195</v>
      </c>
      <c r="B90" s="18">
        <f t="shared" si="3"/>
        <v>86</v>
      </c>
      <c r="C90" s="18">
        <v>20</v>
      </c>
      <c r="D90" s="27"/>
      <c r="E90" s="215" t="s">
        <v>335</v>
      </c>
      <c r="F90" s="161" t="str">
        <f t="shared" ca="1" si="2"/>
        <v>INSERT INTO Arbeitsdienste (AD_ID, AT_ID, Faelligkeit) VALUES (86, 20, '');</v>
      </c>
    </row>
    <row r="91" spans="1:6">
      <c r="A91" s="202" t="s">
        <v>176</v>
      </c>
      <c r="B91" s="18">
        <f t="shared" si="3"/>
        <v>87</v>
      </c>
      <c r="C91" s="18">
        <v>21</v>
      </c>
      <c r="D91" s="27"/>
      <c r="E91" s="215" t="s">
        <v>379</v>
      </c>
      <c r="F91" s="161" t="str">
        <f t="shared" ca="1" si="2"/>
        <v>INSERT INTO Arbeitsdienste (AD_ID, AT_ID, Faelligkeit) VALUES (87, 21, '');</v>
      </c>
    </row>
    <row r="92" spans="1:6">
      <c r="A92" s="202" t="s">
        <v>170</v>
      </c>
      <c r="B92" s="18">
        <f t="shared" si="3"/>
        <v>88</v>
      </c>
      <c r="C92" s="18">
        <v>20</v>
      </c>
      <c r="D92" s="27"/>
      <c r="E92" s="215" t="s">
        <v>335</v>
      </c>
      <c r="F92" s="161" t="str">
        <f t="shared" ca="1" si="2"/>
        <v>INSERT INTO Arbeitsdienste (AD_ID, AT_ID, Faelligkeit) VALUES (88, 20, '');</v>
      </c>
    </row>
    <row r="93" spans="1:6">
      <c r="A93" s="202" t="s">
        <v>171</v>
      </c>
      <c r="B93" s="18">
        <f t="shared" si="3"/>
        <v>89</v>
      </c>
      <c r="C93" s="18">
        <v>20</v>
      </c>
      <c r="D93" s="27"/>
      <c r="E93" s="215" t="s">
        <v>335</v>
      </c>
      <c r="F93" s="161" t="str">
        <f t="shared" ca="1" si="2"/>
        <v>INSERT INTO Arbeitsdienste (AD_ID, AT_ID, Faelligkeit) VALUES (89, 20, '');</v>
      </c>
    </row>
    <row r="94" spans="1:6">
      <c r="A94" s="202" t="s">
        <v>172</v>
      </c>
      <c r="B94" s="18">
        <f t="shared" si="3"/>
        <v>90</v>
      </c>
      <c r="C94" s="18">
        <v>20</v>
      </c>
      <c r="D94" s="27"/>
      <c r="E94" s="215" t="s">
        <v>335</v>
      </c>
      <c r="F94" s="161" t="str">
        <f t="shared" ca="1" si="2"/>
        <v>INSERT INTO Arbeitsdienste (AD_ID, AT_ID, Faelligkeit) VALUES (90, 20, '');</v>
      </c>
    </row>
    <row r="95" spans="1:6">
      <c r="A95" s="202" t="s">
        <v>167</v>
      </c>
      <c r="B95" s="18">
        <f t="shared" si="3"/>
        <v>91</v>
      </c>
      <c r="C95" s="18">
        <v>20</v>
      </c>
      <c r="D95" s="27"/>
      <c r="E95" s="215" t="s">
        <v>335</v>
      </c>
      <c r="F95" s="161" t="str">
        <f t="shared" ca="1" si="2"/>
        <v>INSERT INTO Arbeitsdienste (AD_ID, AT_ID, Faelligkeit) VALUES (91, 20, '');</v>
      </c>
    </row>
    <row r="96" spans="1:6">
      <c r="A96" s="202" t="s">
        <v>204</v>
      </c>
      <c r="B96" s="18">
        <f t="shared" si="3"/>
        <v>92</v>
      </c>
      <c r="C96" s="18">
        <v>23</v>
      </c>
      <c r="D96" s="27"/>
      <c r="E96" s="215" t="s">
        <v>381</v>
      </c>
      <c r="F96" s="161" t="str">
        <f t="shared" ca="1" si="2"/>
        <v>INSERT INTO Arbeitsdienste (AD_ID, AT_ID, Faelligkeit) VALUES (92, 23, '');</v>
      </c>
    </row>
    <row r="97" spans="1:6">
      <c r="A97" s="202" t="s">
        <v>216</v>
      </c>
      <c r="B97" s="18">
        <f t="shared" si="3"/>
        <v>93</v>
      </c>
      <c r="C97" s="18">
        <v>20</v>
      </c>
      <c r="D97" s="27"/>
      <c r="E97" s="215" t="s">
        <v>335</v>
      </c>
      <c r="F97" s="161" t="str">
        <f t="shared" ca="1" si="2"/>
        <v>INSERT INTO Arbeitsdienste (AD_ID, AT_ID, Faelligkeit) VALUES (93, 20, '');</v>
      </c>
    </row>
    <row r="98" spans="1:6">
      <c r="A98" s="202" t="s">
        <v>210</v>
      </c>
      <c r="B98" s="18">
        <f t="shared" si="3"/>
        <v>94</v>
      </c>
      <c r="C98" s="18">
        <v>20</v>
      </c>
      <c r="D98" s="27"/>
      <c r="E98" s="215" t="s">
        <v>335</v>
      </c>
      <c r="F98" s="161" t="str">
        <f t="shared" ca="1" si="2"/>
        <v>INSERT INTO Arbeitsdienste (AD_ID, AT_ID, Faelligkeit) VALUES (94, 20, '');</v>
      </c>
    </row>
    <row r="99" spans="1:6">
      <c r="A99" s="202" t="s">
        <v>213</v>
      </c>
      <c r="B99" s="18">
        <f t="shared" si="3"/>
        <v>95</v>
      </c>
      <c r="C99" s="18">
        <v>20</v>
      </c>
      <c r="D99" s="27"/>
      <c r="E99" s="215" t="s">
        <v>335</v>
      </c>
      <c r="F99" s="161" t="str">
        <f t="shared" ca="1" si="2"/>
        <v>INSERT INTO Arbeitsdienste (AD_ID, AT_ID, Faelligkeit) VALUES (95, 20, '');</v>
      </c>
    </row>
    <row r="100" spans="1:6">
      <c r="A100" s="202" t="s">
        <v>217</v>
      </c>
      <c r="B100" s="18">
        <f t="shared" si="3"/>
        <v>96</v>
      </c>
      <c r="C100" s="18">
        <v>20</v>
      </c>
      <c r="D100" s="27"/>
      <c r="E100" s="215" t="s">
        <v>335</v>
      </c>
      <c r="F100" s="161" t="str">
        <f t="shared" ca="1" si="2"/>
        <v>INSERT INTO Arbeitsdienste (AD_ID, AT_ID, Faelligkeit) VALUES (96, 20, '');</v>
      </c>
    </row>
    <row r="101" spans="1:6">
      <c r="A101" s="202" t="s">
        <v>218</v>
      </c>
      <c r="B101" s="18">
        <f t="shared" si="3"/>
        <v>97</v>
      </c>
      <c r="C101" s="18">
        <v>20</v>
      </c>
      <c r="D101" s="27"/>
      <c r="E101" s="215" t="s">
        <v>335</v>
      </c>
      <c r="F101" s="161" t="str">
        <f t="shared" ca="1" si="2"/>
        <v>INSERT INTO Arbeitsdienste (AD_ID, AT_ID, Faelligkeit) VALUES (97, 20, '');</v>
      </c>
    </row>
    <row r="102" spans="1:6">
      <c r="A102" s="202" t="s">
        <v>223</v>
      </c>
      <c r="B102" s="18">
        <f t="shared" si="3"/>
        <v>98</v>
      </c>
      <c r="C102" s="18">
        <v>20</v>
      </c>
      <c r="D102" s="27"/>
      <c r="E102" s="215" t="s">
        <v>335</v>
      </c>
      <c r="F102" s="161" t="str">
        <f t="shared" ca="1" si="2"/>
        <v>INSERT INTO Arbeitsdienste (AD_ID, AT_ID, Faelligkeit) VALUES (98, 20, '');</v>
      </c>
    </row>
    <row r="103" spans="1:6">
      <c r="A103" s="202" t="s">
        <v>225</v>
      </c>
      <c r="B103" s="18">
        <f t="shared" si="3"/>
        <v>99</v>
      </c>
      <c r="C103" s="18">
        <v>20</v>
      </c>
      <c r="D103" s="27"/>
      <c r="E103" s="215" t="s">
        <v>335</v>
      </c>
      <c r="F103" s="161" t="str">
        <f t="shared" ca="1" si="2"/>
        <v>INSERT INTO Arbeitsdienste (AD_ID, AT_ID, Faelligkeit) VALUES (99, 20, '');</v>
      </c>
    </row>
    <row r="104" spans="1:6">
      <c r="A104" s="202" t="s">
        <v>229</v>
      </c>
      <c r="B104" s="18">
        <f t="shared" si="3"/>
        <v>100</v>
      </c>
      <c r="C104" s="18">
        <v>20</v>
      </c>
      <c r="D104" s="27"/>
      <c r="E104" s="215" t="s">
        <v>335</v>
      </c>
      <c r="F104" s="161" t="str">
        <f t="shared" ca="1" si="2"/>
        <v>INSERT INTO Arbeitsdienste (AD_ID, AT_ID, Faelligkeit) VALUES (100, 20, '');</v>
      </c>
    </row>
    <row r="105" spans="1:6">
      <c r="A105" s="202" t="s">
        <v>385</v>
      </c>
      <c r="B105" s="18">
        <f t="shared" si="3"/>
        <v>101</v>
      </c>
      <c r="C105" s="16">
        <v>4</v>
      </c>
      <c r="D105" s="27"/>
      <c r="E105" s="215" t="s">
        <v>395</v>
      </c>
      <c r="F105" s="161" t="str">
        <f t="shared" ca="1" si="2"/>
        <v>INSERT INTO Arbeitsdienste (AD_ID, AT_ID, Faelligkeit) VALUES (101, 4, '');</v>
      </c>
    </row>
    <row r="106" spans="1:6">
      <c r="A106" s="202" t="s">
        <v>386</v>
      </c>
      <c r="B106" s="18">
        <f t="shared" si="3"/>
        <v>102</v>
      </c>
      <c r="C106" s="16">
        <v>5</v>
      </c>
      <c r="D106" s="27"/>
      <c r="E106" s="215" t="s">
        <v>256</v>
      </c>
      <c r="F106" s="161" t="str">
        <f t="shared" ca="1" si="2"/>
        <v>INSERT INTO Arbeitsdienste (AD_ID, AT_ID, Faelligkeit) VALUES (102, 5, '');</v>
      </c>
    </row>
    <row r="107" spans="1:6">
      <c r="A107" s="202" t="s">
        <v>387</v>
      </c>
      <c r="B107" s="18">
        <f t="shared" si="3"/>
        <v>103</v>
      </c>
      <c r="C107" s="16">
        <v>6</v>
      </c>
      <c r="D107" s="27"/>
      <c r="E107" s="215" t="s">
        <v>100</v>
      </c>
      <c r="F107" s="161" t="str">
        <f t="shared" ca="1" si="2"/>
        <v>INSERT INTO Arbeitsdienste (AD_ID, AT_ID, Faelligkeit) VALUES (103, 6, '');</v>
      </c>
    </row>
    <row r="108" spans="1:6">
      <c r="A108" s="202" t="s">
        <v>388</v>
      </c>
      <c r="B108" s="18">
        <f t="shared" si="3"/>
        <v>104</v>
      </c>
      <c r="C108" s="16">
        <v>7</v>
      </c>
      <c r="D108" s="27"/>
      <c r="E108" s="215" t="s">
        <v>240</v>
      </c>
      <c r="F108" s="161" t="str">
        <f t="shared" ca="1" si="2"/>
        <v>INSERT INTO Arbeitsdienste (AD_ID, AT_ID, Faelligkeit) VALUES (104, 7, '');</v>
      </c>
    </row>
    <row r="109" spans="1:6">
      <c r="A109" s="202" t="s">
        <v>389</v>
      </c>
      <c r="B109" s="18">
        <f t="shared" si="3"/>
        <v>105</v>
      </c>
      <c r="C109" s="16">
        <v>8</v>
      </c>
      <c r="D109" s="27"/>
      <c r="E109" s="215" t="s">
        <v>243</v>
      </c>
      <c r="F109" s="161" t="str">
        <f t="shared" ca="1" si="2"/>
        <v>INSERT INTO Arbeitsdienste (AD_ID, AT_ID, Faelligkeit) VALUES (105, 8, '');</v>
      </c>
    </row>
    <row r="110" spans="1:6">
      <c r="A110" s="202" t="s">
        <v>390</v>
      </c>
      <c r="B110" s="18">
        <f t="shared" si="3"/>
        <v>106</v>
      </c>
      <c r="C110" s="16">
        <v>9</v>
      </c>
      <c r="D110" s="27"/>
      <c r="E110" s="215" t="s">
        <v>363</v>
      </c>
      <c r="F110" s="161" t="str">
        <f t="shared" ca="1" si="2"/>
        <v>INSERT INTO Arbeitsdienste (AD_ID, AT_ID, Faelligkeit) VALUES (106, 9, '');</v>
      </c>
    </row>
    <row r="111" spans="1:6">
      <c r="A111" s="202" t="s">
        <v>391</v>
      </c>
      <c r="B111" s="18">
        <f t="shared" si="3"/>
        <v>107</v>
      </c>
      <c r="C111" s="16">
        <v>10</v>
      </c>
      <c r="D111" s="27"/>
      <c r="E111" s="215" t="s">
        <v>364</v>
      </c>
      <c r="F111" s="161" t="str">
        <f t="shared" ca="1" si="2"/>
        <v>INSERT INTO Arbeitsdienste (AD_ID, AT_ID, Faelligkeit) VALUES (107, 10, '');</v>
      </c>
    </row>
    <row r="112" spans="1:6">
      <c r="A112" s="202" t="s">
        <v>392</v>
      </c>
      <c r="B112" s="18">
        <f t="shared" si="3"/>
        <v>108</v>
      </c>
      <c r="C112" s="16">
        <v>11</v>
      </c>
      <c r="D112" s="27"/>
      <c r="E112" s="215" t="s">
        <v>365</v>
      </c>
      <c r="F112" s="161" t="str">
        <f t="shared" ca="1" si="2"/>
        <v>INSERT INTO Arbeitsdienste (AD_ID, AT_ID, Faelligkeit) VALUES (108, 11, '');</v>
      </c>
    </row>
    <row r="113" spans="1:6">
      <c r="A113" s="202" t="s">
        <v>393</v>
      </c>
      <c r="B113" s="18">
        <f t="shared" si="3"/>
        <v>109</v>
      </c>
      <c r="C113" s="16">
        <v>12</v>
      </c>
      <c r="D113" s="27"/>
      <c r="E113" s="215" t="s">
        <v>247</v>
      </c>
      <c r="F113" s="161" t="str">
        <f t="shared" ca="1" si="2"/>
        <v>INSERT INTO Arbeitsdienste (AD_ID, AT_ID, Faelligkeit) VALUES (109, 12, '');</v>
      </c>
    </row>
    <row r="114" spans="1:6">
      <c r="A114" s="202" t="s">
        <v>394</v>
      </c>
      <c r="B114" s="18">
        <f t="shared" si="3"/>
        <v>110</v>
      </c>
      <c r="C114" s="16">
        <v>18</v>
      </c>
      <c r="D114" s="27"/>
      <c r="E114" s="215" t="s">
        <v>255</v>
      </c>
      <c r="F114" s="161" t="str">
        <f t="shared" ca="1" si="2"/>
        <v>INSERT INTO Arbeitsdienste (AD_ID, AT_ID, Faelligkeit) VALUES (110, 18, '');</v>
      </c>
    </row>
    <row r="115" spans="1:6">
      <c r="B115" s="18">
        <f t="shared" si="3"/>
        <v>111</v>
      </c>
      <c r="C115" s="18"/>
      <c r="D115" s="27"/>
    </row>
    <row r="116" spans="1:6">
      <c r="B116" s="18">
        <f t="shared" si="3"/>
        <v>112</v>
      </c>
      <c r="C116" s="18"/>
      <c r="D116" s="27"/>
    </row>
    <row r="117" spans="1:6">
      <c r="B117" s="18">
        <f t="shared" si="3"/>
        <v>113</v>
      </c>
      <c r="C117" s="18"/>
      <c r="D117" s="27"/>
    </row>
    <row r="118" spans="1:6">
      <c r="B118" s="18">
        <f t="shared" si="3"/>
        <v>114</v>
      </c>
      <c r="C118" s="18"/>
      <c r="D118" s="27"/>
    </row>
    <row r="119" spans="1:6">
      <c r="B119" s="18">
        <f t="shared" si="3"/>
        <v>115</v>
      </c>
      <c r="C119" s="18"/>
      <c r="D119" s="27"/>
    </row>
  </sheetData>
  <phoneticPr fontId="19" type="noConversion"/>
  <pageMargins left="0.7" right="0.7" top="0.78740157499999996" bottom="0.78740157499999996" header="0.3" footer="0.3"/>
  <pageSetup paperSize="9"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3C5C-1451-A347-88DF-5F718714EA66}">
  <sheetPr>
    <pageSetUpPr fitToPage="1"/>
  </sheetPr>
  <dimension ref="A1:I10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baseColWidth="10" defaultColWidth="10.83203125" defaultRowHeight="21"/>
  <cols>
    <col min="1" max="1" width="22.6640625" bestFit="1" customWidth="1"/>
    <col min="2" max="2" width="31" style="5" bestFit="1" customWidth="1"/>
    <col min="3" max="3" width="26.83203125" style="6" customWidth="1"/>
    <col min="4" max="4" width="31.83203125" style="6" customWidth="1"/>
    <col min="5" max="5" width="31" style="6" bestFit="1" customWidth="1"/>
    <col min="6" max="6" width="3.33203125" style="5" customWidth="1"/>
    <col min="7" max="7" width="27" bestFit="1" customWidth="1"/>
    <col min="8" max="8" width="13.5" bestFit="1" customWidth="1"/>
    <col min="9" max="9" width="91.83203125" bestFit="1" customWidth="1"/>
  </cols>
  <sheetData>
    <row r="1" spans="1:9">
      <c r="B1" s="4" t="s">
        <v>64</v>
      </c>
      <c r="C1" s="41" t="s">
        <v>102</v>
      </c>
    </row>
    <row r="2" spans="1:9" ht="21.5" thickBot="1"/>
    <row r="3" spans="1:9" ht="21.5" thickBot="1">
      <c r="A3" s="142" t="str">
        <f ca="1">RIGHT(CELL("dateiname",A1),LEN(CELL("dateiname",A1))-FIND("]",CELL("dateiname",A1)))</f>
        <v>Verbrauch</v>
      </c>
      <c r="B3" s="8"/>
      <c r="C3" s="7"/>
      <c r="D3" s="7"/>
      <c r="E3" s="7"/>
      <c r="F3" s="8"/>
    </row>
    <row r="4" spans="1:9" ht="21.5" thickBot="1">
      <c r="A4" s="102" t="s">
        <v>201</v>
      </c>
      <c r="B4" s="111" t="s">
        <v>306</v>
      </c>
      <c r="C4" s="112" t="s">
        <v>324</v>
      </c>
      <c r="D4" s="132" t="s">
        <v>354</v>
      </c>
      <c r="E4" s="113" t="s">
        <v>332</v>
      </c>
      <c r="F4" s="114"/>
      <c r="G4" s="102" t="s">
        <v>202</v>
      </c>
    </row>
    <row r="5" spans="1:9">
      <c r="A5" s="115" t="s">
        <v>55</v>
      </c>
      <c r="B5" s="97">
        <v>1</v>
      </c>
      <c r="C5" s="116">
        <v>22</v>
      </c>
      <c r="D5" s="113">
        <v>3</v>
      </c>
      <c r="E5" s="113">
        <v>7</v>
      </c>
      <c r="F5" s="76"/>
      <c r="G5" s="117" t="s">
        <v>162</v>
      </c>
      <c r="I5" s="161" t="str">
        <f ca="1" xml:space="preserve"> "INSERT INTO " &amp; $A$3 &amp; " ("&amp; B$4 &amp; ", " &amp; C$4 &amp; ", " &amp; D$4 &amp; ", " &amp; E$4 &amp; ") VALUES (" &amp; B5 &amp; ", " &amp; C5 &amp; ", " &amp; D5 &amp; ", " &amp; E5 &amp; ");"</f>
        <v>INSERT INTO Verbrauch (TR_ID, VM_ID, Anzahl, AD_ID) VALUES (1, 22, 3, 7);</v>
      </c>
    </row>
    <row r="6" spans="1:9">
      <c r="A6" s="118" t="s">
        <v>55</v>
      </c>
      <c r="B6" s="36">
        <v>1</v>
      </c>
      <c r="C6" s="16">
        <v>26</v>
      </c>
      <c r="D6" s="18">
        <v>1</v>
      </c>
      <c r="E6" s="18"/>
      <c r="F6" s="19"/>
      <c r="G6" s="119" t="s">
        <v>171</v>
      </c>
      <c r="I6" s="161" t="str">
        <f t="shared" ref="I6:I69" ca="1" si="0" xml:space="preserve"> "INSERT INTO " &amp; $A$3 &amp; " ("&amp; B$4 &amp; ", " &amp; C$4 &amp; ", " &amp; D$4 &amp; ", " &amp; E$4 &amp; ") VALUES (" &amp; B6 &amp; ", " &amp; C6 &amp; ", " &amp; D6 &amp; ", " &amp; E6 &amp; ");"</f>
        <v>INSERT INTO Verbrauch (TR_ID, VM_ID, Anzahl, AD_ID) VALUES (1, 26, 1, );</v>
      </c>
    </row>
    <row r="7" spans="1:9">
      <c r="A7" s="118" t="s">
        <v>55</v>
      </c>
      <c r="B7" s="36">
        <v>1</v>
      </c>
      <c r="C7" s="16">
        <v>18</v>
      </c>
      <c r="D7" s="18">
        <v>0</v>
      </c>
      <c r="E7" s="18"/>
      <c r="F7" s="19"/>
      <c r="G7" s="119" t="s">
        <v>143</v>
      </c>
      <c r="I7" s="161" t="str">
        <f t="shared" ca="1" si="0"/>
        <v>INSERT INTO Verbrauch (TR_ID, VM_ID, Anzahl, AD_ID) VALUES (1, 18, 0, );</v>
      </c>
    </row>
    <row r="8" spans="1:9">
      <c r="A8" s="118" t="s">
        <v>55</v>
      </c>
      <c r="B8" s="36">
        <v>1</v>
      </c>
      <c r="C8" s="16">
        <v>13</v>
      </c>
      <c r="D8" s="18">
        <v>1</v>
      </c>
      <c r="E8" s="18"/>
      <c r="F8" s="19"/>
      <c r="G8" s="120" t="s">
        <v>135</v>
      </c>
      <c r="I8" s="161" t="str">
        <f t="shared" ca="1" si="0"/>
        <v>INSERT INTO Verbrauch (TR_ID, VM_ID, Anzahl, AD_ID) VALUES (1, 13, 1, );</v>
      </c>
    </row>
    <row r="9" spans="1:9" ht="21.5" thickBot="1">
      <c r="A9" s="121" t="s">
        <v>55</v>
      </c>
      <c r="B9" s="122">
        <v>1</v>
      </c>
      <c r="C9" s="123">
        <v>4</v>
      </c>
      <c r="D9" s="123">
        <v>1</v>
      </c>
      <c r="E9" s="124"/>
      <c r="F9" s="78"/>
      <c r="G9" s="125" t="s">
        <v>119</v>
      </c>
      <c r="I9" s="161" t="str">
        <f t="shared" ca="1" si="0"/>
        <v>INSERT INTO Verbrauch (TR_ID, VM_ID, Anzahl, AD_ID) VALUES (1, 4, 1, );</v>
      </c>
    </row>
    <row r="10" spans="1:9">
      <c r="A10" s="115" t="s">
        <v>75</v>
      </c>
      <c r="B10" s="97">
        <v>2</v>
      </c>
      <c r="C10" s="116">
        <v>13</v>
      </c>
      <c r="D10" s="116">
        <v>1</v>
      </c>
      <c r="E10" s="116"/>
      <c r="F10" s="76"/>
      <c r="G10" s="117" t="s">
        <v>135</v>
      </c>
      <c r="I10" s="161" t="str">
        <f t="shared" ca="1" si="0"/>
        <v>INSERT INTO Verbrauch (TR_ID, VM_ID, Anzahl, AD_ID) VALUES (2, 13, 1, );</v>
      </c>
    </row>
    <row r="11" spans="1:9">
      <c r="A11" s="118" t="s">
        <v>75</v>
      </c>
      <c r="B11" s="36">
        <v>2</v>
      </c>
      <c r="C11" s="16">
        <v>11</v>
      </c>
      <c r="D11" s="16">
        <v>1</v>
      </c>
      <c r="E11" s="18"/>
      <c r="F11" s="19"/>
      <c r="G11" s="126" t="s">
        <v>131</v>
      </c>
      <c r="I11" s="161" t="str">
        <f t="shared" ca="1" si="0"/>
        <v>INSERT INTO Verbrauch (TR_ID, VM_ID, Anzahl, AD_ID) VALUES (2, 11, 1, );</v>
      </c>
    </row>
    <row r="12" spans="1:9">
      <c r="A12" s="118" t="s">
        <v>75</v>
      </c>
      <c r="B12" s="36">
        <v>2</v>
      </c>
      <c r="C12" s="16">
        <v>24</v>
      </c>
      <c r="D12" s="16">
        <v>1</v>
      </c>
      <c r="E12" s="18"/>
      <c r="F12" s="19"/>
      <c r="G12" s="127" t="s">
        <v>196</v>
      </c>
      <c r="I12" s="161" t="str">
        <f t="shared" ca="1" si="0"/>
        <v>INSERT INTO Verbrauch (TR_ID, VM_ID, Anzahl, AD_ID) VALUES (2, 24, 1, );</v>
      </c>
    </row>
    <row r="13" spans="1:9">
      <c r="A13" s="118" t="s">
        <v>75</v>
      </c>
      <c r="B13" s="36">
        <v>2</v>
      </c>
      <c r="C13" s="16">
        <v>25</v>
      </c>
      <c r="D13" s="16">
        <v>1</v>
      </c>
      <c r="E13" s="18"/>
      <c r="F13" s="19"/>
      <c r="G13" s="127" t="s">
        <v>195</v>
      </c>
      <c r="I13" s="161" t="str">
        <f t="shared" ca="1" si="0"/>
        <v>INSERT INTO Verbrauch (TR_ID, VM_ID, Anzahl, AD_ID) VALUES (2, 25, 1, );</v>
      </c>
    </row>
    <row r="14" spans="1:9">
      <c r="A14" s="118" t="s">
        <v>75</v>
      </c>
      <c r="B14" s="36">
        <v>2</v>
      </c>
      <c r="C14" s="16">
        <v>22</v>
      </c>
      <c r="D14" s="18">
        <v>3</v>
      </c>
      <c r="E14" s="18"/>
      <c r="F14" s="17"/>
      <c r="G14" s="120" t="s">
        <v>162</v>
      </c>
      <c r="I14" s="161" t="str">
        <f t="shared" ca="1" si="0"/>
        <v>INSERT INTO Verbrauch (TR_ID, VM_ID, Anzahl, AD_ID) VALUES (2, 22, 3, );</v>
      </c>
    </row>
    <row r="15" spans="1:9" ht="21.5" thickBot="1">
      <c r="A15" s="121" t="s">
        <v>75</v>
      </c>
      <c r="B15" s="122">
        <v>2</v>
      </c>
      <c r="C15" s="123">
        <v>17</v>
      </c>
      <c r="D15" s="124">
        <v>0</v>
      </c>
      <c r="E15" s="124"/>
      <c r="F15" s="128"/>
      <c r="G15" s="129" t="s">
        <v>142</v>
      </c>
      <c r="I15" s="161" t="str">
        <f t="shared" ca="1" si="0"/>
        <v>INSERT INTO Verbrauch (TR_ID, VM_ID, Anzahl, AD_ID) VALUES (2, 17, 0, );</v>
      </c>
    </row>
    <row r="16" spans="1:9">
      <c r="A16" s="115" t="s">
        <v>181</v>
      </c>
      <c r="B16" s="97">
        <v>3</v>
      </c>
      <c r="C16" s="116">
        <v>4</v>
      </c>
      <c r="D16" s="116">
        <v>1</v>
      </c>
      <c r="E16" s="116"/>
      <c r="F16" s="76"/>
      <c r="G16" s="117" t="s">
        <v>119</v>
      </c>
      <c r="I16" s="161" t="str">
        <f t="shared" ca="1" si="0"/>
        <v>INSERT INTO Verbrauch (TR_ID, VM_ID, Anzahl, AD_ID) VALUES (3, 4, 1, );</v>
      </c>
    </row>
    <row r="17" spans="1:9">
      <c r="A17" s="118" t="s">
        <v>181</v>
      </c>
      <c r="B17" s="38">
        <v>3</v>
      </c>
      <c r="C17" s="16">
        <v>25</v>
      </c>
      <c r="D17" s="16">
        <v>4</v>
      </c>
      <c r="E17" s="18"/>
      <c r="F17" s="19"/>
      <c r="G17" s="127" t="s">
        <v>195</v>
      </c>
      <c r="I17" s="161" t="str">
        <f t="shared" ca="1" si="0"/>
        <v>INSERT INTO Verbrauch (TR_ID, VM_ID, Anzahl, AD_ID) VALUES (3, 25, 4, );</v>
      </c>
    </row>
    <row r="18" spans="1:9">
      <c r="A18" s="118" t="s">
        <v>181</v>
      </c>
      <c r="B18" s="38">
        <v>3</v>
      </c>
      <c r="C18" s="16">
        <v>21</v>
      </c>
      <c r="D18" s="16">
        <v>1</v>
      </c>
      <c r="E18" s="18"/>
      <c r="F18" s="19"/>
      <c r="G18" s="127" t="s">
        <v>161</v>
      </c>
      <c r="I18" s="161" t="str">
        <f t="shared" ca="1" si="0"/>
        <v>INSERT INTO Verbrauch (TR_ID, VM_ID, Anzahl, AD_ID) VALUES (3, 21, 1, );</v>
      </c>
    </row>
    <row r="19" spans="1:9">
      <c r="A19" s="118" t="s">
        <v>181</v>
      </c>
      <c r="B19" s="38">
        <v>3</v>
      </c>
      <c r="C19" s="16">
        <v>32</v>
      </c>
      <c r="D19" s="16">
        <v>1</v>
      </c>
      <c r="E19" s="18"/>
      <c r="F19" s="19"/>
      <c r="G19" s="130" t="s">
        <v>216</v>
      </c>
      <c r="I19" s="161" t="str">
        <f t="shared" ca="1" si="0"/>
        <v>INSERT INTO Verbrauch (TR_ID, VM_ID, Anzahl, AD_ID) VALUES (3, 32, 1, );</v>
      </c>
    </row>
    <row r="20" spans="1:9">
      <c r="A20" s="118" t="s">
        <v>181</v>
      </c>
      <c r="B20" s="38">
        <v>3</v>
      </c>
      <c r="C20" s="16">
        <v>33</v>
      </c>
      <c r="D20" s="16">
        <v>3</v>
      </c>
      <c r="E20" s="18"/>
      <c r="F20" s="19"/>
      <c r="G20" s="130" t="s">
        <v>210</v>
      </c>
      <c r="I20" s="161" t="str">
        <f t="shared" ca="1" si="0"/>
        <v>INSERT INTO Verbrauch (TR_ID, VM_ID, Anzahl, AD_ID) VALUES (3, 33, 3, );</v>
      </c>
    </row>
    <row r="21" spans="1:9" ht="21.5" thickBot="1">
      <c r="A21" s="121" t="s">
        <v>181</v>
      </c>
      <c r="B21" s="131">
        <v>3</v>
      </c>
      <c r="C21" s="124">
        <v>31</v>
      </c>
      <c r="D21" s="124">
        <v>0</v>
      </c>
      <c r="E21" s="124"/>
      <c r="F21" s="78"/>
      <c r="G21" s="129" t="s">
        <v>204</v>
      </c>
      <c r="I21" s="161" t="str">
        <f t="shared" ca="1" si="0"/>
        <v>INSERT INTO Verbrauch (TR_ID, VM_ID, Anzahl, AD_ID) VALUES (3, 31, 0, );</v>
      </c>
    </row>
    <row r="22" spans="1:9">
      <c r="A22" s="115" t="s">
        <v>106</v>
      </c>
      <c r="B22" s="97">
        <v>4</v>
      </c>
      <c r="C22" s="116">
        <v>4</v>
      </c>
      <c r="D22" s="116">
        <v>1</v>
      </c>
      <c r="E22" s="116"/>
      <c r="F22" s="76"/>
      <c r="G22" s="117" t="s">
        <v>119</v>
      </c>
      <c r="I22" s="161" t="str">
        <f t="shared" ca="1" si="0"/>
        <v>INSERT INTO Verbrauch (TR_ID, VM_ID, Anzahl, AD_ID) VALUES (4, 4, 1, );</v>
      </c>
    </row>
    <row r="23" spans="1:9">
      <c r="A23" s="118" t="s">
        <v>106</v>
      </c>
      <c r="B23" s="38">
        <v>4</v>
      </c>
      <c r="C23" s="16">
        <v>8</v>
      </c>
      <c r="D23" s="16">
        <v>1</v>
      </c>
      <c r="E23" s="16"/>
      <c r="F23" s="17"/>
      <c r="G23" s="120" t="s">
        <v>128</v>
      </c>
      <c r="I23" s="161" t="str">
        <f t="shared" ca="1" si="0"/>
        <v>INSERT INTO Verbrauch (TR_ID, VM_ID, Anzahl, AD_ID) VALUES (4, 8, 1, );</v>
      </c>
    </row>
    <row r="24" spans="1:9">
      <c r="A24" s="118" t="s">
        <v>106</v>
      </c>
      <c r="B24" s="38">
        <v>4</v>
      </c>
      <c r="C24" s="16">
        <v>23</v>
      </c>
      <c r="D24" s="16">
        <v>3</v>
      </c>
      <c r="E24" s="16"/>
      <c r="F24" s="17"/>
      <c r="G24" s="127" t="s">
        <v>173</v>
      </c>
      <c r="I24" s="161" t="str">
        <f t="shared" ca="1" si="0"/>
        <v>INSERT INTO Verbrauch (TR_ID, VM_ID, Anzahl, AD_ID) VALUES (4, 23, 3, );</v>
      </c>
    </row>
    <row r="25" spans="1:9">
      <c r="A25" s="118" t="s">
        <v>106</v>
      </c>
      <c r="B25" s="38">
        <v>4</v>
      </c>
      <c r="C25" s="16">
        <v>20</v>
      </c>
      <c r="D25" s="16">
        <v>1</v>
      </c>
      <c r="E25" s="16"/>
      <c r="F25" s="17"/>
      <c r="G25" s="130" t="s">
        <v>152</v>
      </c>
      <c r="I25" s="161" t="str">
        <f t="shared" ca="1" si="0"/>
        <v>INSERT INTO Verbrauch (TR_ID, VM_ID, Anzahl, AD_ID) VALUES (4, 20, 1, );</v>
      </c>
    </row>
    <row r="26" spans="1:9" ht="21.5" thickBot="1">
      <c r="A26" s="121" t="s">
        <v>106</v>
      </c>
      <c r="B26" s="131">
        <v>4</v>
      </c>
      <c r="C26" s="124">
        <v>19</v>
      </c>
      <c r="D26" s="124">
        <v>0</v>
      </c>
      <c r="E26" s="124"/>
      <c r="F26" s="78"/>
      <c r="G26" s="129" t="s">
        <v>144</v>
      </c>
      <c r="I26" s="161" t="str">
        <f t="shared" ca="1" si="0"/>
        <v>INSERT INTO Verbrauch (TR_ID, VM_ID, Anzahl, AD_ID) VALUES (4, 19, 0, );</v>
      </c>
    </row>
    <row r="27" spans="1:9">
      <c r="A27" s="115" t="s">
        <v>107</v>
      </c>
      <c r="B27" s="97">
        <v>5</v>
      </c>
      <c r="C27" s="116">
        <v>34</v>
      </c>
      <c r="D27" s="116">
        <v>1</v>
      </c>
      <c r="E27" s="116"/>
      <c r="F27" s="76"/>
      <c r="G27" s="117" t="s">
        <v>213</v>
      </c>
      <c r="I27" s="161" t="str">
        <f t="shared" ca="1" si="0"/>
        <v>INSERT INTO Verbrauch (TR_ID, VM_ID, Anzahl, AD_ID) VALUES (5, 34, 1, );</v>
      </c>
    </row>
    <row r="28" spans="1:9">
      <c r="A28" s="118" t="s">
        <v>107</v>
      </c>
      <c r="B28" s="36">
        <v>5</v>
      </c>
      <c r="C28" s="16">
        <v>25</v>
      </c>
      <c r="D28" s="16">
        <v>3</v>
      </c>
      <c r="E28" s="18"/>
      <c r="F28" s="19"/>
      <c r="G28" s="127" t="s">
        <v>195</v>
      </c>
      <c r="I28" s="161" t="str">
        <f t="shared" ca="1" si="0"/>
        <v>INSERT INTO Verbrauch (TR_ID, VM_ID, Anzahl, AD_ID) VALUES (5, 25, 3, );</v>
      </c>
    </row>
    <row r="29" spans="1:9">
      <c r="A29" s="118" t="s">
        <v>107</v>
      </c>
      <c r="B29" s="36">
        <v>5</v>
      </c>
      <c r="C29" s="16">
        <v>23</v>
      </c>
      <c r="D29" s="16">
        <v>1</v>
      </c>
      <c r="E29" s="16"/>
      <c r="F29" s="17"/>
      <c r="G29" s="127" t="s">
        <v>173</v>
      </c>
      <c r="I29" s="161" t="str">
        <f t="shared" ca="1" si="0"/>
        <v>INSERT INTO Verbrauch (TR_ID, VM_ID, Anzahl, AD_ID) VALUES (5, 23, 1, );</v>
      </c>
    </row>
    <row r="30" spans="1:9" ht="21.5" thickBot="1">
      <c r="A30" s="134" t="s">
        <v>107</v>
      </c>
      <c r="B30" s="133">
        <v>5</v>
      </c>
      <c r="C30" s="94">
        <v>18</v>
      </c>
      <c r="D30" s="61">
        <v>0</v>
      </c>
      <c r="E30" s="61"/>
      <c r="F30" s="74"/>
      <c r="G30" s="135" t="s">
        <v>143</v>
      </c>
      <c r="I30" s="161" t="str">
        <f t="shared" ca="1" si="0"/>
        <v>INSERT INTO Verbrauch (TR_ID, VM_ID, Anzahl, AD_ID) VALUES (5, 18, 0, );</v>
      </c>
    </row>
    <row r="31" spans="1:9">
      <c r="A31" s="115" t="s">
        <v>15</v>
      </c>
      <c r="B31" s="97">
        <v>6</v>
      </c>
      <c r="C31" s="116">
        <v>21</v>
      </c>
      <c r="D31" s="116">
        <v>1</v>
      </c>
      <c r="E31" s="116"/>
      <c r="F31" s="76"/>
      <c r="G31" s="136" t="s">
        <v>161</v>
      </c>
      <c r="I31" s="161" t="str">
        <f t="shared" ca="1" si="0"/>
        <v>INSERT INTO Verbrauch (TR_ID, VM_ID, Anzahl, AD_ID) VALUES (6, 21, 1, );</v>
      </c>
    </row>
    <row r="32" spans="1:9">
      <c r="A32" s="137" t="s">
        <v>15</v>
      </c>
      <c r="B32" s="38">
        <v>6</v>
      </c>
      <c r="C32" s="16">
        <v>23</v>
      </c>
      <c r="D32" s="16">
        <v>1</v>
      </c>
      <c r="E32" s="16"/>
      <c r="F32" s="17"/>
      <c r="G32" s="127" t="s">
        <v>173</v>
      </c>
      <c r="I32" s="161" t="str">
        <f t="shared" ca="1" si="0"/>
        <v>INSERT INTO Verbrauch (TR_ID, VM_ID, Anzahl, AD_ID) VALUES (6, 23, 1, );</v>
      </c>
    </row>
    <row r="33" spans="1:9">
      <c r="A33" s="137" t="s">
        <v>15</v>
      </c>
      <c r="B33" s="38">
        <v>6</v>
      </c>
      <c r="C33" s="94">
        <v>35</v>
      </c>
      <c r="D33" s="94">
        <v>1</v>
      </c>
      <c r="E33" s="94"/>
      <c r="F33" s="95"/>
      <c r="G33" s="130" t="s">
        <v>217</v>
      </c>
      <c r="I33" s="161" t="str">
        <f t="shared" ca="1" si="0"/>
        <v>INSERT INTO Verbrauch (TR_ID, VM_ID, Anzahl, AD_ID) VALUES (6, 35, 1, );</v>
      </c>
    </row>
    <row r="34" spans="1:9" ht="21.5" thickBot="1">
      <c r="A34" s="138" t="s">
        <v>15</v>
      </c>
      <c r="B34" s="131">
        <v>6</v>
      </c>
      <c r="C34" s="124">
        <v>31</v>
      </c>
      <c r="D34" s="124">
        <v>0</v>
      </c>
      <c r="E34" s="124"/>
      <c r="F34" s="78"/>
      <c r="G34" s="129" t="s">
        <v>204</v>
      </c>
      <c r="I34" s="161" t="str">
        <f t="shared" ca="1" si="0"/>
        <v>INSERT INTO Verbrauch (TR_ID, VM_ID, Anzahl, AD_ID) VALUES (6, 31, 0, );</v>
      </c>
    </row>
    <row r="35" spans="1:9">
      <c r="A35" s="115" t="s">
        <v>8</v>
      </c>
      <c r="B35" s="97">
        <v>7</v>
      </c>
      <c r="C35" s="116">
        <v>11</v>
      </c>
      <c r="D35" s="116">
        <v>1</v>
      </c>
      <c r="E35" s="116"/>
      <c r="F35" s="76"/>
      <c r="G35" s="141" t="s">
        <v>131</v>
      </c>
      <c r="I35" s="161" t="str">
        <f t="shared" ca="1" si="0"/>
        <v>INSERT INTO Verbrauch (TR_ID, VM_ID, Anzahl, AD_ID) VALUES (7, 11, 1, );</v>
      </c>
    </row>
    <row r="36" spans="1:9">
      <c r="A36" s="137" t="s">
        <v>8</v>
      </c>
      <c r="B36" s="38">
        <v>7</v>
      </c>
      <c r="C36" s="18">
        <v>13</v>
      </c>
      <c r="D36" s="18">
        <v>4</v>
      </c>
      <c r="E36" s="18"/>
      <c r="F36" s="19"/>
      <c r="G36" s="120" t="s">
        <v>135</v>
      </c>
      <c r="I36" s="161" t="str">
        <f t="shared" ca="1" si="0"/>
        <v>INSERT INTO Verbrauch (TR_ID, VM_ID, Anzahl, AD_ID) VALUES (7, 13, 4, );</v>
      </c>
    </row>
    <row r="37" spans="1:9">
      <c r="A37" s="137" t="s">
        <v>8</v>
      </c>
      <c r="B37" s="38">
        <v>7</v>
      </c>
      <c r="C37" s="18">
        <v>21</v>
      </c>
      <c r="D37" s="18">
        <v>3</v>
      </c>
      <c r="E37" s="18"/>
      <c r="F37" s="19"/>
      <c r="G37" s="127" t="s">
        <v>161</v>
      </c>
      <c r="I37" s="161" t="str">
        <f t="shared" ca="1" si="0"/>
        <v>INSERT INTO Verbrauch (TR_ID, VM_ID, Anzahl, AD_ID) VALUES (7, 21, 3, );</v>
      </c>
    </row>
    <row r="38" spans="1:9">
      <c r="A38" s="137" t="s">
        <v>8</v>
      </c>
      <c r="B38" s="38">
        <v>7</v>
      </c>
      <c r="C38" s="16">
        <v>36</v>
      </c>
      <c r="D38" s="16">
        <v>1</v>
      </c>
      <c r="E38" s="18"/>
      <c r="F38" s="19"/>
      <c r="G38" s="120" t="s">
        <v>218</v>
      </c>
      <c r="I38" s="161" t="str">
        <f t="shared" ca="1" si="0"/>
        <v>INSERT INTO Verbrauch (TR_ID, VM_ID, Anzahl, AD_ID) VALUES (7, 36, 1, );</v>
      </c>
    </row>
    <row r="39" spans="1:9">
      <c r="A39" s="137" t="s">
        <v>8</v>
      </c>
      <c r="B39" s="38">
        <v>7</v>
      </c>
      <c r="C39" s="16">
        <v>32</v>
      </c>
      <c r="D39" s="16">
        <v>1</v>
      </c>
      <c r="E39" s="18"/>
      <c r="F39" s="19"/>
      <c r="G39" s="130" t="s">
        <v>216</v>
      </c>
      <c r="I39" s="161" t="str">
        <f t="shared" ca="1" si="0"/>
        <v>INSERT INTO Verbrauch (TR_ID, VM_ID, Anzahl, AD_ID) VALUES (7, 32, 1, );</v>
      </c>
    </row>
    <row r="40" spans="1:9">
      <c r="A40" s="137" t="s">
        <v>8</v>
      </c>
      <c r="B40" s="38">
        <v>7</v>
      </c>
      <c r="C40" s="16">
        <v>20</v>
      </c>
      <c r="D40" s="16">
        <v>1</v>
      </c>
      <c r="E40" s="16"/>
      <c r="F40" s="17"/>
      <c r="G40" s="130" t="s">
        <v>152</v>
      </c>
      <c r="I40" s="161" t="str">
        <f t="shared" ca="1" si="0"/>
        <v>INSERT INTO Verbrauch (TR_ID, VM_ID, Anzahl, AD_ID) VALUES (7, 20, 1, );</v>
      </c>
    </row>
    <row r="41" spans="1:9" ht="21.5" thickBot="1">
      <c r="A41" s="139" t="s">
        <v>8</v>
      </c>
      <c r="B41" s="89">
        <v>7</v>
      </c>
      <c r="C41" s="94">
        <v>16</v>
      </c>
      <c r="D41" s="94">
        <v>0</v>
      </c>
      <c r="E41" s="94"/>
      <c r="F41" s="95"/>
      <c r="G41" s="140" t="s">
        <v>141</v>
      </c>
      <c r="I41" s="161" t="str">
        <f t="shared" ca="1" si="0"/>
        <v>INSERT INTO Verbrauch (TR_ID, VM_ID, Anzahl, AD_ID) VALUES (7, 16, 0, );</v>
      </c>
    </row>
    <row r="42" spans="1:9">
      <c r="A42" s="115" t="s">
        <v>9</v>
      </c>
      <c r="B42" s="97">
        <v>8</v>
      </c>
      <c r="C42" s="116">
        <v>11</v>
      </c>
      <c r="D42" s="116">
        <v>1</v>
      </c>
      <c r="E42" s="116"/>
      <c r="F42" s="76"/>
      <c r="G42" s="141" t="s">
        <v>131</v>
      </c>
      <c r="I42" s="161" t="str">
        <f t="shared" ca="1" si="0"/>
        <v>INSERT INTO Verbrauch (TR_ID, VM_ID, Anzahl, AD_ID) VALUES (8, 11, 1, );</v>
      </c>
    </row>
    <row r="43" spans="1:9">
      <c r="A43" s="137" t="s">
        <v>9</v>
      </c>
      <c r="B43" s="38">
        <v>8</v>
      </c>
      <c r="C43" s="18">
        <v>13</v>
      </c>
      <c r="D43" s="18">
        <v>3</v>
      </c>
      <c r="E43" s="18"/>
      <c r="F43" s="19"/>
      <c r="G43" s="120" t="s">
        <v>135</v>
      </c>
      <c r="I43" s="161" t="str">
        <f t="shared" ca="1" si="0"/>
        <v>INSERT INTO Verbrauch (TR_ID, VM_ID, Anzahl, AD_ID) VALUES (8, 13, 3, );</v>
      </c>
    </row>
    <row r="44" spans="1:9">
      <c r="A44" s="137" t="s">
        <v>9</v>
      </c>
      <c r="B44" s="38">
        <v>8</v>
      </c>
      <c r="C44" s="18">
        <v>24</v>
      </c>
      <c r="D44" s="18">
        <v>2</v>
      </c>
      <c r="E44" s="18"/>
      <c r="F44" s="19"/>
      <c r="G44" s="127" t="s">
        <v>196</v>
      </c>
      <c r="I44" s="161" t="str">
        <f t="shared" ca="1" si="0"/>
        <v>INSERT INTO Verbrauch (TR_ID, VM_ID, Anzahl, AD_ID) VALUES (8, 24, 2, );</v>
      </c>
    </row>
    <row r="45" spans="1:9">
      <c r="A45" s="137" t="s">
        <v>9</v>
      </c>
      <c r="B45" s="38">
        <v>8</v>
      </c>
      <c r="C45" s="16">
        <v>25</v>
      </c>
      <c r="D45" s="16">
        <v>1</v>
      </c>
      <c r="E45" s="18"/>
      <c r="F45" s="19"/>
      <c r="G45" s="127" t="s">
        <v>195</v>
      </c>
      <c r="I45" s="161" t="str">
        <f t="shared" ca="1" si="0"/>
        <v>INSERT INTO Verbrauch (TR_ID, VM_ID, Anzahl, AD_ID) VALUES (8, 25, 1, );</v>
      </c>
    </row>
    <row r="46" spans="1:9">
      <c r="A46" s="137" t="s">
        <v>9</v>
      </c>
      <c r="B46" s="38">
        <v>8</v>
      </c>
      <c r="C46" s="18">
        <v>21</v>
      </c>
      <c r="D46" s="18">
        <v>4</v>
      </c>
      <c r="E46" s="18"/>
      <c r="F46" s="19"/>
      <c r="G46" s="127" t="s">
        <v>161</v>
      </c>
      <c r="I46" s="161" t="str">
        <f t="shared" ca="1" si="0"/>
        <v>INSERT INTO Verbrauch (TR_ID, VM_ID, Anzahl, AD_ID) VALUES (8, 21, 4, );</v>
      </c>
    </row>
    <row r="47" spans="1:9">
      <c r="A47" s="137" t="s">
        <v>9</v>
      </c>
      <c r="B47" s="38">
        <v>8</v>
      </c>
      <c r="C47" s="16">
        <v>32</v>
      </c>
      <c r="D47" s="16">
        <v>1</v>
      </c>
      <c r="E47" s="18"/>
      <c r="F47" s="19"/>
      <c r="G47" s="130" t="s">
        <v>216</v>
      </c>
      <c r="I47" s="161" t="str">
        <f t="shared" ca="1" si="0"/>
        <v>INSERT INTO Verbrauch (TR_ID, VM_ID, Anzahl, AD_ID) VALUES (8, 32, 1, );</v>
      </c>
    </row>
    <row r="48" spans="1:9">
      <c r="A48" s="137" t="s">
        <v>9</v>
      </c>
      <c r="B48" s="38">
        <v>8</v>
      </c>
      <c r="C48" s="16">
        <v>20</v>
      </c>
      <c r="D48" s="16">
        <v>1</v>
      </c>
      <c r="E48" s="16"/>
      <c r="F48" s="17"/>
      <c r="G48" s="130" t="s">
        <v>152</v>
      </c>
      <c r="I48" s="161" t="str">
        <f t="shared" ca="1" si="0"/>
        <v>INSERT INTO Verbrauch (TR_ID, VM_ID, Anzahl, AD_ID) VALUES (8, 20, 1, );</v>
      </c>
    </row>
    <row r="49" spans="1:9" ht="21.5" thickBot="1">
      <c r="A49" s="139" t="s">
        <v>9</v>
      </c>
      <c r="B49" s="89">
        <v>8</v>
      </c>
      <c r="C49" s="61">
        <v>16</v>
      </c>
      <c r="D49" s="61">
        <v>0</v>
      </c>
      <c r="E49" s="61"/>
      <c r="F49" s="74"/>
      <c r="G49" s="140" t="s">
        <v>141</v>
      </c>
      <c r="I49" s="161" t="str">
        <f t="shared" ca="1" si="0"/>
        <v>INSERT INTO Verbrauch (TR_ID, VM_ID, Anzahl, AD_ID) VALUES (8, 16, 0, );</v>
      </c>
    </row>
    <row r="50" spans="1:9">
      <c r="A50" s="115" t="s">
        <v>10</v>
      </c>
      <c r="B50" s="97">
        <v>9</v>
      </c>
      <c r="C50" s="116">
        <v>11</v>
      </c>
      <c r="D50" s="116">
        <v>1</v>
      </c>
      <c r="E50" s="116"/>
      <c r="F50" s="76"/>
      <c r="G50" s="141" t="s">
        <v>131</v>
      </c>
      <c r="I50" s="161" t="str">
        <f t="shared" ca="1" si="0"/>
        <v>INSERT INTO Verbrauch (TR_ID, VM_ID, Anzahl, AD_ID) VALUES (9, 11, 1, );</v>
      </c>
    </row>
    <row r="51" spans="1:9">
      <c r="A51" s="137" t="s">
        <v>10</v>
      </c>
      <c r="B51" s="38">
        <v>9</v>
      </c>
      <c r="C51" s="18">
        <v>13</v>
      </c>
      <c r="D51" s="18">
        <v>4</v>
      </c>
      <c r="E51" s="18"/>
      <c r="F51" s="19"/>
      <c r="G51" s="120" t="s">
        <v>135</v>
      </c>
      <c r="I51" s="161" t="str">
        <f t="shared" ca="1" si="0"/>
        <v>INSERT INTO Verbrauch (TR_ID, VM_ID, Anzahl, AD_ID) VALUES (9, 13, 4, );</v>
      </c>
    </row>
    <row r="52" spans="1:9">
      <c r="A52" s="137" t="s">
        <v>10</v>
      </c>
      <c r="B52" s="38">
        <v>9</v>
      </c>
      <c r="C52" s="18">
        <v>21</v>
      </c>
      <c r="D52" s="18">
        <v>5</v>
      </c>
      <c r="E52" s="18"/>
      <c r="F52" s="19"/>
      <c r="G52" s="127" t="s">
        <v>161</v>
      </c>
      <c r="I52" s="161" t="str">
        <f t="shared" ca="1" si="0"/>
        <v>INSERT INTO Verbrauch (TR_ID, VM_ID, Anzahl, AD_ID) VALUES (9, 21, 5, );</v>
      </c>
    </row>
    <row r="53" spans="1:9">
      <c r="A53" s="137" t="s">
        <v>10</v>
      </c>
      <c r="B53" s="38">
        <v>9</v>
      </c>
      <c r="C53" s="18">
        <v>37</v>
      </c>
      <c r="D53" s="18">
        <v>1</v>
      </c>
      <c r="E53" s="18"/>
      <c r="F53" s="19"/>
      <c r="G53" s="120" t="s">
        <v>223</v>
      </c>
      <c r="I53" s="161" t="str">
        <f t="shared" ca="1" si="0"/>
        <v>INSERT INTO Verbrauch (TR_ID, VM_ID, Anzahl, AD_ID) VALUES (9, 37, 1, );</v>
      </c>
    </row>
    <row r="54" spans="1:9">
      <c r="A54" s="137" t="s">
        <v>10</v>
      </c>
      <c r="B54" s="38">
        <v>9</v>
      </c>
      <c r="C54" s="18">
        <v>38</v>
      </c>
      <c r="D54" s="18">
        <v>1</v>
      </c>
      <c r="E54" s="18"/>
      <c r="F54" s="19"/>
      <c r="G54" s="120" t="s">
        <v>225</v>
      </c>
      <c r="I54" s="161" t="str">
        <f t="shared" ca="1" si="0"/>
        <v>INSERT INTO Verbrauch (TR_ID, VM_ID, Anzahl, AD_ID) VALUES (9, 38, 1, );</v>
      </c>
    </row>
    <row r="55" spans="1:9">
      <c r="A55" s="137" t="s">
        <v>10</v>
      </c>
      <c r="B55" s="38">
        <v>9</v>
      </c>
      <c r="C55" s="16">
        <v>20</v>
      </c>
      <c r="D55" s="16">
        <v>1</v>
      </c>
      <c r="E55" s="16"/>
      <c r="F55" s="17"/>
      <c r="G55" s="130" t="s">
        <v>152</v>
      </c>
      <c r="I55" s="161" t="str">
        <f t="shared" ca="1" si="0"/>
        <v>INSERT INTO Verbrauch (TR_ID, VM_ID, Anzahl, AD_ID) VALUES (9, 20, 1, );</v>
      </c>
    </row>
    <row r="56" spans="1:9" ht="21.5" thickBot="1">
      <c r="A56" s="138" t="s">
        <v>10</v>
      </c>
      <c r="B56" s="131">
        <v>9</v>
      </c>
      <c r="C56" s="124">
        <v>16</v>
      </c>
      <c r="D56" s="124">
        <v>0</v>
      </c>
      <c r="E56" s="124"/>
      <c r="F56" s="78"/>
      <c r="G56" s="129" t="s">
        <v>141</v>
      </c>
      <c r="I56" s="161" t="str">
        <f t="shared" ca="1" si="0"/>
        <v>INSERT INTO Verbrauch (TR_ID, VM_ID, Anzahl, AD_ID) VALUES (9, 16, 0, );</v>
      </c>
    </row>
    <row r="57" spans="1:9">
      <c r="A57" s="115" t="s">
        <v>193</v>
      </c>
      <c r="B57" s="97">
        <v>10</v>
      </c>
      <c r="C57" s="116">
        <v>4</v>
      </c>
      <c r="D57" s="116">
        <v>2</v>
      </c>
      <c r="E57" s="116"/>
      <c r="F57" s="76"/>
      <c r="G57" s="117" t="s">
        <v>119</v>
      </c>
      <c r="I57" s="161" t="str">
        <f t="shared" ca="1" si="0"/>
        <v>INSERT INTO Verbrauch (TR_ID, VM_ID, Anzahl, AD_ID) VALUES (10, 4, 2, );</v>
      </c>
    </row>
    <row r="58" spans="1:9">
      <c r="A58" s="137" t="s">
        <v>193</v>
      </c>
      <c r="B58" s="38">
        <v>10</v>
      </c>
      <c r="C58" s="18">
        <v>13</v>
      </c>
      <c r="D58" s="18">
        <v>2</v>
      </c>
      <c r="E58" s="18"/>
      <c r="F58" s="19"/>
      <c r="G58" s="120" t="s">
        <v>135</v>
      </c>
      <c r="I58" s="161" t="str">
        <f t="shared" ca="1" si="0"/>
        <v>INSERT INTO Verbrauch (TR_ID, VM_ID, Anzahl, AD_ID) VALUES (10, 13, 2, );</v>
      </c>
    </row>
    <row r="59" spans="1:9">
      <c r="A59" s="137" t="s">
        <v>193</v>
      </c>
      <c r="B59" s="38">
        <v>10</v>
      </c>
      <c r="C59" s="16">
        <v>25</v>
      </c>
      <c r="D59" s="16">
        <v>9</v>
      </c>
      <c r="E59" s="18"/>
      <c r="F59" s="19"/>
      <c r="G59" s="127" t="s">
        <v>195</v>
      </c>
      <c r="I59" s="161" t="str">
        <f t="shared" ca="1" si="0"/>
        <v>INSERT INTO Verbrauch (TR_ID, VM_ID, Anzahl, AD_ID) VALUES (10, 25, 9, );</v>
      </c>
    </row>
    <row r="60" spans="1:9">
      <c r="A60" s="137" t="s">
        <v>193</v>
      </c>
      <c r="B60" s="38">
        <v>10</v>
      </c>
      <c r="C60" s="18">
        <v>29</v>
      </c>
      <c r="D60" s="18">
        <v>1</v>
      </c>
      <c r="E60" s="18"/>
      <c r="F60" s="19"/>
      <c r="G60" s="127" t="s">
        <v>172</v>
      </c>
      <c r="I60" s="161" t="str">
        <f t="shared" ca="1" si="0"/>
        <v>INSERT INTO Verbrauch (TR_ID, VM_ID, Anzahl, AD_ID) VALUES (10, 29, 1, );</v>
      </c>
    </row>
    <row r="61" spans="1:9">
      <c r="A61" s="137" t="s">
        <v>193</v>
      </c>
      <c r="B61" s="38">
        <v>10</v>
      </c>
      <c r="C61" s="18">
        <v>39</v>
      </c>
      <c r="D61" s="18">
        <v>2</v>
      </c>
      <c r="E61" s="18"/>
      <c r="F61" s="19"/>
      <c r="G61" s="120" t="s">
        <v>229</v>
      </c>
      <c r="I61" s="161" t="str">
        <f t="shared" ca="1" si="0"/>
        <v>INSERT INTO Verbrauch (TR_ID, VM_ID, Anzahl, AD_ID) VALUES (10, 39, 2, );</v>
      </c>
    </row>
    <row r="62" spans="1:9" ht="21.5" thickBot="1">
      <c r="A62" s="138" t="s">
        <v>193</v>
      </c>
      <c r="B62" s="131">
        <v>10</v>
      </c>
      <c r="C62" s="124">
        <v>18</v>
      </c>
      <c r="D62" s="124">
        <v>0</v>
      </c>
      <c r="E62" s="124"/>
      <c r="F62" s="78"/>
      <c r="G62" s="129" t="s">
        <v>143</v>
      </c>
      <c r="I62" s="161" t="str">
        <f t="shared" ca="1" si="0"/>
        <v>INSERT INTO Verbrauch (TR_ID, VM_ID, Anzahl, AD_ID) VALUES (10, 18, 0, );</v>
      </c>
    </row>
    <row r="63" spans="1:9">
      <c r="A63" s="54" t="str">
        <f>Terrarien!B15</f>
        <v>Sandfische</v>
      </c>
      <c r="B63" s="36">
        <f t="shared" ref="B63:B81" si="1">B62+1</f>
        <v>11</v>
      </c>
      <c r="C63" s="16"/>
      <c r="D63" s="16"/>
      <c r="E63" s="16"/>
      <c r="F63" s="17"/>
      <c r="G63" s="1"/>
      <c r="I63" s="161" t="str">
        <f t="shared" ca="1" si="0"/>
        <v>INSERT INTO Verbrauch (TR_ID, VM_ID, Anzahl, AD_ID) VALUES (11, , , );</v>
      </c>
    </row>
    <row r="64" spans="1:9">
      <c r="A64" s="54" t="str">
        <f>Terrarien!B16</f>
        <v>NoOne</v>
      </c>
      <c r="B64" s="38">
        <f t="shared" si="1"/>
        <v>12</v>
      </c>
      <c r="C64" s="16"/>
      <c r="D64" s="16"/>
      <c r="E64" s="16"/>
      <c r="F64" s="17"/>
      <c r="I64" s="161" t="str">
        <f t="shared" ca="1" si="0"/>
        <v>INSERT INTO Verbrauch (TR_ID, VM_ID, Anzahl, AD_ID) VALUES (12, , , );</v>
      </c>
    </row>
    <row r="65" spans="1:9">
      <c r="A65" s="54" t="str">
        <f>Terrarien!B17</f>
        <v>Avery</v>
      </c>
      <c r="B65" s="38">
        <f t="shared" si="1"/>
        <v>13</v>
      </c>
      <c r="C65" s="18"/>
      <c r="D65" s="18"/>
      <c r="E65" s="18"/>
      <c r="F65" s="19"/>
      <c r="I65" s="161" t="str">
        <f t="shared" ca="1" si="0"/>
        <v>INSERT INTO Verbrauch (TR_ID, VM_ID, Anzahl, AD_ID) VALUES (13, , , );</v>
      </c>
    </row>
    <row r="66" spans="1:9">
      <c r="A66" s="54" t="str">
        <f>Terrarien!B18</f>
        <v>Tiana</v>
      </c>
      <c r="B66" s="38">
        <f t="shared" si="1"/>
        <v>14</v>
      </c>
      <c r="C66" s="18"/>
      <c r="D66" s="18"/>
      <c r="E66" s="18"/>
      <c r="F66" s="19"/>
      <c r="I66" s="161" t="str">
        <f t="shared" ca="1" si="0"/>
        <v>INSERT INTO Verbrauch (TR_ID, VM_ID, Anzahl, AD_ID) VALUES (14, , , );</v>
      </c>
    </row>
    <row r="67" spans="1:9">
      <c r="A67" s="54" t="str">
        <f>Terrarien!B19</f>
        <v>Nagini</v>
      </c>
      <c r="B67" s="38">
        <f t="shared" si="1"/>
        <v>15</v>
      </c>
      <c r="C67" s="18"/>
      <c r="D67" s="18"/>
      <c r="E67" s="18"/>
      <c r="F67" s="19"/>
      <c r="I67" s="161" t="str">
        <f t="shared" ca="1" si="0"/>
        <v>INSERT INTO Verbrauch (TR_ID, VM_ID, Anzahl, AD_ID) VALUES (15, , , );</v>
      </c>
    </row>
    <row r="68" spans="1:9">
      <c r="A68" s="54" t="str">
        <f>Terrarien!B20</f>
        <v>Schnecken</v>
      </c>
      <c r="B68" s="38">
        <f t="shared" si="1"/>
        <v>16</v>
      </c>
      <c r="C68" s="16"/>
      <c r="D68" s="16"/>
      <c r="E68" s="18"/>
      <c r="F68" s="19"/>
      <c r="I68" s="161" t="str">
        <f t="shared" ca="1" si="0"/>
        <v>INSERT INTO Verbrauch (TR_ID, VM_ID, Anzahl, AD_ID) VALUES (16, , , );</v>
      </c>
    </row>
    <row r="69" spans="1:9">
      <c r="A69" s="54" t="str">
        <f>Terrarien!B21</f>
        <v>Ritteranolis</v>
      </c>
      <c r="B69" s="38">
        <f t="shared" si="1"/>
        <v>17</v>
      </c>
      <c r="C69" s="16"/>
      <c r="D69" s="16"/>
      <c r="E69" s="18"/>
      <c r="F69" s="19"/>
      <c r="I69" s="161" t="str">
        <f t="shared" ca="1" si="0"/>
        <v>INSERT INTO Verbrauch (TR_ID, VM_ID, Anzahl, AD_ID) VALUES (17, , , );</v>
      </c>
    </row>
    <row r="70" spans="1:9">
      <c r="A70" s="54" t="str">
        <f>Terrarien!B22</f>
        <v>Beatles</v>
      </c>
      <c r="B70" s="38">
        <f t="shared" si="1"/>
        <v>18</v>
      </c>
      <c r="C70" s="18"/>
      <c r="D70" s="18"/>
      <c r="E70" s="18"/>
      <c r="F70" s="19"/>
      <c r="I70" s="161" t="str">
        <f t="shared" ref="I70:I85" ca="1" si="2" xml:space="preserve"> "INSERT INTO " &amp; $A$3 &amp; " ("&amp; B$4 &amp; ", " &amp; C$4 &amp; ", " &amp; D$4 &amp; ", " &amp; E$4 &amp; ") VALUES (" &amp; B70 &amp; ", " &amp; C70 &amp; ", " &amp; D70 &amp; ", " &amp; E70 &amp; ");"</f>
        <v>INSERT INTO Verbrauch (TR_ID, VM_ID, Anzahl, AD_ID) VALUES (18, , , );</v>
      </c>
    </row>
    <row r="71" spans="1:9">
      <c r="A71" s="54" t="str">
        <f>Terrarien!B23</f>
        <v>Riegel</v>
      </c>
      <c r="B71" s="38">
        <f t="shared" si="1"/>
        <v>19</v>
      </c>
      <c r="C71" s="18"/>
      <c r="D71" s="18"/>
      <c r="E71" s="18"/>
      <c r="F71" s="19"/>
      <c r="I71" s="161" t="str">
        <f t="shared" ca="1" si="2"/>
        <v>INSERT INTO Verbrauch (TR_ID, VM_ID, Anzahl, AD_ID) VALUES (19, , , );</v>
      </c>
    </row>
    <row r="72" spans="1:9">
      <c r="A72" s="54" t="str">
        <f>Terrarien!B24</f>
        <v>Cola</v>
      </c>
      <c r="B72" s="38">
        <f t="shared" si="1"/>
        <v>20</v>
      </c>
      <c r="C72" s="21"/>
      <c r="D72" s="21"/>
      <c r="E72" s="21"/>
      <c r="F72" s="20"/>
      <c r="I72" s="161" t="str">
        <f t="shared" ca="1" si="2"/>
        <v>INSERT INTO Verbrauch (TR_ID, VM_ID, Anzahl, AD_ID) VALUES (20, , , );</v>
      </c>
    </row>
    <row r="73" spans="1:9">
      <c r="A73" s="54" t="str">
        <f>Terrarien!B25</f>
        <v>Lola &amp; Diego</v>
      </c>
      <c r="B73" s="38">
        <f t="shared" si="1"/>
        <v>21</v>
      </c>
      <c r="C73" s="21"/>
      <c r="D73" s="21"/>
      <c r="E73" s="21"/>
      <c r="F73" s="20"/>
      <c r="I73" s="161" t="str">
        <f t="shared" ca="1" si="2"/>
        <v>INSERT INTO Verbrauch (TR_ID, VM_ID, Anzahl, AD_ID) VALUES (21, , , );</v>
      </c>
    </row>
    <row r="74" spans="1:9">
      <c r="A74" s="54" t="str">
        <f>Terrarien!B26</f>
        <v>Paul</v>
      </c>
      <c r="B74" s="38">
        <f t="shared" si="1"/>
        <v>22</v>
      </c>
      <c r="C74" s="21"/>
      <c r="D74" s="21"/>
      <c r="E74" s="21"/>
      <c r="F74" s="20"/>
      <c r="I74" s="161" t="str">
        <f t="shared" ca="1" si="2"/>
        <v>INSERT INTO Verbrauch (TR_ID, VM_ID, Anzahl, AD_ID) VALUES (22, , , );</v>
      </c>
    </row>
    <row r="75" spans="1:9">
      <c r="A75" s="54" t="str">
        <f>Terrarien!B27</f>
        <v>Zwergagame</v>
      </c>
      <c r="B75" s="38">
        <f t="shared" si="1"/>
        <v>23</v>
      </c>
      <c r="C75" s="21"/>
      <c r="D75" s="21"/>
      <c r="E75" s="21"/>
      <c r="F75" s="20"/>
      <c r="I75" s="161" t="str">
        <f t="shared" ca="1" si="2"/>
        <v>INSERT INTO Verbrauch (TR_ID, VM_ID, Anzahl, AD_ID) VALUES (23, , , );</v>
      </c>
    </row>
    <row r="76" spans="1:9">
      <c r="A76" s="54" t="str">
        <f>Terrarien!B28</f>
        <v>Kiwi</v>
      </c>
      <c r="B76" s="38">
        <f t="shared" si="1"/>
        <v>24</v>
      </c>
      <c r="C76" s="21"/>
      <c r="D76" s="21"/>
      <c r="E76" s="21"/>
      <c r="F76" s="20"/>
      <c r="I76" s="161" t="str">
        <f t="shared" ca="1" si="2"/>
        <v>INSERT INTO Verbrauch (TR_ID, VM_ID, Anzahl, AD_ID) VALUES (24, , , );</v>
      </c>
    </row>
    <row r="77" spans="1:9">
      <c r="A77" s="54" t="str">
        <f>Terrarien!B29</f>
        <v>Charlie</v>
      </c>
      <c r="B77" s="38">
        <f t="shared" si="1"/>
        <v>25</v>
      </c>
      <c r="C77" s="21"/>
      <c r="D77" s="21"/>
      <c r="E77" s="21"/>
      <c r="F77" s="20"/>
      <c r="I77" s="161" t="str">
        <f t="shared" ca="1" si="2"/>
        <v>INSERT INTO Verbrauch (TR_ID, VM_ID, Anzahl, AD_ID) VALUES (25, , , );</v>
      </c>
    </row>
    <row r="78" spans="1:9">
      <c r="A78" s="54" t="str">
        <f>Terrarien!B30</f>
        <v>Papa Wutz</v>
      </c>
      <c r="B78" s="38">
        <f t="shared" si="1"/>
        <v>26</v>
      </c>
      <c r="C78" s="21"/>
      <c r="D78" s="21"/>
      <c r="E78" s="21"/>
      <c r="F78" s="20"/>
      <c r="I78" s="161" t="str">
        <f t="shared" ca="1" si="2"/>
        <v>INSERT INTO Verbrauch (TR_ID, VM_ID, Anzahl, AD_ID) VALUES (26, , , );</v>
      </c>
    </row>
    <row r="79" spans="1:9">
      <c r="A79" s="54" t="str">
        <f>Terrarien!B31</f>
        <v>Lord</v>
      </c>
      <c r="B79" s="38">
        <f t="shared" si="1"/>
        <v>27</v>
      </c>
      <c r="C79" s="21"/>
      <c r="D79" s="21"/>
      <c r="E79" s="21"/>
      <c r="F79" s="20"/>
      <c r="I79" s="161" t="str">
        <f t="shared" ca="1" si="2"/>
        <v>INSERT INTO Verbrauch (TR_ID, VM_ID, Anzahl, AD_ID) VALUES (27, , , );</v>
      </c>
    </row>
    <row r="80" spans="1:9">
      <c r="A80" s="54" t="str">
        <f>Terrarien!B32</f>
        <v>Baby blue</v>
      </c>
      <c r="B80" s="38">
        <f t="shared" si="1"/>
        <v>28</v>
      </c>
      <c r="C80" s="21"/>
      <c r="D80" s="21"/>
      <c r="E80" s="21"/>
      <c r="F80" s="20"/>
      <c r="I80" s="161" t="str">
        <f t="shared" ca="1" si="2"/>
        <v>INSERT INTO Verbrauch (TR_ID, VM_ID, Anzahl, AD_ID) VALUES (28, , , );</v>
      </c>
    </row>
    <row r="81" spans="1:9">
      <c r="A81" s="54" t="str">
        <f>Terrarien!B33</f>
        <v>Klassenraum</v>
      </c>
      <c r="B81" s="38">
        <f t="shared" si="1"/>
        <v>29</v>
      </c>
      <c r="C81" s="21"/>
      <c r="D81" s="21"/>
      <c r="E81" s="21"/>
      <c r="F81" s="20"/>
      <c r="I81" s="161" t="str">
        <f t="shared" ca="1" si="2"/>
        <v>INSERT INTO Verbrauch (TR_ID, VM_ID, Anzahl, AD_ID) VALUES (29, , , );</v>
      </c>
    </row>
    <row r="82" spans="1:9">
      <c r="B82" s="20"/>
      <c r="C82" s="21"/>
      <c r="D82" s="21"/>
      <c r="E82" s="21"/>
      <c r="F82" s="20"/>
      <c r="I82" s="161" t="str">
        <f t="shared" ca="1" si="2"/>
        <v>INSERT INTO Verbrauch (TR_ID, VM_ID, Anzahl, AD_ID) VALUES (, , , );</v>
      </c>
    </row>
    <row r="83" spans="1:9">
      <c r="B83" s="20"/>
      <c r="C83" s="21"/>
      <c r="D83" s="21"/>
      <c r="E83" s="21"/>
      <c r="F83" s="20"/>
      <c r="I83" s="161" t="str">
        <f t="shared" ca="1" si="2"/>
        <v>INSERT INTO Verbrauch (TR_ID, VM_ID, Anzahl, AD_ID) VALUES (, , , );</v>
      </c>
    </row>
    <row r="84" spans="1:9">
      <c r="B84" s="20"/>
      <c r="C84" s="21"/>
      <c r="D84" s="21"/>
      <c r="E84" s="21"/>
      <c r="F84" s="20"/>
      <c r="I84" s="161" t="str">
        <f t="shared" ca="1" si="2"/>
        <v>INSERT INTO Verbrauch (TR_ID, VM_ID, Anzahl, AD_ID) VALUES (, , , );</v>
      </c>
    </row>
    <row r="85" spans="1:9">
      <c r="B85" s="20"/>
      <c r="C85" s="21"/>
      <c r="D85" s="21"/>
      <c r="E85" s="21"/>
      <c r="F85" s="20"/>
      <c r="I85" s="161" t="str">
        <f t="shared" ca="1" si="2"/>
        <v>INSERT INTO Verbrauch (TR_ID, VM_ID, Anzahl, AD_ID) VALUES (, , , );</v>
      </c>
    </row>
    <row r="86" spans="1:9" ht="21.5" thickBot="1"/>
    <row r="87" spans="1:9" ht="21.5" thickBot="1">
      <c r="A87" s="58" t="s">
        <v>105</v>
      </c>
      <c r="B87" s="12" t="s">
        <v>90</v>
      </c>
      <c r="C87" s="105" t="s">
        <v>66</v>
      </c>
      <c r="D87" s="12" t="s">
        <v>90</v>
      </c>
      <c r="E87" s="10" t="s">
        <v>66</v>
      </c>
    </row>
    <row r="88" spans="1:9">
      <c r="B88" s="63">
        <v>1</v>
      </c>
      <c r="C88" s="106" t="s">
        <v>121</v>
      </c>
      <c r="D88" s="63">
        <v>16</v>
      </c>
      <c r="E88" s="75" t="s">
        <v>141</v>
      </c>
    </row>
    <row r="89" spans="1:9">
      <c r="B89" s="65">
        <f>B88+1</f>
        <v>2</v>
      </c>
      <c r="C89" s="107" t="s">
        <v>123</v>
      </c>
      <c r="D89" s="65">
        <v>17</v>
      </c>
      <c r="E89" s="27" t="s">
        <v>142</v>
      </c>
    </row>
    <row r="90" spans="1:9">
      <c r="B90" s="65">
        <f t="shared" ref="B90:B102" si="3">B89+1</f>
        <v>3</v>
      </c>
      <c r="C90" s="107" t="s">
        <v>122</v>
      </c>
      <c r="D90" s="65">
        <v>18</v>
      </c>
      <c r="E90" s="27" t="s">
        <v>143</v>
      </c>
    </row>
    <row r="91" spans="1:9">
      <c r="B91" s="65">
        <f t="shared" si="3"/>
        <v>4</v>
      </c>
      <c r="C91" s="108" t="s">
        <v>124</v>
      </c>
      <c r="D91" s="65">
        <v>19</v>
      </c>
      <c r="E91" s="27" t="s">
        <v>144</v>
      </c>
    </row>
    <row r="92" spans="1:9" ht="21.5" thickBot="1">
      <c r="B92" s="65">
        <f t="shared" si="3"/>
        <v>5</v>
      </c>
      <c r="C92" s="108" t="s">
        <v>125</v>
      </c>
      <c r="D92" s="67">
        <v>20</v>
      </c>
      <c r="E92" s="78" t="s">
        <v>152</v>
      </c>
    </row>
    <row r="93" spans="1:9">
      <c r="B93" s="65">
        <f t="shared" si="3"/>
        <v>6</v>
      </c>
      <c r="C93" s="108" t="s">
        <v>126</v>
      </c>
      <c r="D93" s="63">
        <f t="shared" ref="D93:D102" si="4">D92+1</f>
        <v>21</v>
      </c>
      <c r="E93" s="90" t="s">
        <v>161</v>
      </c>
    </row>
    <row r="94" spans="1:9">
      <c r="B94" s="65">
        <f t="shared" si="3"/>
        <v>7</v>
      </c>
      <c r="C94" s="108" t="s">
        <v>127</v>
      </c>
      <c r="D94" s="65">
        <f t="shared" si="4"/>
        <v>22</v>
      </c>
      <c r="E94" s="74" t="s">
        <v>162</v>
      </c>
    </row>
    <row r="95" spans="1:9">
      <c r="B95" s="65">
        <f t="shared" si="3"/>
        <v>8</v>
      </c>
      <c r="C95" s="108" t="s">
        <v>128</v>
      </c>
      <c r="D95" s="65">
        <f t="shared" si="4"/>
        <v>23</v>
      </c>
      <c r="E95" s="23" t="s">
        <v>163</v>
      </c>
    </row>
    <row r="96" spans="1:9" ht="21.5" thickBot="1">
      <c r="B96" s="67">
        <f t="shared" si="3"/>
        <v>9</v>
      </c>
      <c r="C96" s="109" t="s">
        <v>129</v>
      </c>
      <c r="D96" s="73">
        <v>24</v>
      </c>
      <c r="E96" s="23" t="s">
        <v>196</v>
      </c>
    </row>
    <row r="97" spans="2:5">
      <c r="B97" s="63">
        <f t="shared" si="3"/>
        <v>10</v>
      </c>
      <c r="C97" s="81" t="s">
        <v>130</v>
      </c>
      <c r="D97" s="73">
        <v>25</v>
      </c>
      <c r="E97" s="79" t="s">
        <v>195</v>
      </c>
    </row>
    <row r="98" spans="2:5" ht="21.5" thickBot="1">
      <c r="B98" s="65">
        <f t="shared" si="3"/>
        <v>11</v>
      </c>
      <c r="C98" s="68" t="s">
        <v>131</v>
      </c>
      <c r="D98" s="67">
        <v>26</v>
      </c>
      <c r="E98" s="77" t="s">
        <v>176</v>
      </c>
    </row>
    <row r="99" spans="2:5">
      <c r="B99" s="65">
        <f t="shared" si="3"/>
        <v>12</v>
      </c>
      <c r="C99" s="68" t="s">
        <v>132</v>
      </c>
      <c r="D99" s="16">
        <v>27</v>
      </c>
      <c r="E99" s="87" t="s">
        <v>170</v>
      </c>
    </row>
    <row r="100" spans="2:5">
      <c r="B100" s="65">
        <f t="shared" si="3"/>
        <v>13</v>
      </c>
      <c r="C100" s="68" t="s">
        <v>135</v>
      </c>
      <c r="D100" s="18">
        <f t="shared" si="4"/>
        <v>28</v>
      </c>
      <c r="E100" s="23" t="s">
        <v>171</v>
      </c>
    </row>
    <row r="101" spans="2:5">
      <c r="B101" s="65">
        <f t="shared" si="3"/>
        <v>14</v>
      </c>
      <c r="C101" s="68" t="s">
        <v>134</v>
      </c>
      <c r="D101" s="18">
        <f t="shared" si="4"/>
        <v>29</v>
      </c>
      <c r="E101" s="23" t="s">
        <v>172</v>
      </c>
    </row>
    <row r="102" spans="2:5">
      <c r="B102" s="18">
        <f t="shared" si="3"/>
        <v>15</v>
      </c>
      <c r="C102" s="110" t="s">
        <v>133</v>
      </c>
      <c r="D102" s="18">
        <f t="shared" si="4"/>
        <v>30</v>
      </c>
      <c r="E102" s="19" t="s">
        <v>167</v>
      </c>
    </row>
  </sheetData>
  <pageMargins left="0.25" right="0.25" top="0.75" bottom="0.75" header="0.3" footer="0.3"/>
  <pageSetup paperSize="9" scale="3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D97C-0CD7-5846-B387-E065D5EBC4D8}">
  <sheetPr>
    <pageSetUpPr fitToPage="1"/>
  </sheetPr>
  <dimension ref="A1:E38"/>
  <sheetViews>
    <sheetView zoomScaleNormal="100" workbookViewId="0">
      <selection activeCell="D2" sqref="D2"/>
    </sheetView>
  </sheetViews>
  <sheetFormatPr baseColWidth="10" defaultColWidth="10.83203125" defaultRowHeight="21"/>
  <cols>
    <col min="1" max="1" width="17.83203125" style="6" bestFit="1" customWidth="1"/>
    <col min="2" max="2" width="52.83203125" style="5" customWidth="1"/>
    <col min="3" max="3" width="21.83203125" style="5" bestFit="1" customWidth="1"/>
    <col min="5" max="5" width="112" bestFit="1" customWidth="1"/>
    <col min="6" max="6" width="38.83203125" customWidth="1"/>
  </cols>
  <sheetData>
    <row r="1" spans="1:5">
      <c r="A1" s="4" t="s">
        <v>64</v>
      </c>
      <c r="B1" s="42" t="s">
        <v>87</v>
      </c>
      <c r="C1" s="42"/>
    </row>
    <row r="2" spans="1:5" ht="21.5" thickBot="1">
      <c r="A2" s="4"/>
      <c r="B2" s="42"/>
      <c r="C2" s="42"/>
    </row>
    <row r="3" spans="1:5" ht="21.5" thickBot="1">
      <c r="A3" s="142" t="str">
        <f ca="1">RIGHT(CELL("dateiname",A1),LEN(CELL("dateiname",A1))-FIND("]",CELL("dateiname",A1)))</f>
        <v>Futter</v>
      </c>
      <c r="C3" s="8"/>
    </row>
    <row r="4" spans="1:5" ht="21.5" thickBot="1">
      <c r="A4" s="9" t="s">
        <v>321</v>
      </c>
      <c r="B4" s="10" t="s">
        <v>66</v>
      </c>
      <c r="C4" s="12" t="s">
        <v>322</v>
      </c>
    </row>
    <row r="5" spans="1:5">
      <c r="A5" s="16">
        <v>1</v>
      </c>
      <c r="B5" s="17" t="s">
        <v>78</v>
      </c>
      <c r="C5" s="17" t="s">
        <v>82</v>
      </c>
      <c r="E5" s="161" t="str">
        <f ca="1" xml:space="preserve"> "INSERT INTO " &amp; $A$3 &amp; " ("&amp; A$4 &amp; ", " &amp; B$4 &amp; ", " &amp; C$4 &amp; ") VALUES (" &amp; A5 &amp; ", '" &amp; B5 &amp; "', '" &amp; C5 &amp; "');"</f>
        <v>INSERT INTO Futter (FU_ID, Bezeichnung, Lagerungsform) VALUES (1, 'Fische', 'tiefgekühlt');</v>
      </c>
    </row>
    <row r="6" spans="1:5">
      <c r="A6" s="18">
        <f>A5+1</f>
        <v>2</v>
      </c>
      <c r="B6" s="19" t="s">
        <v>264</v>
      </c>
      <c r="C6" s="17" t="s">
        <v>84</v>
      </c>
      <c r="E6" s="161" t="str">
        <f t="shared" ref="E6:E38" ca="1" si="0" xml:space="preserve"> "INSERT INTO " &amp; $A$3 &amp; " ("&amp; A$4 &amp; ", " &amp; B$4 &amp; ", " &amp; C$4 &amp; ") VALUES (" &amp; A6 &amp; ", '" &amp; B6 &amp; "', '" &amp; C6 &amp; "');"</f>
        <v>INSERT INTO Futter (FU_ID, Bezeichnung, Lagerungsform) VALUES (2, 'Wasserschildkröten- / Gupyfutter (Fischpellets)', 'getrocknet');</v>
      </c>
    </row>
    <row r="7" spans="1:5">
      <c r="A7" s="18">
        <f t="shared" ref="A7:A38" si="1">A6+1</f>
        <v>3</v>
      </c>
      <c r="B7" s="19" t="s">
        <v>99</v>
      </c>
      <c r="C7" s="19" t="s">
        <v>101</v>
      </c>
      <c r="E7" s="161" t="str">
        <f t="shared" ca="1" si="0"/>
        <v>INSERT INTO Futter (FU_ID, Bezeichnung, Lagerungsform) VALUES (3, 'Frischwasser', 'frisch/Wasserhahn');</v>
      </c>
    </row>
    <row r="8" spans="1:5">
      <c r="A8" s="18">
        <f t="shared" si="1"/>
        <v>4</v>
      </c>
      <c r="B8" s="19" t="s">
        <v>79</v>
      </c>
      <c r="C8" s="19" t="s">
        <v>83</v>
      </c>
      <c r="E8" s="161" t="str">
        <f t="shared" ca="1" si="0"/>
        <v>INSERT INTO Futter (FU_ID, Bezeichnung, Lagerungsform) VALUES (4, 'Heimchen', 'lebend');</v>
      </c>
    </row>
    <row r="9" spans="1:5">
      <c r="A9" s="18">
        <f t="shared" si="1"/>
        <v>5</v>
      </c>
      <c r="B9" s="19" t="s">
        <v>116</v>
      </c>
      <c r="C9" s="19" t="s">
        <v>83</v>
      </c>
      <c r="E9" s="161" t="str">
        <f t="shared" ca="1" si="0"/>
        <v>INSERT INTO Futter (FU_ID, Bezeichnung, Lagerungsform) VALUES (5, 'Heuschrecken, adult', 'lebend');</v>
      </c>
    </row>
    <row r="10" spans="1:5">
      <c r="A10" s="18">
        <f t="shared" si="1"/>
        <v>6</v>
      </c>
      <c r="B10" s="19" t="s">
        <v>117</v>
      </c>
      <c r="C10" s="19" t="s">
        <v>83</v>
      </c>
      <c r="E10" s="161" t="str">
        <f t="shared" ca="1" si="0"/>
        <v>INSERT INTO Futter (FU_ID, Bezeichnung, Lagerungsform) VALUES (6, 'Heuschrecken, subadult', 'lebend');</v>
      </c>
    </row>
    <row r="11" spans="1:5">
      <c r="A11" s="18">
        <f t="shared" si="1"/>
        <v>7</v>
      </c>
      <c r="B11" s="19" t="s">
        <v>118</v>
      </c>
      <c r="C11" s="19" t="s">
        <v>82</v>
      </c>
      <c r="E11" s="161" t="str">
        <f t="shared" ca="1" si="0"/>
        <v>INSERT INTO Futter (FU_ID, Bezeichnung, Lagerungsform) VALUES (7, 'Mäuse / Sinte', 'tiefgekühlt');</v>
      </c>
    </row>
    <row r="12" spans="1:5">
      <c r="A12" s="18">
        <f t="shared" si="1"/>
        <v>8</v>
      </c>
      <c r="B12" s="19" t="s">
        <v>262</v>
      </c>
      <c r="C12" s="19" t="s">
        <v>86</v>
      </c>
      <c r="E12" s="161" t="str">
        <f t="shared" ca="1" si="0"/>
        <v>INSERT INTO Futter (FU_ID, Bezeichnung, Lagerungsform) VALUES (8, 'Rohkost / Salat', 'frisch/gekühlt');</v>
      </c>
    </row>
    <row r="13" spans="1:5">
      <c r="A13" s="18">
        <f t="shared" si="1"/>
        <v>9</v>
      </c>
      <c r="B13" s="19" t="s">
        <v>80</v>
      </c>
      <c r="C13" s="19" t="s">
        <v>84</v>
      </c>
      <c r="E13" s="161" t="str">
        <f t="shared" ca="1" si="0"/>
        <v>INSERT INTO Futter (FU_ID, Bezeichnung, Lagerungsform) VALUES (9, 'Schrimps', 'getrocknet');</v>
      </c>
    </row>
    <row r="14" spans="1:5">
      <c r="A14" s="18">
        <f t="shared" si="1"/>
        <v>10</v>
      </c>
      <c r="B14" s="19" t="s">
        <v>261</v>
      </c>
      <c r="C14" s="19"/>
      <c r="E14" s="161" t="str">
        <f t="shared" ca="1" si="0"/>
        <v>INSERT INTO Futter (FU_ID, Bezeichnung, Lagerungsform) VALUES (10, 'Fruchtbrei', '');</v>
      </c>
    </row>
    <row r="15" spans="1:5">
      <c r="A15" s="18">
        <f t="shared" si="1"/>
        <v>11</v>
      </c>
      <c r="B15" s="19" t="s">
        <v>265</v>
      </c>
      <c r="C15" s="19" t="s">
        <v>85</v>
      </c>
      <c r="E15" s="161" t="str">
        <f t="shared" ca="1" si="0"/>
        <v>INSERT INTO Futter (FU_ID, Bezeichnung, Lagerungsform) VALUES (11, 'Obstschale', 'frisch');</v>
      </c>
    </row>
    <row r="16" spans="1:5">
      <c r="A16" s="18">
        <f t="shared" si="1"/>
        <v>12</v>
      </c>
      <c r="B16" s="19"/>
      <c r="C16" s="19"/>
      <c r="E16" s="161" t="str">
        <f t="shared" ca="1" si="0"/>
        <v>INSERT INTO Futter (FU_ID, Bezeichnung, Lagerungsform) VALUES (12, '', '');</v>
      </c>
    </row>
    <row r="17" spans="1:5">
      <c r="A17" s="18">
        <f t="shared" si="1"/>
        <v>13</v>
      </c>
      <c r="B17" s="19"/>
      <c r="C17" s="19"/>
      <c r="E17" s="161" t="str">
        <f t="shared" ca="1" si="0"/>
        <v>INSERT INTO Futter (FU_ID, Bezeichnung, Lagerungsform) VALUES (13, '', '');</v>
      </c>
    </row>
    <row r="18" spans="1:5">
      <c r="A18" s="18">
        <f t="shared" si="1"/>
        <v>14</v>
      </c>
      <c r="B18" s="19"/>
      <c r="C18" s="19"/>
      <c r="E18" s="161" t="str">
        <f t="shared" ca="1" si="0"/>
        <v>INSERT INTO Futter (FU_ID, Bezeichnung, Lagerungsform) VALUES (14, '', '');</v>
      </c>
    </row>
    <row r="19" spans="1:5">
      <c r="A19" s="18">
        <f t="shared" si="1"/>
        <v>15</v>
      </c>
      <c r="B19" s="19"/>
      <c r="C19" s="19"/>
      <c r="E19" s="161" t="str">
        <f t="shared" ca="1" si="0"/>
        <v>INSERT INTO Futter (FU_ID, Bezeichnung, Lagerungsform) VALUES (15, '', '');</v>
      </c>
    </row>
    <row r="20" spans="1:5">
      <c r="A20" s="18">
        <f t="shared" si="1"/>
        <v>16</v>
      </c>
      <c r="B20" s="19"/>
      <c r="C20" s="19"/>
      <c r="E20" s="161" t="str">
        <f t="shared" ca="1" si="0"/>
        <v>INSERT INTO Futter (FU_ID, Bezeichnung, Lagerungsform) VALUES (16, '', '');</v>
      </c>
    </row>
    <row r="21" spans="1:5">
      <c r="A21" s="18">
        <f t="shared" si="1"/>
        <v>17</v>
      </c>
      <c r="B21" s="19"/>
      <c r="C21" s="19"/>
      <c r="E21" s="161" t="str">
        <f t="shared" ca="1" si="0"/>
        <v>INSERT INTO Futter (FU_ID, Bezeichnung, Lagerungsform) VALUES (17, '', '');</v>
      </c>
    </row>
    <row r="22" spans="1:5">
      <c r="A22" s="18">
        <f t="shared" si="1"/>
        <v>18</v>
      </c>
      <c r="B22" s="19"/>
      <c r="C22" s="19"/>
      <c r="E22" s="161" t="str">
        <f t="shared" ca="1" si="0"/>
        <v>INSERT INTO Futter (FU_ID, Bezeichnung, Lagerungsform) VALUES (18, '', '');</v>
      </c>
    </row>
    <row r="23" spans="1:5">
      <c r="A23" s="18">
        <f t="shared" si="1"/>
        <v>19</v>
      </c>
      <c r="B23" s="19"/>
      <c r="C23" s="19"/>
      <c r="E23" s="161" t="str">
        <f t="shared" ca="1" si="0"/>
        <v>INSERT INTO Futter (FU_ID, Bezeichnung, Lagerungsform) VALUES (19, '', '');</v>
      </c>
    </row>
    <row r="24" spans="1:5">
      <c r="A24" s="18">
        <f t="shared" si="1"/>
        <v>20</v>
      </c>
      <c r="B24" s="19"/>
      <c r="C24" s="19"/>
      <c r="E24" s="161" t="str">
        <f t="shared" ca="1" si="0"/>
        <v>INSERT INTO Futter (FU_ID, Bezeichnung, Lagerungsform) VALUES (20, '', '');</v>
      </c>
    </row>
    <row r="25" spans="1:5">
      <c r="A25" s="18">
        <f t="shared" si="1"/>
        <v>21</v>
      </c>
      <c r="B25" s="19"/>
      <c r="C25" s="19"/>
      <c r="E25" s="161" t="str">
        <f t="shared" ca="1" si="0"/>
        <v>INSERT INTO Futter (FU_ID, Bezeichnung, Lagerungsform) VALUES (21, '', '');</v>
      </c>
    </row>
    <row r="26" spans="1:5">
      <c r="A26" s="18">
        <f t="shared" si="1"/>
        <v>22</v>
      </c>
      <c r="B26" s="19"/>
      <c r="C26" s="19"/>
      <c r="E26" s="161" t="str">
        <f t="shared" ca="1" si="0"/>
        <v>INSERT INTO Futter (FU_ID, Bezeichnung, Lagerungsform) VALUES (22, '', '');</v>
      </c>
    </row>
    <row r="27" spans="1:5">
      <c r="A27" s="18">
        <f t="shared" si="1"/>
        <v>23</v>
      </c>
      <c r="B27" s="19"/>
      <c r="C27" s="19"/>
      <c r="E27" s="161" t="str">
        <f t="shared" ca="1" si="0"/>
        <v>INSERT INTO Futter (FU_ID, Bezeichnung, Lagerungsform) VALUES (23, '', '');</v>
      </c>
    </row>
    <row r="28" spans="1:5">
      <c r="A28" s="18">
        <f t="shared" si="1"/>
        <v>24</v>
      </c>
      <c r="B28" s="19"/>
      <c r="C28" s="19"/>
      <c r="E28" s="161" t="str">
        <f t="shared" ca="1" si="0"/>
        <v>INSERT INTO Futter (FU_ID, Bezeichnung, Lagerungsform) VALUES (24, '', '');</v>
      </c>
    </row>
    <row r="29" spans="1:5">
      <c r="A29" s="18">
        <f t="shared" si="1"/>
        <v>25</v>
      </c>
      <c r="B29" s="19"/>
      <c r="C29" s="19"/>
      <c r="E29" s="161" t="str">
        <f t="shared" ca="1" si="0"/>
        <v>INSERT INTO Futter (FU_ID, Bezeichnung, Lagerungsform) VALUES (25, '', '');</v>
      </c>
    </row>
    <row r="30" spans="1:5">
      <c r="A30" s="18">
        <f t="shared" si="1"/>
        <v>26</v>
      </c>
      <c r="B30" s="19"/>
      <c r="C30" s="19"/>
      <c r="E30" s="161" t="str">
        <f t="shared" ca="1" si="0"/>
        <v>INSERT INTO Futter (FU_ID, Bezeichnung, Lagerungsform) VALUES (26, '', '');</v>
      </c>
    </row>
    <row r="31" spans="1:5">
      <c r="A31" s="18">
        <f t="shared" si="1"/>
        <v>27</v>
      </c>
      <c r="B31" s="19"/>
      <c r="C31" s="19"/>
      <c r="E31" s="161" t="str">
        <f t="shared" ca="1" si="0"/>
        <v>INSERT INTO Futter (FU_ID, Bezeichnung, Lagerungsform) VALUES (27, '', '');</v>
      </c>
    </row>
    <row r="32" spans="1:5">
      <c r="A32" s="18">
        <f t="shared" si="1"/>
        <v>28</v>
      </c>
      <c r="B32" s="19"/>
      <c r="C32" s="19"/>
      <c r="E32" s="161" t="str">
        <f t="shared" ca="1" si="0"/>
        <v>INSERT INTO Futter (FU_ID, Bezeichnung, Lagerungsform) VALUES (28, '', '');</v>
      </c>
    </row>
    <row r="33" spans="1:5">
      <c r="A33" s="18">
        <f t="shared" si="1"/>
        <v>29</v>
      </c>
      <c r="B33" s="19"/>
      <c r="C33" s="19"/>
      <c r="E33" s="161" t="str">
        <f t="shared" ca="1" si="0"/>
        <v>INSERT INTO Futter (FU_ID, Bezeichnung, Lagerungsform) VALUES (29, '', '');</v>
      </c>
    </row>
    <row r="34" spans="1:5">
      <c r="A34" s="18">
        <f t="shared" si="1"/>
        <v>30</v>
      </c>
      <c r="B34" s="19"/>
      <c r="C34" s="19"/>
      <c r="E34" s="161" t="str">
        <f t="shared" ca="1" si="0"/>
        <v>INSERT INTO Futter (FU_ID, Bezeichnung, Lagerungsform) VALUES (30, '', '');</v>
      </c>
    </row>
    <row r="35" spans="1:5">
      <c r="A35" s="18">
        <f t="shared" si="1"/>
        <v>31</v>
      </c>
      <c r="B35" s="19"/>
      <c r="C35" s="19"/>
      <c r="E35" s="161" t="str">
        <f t="shared" ca="1" si="0"/>
        <v>INSERT INTO Futter (FU_ID, Bezeichnung, Lagerungsform) VALUES (31, '', '');</v>
      </c>
    </row>
    <row r="36" spans="1:5">
      <c r="A36" s="18">
        <f t="shared" si="1"/>
        <v>32</v>
      </c>
      <c r="B36" s="19"/>
      <c r="C36" s="19"/>
      <c r="E36" s="161" t="str">
        <f t="shared" ca="1" si="0"/>
        <v>INSERT INTO Futter (FU_ID, Bezeichnung, Lagerungsform) VALUES (32, '', '');</v>
      </c>
    </row>
    <row r="37" spans="1:5">
      <c r="A37" s="18">
        <f t="shared" si="1"/>
        <v>33</v>
      </c>
      <c r="B37" s="19"/>
      <c r="C37" s="19"/>
      <c r="E37" s="161" t="str">
        <f t="shared" ca="1" si="0"/>
        <v>INSERT INTO Futter (FU_ID, Bezeichnung, Lagerungsform) VALUES (33, '', '');</v>
      </c>
    </row>
    <row r="38" spans="1:5">
      <c r="A38" s="18">
        <f t="shared" si="1"/>
        <v>34</v>
      </c>
      <c r="B38" s="19"/>
      <c r="C38" s="19"/>
      <c r="E38" s="161" t="str">
        <f t="shared" ca="1" si="0"/>
        <v>INSERT INTO Futter (FU_ID, Bezeichnung, Lagerungsform) VALUES (34, '', '');</v>
      </c>
    </row>
  </sheetData>
  <sortState xmlns:xlrd2="http://schemas.microsoft.com/office/spreadsheetml/2017/richdata2" ref="B5:C12">
    <sortCondition ref="B5:B12"/>
  </sortState>
  <pageMargins left="0.25" right="0.25" top="0.75" bottom="0.75" header="0.3" footer="0.3"/>
  <pageSetup paperSize="9" scale="5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0203-BC81-9142-BD45-5753F8732F10}">
  <sheetPr>
    <pageSetUpPr fitToPage="1"/>
  </sheetPr>
  <dimension ref="A1:L87"/>
  <sheetViews>
    <sheetView topLeftCell="A4" zoomScaleNormal="100" workbookViewId="0">
      <selection activeCell="D3" sqref="D3"/>
    </sheetView>
  </sheetViews>
  <sheetFormatPr baseColWidth="10" defaultColWidth="10.83203125" defaultRowHeight="21"/>
  <cols>
    <col min="1" max="1" width="17.6640625" style="5" bestFit="1" customWidth="1"/>
    <col min="2" max="2" width="8.83203125" style="5" customWidth="1"/>
    <col min="3" max="3" width="8.83203125" style="6" customWidth="1"/>
    <col min="4" max="4" width="8.83203125" style="5" customWidth="1"/>
    <col min="5" max="5" width="14.5" style="5" bestFit="1" customWidth="1"/>
    <col min="6" max="6" width="14.1640625" style="5" bestFit="1" customWidth="1"/>
    <col min="7" max="7" width="27.1640625" style="5" bestFit="1" customWidth="1"/>
    <col min="8" max="9" width="27.1640625" style="5" customWidth="1"/>
    <col min="10" max="10" width="53.6640625" bestFit="1" customWidth="1"/>
    <col min="11" max="11" width="6.33203125" customWidth="1"/>
    <col min="12" max="12" width="123.1640625" bestFit="1" customWidth="1"/>
  </cols>
  <sheetData>
    <row r="1" spans="1:12">
      <c r="B1" s="4" t="s">
        <v>64</v>
      </c>
      <c r="C1" s="5" t="s">
        <v>284</v>
      </c>
    </row>
    <row r="2" spans="1:12" ht="21.5" thickBot="1">
      <c r="C2" s="5"/>
    </row>
    <row r="3" spans="1:12" ht="84.5" thickBot="1">
      <c r="A3" s="142" t="str">
        <f ca="1">RIGHT(CELL("dateiname",A1),LEN(CELL("dateiname",A1))-FIND("]",CELL("dateiname",A1)))</f>
        <v>Tierpflege</v>
      </c>
      <c r="C3" s="5"/>
      <c r="G3" s="162" t="s">
        <v>292</v>
      </c>
      <c r="H3" s="162"/>
      <c r="I3" s="162"/>
    </row>
    <row r="4" spans="1:12" ht="21.5" thickBot="1">
      <c r="A4" s="157" t="s">
        <v>232</v>
      </c>
      <c r="B4" s="155" t="s">
        <v>332</v>
      </c>
      <c r="C4" s="11" t="s">
        <v>298</v>
      </c>
      <c r="D4" s="10" t="s">
        <v>321</v>
      </c>
      <c r="E4" s="148" t="s">
        <v>356</v>
      </c>
      <c r="F4" s="148" t="s">
        <v>357</v>
      </c>
      <c r="G4" s="153" t="s">
        <v>358</v>
      </c>
      <c r="J4" t="s">
        <v>260</v>
      </c>
    </row>
    <row r="5" spans="1:12">
      <c r="A5" s="39" t="s">
        <v>13</v>
      </c>
      <c r="B5" s="16">
        <v>1</v>
      </c>
      <c r="C5" s="16">
        <v>6</v>
      </c>
      <c r="D5" s="16">
        <v>4</v>
      </c>
      <c r="E5" s="16">
        <v>1</v>
      </c>
      <c r="F5" s="16">
        <v>2</v>
      </c>
      <c r="G5" s="16">
        <v>1</v>
      </c>
      <c r="H5" s="16"/>
      <c r="I5" s="16" t="s">
        <v>296</v>
      </c>
      <c r="J5" s="40" t="s">
        <v>78</v>
      </c>
      <c r="L5" s="161" t="str">
        <f ca="1" xml:space="preserve"> "INSERT INTO " &amp; $A$3 &amp; " ("&amp; B$4 &amp; ", " &amp; C$4 &amp; ", " &amp; D$4 &amp; ", " &amp; E$4 &amp; ", " &amp; F$4 &amp; ", "  &amp; G$4 &amp; ") VALUES (" &amp; B5 &amp; ", " &amp; C5 &amp; ", " &amp; D5 &amp; ", " &amp; E5 &amp; ", " &amp; F5 &amp; ", " &amp; G5 &amp; ");"</f>
        <v>INSERT INTO Tierpflege (AD_ID, TI_ID, FU_ID, Menge_min, Menge_max, Mahlkategorie) VALUES (1, 6, 4, 1, 2, 1);</v>
      </c>
    </row>
    <row r="6" spans="1:12">
      <c r="A6" s="39" t="s">
        <v>14</v>
      </c>
      <c r="B6" s="16">
        <v>2</v>
      </c>
      <c r="C6" s="18">
        <v>7</v>
      </c>
      <c r="D6" s="18">
        <v>4</v>
      </c>
      <c r="E6" s="16">
        <v>1</v>
      </c>
      <c r="F6" s="16">
        <v>2</v>
      </c>
      <c r="G6" s="16">
        <v>1</v>
      </c>
      <c r="H6" s="16"/>
      <c r="I6" s="16" t="s">
        <v>296</v>
      </c>
      <c r="J6" s="40" t="s">
        <v>78</v>
      </c>
      <c r="L6" s="161" t="str">
        <f ca="1" xml:space="preserve"> "INSERT INTO " &amp; $A$3 &amp; " ("&amp; B$4 &amp; ", " &amp; C$4 &amp; ", " &amp; D$4 &amp; ", " &amp; E$4 &amp; ", " &amp; F$4 &amp; ", "  &amp; G$4 &amp; ") VALUES (" &amp; B6 &amp; ", " &amp; C6 &amp; ", " &amp; D6 &amp; ", " &amp; E6 &amp; ", " &amp; F6 &amp; ", " &amp; G6 &amp; ");"</f>
        <v>INSERT INTO Tierpflege (AD_ID, TI_ID, FU_ID, Menge_min, Menge_max, Mahlkategorie) VALUES (2, 7, 4, 1, 2, 1);</v>
      </c>
    </row>
    <row r="7" spans="1:12">
      <c r="A7" s="39" t="s">
        <v>15</v>
      </c>
      <c r="B7" s="16">
        <v>3</v>
      </c>
      <c r="C7" s="18">
        <v>8</v>
      </c>
      <c r="D7" s="18">
        <v>1</v>
      </c>
      <c r="E7" s="18">
        <v>2</v>
      </c>
      <c r="F7" s="18">
        <v>2</v>
      </c>
      <c r="G7" s="18">
        <v>1</v>
      </c>
      <c r="H7" s="18"/>
      <c r="I7" s="18" t="s">
        <v>296</v>
      </c>
      <c r="J7" s="40" t="s">
        <v>78</v>
      </c>
      <c r="L7" s="161" t="str">
        <f ca="1" xml:space="preserve"> "INSERT INTO " &amp; $A$3 &amp; " ("&amp; B$4 &amp; ", " &amp; C$4 &amp; ", " &amp; D$4 &amp; ", " &amp; E$4 &amp; ", " &amp; F$4 &amp; ", "  &amp; G$4 &amp; ") VALUES (" &amp; B7 &amp; ", " &amp; C7 &amp; ", " &amp; D7 &amp; ", " &amp; E7 &amp; ", " &amp; F7 &amp; ", " &amp; G7 &amp; ");"</f>
        <v>INSERT INTO Tierpflege (AD_ID, TI_ID, FU_ID, Menge_min, Menge_max, Mahlkategorie) VALUES (3, 8, 1, 2, 2, 1);</v>
      </c>
    </row>
    <row r="8" spans="1:12">
      <c r="A8" s="39" t="s">
        <v>15</v>
      </c>
      <c r="B8" s="16">
        <v>4</v>
      </c>
      <c r="C8" s="18">
        <v>8</v>
      </c>
      <c r="D8" s="18">
        <v>2</v>
      </c>
      <c r="E8" s="18">
        <v>1</v>
      </c>
      <c r="F8" s="18">
        <v>1</v>
      </c>
      <c r="G8" s="18">
        <v>3</v>
      </c>
      <c r="H8" s="154"/>
      <c r="I8" s="18" t="s">
        <v>296</v>
      </c>
      <c r="J8" s="40" t="s">
        <v>118</v>
      </c>
      <c r="L8" s="161" t="str">
        <f ca="1" xml:space="preserve"> "INSERT INTO " &amp; $A$3 &amp; " ("&amp; B$4 &amp; ", " &amp; C$4 &amp; ", " &amp; D$4 &amp; ", " &amp; E$4 &amp; ", " &amp; F$4 &amp; ", "  &amp; G$4 &amp; ") VALUES (" &amp; B8 &amp; ", " &amp; C8 &amp; ", " &amp; D8 &amp; ", " &amp; E8 &amp; ", " &amp; F8 &amp; ", " &amp; G8 &amp; ");"</f>
        <v>INSERT INTO Tierpflege (AD_ID, TI_ID, FU_ID, Menge_min, Menge_max, Mahlkategorie) VALUES (4, 8, 2, 1, 1, 3);</v>
      </c>
    </row>
    <row r="9" spans="1:12">
      <c r="A9" s="39" t="s">
        <v>17</v>
      </c>
      <c r="B9" s="16">
        <v>5</v>
      </c>
      <c r="C9" s="18">
        <v>10</v>
      </c>
      <c r="D9" s="18">
        <v>4</v>
      </c>
      <c r="E9" s="18">
        <v>3</v>
      </c>
      <c r="F9" s="18">
        <v>4</v>
      </c>
      <c r="G9" s="18">
        <v>1</v>
      </c>
      <c r="H9" s="154"/>
      <c r="I9" s="18" t="s">
        <v>296</v>
      </c>
      <c r="J9" s="40" t="s">
        <v>118</v>
      </c>
      <c r="L9" s="161" t="str">
        <f ca="1" xml:space="preserve"> "INSERT INTO " &amp; $A$3 &amp; " ("&amp; B$4 &amp; ", " &amp; C$4 &amp; ", " &amp; D$4 &amp; ", " &amp; E$4 &amp; ", " &amp; F$4 &amp; ", "  &amp; G$4 &amp; ") VALUES (" &amp; B9 &amp; ", " &amp; C9 &amp; ", " &amp; D9 &amp; ", " &amp; E9 &amp; ", " &amp; F9 &amp; ", " &amp; G9 &amp; ");"</f>
        <v>INSERT INTO Tierpflege (AD_ID, TI_ID, FU_ID, Menge_min, Menge_max, Mahlkategorie) VALUES (5, 10, 4, 3, 4, 1);</v>
      </c>
    </row>
    <row r="10" spans="1:12">
      <c r="A10" s="39" t="s">
        <v>18</v>
      </c>
      <c r="B10" s="16">
        <v>6</v>
      </c>
      <c r="C10" s="18">
        <v>11</v>
      </c>
      <c r="D10" s="18">
        <v>4</v>
      </c>
      <c r="E10" s="18">
        <v>3</v>
      </c>
      <c r="F10" s="18">
        <v>4</v>
      </c>
      <c r="G10" s="18">
        <v>1</v>
      </c>
      <c r="H10" s="18"/>
      <c r="I10" s="18" t="s">
        <v>296</v>
      </c>
      <c r="J10" s="40" t="s">
        <v>264</v>
      </c>
      <c r="L10" s="161" t="str">
        <f ca="1" xml:space="preserve"> "INSERT INTO " &amp; $A$3 &amp; " ("&amp; B$4 &amp; ", " &amp; C$4 &amp; ", " &amp; D$4 &amp; ", " &amp; E$4 &amp; ", " &amp; F$4 &amp; ", "  &amp; G$4 &amp; ") VALUES (" &amp; B10 &amp; ", " &amp; C10 &amp; ", " &amp; D10 &amp; ", " &amp; E10 &amp; ", " &amp; F10 &amp; ", " &amp; G10 &amp; ");"</f>
        <v>INSERT INTO Tierpflege (AD_ID, TI_ID, FU_ID, Menge_min, Menge_max, Mahlkategorie) VALUES (6, 11, 4, 3, 4, 1);</v>
      </c>
    </row>
    <row r="11" spans="1:12">
      <c r="A11" s="39" t="s">
        <v>19</v>
      </c>
      <c r="B11" s="16">
        <v>7</v>
      </c>
      <c r="C11" s="18">
        <v>12</v>
      </c>
      <c r="D11" s="18">
        <v>4</v>
      </c>
      <c r="E11" s="18">
        <v>3</v>
      </c>
      <c r="F11" s="18">
        <v>4</v>
      </c>
      <c r="G11" s="18">
        <v>1</v>
      </c>
      <c r="H11" s="18"/>
      <c r="I11" s="18" t="s">
        <v>296</v>
      </c>
      <c r="J11" s="40" t="s">
        <v>264</v>
      </c>
      <c r="L11" s="161" t="str">
        <f ca="1" xml:space="preserve"> "INSERT INTO " &amp; $A$3 &amp; " ("&amp; B$4 &amp; ", " &amp; C$4 &amp; ", " &amp; D$4 &amp; ", " &amp; E$4 &amp; ", " &amp; F$4 &amp; ", "  &amp; G$4 &amp; ") VALUES (" &amp; B11 &amp; ", " &amp; C11 &amp; ", " &amp; D11 &amp; ", " &amp; E11 &amp; ", " &amp; F11 &amp; ", " &amp; G11 &amp; ");"</f>
        <v>INSERT INTO Tierpflege (AD_ID, TI_ID, FU_ID, Menge_min, Menge_max, Mahlkategorie) VALUES (7, 12, 4, 3, 4, 1);</v>
      </c>
    </row>
    <row r="12" spans="1:12">
      <c r="A12" s="39" t="s">
        <v>20</v>
      </c>
      <c r="B12" s="16">
        <v>8</v>
      </c>
      <c r="C12" s="18">
        <v>13</v>
      </c>
      <c r="D12" s="18">
        <v>4</v>
      </c>
      <c r="E12" s="18">
        <v>3</v>
      </c>
      <c r="F12" s="18">
        <v>4</v>
      </c>
      <c r="G12" s="18">
        <v>1</v>
      </c>
      <c r="H12" s="18"/>
      <c r="I12" s="18" t="s">
        <v>296</v>
      </c>
      <c r="J12" s="40" t="s">
        <v>264</v>
      </c>
      <c r="L12" s="161" t="str">
        <f ca="1" xml:space="preserve"> "INSERT INTO " &amp; $A$3 &amp; " ("&amp; B$4 &amp; ", " &amp; C$4 &amp; ", " &amp; D$4 &amp; ", " &amp; E$4 &amp; ", " &amp; F$4 &amp; ", "  &amp; G$4 &amp; ") VALUES (" &amp; B12 &amp; ", " &amp; C12 &amp; ", " &amp; D12 &amp; ", " &amp; E12 &amp; ", " &amp; F12 &amp; ", " &amp; G12 &amp; ");"</f>
        <v>INSERT INTO Tierpflege (AD_ID, TI_ID, FU_ID, Menge_min, Menge_max, Mahlkategorie) VALUES (8, 13, 4, 3, 4, 1);</v>
      </c>
    </row>
    <row r="13" spans="1:12">
      <c r="A13" s="39" t="s">
        <v>21</v>
      </c>
      <c r="B13" s="16">
        <v>9</v>
      </c>
      <c r="C13" s="18">
        <v>14</v>
      </c>
      <c r="D13" s="18">
        <v>4</v>
      </c>
      <c r="E13" s="18">
        <v>3</v>
      </c>
      <c r="F13" s="18">
        <v>4</v>
      </c>
      <c r="G13" s="18">
        <v>1</v>
      </c>
      <c r="H13" s="18"/>
      <c r="I13" s="18" t="s">
        <v>296</v>
      </c>
      <c r="J13" s="40" t="s">
        <v>79</v>
      </c>
      <c r="L13" s="161" t="str">
        <f ca="1" xml:space="preserve"> "INSERT INTO " &amp; $A$3 &amp; " ("&amp; B$4 &amp; ", " &amp; C$4 &amp; ", " &amp; D$4 &amp; ", " &amp; E$4 &amp; ", " &amp; F$4 &amp; ", "  &amp; G$4 &amp; ") VALUES (" &amp; B13 &amp; ", " &amp; C13 &amp; ", " &amp; D13 &amp; ", " &amp; E13 &amp; ", " &amp; F13 &amp; ", " &amp; G13 &amp; ");"</f>
        <v>INSERT INTO Tierpflege (AD_ID, TI_ID, FU_ID, Menge_min, Menge_max, Mahlkategorie) VALUES (9, 14, 4, 3, 4, 1);</v>
      </c>
    </row>
    <row r="14" spans="1:12">
      <c r="A14" s="39" t="s">
        <v>21</v>
      </c>
      <c r="B14" s="16">
        <v>10</v>
      </c>
      <c r="C14" s="18">
        <v>14</v>
      </c>
      <c r="D14" s="18">
        <v>8</v>
      </c>
      <c r="E14" s="18">
        <v>1</v>
      </c>
      <c r="F14" s="18">
        <v>1</v>
      </c>
      <c r="G14" s="18">
        <v>2</v>
      </c>
      <c r="H14" s="18"/>
      <c r="I14" s="18" t="s">
        <v>296</v>
      </c>
      <c r="J14" s="40" t="s">
        <v>79</v>
      </c>
      <c r="L14" s="161" t="str">
        <f ca="1" xml:space="preserve"> "INSERT INTO " &amp; $A$3 &amp; " ("&amp; B$4 &amp; ", " &amp; C$4 &amp; ", " &amp; D$4 &amp; ", " &amp; E$4 &amp; ", " &amp; F$4 &amp; ", "  &amp; G$4 &amp; ") VALUES (" &amp; B14 &amp; ", " &amp; C14 &amp; ", " &amp; D14 &amp; ", " &amp; E14 &amp; ", " &amp; F14 &amp; ", " &amp; G14 &amp; ");"</f>
        <v>INSERT INTO Tierpflege (AD_ID, TI_ID, FU_ID, Menge_min, Menge_max, Mahlkategorie) VALUES (10, 14, 8, 1, 1, 2);</v>
      </c>
    </row>
    <row r="15" spans="1:12">
      <c r="A15" s="39" t="s">
        <v>22</v>
      </c>
      <c r="B15" s="16">
        <v>11</v>
      </c>
      <c r="C15" s="18">
        <v>15</v>
      </c>
      <c r="D15" s="18">
        <v>4</v>
      </c>
      <c r="E15" s="18">
        <v>2</v>
      </c>
      <c r="F15" s="18">
        <v>3</v>
      </c>
      <c r="G15" s="18">
        <v>1</v>
      </c>
      <c r="H15" s="18"/>
      <c r="I15" s="18" t="s">
        <v>296</v>
      </c>
      <c r="J15" s="40" t="s">
        <v>79</v>
      </c>
      <c r="L15" s="161" t="str">
        <f ca="1" xml:space="preserve"> "INSERT INTO " &amp; $A$3 &amp; " ("&amp; B$4 &amp; ", " &amp; C$4 &amp; ", " &amp; D$4 &amp; ", " &amp; E$4 &amp; ", " &amp; F$4 &amp; ", "  &amp; G$4 &amp; ") VALUES (" &amp; B15 &amp; ", " &amp; C15 &amp; ", " &amp; D15 &amp; ", " &amp; E15 &amp; ", " &amp; F15 &amp; ", " &amp; G15 &amp; ");"</f>
        <v>INSERT INTO Tierpflege (AD_ID, TI_ID, FU_ID, Menge_min, Menge_max, Mahlkategorie) VALUES (11, 15, 4, 2, 3, 1);</v>
      </c>
    </row>
    <row r="16" spans="1:12">
      <c r="A16" s="39" t="s">
        <v>23</v>
      </c>
      <c r="B16" s="16">
        <v>12</v>
      </c>
      <c r="C16" s="18">
        <v>16</v>
      </c>
      <c r="D16" s="18">
        <v>5</v>
      </c>
      <c r="E16" s="16">
        <v>2</v>
      </c>
      <c r="F16" s="16">
        <v>3</v>
      </c>
      <c r="G16" s="16">
        <v>1</v>
      </c>
      <c r="H16" s="16"/>
      <c r="I16" s="18" t="s">
        <v>296</v>
      </c>
      <c r="J16" s="40" t="s">
        <v>79</v>
      </c>
      <c r="L16" s="161" t="str">
        <f ca="1" xml:space="preserve"> "INSERT INTO " &amp; $A$3 &amp; " ("&amp; B$4 &amp; ", " &amp; C$4 &amp; ", " &amp; D$4 &amp; ", " &amp; E$4 &amp; ", " &amp; F$4 &amp; ", "  &amp; G$4 &amp; ") VALUES (" &amp; B16 &amp; ", " &amp; C16 &amp; ", " &amp; D16 &amp; ", " &amp; E16 &amp; ", " &amp; F16 &amp; ", " &amp; G16 &amp; ");"</f>
        <v>INSERT INTO Tierpflege (AD_ID, TI_ID, FU_ID, Menge_min, Menge_max, Mahlkategorie) VALUES (12, 16, 5, 2, 3, 1);</v>
      </c>
    </row>
    <row r="17" spans="1:12">
      <c r="A17" s="39" t="s">
        <v>23</v>
      </c>
      <c r="B17" s="16">
        <v>13</v>
      </c>
      <c r="C17" s="18">
        <v>16</v>
      </c>
      <c r="D17" s="18">
        <v>11</v>
      </c>
      <c r="E17" s="16">
        <v>1</v>
      </c>
      <c r="F17" s="16">
        <v>1</v>
      </c>
      <c r="G17" s="16">
        <v>3</v>
      </c>
      <c r="H17" s="16"/>
      <c r="I17" s="18" t="s">
        <v>296</v>
      </c>
      <c r="J17" s="40" t="s">
        <v>79</v>
      </c>
      <c r="L17" s="161" t="str">
        <f ca="1" xml:space="preserve"> "INSERT INTO " &amp; $A$3 &amp; " ("&amp; B$4 &amp; ", " &amp; C$4 &amp; ", " &amp; D$4 &amp; ", " &amp; E$4 &amp; ", " &amp; F$4 &amp; ", "  &amp; G$4 &amp; ") VALUES (" &amp; B17 &amp; ", " &amp; C17 &amp; ", " &amp; D17 &amp; ", " &amp; E17 &amp; ", " &amp; F17 &amp; ", " &amp; G17 &amp; ");"</f>
        <v>INSERT INTO Tierpflege (AD_ID, TI_ID, FU_ID, Menge_min, Menge_max, Mahlkategorie) VALUES (13, 16, 11, 1, 1, 3);</v>
      </c>
    </row>
    <row r="18" spans="1:12">
      <c r="A18" s="39" t="s">
        <v>23</v>
      </c>
      <c r="B18" s="16">
        <v>14</v>
      </c>
      <c r="C18" s="18">
        <v>16</v>
      </c>
      <c r="D18" s="150">
        <v>4</v>
      </c>
      <c r="E18" s="200">
        <v>6</v>
      </c>
      <c r="F18" s="200">
        <v>8</v>
      </c>
      <c r="G18" s="200">
        <v>2</v>
      </c>
      <c r="H18" s="16"/>
      <c r="I18" s="18" t="s">
        <v>296</v>
      </c>
      <c r="J18" s="40" t="s">
        <v>79</v>
      </c>
      <c r="L18" s="161" t="str">
        <f ca="1" xml:space="preserve"> "INSERT INTO " &amp; $A$3 &amp; " ("&amp; B$4 &amp; ", " &amp; C$4 &amp; ", " &amp; D$4 &amp; ", " &amp; E$4 &amp; ", " &amp; F$4 &amp; ", "  &amp; G$4 &amp; ") VALUES (" &amp; B18 &amp; ", " &amp; C18 &amp; ", " &amp; D18 &amp; ", " &amp; E18 &amp; ", " &amp; F18 &amp; ", " &amp; G18 &amp; ");"</f>
        <v>INSERT INTO Tierpflege (AD_ID, TI_ID, FU_ID, Menge_min, Menge_max, Mahlkategorie) VALUES (14, 16, 4, 6, 8, 2);</v>
      </c>
    </row>
    <row r="19" spans="1:12">
      <c r="A19" s="39" t="s">
        <v>24</v>
      </c>
      <c r="B19" s="16">
        <v>15</v>
      </c>
      <c r="C19" s="18">
        <v>17</v>
      </c>
      <c r="D19" s="18">
        <v>5</v>
      </c>
      <c r="E19" s="16">
        <v>2</v>
      </c>
      <c r="F19" s="16">
        <v>3</v>
      </c>
      <c r="G19" s="16">
        <v>1</v>
      </c>
      <c r="H19" s="16"/>
      <c r="I19" s="18" t="s">
        <v>296</v>
      </c>
      <c r="J19" s="40" t="s">
        <v>79</v>
      </c>
      <c r="L19" s="161" t="str">
        <f ca="1" xml:space="preserve"> "INSERT INTO " &amp; $A$3 &amp; " ("&amp; B$4 &amp; ", " &amp; C$4 &amp; ", " &amp; D$4 &amp; ", " &amp; E$4 &amp; ", " &amp; F$4 &amp; ", "  &amp; G$4 &amp; ") VALUES (" &amp; B19 &amp; ", " &amp; C19 &amp; ", " &amp; D19 &amp; ", " &amp; E19 &amp; ", " &amp; F19 &amp; ", " &amp; G19 &amp; ");"</f>
        <v>INSERT INTO Tierpflege (AD_ID, TI_ID, FU_ID, Menge_min, Menge_max, Mahlkategorie) VALUES (15, 17, 5, 2, 3, 1);</v>
      </c>
    </row>
    <row r="20" spans="1:12">
      <c r="A20" s="39" t="s">
        <v>24</v>
      </c>
      <c r="B20" s="16">
        <v>16</v>
      </c>
      <c r="C20" s="18">
        <v>17</v>
      </c>
      <c r="D20" s="18">
        <v>11</v>
      </c>
      <c r="E20" s="16">
        <v>1</v>
      </c>
      <c r="F20" s="16">
        <v>1</v>
      </c>
      <c r="G20" s="16">
        <v>3</v>
      </c>
      <c r="H20" s="200"/>
      <c r="I20" s="18" t="s">
        <v>296</v>
      </c>
      <c r="J20" s="40" t="s">
        <v>79</v>
      </c>
      <c r="L20" s="161" t="str">
        <f ca="1" xml:space="preserve"> "INSERT INTO " &amp; $A$3 &amp; " ("&amp; B$4 &amp; ", " &amp; C$4 &amp; ", " &amp; D$4 &amp; ", " &amp; E$4 &amp; ", " &amp; F$4 &amp; ", "  &amp; G$4 &amp; ") VALUES (" &amp; B20 &amp; ", " &amp; C20 &amp; ", " &amp; D20 &amp; ", " &amp; E20 &amp; ", " &amp; F20 &amp; ", " &amp; G20 &amp; ");"</f>
        <v>INSERT INTO Tierpflege (AD_ID, TI_ID, FU_ID, Menge_min, Menge_max, Mahlkategorie) VALUES (16, 17, 11, 1, 1, 3);</v>
      </c>
    </row>
    <row r="21" spans="1:12">
      <c r="A21" s="39" t="s">
        <v>24</v>
      </c>
      <c r="B21" s="16">
        <v>17</v>
      </c>
      <c r="C21" s="18">
        <v>17</v>
      </c>
      <c r="D21" s="150">
        <v>4</v>
      </c>
      <c r="E21" s="200">
        <v>4</v>
      </c>
      <c r="F21" s="200">
        <v>5</v>
      </c>
      <c r="G21" s="200">
        <v>2</v>
      </c>
      <c r="H21" s="200"/>
      <c r="I21" s="18" t="s">
        <v>296</v>
      </c>
      <c r="J21" s="40" t="s">
        <v>79</v>
      </c>
      <c r="L21" s="161" t="str">
        <f ca="1" xml:space="preserve"> "INSERT INTO " &amp; $A$3 &amp; " ("&amp; B$4 &amp; ", " &amp; C$4 &amp; ", " &amp; D$4 &amp; ", " &amp; E$4 &amp; ", " &amp; F$4 &amp; ", "  &amp; G$4 &amp; ") VALUES (" &amp; B21 &amp; ", " &amp; C21 &amp; ", " &amp; D21 &amp; ", " &amp; E21 &amp; ", " &amp; F21 &amp; ", " &amp; G21 &amp; ");"</f>
        <v>INSERT INTO Tierpflege (AD_ID, TI_ID, FU_ID, Menge_min, Menge_max, Mahlkategorie) VALUES (17, 17, 4, 4, 5, 2);</v>
      </c>
    </row>
    <row r="22" spans="1:12">
      <c r="A22" s="40" t="s">
        <v>27</v>
      </c>
      <c r="B22" s="16">
        <v>18</v>
      </c>
      <c r="C22" s="18">
        <v>20</v>
      </c>
      <c r="D22" s="199">
        <v>4</v>
      </c>
      <c r="E22" s="199">
        <v>1</v>
      </c>
      <c r="F22" s="201">
        <v>2</v>
      </c>
      <c r="G22" s="201">
        <v>1</v>
      </c>
      <c r="H22" s="201"/>
      <c r="I22" s="18" t="s">
        <v>296</v>
      </c>
      <c r="J22" s="40" t="s">
        <v>79</v>
      </c>
      <c r="L22" s="161" t="str">
        <f ca="1" xml:space="preserve"> "INSERT INTO " &amp; $A$3 &amp; " ("&amp; B$4 &amp; ", " &amp; C$4 &amp; ", " &amp; D$4 &amp; ", " &amp; E$4 &amp; ", " &amp; F$4 &amp; ", "  &amp; G$4 &amp; ") VALUES (" &amp; B22 &amp; ", " &amp; C22 &amp; ", " &amp; D22 &amp; ", " &amp; E22 &amp; ", " &amp; F22 &amp; ", " &amp; G22 &amp; ");"</f>
        <v>INSERT INTO Tierpflege (AD_ID, TI_ID, FU_ID, Menge_min, Menge_max, Mahlkategorie) VALUES (18, 20, 4, 1, 2, 1);</v>
      </c>
    </row>
    <row r="23" spans="1:12">
      <c r="A23" s="40" t="s">
        <v>27</v>
      </c>
      <c r="B23" s="16">
        <v>19</v>
      </c>
      <c r="C23" s="18">
        <v>20</v>
      </c>
      <c r="D23" s="199">
        <v>10</v>
      </c>
      <c r="E23" s="199">
        <v>1</v>
      </c>
      <c r="F23" s="199">
        <v>1</v>
      </c>
      <c r="G23" s="93">
        <v>3</v>
      </c>
      <c r="H23" s="197"/>
      <c r="I23" s="18" t="s">
        <v>296</v>
      </c>
      <c r="J23" s="40" t="s">
        <v>79</v>
      </c>
      <c r="L23" s="161" t="str">
        <f ca="1" xml:space="preserve"> "INSERT INTO " &amp; $A$3 &amp; " ("&amp; B$4 &amp; ", " &amp; C$4 &amp; ", " &amp; D$4 &amp; ", " &amp; E$4 &amp; ", " &amp; F$4 &amp; ", "  &amp; G$4 &amp; ") VALUES (" &amp; B23 &amp; ", " &amp; C23 &amp; ", " &amp; D23 &amp; ", " &amp; E23 &amp; ", " &amp; F23 &amp; ", " &amp; G23 &amp; ");"</f>
        <v>INSERT INTO Tierpflege (AD_ID, TI_ID, FU_ID, Menge_min, Menge_max, Mahlkategorie) VALUES (19, 20, 10, 1, 1, 3);</v>
      </c>
    </row>
    <row r="24" spans="1:12">
      <c r="A24" s="40" t="s">
        <v>28</v>
      </c>
      <c r="B24" s="16">
        <v>20</v>
      </c>
      <c r="C24" s="18">
        <v>21</v>
      </c>
      <c r="D24" s="199">
        <v>4</v>
      </c>
      <c r="E24" s="199">
        <v>4</v>
      </c>
      <c r="F24" s="201">
        <v>5</v>
      </c>
      <c r="G24" s="201">
        <v>1</v>
      </c>
      <c r="H24" s="201"/>
      <c r="I24" s="18" t="s">
        <v>296</v>
      </c>
      <c r="J24" s="40" t="s">
        <v>79</v>
      </c>
      <c r="L24" s="161" t="str">
        <f ca="1" xml:space="preserve"> "INSERT INTO " &amp; $A$3 &amp; " ("&amp; B$4 &amp; ", " &amp; C$4 &amp; ", " &amp; D$4 &amp; ", " &amp; E$4 &amp; ", " &amp; F$4 &amp; ", "  &amp; G$4 &amp; ") VALUES (" &amp; B24 &amp; ", " &amp; C24 &amp; ", " &amp; D24 &amp; ", " &amp; E24 &amp; ", " &amp; F24 &amp; ", " &amp; G24 &amp; ");"</f>
        <v>INSERT INTO Tierpflege (AD_ID, TI_ID, FU_ID, Menge_min, Menge_max, Mahlkategorie) VALUES (20, 21, 4, 4, 5, 1);</v>
      </c>
    </row>
    <row r="25" spans="1:12">
      <c r="A25" s="40" t="s">
        <v>28</v>
      </c>
      <c r="B25" s="16">
        <v>21</v>
      </c>
      <c r="C25" s="18">
        <v>21</v>
      </c>
      <c r="D25" s="18">
        <v>5</v>
      </c>
      <c r="E25" s="16">
        <v>1</v>
      </c>
      <c r="F25" s="16">
        <v>1</v>
      </c>
      <c r="G25" s="16">
        <v>2</v>
      </c>
      <c r="H25" s="195"/>
      <c r="I25" s="18" t="s">
        <v>296</v>
      </c>
      <c r="J25" s="40" t="s">
        <v>79</v>
      </c>
      <c r="L25" s="161" t="str">
        <f ca="1" xml:space="preserve"> "INSERT INTO " &amp; $A$3 &amp; " ("&amp; B$4 &amp; ", " &amp; C$4 &amp; ", " &amp; D$4 &amp; ", " &amp; E$4 &amp; ", " &amp; F$4 &amp; ", "  &amp; G$4 &amp; ") VALUES (" &amp; B25 &amp; ", " &amp; C25 &amp; ", " &amp; D25 &amp; ", " &amp; E25 &amp; ", " &amp; F25 &amp; ", " &amp; G25 &amp; ");"</f>
        <v>INSERT INTO Tierpflege (AD_ID, TI_ID, FU_ID, Menge_min, Menge_max, Mahlkategorie) VALUES (21, 21, 5, 1, 1, 2);</v>
      </c>
    </row>
    <row r="26" spans="1:12">
      <c r="A26" s="40" t="s">
        <v>28</v>
      </c>
      <c r="B26" s="16">
        <v>22</v>
      </c>
      <c r="C26" s="18">
        <v>21</v>
      </c>
      <c r="D26" s="18">
        <v>8</v>
      </c>
      <c r="E26" s="18">
        <v>1</v>
      </c>
      <c r="F26" s="18">
        <v>1</v>
      </c>
      <c r="G26" s="18">
        <v>3</v>
      </c>
      <c r="H26" s="196"/>
      <c r="I26" s="18" t="s">
        <v>296</v>
      </c>
      <c r="J26" s="40" t="s">
        <v>79</v>
      </c>
      <c r="L26" s="161" t="str">
        <f ca="1" xml:space="preserve"> "INSERT INTO " &amp; $A$3 &amp; " ("&amp; B$4 &amp; ", " &amp; C$4 &amp; ", " &amp; D$4 &amp; ", " &amp; E$4 &amp; ", " &amp; F$4 &amp; ", "  &amp; G$4 &amp; ") VALUES (" &amp; B26 &amp; ", " &amp; C26 &amp; ", " &amp; D26 &amp; ", " &amp; E26 &amp; ", " &amp; F26 &amp; ", " &amp; G26 &amp; ");"</f>
        <v>INSERT INTO Tierpflege (AD_ID, TI_ID, FU_ID, Menge_min, Menge_max, Mahlkategorie) VALUES (22, 21, 8, 1, 1, 3);</v>
      </c>
    </row>
    <row r="27" spans="1:12">
      <c r="A27" s="40" t="s">
        <v>29</v>
      </c>
      <c r="B27" s="16">
        <v>23</v>
      </c>
      <c r="C27" s="18">
        <v>22</v>
      </c>
      <c r="D27" s="199">
        <v>4</v>
      </c>
      <c r="E27" s="199">
        <v>4</v>
      </c>
      <c r="F27" s="201">
        <v>5</v>
      </c>
      <c r="G27" s="201">
        <v>1</v>
      </c>
      <c r="H27" s="201"/>
      <c r="I27" s="18" t="s">
        <v>296</v>
      </c>
      <c r="J27" s="40" t="s">
        <v>79</v>
      </c>
      <c r="L27" s="161" t="str">
        <f ca="1" xml:space="preserve"> "INSERT INTO " &amp; $A$3 &amp; " ("&amp; B$4 &amp; ", " &amp; C$4 &amp; ", " &amp; D$4 &amp; ", " &amp; E$4 &amp; ", " &amp; F$4 &amp; ", "  &amp; G$4 &amp; ") VALUES (" &amp; B27 &amp; ", " &amp; C27 &amp; ", " &amp; D27 &amp; ", " &amp; E27 &amp; ", " &amp; F27 &amp; ", " &amp; G27 &amp; ");"</f>
        <v>INSERT INTO Tierpflege (AD_ID, TI_ID, FU_ID, Menge_min, Menge_max, Mahlkategorie) VALUES (23, 22, 4, 4, 5, 1);</v>
      </c>
    </row>
    <row r="28" spans="1:12">
      <c r="A28" s="40" t="s">
        <v>29</v>
      </c>
      <c r="B28" s="16">
        <v>24</v>
      </c>
      <c r="C28" s="18">
        <v>22</v>
      </c>
      <c r="D28" s="18">
        <v>5</v>
      </c>
      <c r="E28" s="16">
        <v>1</v>
      </c>
      <c r="F28" s="16">
        <v>1</v>
      </c>
      <c r="G28" s="16">
        <v>2</v>
      </c>
      <c r="H28" s="200"/>
      <c r="I28" s="18" t="s">
        <v>296</v>
      </c>
      <c r="J28" s="40" t="s">
        <v>79</v>
      </c>
      <c r="L28" s="161" t="str">
        <f ca="1" xml:space="preserve"> "INSERT INTO " &amp; $A$3 &amp; " ("&amp; B$4 &amp; ", " &amp; C$4 &amp; ", " &amp; D$4 &amp; ", " &amp; E$4 &amp; ", " &amp; F$4 &amp; ", "  &amp; G$4 &amp; ") VALUES (" &amp; B28 &amp; ", " &amp; C28 &amp; ", " &amp; D28 &amp; ", " &amp; E28 &amp; ", " &amp; F28 &amp; ", " &amp; G28 &amp; ");"</f>
        <v>INSERT INTO Tierpflege (AD_ID, TI_ID, FU_ID, Menge_min, Menge_max, Mahlkategorie) VALUES (24, 22, 5, 1, 1, 2);</v>
      </c>
    </row>
    <row r="29" spans="1:12">
      <c r="A29" s="40" t="s">
        <v>29</v>
      </c>
      <c r="B29" s="16">
        <v>25</v>
      </c>
      <c r="C29" s="18">
        <v>22</v>
      </c>
      <c r="D29" s="18">
        <v>8</v>
      </c>
      <c r="E29" s="18">
        <v>1</v>
      </c>
      <c r="F29" s="18">
        <v>1</v>
      </c>
      <c r="G29" s="18">
        <v>3</v>
      </c>
      <c r="H29" s="150"/>
      <c r="I29" s="18" t="s">
        <v>296</v>
      </c>
      <c r="J29" s="40" t="s">
        <v>79</v>
      </c>
      <c r="L29" s="161" t="str">
        <f ca="1" xml:space="preserve"> "INSERT INTO " &amp; $A$3 &amp; " ("&amp; B$4 &amp; ", " &amp; C$4 &amp; ", " &amp; D$4 &amp; ", " &amp; E$4 &amp; ", " &amp; F$4 &amp; ", "  &amp; G$4 &amp; ") VALUES (" &amp; B29 &amp; ", " &amp; C29 &amp; ", " &amp; D29 &amp; ", " &amp; E29 &amp; ", " &amp; F29 &amp; ", " &amp; G29 &amp; ");"</f>
        <v>INSERT INTO Tierpflege (AD_ID, TI_ID, FU_ID, Menge_min, Menge_max, Mahlkategorie) VALUES (25, 22, 8, 1, 1, 3);</v>
      </c>
    </row>
    <row r="30" spans="1:12">
      <c r="A30" s="40" t="s">
        <v>30</v>
      </c>
      <c r="B30" s="16">
        <v>26</v>
      </c>
      <c r="C30" s="18">
        <v>23</v>
      </c>
      <c r="D30" s="199">
        <v>4</v>
      </c>
      <c r="E30" s="199">
        <v>4</v>
      </c>
      <c r="F30" s="201">
        <v>5</v>
      </c>
      <c r="G30" s="201">
        <v>1</v>
      </c>
      <c r="H30" s="193"/>
      <c r="I30" s="18" t="s">
        <v>296</v>
      </c>
      <c r="J30" s="40" t="s">
        <v>79</v>
      </c>
      <c r="L30" s="161" t="str">
        <f ca="1" xml:space="preserve"> "INSERT INTO " &amp; $A$3 &amp; " ("&amp; B$4 &amp; ", " &amp; C$4 &amp; ", " &amp; D$4 &amp; ", " &amp; E$4 &amp; ", " &amp; F$4 &amp; ", "  &amp; G$4 &amp; ") VALUES (" &amp; B30 &amp; ", " &amp; C30 &amp; ", " &amp; D30 &amp; ", " &amp; E30 &amp; ", " &amp; F30 &amp; ", " &amp; G30 &amp; ");"</f>
        <v>INSERT INTO Tierpflege (AD_ID, TI_ID, FU_ID, Menge_min, Menge_max, Mahlkategorie) VALUES (26, 23, 4, 4, 5, 1);</v>
      </c>
    </row>
    <row r="31" spans="1:12">
      <c r="A31" s="40" t="s">
        <v>30</v>
      </c>
      <c r="B31" s="16">
        <v>27</v>
      </c>
      <c r="C31" s="18">
        <v>23</v>
      </c>
      <c r="D31" s="18">
        <v>5</v>
      </c>
      <c r="E31" s="16">
        <v>1</v>
      </c>
      <c r="F31" s="16">
        <v>1</v>
      </c>
      <c r="G31" s="16">
        <v>2</v>
      </c>
      <c r="H31" s="194"/>
      <c r="I31" s="18" t="s">
        <v>296</v>
      </c>
      <c r="J31" s="40" t="s">
        <v>79</v>
      </c>
      <c r="L31" s="161" t="str">
        <f ca="1" xml:space="preserve"> "INSERT INTO " &amp; $A$3 &amp; " ("&amp; B$4 &amp; ", " &amp; C$4 &amp; ", " &amp; D$4 &amp; ", " &amp; E$4 &amp; ", " &amp; F$4 &amp; ", "  &amp; G$4 &amp; ") VALUES (" &amp; B31 &amp; ", " &amp; C31 &amp; ", " &amp; D31 &amp; ", " &amp; E31 &amp; ", " &amp; F31 &amp; ", " &amp; G31 &amp; ");"</f>
        <v>INSERT INTO Tierpflege (AD_ID, TI_ID, FU_ID, Menge_min, Menge_max, Mahlkategorie) VALUES (27, 23, 5, 1, 1, 2);</v>
      </c>
    </row>
    <row r="32" spans="1:12">
      <c r="A32" s="40" t="s">
        <v>30</v>
      </c>
      <c r="B32" s="16">
        <v>28</v>
      </c>
      <c r="C32" s="18">
        <v>23</v>
      </c>
      <c r="D32" s="18">
        <v>8</v>
      </c>
      <c r="E32" s="18">
        <v>1</v>
      </c>
      <c r="F32" s="18">
        <v>1</v>
      </c>
      <c r="G32" s="18">
        <v>3</v>
      </c>
      <c r="H32" s="154"/>
      <c r="I32" s="18" t="s">
        <v>296</v>
      </c>
      <c r="J32" s="40" t="s">
        <v>79</v>
      </c>
      <c r="L32" s="161" t="str">
        <f ca="1" xml:space="preserve"> "INSERT INTO " &amp; $A$3 &amp; " ("&amp; B$4 &amp; ", " &amp; C$4 &amp; ", " &amp; D$4 &amp; ", " &amp; E$4 &amp; ", " &amp; F$4 &amp; ", "  &amp; G$4 &amp; ") VALUES (" &amp; B32 &amp; ", " &amp; C32 &amp; ", " &amp; D32 &amp; ", " &amp; E32 &amp; ", " &amp; F32 &amp; ", " &amp; G32 &amp; ");"</f>
        <v>INSERT INTO Tierpflege (AD_ID, TI_ID, FU_ID, Menge_min, Menge_max, Mahlkategorie) VALUES (28, 23, 8, 1, 1, 3);</v>
      </c>
    </row>
    <row r="33" spans="1:12">
      <c r="A33" s="40" t="s">
        <v>31</v>
      </c>
      <c r="B33" s="16">
        <v>29</v>
      </c>
      <c r="C33" s="18">
        <v>24</v>
      </c>
      <c r="D33" s="199">
        <v>4</v>
      </c>
      <c r="E33" s="199">
        <v>4</v>
      </c>
      <c r="F33" s="201">
        <v>5</v>
      </c>
      <c r="G33" s="201">
        <v>1</v>
      </c>
      <c r="H33" s="199"/>
      <c r="I33" s="18" t="s">
        <v>296</v>
      </c>
      <c r="J33" s="40" t="s">
        <v>79</v>
      </c>
      <c r="L33" s="161" t="str">
        <f ca="1" xml:space="preserve"> "INSERT INTO " &amp; $A$3 &amp; " ("&amp; B$4 &amp; ", " &amp; C$4 &amp; ", " &amp; D$4 &amp; ", " &amp; E$4 &amp; ", " &amp; F$4 &amp; ", "  &amp; G$4 &amp; ") VALUES (" &amp; B33 &amp; ", " &amp; C33 &amp; ", " &amp; D33 &amp; ", " &amp; E33 &amp; ", " &amp; F33 &amp; ", " &amp; G33 &amp; ");"</f>
        <v>INSERT INTO Tierpflege (AD_ID, TI_ID, FU_ID, Menge_min, Menge_max, Mahlkategorie) VALUES (29, 24, 4, 4, 5, 1);</v>
      </c>
    </row>
    <row r="34" spans="1:12">
      <c r="A34" s="40" t="s">
        <v>31</v>
      </c>
      <c r="B34" s="16">
        <v>30</v>
      </c>
      <c r="C34" s="18">
        <v>24</v>
      </c>
      <c r="D34" s="18">
        <v>5</v>
      </c>
      <c r="E34" s="16">
        <v>1</v>
      </c>
      <c r="F34" s="16">
        <v>1</v>
      </c>
      <c r="G34" s="16">
        <v>2</v>
      </c>
      <c r="H34" s="194"/>
      <c r="I34" s="18" t="s">
        <v>296</v>
      </c>
      <c r="J34" s="40" t="s">
        <v>79</v>
      </c>
      <c r="L34" s="161" t="str">
        <f ca="1" xml:space="preserve"> "INSERT INTO " &amp; $A$3 &amp; " ("&amp; B$4 &amp; ", " &amp; C$4 &amp; ", " &amp; D$4 &amp; ", " &amp; E$4 &amp; ", " &amp; F$4 &amp; ", "  &amp; G$4 &amp; ") VALUES (" &amp; B34 &amp; ", " &amp; C34 &amp; ", " &amp; D34 &amp; ", " &amp; E34 &amp; ", " &amp; F34 &amp; ", " &amp; G34 &amp; ");"</f>
        <v>INSERT INTO Tierpflege (AD_ID, TI_ID, FU_ID, Menge_min, Menge_max, Mahlkategorie) VALUES (30, 24, 5, 1, 1, 2);</v>
      </c>
    </row>
    <row r="35" spans="1:12">
      <c r="A35" s="40" t="s">
        <v>31</v>
      </c>
      <c r="B35" s="16">
        <v>31</v>
      </c>
      <c r="C35" s="18">
        <v>24</v>
      </c>
      <c r="D35" s="18">
        <v>8</v>
      </c>
      <c r="E35" s="18">
        <v>1</v>
      </c>
      <c r="F35" s="18">
        <v>1</v>
      </c>
      <c r="G35" s="18">
        <v>3</v>
      </c>
      <c r="H35" s="154"/>
      <c r="I35" s="18" t="s">
        <v>296</v>
      </c>
      <c r="J35" s="40" t="s">
        <v>79</v>
      </c>
      <c r="L35" s="161" t="str">
        <f ca="1" xml:space="preserve"> "INSERT INTO " &amp; $A$3 &amp; " ("&amp; B$4 &amp; ", " &amp; C$4 &amp; ", " &amp; D$4 &amp; ", " &amp; E$4 &amp; ", " &amp; F$4 &amp; ", "  &amp; G$4 &amp; ") VALUES (" &amp; B35 &amp; ", " &amp; C35 &amp; ", " &amp; D35 &amp; ", " &amp; E35 &amp; ", " &amp; F35 &amp; ", " &amp; G35 &amp; ");"</f>
        <v>INSERT INTO Tierpflege (AD_ID, TI_ID, FU_ID, Menge_min, Menge_max, Mahlkategorie) VALUES (31, 24, 8, 1, 1, 3);</v>
      </c>
    </row>
    <row r="36" spans="1:12">
      <c r="A36" s="40" t="s">
        <v>32</v>
      </c>
      <c r="B36" s="16">
        <v>32</v>
      </c>
      <c r="C36" s="18">
        <v>25</v>
      </c>
      <c r="D36" s="21">
        <v>4</v>
      </c>
      <c r="E36" s="21">
        <v>4</v>
      </c>
      <c r="F36" s="149">
        <v>5</v>
      </c>
      <c r="G36" s="201">
        <v>1</v>
      </c>
      <c r="H36" s="199"/>
      <c r="I36" s="18" t="s">
        <v>296</v>
      </c>
      <c r="J36" s="40" t="s">
        <v>79</v>
      </c>
      <c r="L36" s="161" t="str">
        <f ca="1" xml:space="preserve"> "INSERT INTO " &amp; $A$3 &amp; " ("&amp; B$4 &amp; ", " &amp; C$4 &amp; ", " &amp; D$4 &amp; ", " &amp; E$4 &amp; ", " &amp; F$4 &amp; ", "  &amp; G$4 &amp; ") VALUES (" &amp; B36 &amp; ", " &amp; C36 &amp; ", " &amp; D36 &amp; ", " &amp; E36 &amp; ", " &amp; F36 &amp; ", " &amp; G36 &amp; ");"</f>
        <v>INSERT INTO Tierpflege (AD_ID, TI_ID, FU_ID, Menge_min, Menge_max, Mahlkategorie) VALUES (32, 25, 4, 4, 5, 1);</v>
      </c>
    </row>
    <row r="37" spans="1:12">
      <c r="A37" s="40" t="s">
        <v>32</v>
      </c>
      <c r="B37" s="16">
        <v>33</v>
      </c>
      <c r="C37" s="18">
        <v>25</v>
      </c>
      <c r="D37" s="18">
        <v>5</v>
      </c>
      <c r="E37" s="16">
        <v>1</v>
      </c>
      <c r="F37" s="16">
        <v>1</v>
      </c>
      <c r="G37" s="16">
        <v>2</v>
      </c>
      <c r="H37" s="194"/>
      <c r="I37" s="18" t="s">
        <v>296</v>
      </c>
      <c r="J37" s="40" t="s">
        <v>79</v>
      </c>
      <c r="L37" s="161" t="str">
        <f ca="1" xml:space="preserve"> "INSERT INTO " &amp; $A$3 &amp; " ("&amp; B$4 &amp; ", " &amp; C$4 &amp; ", " &amp; D$4 &amp; ", " &amp; E$4 &amp; ", " &amp; F$4 &amp; ", "  &amp; G$4 &amp; ") VALUES (" &amp; B37 &amp; ", " &amp; C37 &amp; ", " &amp; D37 &amp; ", " &amp; E37 &amp; ", " &amp; F37 &amp; ", " &amp; G37 &amp; ");"</f>
        <v>INSERT INTO Tierpflege (AD_ID, TI_ID, FU_ID, Menge_min, Menge_max, Mahlkategorie) VALUES (33, 25, 5, 1, 1, 2);</v>
      </c>
    </row>
    <row r="38" spans="1:12">
      <c r="A38" s="40" t="s">
        <v>32</v>
      </c>
      <c r="B38" s="16">
        <v>34</v>
      </c>
      <c r="C38" s="18">
        <v>25</v>
      </c>
      <c r="D38" s="18">
        <v>8</v>
      </c>
      <c r="E38" s="18">
        <v>1</v>
      </c>
      <c r="F38" s="18">
        <v>1</v>
      </c>
      <c r="G38" s="18">
        <v>3</v>
      </c>
      <c r="H38" s="154"/>
      <c r="I38" s="18" t="s">
        <v>296</v>
      </c>
      <c r="J38" s="40" t="s">
        <v>79</v>
      </c>
      <c r="L38" s="161" t="str">
        <f ca="1" xml:space="preserve"> "INSERT INTO " &amp; $A$3 &amp; " ("&amp; B$4 &amp; ", " &amp; C$4 &amp; ", " &amp; D$4 &amp; ", " &amp; E$4 &amp; ", " &amp; F$4 &amp; ", "  &amp; G$4 &amp; ") VALUES (" &amp; B38 &amp; ", " &amp; C38 &amp; ", " &amp; D38 &amp; ", " &amp; E38 &amp; ", " &amp; F38 &amp; ", " &amp; G38 &amp; ");"</f>
        <v>INSERT INTO Tierpflege (AD_ID, TI_ID, FU_ID, Menge_min, Menge_max, Mahlkategorie) VALUES (34, 25, 8, 1, 1, 3);</v>
      </c>
    </row>
    <row r="39" spans="1:12">
      <c r="A39" s="40" t="s">
        <v>33</v>
      </c>
      <c r="B39" s="16">
        <v>35</v>
      </c>
      <c r="C39" s="18">
        <v>26</v>
      </c>
      <c r="D39" s="199">
        <v>7</v>
      </c>
      <c r="E39" s="199">
        <v>1</v>
      </c>
      <c r="F39" s="199">
        <v>1</v>
      </c>
      <c r="G39" s="199">
        <v>1</v>
      </c>
      <c r="H39" s="199"/>
      <c r="I39" s="18" t="s">
        <v>296</v>
      </c>
      <c r="J39" s="40" t="s">
        <v>79</v>
      </c>
      <c r="L39" s="161" t="str">
        <f ca="1" xml:space="preserve"> "INSERT INTO " &amp; $A$3 &amp; " ("&amp; B$4 &amp; ", " &amp; C$4 &amp; ", " &amp; D$4 &amp; ", " &amp; E$4 &amp; ", " &amp; F$4 &amp; ", "  &amp; G$4 &amp; ") VALUES (" &amp; B39 &amp; ", " &amp; C39 &amp; ", " &amp; D39 &amp; ", " &amp; E39 &amp; ", " &amp; F39 &amp; ", " &amp; G39 &amp; ");"</f>
        <v>INSERT INTO Tierpflege (AD_ID, TI_ID, FU_ID, Menge_min, Menge_max, Mahlkategorie) VALUES (35, 26, 7, 1, 1, 1);</v>
      </c>
    </row>
    <row r="40" spans="1:12">
      <c r="A40" s="40" t="s">
        <v>34</v>
      </c>
      <c r="B40" s="16">
        <v>36</v>
      </c>
      <c r="C40" s="18">
        <v>27</v>
      </c>
      <c r="D40" s="21">
        <v>5</v>
      </c>
      <c r="E40" s="21">
        <v>2</v>
      </c>
      <c r="F40" s="21">
        <v>2</v>
      </c>
      <c r="G40" s="237">
        <v>1</v>
      </c>
      <c r="H40" s="93"/>
      <c r="I40" s="18" t="s">
        <v>296</v>
      </c>
      <c r="J40" s="40" t="s">
        <v>116</v>
      </c>
      <c r="L40" s="161" t="str">
        <f ca="1" xml:space="preserve"> "INSERT INTO " &amp; $A$3 &amp; " ("&amp; B$4 &amp; ", " &amp; C$4 &amp; ", " &amp; D$4 &amp; ", " &amp; E$4 &amp; ", " &amp; F$4 &amp; ", "  &amp; G$4 &amp; ") VALUES (" &amp; B40 &amp; ", " &amp; C40 &amp; ", " &amp; D40 &amp; ", " &amp; E40 &amp; ", " &amp; F40 &amp; ", " &amp; G40 &amp; ");"</f>
        <v>INSERT INTO Tierpflege (AD_ID, TI_ID, FU_ID, Menge_min, Menge_max, Mahlkategorie) VALUES (36, 27, 5, 2, 2, 1);</v>
      </c>
    </row>
    <row r="41" spans="1:12">
      <c r="A41" s="40" t="s">
        <v>34</v>
      </c>
      <c r="B41" s="16">
        <v>37</v>
      </c>
      <c r="C41" s="18">
        <v>27</v>
      </c>
      <c r="D41" s="152">
        <v>6</v>
      </c>
      <c r="E41" s="152">
        <v>3</v>
      </c>
      <c r="F41" s="152">
        <v>3</v>
      </c>
      <c r="G41" s="150">
        <v>2</v>
      </c>
      <c r="H41" s="18"/>
      <c r="I41" s="18" t="s">
        <v>296</v>
      </c>
      <c r="J41" s="40" t="s">
        <v>116</v>
      </c>
      <c r="L41" s="161" t="str">
        <f ca="1" xml:space="preserve"> "INSERT INTO " &amp; $A$3 &amp; " ("&amp; B$4 &amp; ", " &amp; C$4 &amp; ", " &amp; D$4 &amp; ", " &amp; E$4 &amp; ", " &amp; F$4 &amp; ", "  &amp; G$4 &amp; ") VALUES (" &amp; B41 &amp; ", " &amp; C41 &amp; ", " &amp; D41 &amp; ", " &amp; E41 &amp; ", " &amp; F41 &amp; ", " &amp; G41 &amp; ");"</f>
        <v>INSERT INTO Tierpflege (AD_ID, TI_ID, FU_ID, Menge_min, Menge_max, Mahlkategorie) VALUES (37, 27, 6, 3, 3, 2);</v>
      </c>
    </row>
    <row r="42" spans="1:12">
      <c r="A42" s="40" t="s">
        <v>34</v>
      </c>
      <c r="B42" s="16">
        <v>38</v>
      </c>
      <c r="C42" s="18">
        <v>27</v>
      </c>
      <c r="D42" s="198">
        <v>4</v>
      </c>
      <c r="E42" s="198">
        <v>4</v>
      </c>
      <c r="F42" s="198">
        <v>5</v>
      </c>
      <c r="G42" s="150">
        <v>2</v>
      </c>
      <c r="H42" s="18"/>
      <c r="I42" s="18" t="s">
        <v>296</v>
      </c>
      <c r="J42" s="40" t="s">
        <v>116</v>
      </c>
      <c r="L42" s="161" t="str">
        <f ca="1" xml:space="preserve"> "INSERT INTO " &amp; $A$3 &amp; " ("&amp; B$4 &amp; ", " &amp; C$4 &amp; ", " &amp; D$4 &amp; ", " &amp; E$4 &amp; ", " &amp; F$4 &amp; ", "  &amp; G$4 &amp; ") VALUES (" &amp; B42 &amp; ", " &amp; C42 &amp; ", " &amp; D42 &amp; ", " &amp; E42 &amp; ", " &amp; F42 &amp; ", " &amp; G42 &amp; ");"</f>
        <v>INSERT INTO Tierpflege (AD_ID, TI_ID, FU_ID, Menge_min, Menge_max, Mahlkategorie) VALUES (38, 27, 4, 4, 5, 2);</v>
      </c>
    </row>
    <row r="43" spans="1:12">
      <c r="A43" s="40" t="s">
        <v>35</v>
      </c>
      <c r="B43" s="16">
        <v>39</v>
      </c>
      <c r="C43" s="18">
        <v>28</v>
      </c>
      <c r="D43" s="21">
        <v>5</v>
      </c>
      <c r="E43" s="21">
        <v>2</v>
      </c>
      <c r="F43" s="21">
        <v>2</v>
      </c>
      <c r="G43" s="154">
        <v>1</v>
      </c>
      <c r="H43" s="18"/>
      <c r="I43" s="18" t="s">
        <v>296</v>
      </c>
      <c r="J43" s="40" t="s">
        <v>116</v>
      </c>
      <c r="L43" s="161" t="str">
        <f ca="1" xml:space="preserve"> "INSERT INTO " &amp; $A$3 &amp; " ("&amp; B$4 &amp; ", " &amp; C$4 &amp; ", " &amp; D$4 &amp; ", " &amp; E$4 &amp; ", " &amp; F$4 &amp; ", "  &amp; G$4 &amp; ") VALUES (" &amp; B43 &amp; ", " &amp; C43 &amp; ", " &amp; D43 &amp; ", " &amp; E43 &amp; ", " &amp; F43 &amp; ", " &amp; G43 &amp; ");"</f>
        <v>INSERT INTO Tierpflege (AD_ID, TI_ID, FU_ID, Menge_min, Menge_max, Mahlkategorie) VALUES (39, 28, 5, 2, 2, 1);</v>
      </c>
    </row>
    <row r="44" spans="1:12">
      <c r="A44" s="40" t="s">
        <v>35</v>
      </c>
      <c r="B44" s="16">
        <v>40</v>
      </c>
      <c r="C44" s="18">
        <v>28</v>
      </c>
      <c r="D44" s="152">
        <v>6</v>
      </c>
      <c r="E44" s="152">
        <v>3</v>
      </c>
      <c r="F44" s="152">
        <v>3</v>
      </c>
      <c r="G44" s="150">
        <v>2</v>
      </c>
      <c r="H44" s="18"/>
      <c r="I44" s="18" t="s">
        <v>296</v>
      </c>
      <c r="J44" s="40" t="s">
        <v>116</v>
      </c>
      <c r="L44" s="161" t="str">
        <f ca="1" xml:space="preserve"> "INSERT INTO " &amp; $A$3 &amp; " ("&amp; B$4 &amp; ", " &amp; C$4 &amp; ", " &amp; D$4 &amp; ", " &amp; E$4 &amp; ", " &amp; F$4 &amp; ", "  &amp; G$4 &amp; ") VALUES (" &amp; B44 &amp; ", " &amp; C44 &amp; ", " &amp; D44 &amp; ", " &amp; E44 &amp; ", " &amp; F44 &amp; ", " &amp; G44 &amp; ");"</f>
        <v>INSERT INTO Tierpflege (AD_ID, TI_ID, FU_ID, Menge_min, Menge_max, Mahlkategorie) VALUES (40, 28, 6, 3, 3, 2);</v>
      </c>
    </row>
    <row r="45" spans="1:12">
      <c r="A45" s="40" t="s">
        <v>35</v>
      </c>
      <c r="B45" s="16">
        <v>41</v>
      </c>
      <c r="C45" s="18">
        <v>28</v>
      </c>
      <c r="D45" s="198">
        <v>4</v>
      </c>
      <c r="E45" s="198">
        <v>4</v>
      </c>
      <c r="F45" s="198">
        <v>5</v>
      </c>
      <c r="G45" s="150">
        <v>2</v>
      </c>
      <c r="H45" s="18"/>
      <c r="I45" s="18" t="s">
        <v>296</v>
      </c>
      <c r="J45" s="40" t="s">
        <v>116</v>
      </c>
      <c r="L45" s="161" t="str">
        <f ca="1" xml:space="preserve"> "INSERT INTO " &amp; $A$3 &amp; " ("&amp; B$4 &amp; ", " &amp; C$4 &amp; ", " &amp; D$4 &amp; ", " &amp; E$4 &amp; ", " &amp; F$4 &amp; ", "  &amp; G$4 &amp; ") VALUES (" &amp; B45 &amp; ", " &amp; C45 &amp; ", " &amp; D45 &amp; ", " &amp; E45 &amp; ", " &amp; F45 &amp; ", " &amp; G45 &amp; ");"</f>
        <v>INSERT INTO Tierpflege (AD_ID, TI_ID, FU_ID, Menge_min, Menge_max, Mahlkategorie) VALUES (41, 28, 4, 4, 5, 2);</v>
      </c>
    </row>
    <row r="46" spans="1:12">
      <c r="A46" s="40" t="s">
        <v>36</v>
      </c>
      <c r="B46" s="16">
        <v>42</v>
      </c>
      <c r="C46" s="18">
        <v>29</v>
      </c>
      <c r="D46" s="21">
        <v>5</v>
      </c>
      <c r="E46" s="21">
        <v>2</v>
      </c>
      <c r="F46" s="21">
        <v>2</v>
      </c>
      <c r="G46" s="154">
        <v>1</v>
      </c>
      <c r="H46" s="18"/>
      <c r="I46" s="18" t="s">
        <v>296</v>
      </c>
      <c r="J46" s="40" t="s">
        <v>116</v>
      </c>
      <c r="L46" s="161" t="str">
        <f ca="1" xml:space="preserve"> "INSERT INTO " &amp; $A$3 &amp; " ("&amp; B$4 &amp; ", " &amp; C$4 &amp; ", " &amp; D$4 &amp; ", " &amp; E$4 &amp; ", " &amp; F$4 &amp; ", "  &amp; G$4 &amp; ") VALUES (" &amp; B46 &amp; ", " &amp; C46 &amp; ", " &amp; D46 &amp; ", " &amp; E46 &amp; ", " &amp; F46 &amp; ", " &amp; G46 &amp; ");"</f>
        <v>INSERT INTO Tierpflege (AD_ID, TI_ID, FU_ID, Menge_min, Menge_max, Mahlkategorie) VALUES (42, 29, 5, 2, 2, 1);</v>
      </c>
    </row>
    <row r="47" spans="1:12">
      <c r="A47" s="40" t="s">
        <v>36</v>
      </c>
      <c r="B47" s="16">
        <v>43</v>
      </c>
      <c r="C47" s="18">
        <v>29</v>
      </c>
      <c r="D47" s="198">
        <v>6</v>
      </c>
      <c r="E47" s="198">
        <v>3</v>
      </c>
      <c r="F47" s="198">
        <v>3</v>
      </c>
      <c r="G47" s="150">
        <v>2</v>
      </c>
      <c r="H47" s="154"/>
      <c r="I47" s="18" t="s">
        <v>296</v>
      </c>
      <c r="J47" s="40" t="s">
        <v>116</v>
      </c>
      <c r="L47" s="161" t="str">
        <f ca="1" xml:space="preserve"> "INSERT INTO " &amp; $A$3 &amp; " ("&amp; B$4 &amp; ", " &amp; C$4 &amp; ", " &amp; D$4 &amp; ", " &amp; E$4 &amp; ", " &amp; F$4 &amp; ", "  &amp; G$4 &amp; ") VALUES (" &amp; B47 &amp; ", " &amp; C47 &amp; ", " &amp; D47 &amp; ", " &amp; E47 &amp; ", " &amp; F47 &amp; ", " &amp; G47 &amp; ");"</f>
        <v>INSERT INTO Tierpflege (AD_ID, TI_ID, FU_ID, Menge_min, Menge_max, Mahlkategorie) VALUES (43, 29, 6, 3, 3, 2);</v>
      </c>
    </row>
    <row r="48" spans="1:12">
      <c r="A48" s="40" t="s">
        <v>36</v>
      </c>
      <c r="B48" s="16">
        <v>44</v>
      </c>
      <c r="C48" s="18">
        <v>29</v>
      </c>
      <c r="D48" s="198">
        <v>4</v>
      </c>
      <c r="E48" s="198">
        <v>4</v>
      </c>
      <c r="F48" s="198">
        <v>5</v>
      </c>
      <c r="G48" s="150">
        <v>2</v>
      </c>
      <c r="H48" s="154"/>
      <c r="I48" s="18" t="s">
        <v>296</v>
      </c>
      <c r="J48" s="40" t="s">
        <v>116</v>
      </c>
      <c r="L48" s="161" t="str">
        <f ca="1" xml:space="preserve"> "INSERT INTO " &amp; $A$3 &amp; " ("&amp; B$4 &amp; ", " &amp; C$4 &amp; ", " &amp; D$4 &amp; ", " &amp; E$4 &amp; ", " &amp; F$4 &amp; ", "  &amp; G$4 &amp; ") VALUES (" &amp; B48 &amp; ", " &amp; C48 &amp; ", " &amp; D48 &amp; ", " &amp; E48 &amp; ", " &amp; F48 &amp; ", " &amp; G48 &amp; ");"</f>
        <v>INSERT INTO Tierpflege (AD_ID, TI_ID, FU_ID, Menge_min, Menge_max, Mahlkategorie) VALUES (44, 29, 4, 4, 5, 2);</v>
      </c>
    </row>
    <row r="49" spans="1:12">
      <c r="A49" s="40" t="s">
        <v>37</v>
      </c>
      <c r="B49" s="16">
        <v>45</v>
      </c>
      <c r="C49" s="18">
        <v>30</v>
      </c>
      <c r="D49" s="199">
        <v>4</v>
      </c>
      <c r="E49" s="199">
        <v>15</v>
      </c>
      <c r="F49" s="199">
        <v>15</v>
      </c>
      <c r="G49" s="154">
        <v>1</v>
      </c>
      <c r="H49" s="154"/>
      <c r="I49" s="18" t="s">
        <v>296</v>
      </c>
      <c r="J49" s="40" t="s">
        <v>116</v>
      </c>
      <c r="L49" s="161" t="str">
        <f ca="1" xml:space="preserve"> "INSERT INTO " &amp; $A$3 &amp; " ("&amp; B$4 &amp; ", " &amp; C$4 &amp; ", " &amp; D$4 &amp; ", " &amp; E$4 &amp; ", " &amp; F$4 &amp; ", "  &amp; G$4 &amp; ") VALUES (" &amp; B49 &amp; ", " &amp; C49 &amp; ", " &amp; D49 &amp; ", " &amp; E49 &amp; ", " &amp; F49 &amp; ", " &amp; G49 &amp; ");"</f>
        <v>INSERT INTO Tierpflege (AD_ID, TI_ID, FU_ID, Menge_min, Menge_max, Mahlkategorie) VALUES (45, 30, 4, 15, 15, 1);</v>
      </c>
    </row>
    <row r="50" spans="1:12">
      <c r="A50" s="40" t="s">
        <v>38</v>
      </c>
      <c r="B50" s="16">
        <v>46</v>
      </c>
      <c r="C50" s="18">
        <v>31</v>
      </c>
      <c r="D50" s="199">
        <v>4</v>
      </c>
      <c r="E50" s="199">
        <v>15</v>
      </c>
      <c r="F50" s="199">
        <v>15</v>
      </c>
      <c r="G50" s="154">
        <v>1</v>
      </c>
      <c r="H50" s="150"/>
      <c r="I50" s="18" t="s">
        <v>296</v>
      </c>
      <c r="J50" s="40" t="s">
        <v>117</v>
      </c>
      <c r="L50" s="161" t="str">
        <f ca="1" xml:space="preserve"> "INSERT INTO " &amp; $A$3 &amp; " ("&amp; B$4 &amp; ", " &amp; C$4 &amp; ", " &amp; D$4 &amp; ", " &amp; E$4 &amp; ", " &amp; F$4 &amp; ", "  &amp; G$4 &amp; ") VALUES (" &amp; B50 &amp; ", " &amp; C50 &amp; ", " &amp; D50 &amp; ", " &amp; E50 &amp; ", " &amp; F50 &amp; ", " &amp; G50 &amp; ");"</f>
        <v>INSERT INTO Tierpflege (AD_ID, TI_ID, FU_ID, Menge_min, Menge_max, Mahlkategorie) VALUES (46, 31, 4, 15, 15, 1);</v>
      </c>
    </row>
    <row r="51" spans="1:12">
      <c r="A51" s="40" t="s">
        <v>39</v>
      </c>
      <c r="B51" s="16">
        <v>47</v>
      </c>
      <c r="C51" s="18">
        <v>32</v>
      </c>
      <c r="D51" s="21">
        <v>4</v>
      </c>
      <c r="E51" s="21">
        <v>15</v>
      </c>
      <c r="F51" s="21">
        <v>15</v>
      </c>
      <c r="G51" s="154">
        <v>1</v>
      </c>
      <c r="H51" s="150"/>
      <c r="I51" s="18" t="s">
        <v>296</v>
      </c>
      <c r="J51" s="40" t="s">
        <v>117</v>
      </c>
      <c r="L51" s="161" t="str">
        <f ca="1" xml:space="preserve"> "INSERT INTO " &amp; $A$3 &amp; " ("&amp; B$4 &amp; ", " &amp; C$4 &amp; ", " &amp; D$4 &amp; ", " &amp; E$4 &amp; ", " &amp; F$4 &amp; ", "  &amp; G$4 &amp; ") VALUES (" &amp; B51 &amp; ", " &amp; C51 &amp; ", " &amp; D51 &amp; ", " &amp; E51 &amp; ", " &amp; F51 &amp; ", " &amp; G51 &amp; ");"</f>
        <v>INSERT INTO Tierpflege (AD_ID, TI_ID, FU_ID, Menge_min, Menge_max, Mahlkategorie) VALUES (47, 32, 4, 15, 15, 1);</v>
      </c>
    </row>
    <row r="52" spans="1:12">
      <c r="A52" s="40" t="s">
        <v>40</v>
      </c>
      <c r="B52" s="16">
        <v>48</v>
      </c>
      <c r="C52" s="18">
        <v>33</v>
      </c>
      <c r="D52" s="199">
        <v>4</v>
      </c>
      <c r="E52" s="199">
        <v>15</v>
      </c>
      <c r="F52" s="199">
        <v>15</v>
      </c>
      <c r="G52" s="154">
        <v>1</v>
      </c>
      <c r="H52" s="150"/>
      <c r="I52" s="18" t="s">
        <v>296</v>
      </c>
      <c r="J52" s="40" t="s">
        <v>117</v>
      </c>
      <c r="L52" s="161" t="str">
        <f ca="1" xml:space="preserve"> "INSERT INTO " &amp; $A$3 &amp; " ("&amp; B$4 &amp; ", " &amp; C$4 &amp; ", " &amp; D$4 &amp; ", " &amp; E$4 &amp; ", " &amp; F$4 &amp; ", "  &amp; G$4 &amp; ") VALUES (" &amp; B52 &amp; ", " &amp; C52 &amp; ", " &amp; D52 &amp; ", " &amp; E52 &amp; ", " &amp; F52 &amp; ", " &amp; G52 &amp; ");"</f>
        <v>INSERT INTO Tierpflege (AD_ID, TI_ID, FU_ID, Menge_min, Menge_max, Mahlkategorie) VALUES (48, 33, 4, 15, 15, 1);</v>
      </c>
    </row>
    <row r="53" spans="1:12">
      <c r="A53" s="40" t="s">
        <v>183</v>
      </c>
      <c r="B53" s="16">
        <v>49</v>
      </c>
      <c r="C53" s="18">
        <v>34</v>
      </c>
      <c r="D53" s="18">
        <v>1</v>
      </c>
      <c r="E53" s="18">
        <v>1</v>
      </c>
      <c r="F53" s="18">
        <v>1</v>
      </c>
      <c r="G53" s="18">
        <v>1</v>
      </c>
      <c r="H53" s="18"/>
      <c r="I53" s="18" t="s">
        <v>297</v>
      </c>
      <c r="J53" s="40" t="s">
        <v>265</v>
      </c>
      <c r="L53" s="161" t="str">
        <f ca="1" xml:space="preserve"> "INSERT INTO " &amp; $A$3 &amp; " ("&amp; B$4 &amp; ", " &amp; C$4 &amp; ", " &amp; D$4 &amp; ", " &amp; E$4 &amp; ", " &amp; F$4 &amp; ", "  &amp; G$4 &amp; ") VALUES (" &amp; B53 &amp; ", " &amp; C53 &amp; ", " &amp; D53 &amp; ", " &amp; E53 &amp; ", " &amp; F53 &amp; ", " &amp; G53 &amp; ");"</f>
        <v>INSERT INTO Tierpflege (AD_ID, TI_ID, FU_ID, Menge_min, Menge_max, Mahlkategorie) VALUES (49, 34, 1, 1, 1, 1);</v>
      </c>
    </row>
    <row r="54" spans="1:12">
      <c r="A54" s="40" t="s">
        <v>183</v>
      </c>
      <c r="B54" s="16">
        <v>50</v>
      </c>
      <c r="C54" s="18">
        <v>34</v>
      </c>
      <c r="D54" s="18">
        <v>2</v>
      </c>
      <c r="E54" s="18">
        <v>1</v>
      </c>
      <c r="F54" s="18">
        <v>1</v>
      </c>
      <c r="G54" s="18">
        <v>3</v>
      </c>
      <c r="H54" s="18"/>
      <c r="I54" s="18" t="s">
        <v>297</v>
      </c>
      <c r="J54" s="40" t="s">
        <v>265</v>
      </c>
      <c r="L54" s="161" t="str">
        <f ca="1" xml:space="preserve"> "INSERT INTO " &amp; $A$3 &amp; " ("&amp; B$4 &amp; ", " &amp; C$4 &amp; ", " &amp; D$4 &amp; ", " &amp; E$4 &amp; ", " &amp; F$4 &amp; ", "  &amp; G$4 &amp; ") VALUES (" &amp; B54 &amp; ", " &amp; C54 &amp; ", " &amp; D54 &amp; ", " &amp; E54 &amp; ", " &amp; F54 &amp; ", " &amp; G54 &amp; ");"</f>
        <v>INSERT INTO Tierpflege (AD_ID, TI_ID, FU_ID, Menge_min, Menge_max, Mahlkategorie) VALUES (50, 34, 2, 1, 1, 3);</v>
      </c>
    </row>
    <row r="55" spans="1:12">
      <c r="A55" s="40" t="s">
        <v>184</v>
      </c>
      <c r="B55" s="16">
        <v>51</v>
      </c>
      <c r="C55" s="18">
        <v>35</v>
      </c>
      <c r="D55" s="18">
        <v>1</v>
      </c>
      <c r="E55" s="18">
        <v>1</v>
      </c>
      <c r="F55" s="18">
        <v>1</v>
      </c>
      <c r="G55" s="18">
        <v>1</v>
      </c>
      <c r="H55" s="18"/>
      <c r="I55" s="18" t="s">
        <v>297</v>
      </c>
      <c r="J55" s="40" t="s">
        <v>81</v>
      </c>
      <c r="L55" s="161" t="str">
        <f ca="1" xml:space="preserve"> "INSERT INTO " &amp; $A$3 &amp; " ("&amp; B$4 &amp; ", " &amp; C$4 &amp; ", " &amp; D$4 &amp; ", " &amp; E$4 &amp; ", " &amp; F$4 &amp; ", "  &amp; G$4 &amp; ") VALUES (" &amp; B55 &amp; ", " &amp; C55 &amp; ", " &amp; D55 &amp; ", " &amp; E55 &amp; ", " &amp; F55 &amp; ", " &amp; G55 &amp; ");"</f>
        <v>INSERT INTO Tierpflege (AD_ID, TI_ID, FU_ID, Menge_min, Menge_max, Mahlkategorie) VALUES (51, 35, 1, 1, 1, 1);</v>
      </c>
    </row>
    <row r="56" spans="1:12">
      <c r="A56" s="40" t="s">
        <v>184</v>
      </c>
      <c r="B56" s="16">
        <v>52</v>
      </c>
      <c r="C56" s="18">
        <v>35</v>
      </c>
      <c r="D56" s="18">
        <v>2</v>
      </c>
      <c r="E56" s="18">
        <v>1</v>
      </c>
      <c r="F56" s="18">
        <v>1</v>
      </c>
      <c r="G56" s="18">
        <v>3</v>
      </c>
      <c r="H56" s="18"/>
      <c r="I56" s="18" t="s">
        <v>297</v>
      </c>
      <c r="J56" s="40" t="s">
        <v>81</v>
      </c>
      <c r="L56" s="161" t="str">
        <f ca="1" xml:space="preserve"> "INSERT INTO " &amp; $A$3 &amp; " ("&amp; B$4 &amp; ", " &amp; C$4 &amp; ", " &amp; D$4 &amp; ", " &amp; E$4 &amp; ", " &amp; F$4 &amp; ", "  &amp; G$4 &amp; ") VALUES (" &amp; B56 &amp; ", " &amp; C56 &amp; ", " &amp; D56 &amp; ", " &amp; E56 &amp; ", " &amp; F56 &amp; ", " &amp; G56 &amp; ");"</f>
        <v>INSERT INTO Tierpflege (AD_ID, TI_ID, FU_ID, Menge_min, Menge_max, Mahlkategorie) VALUES (52, 35, 2, 1, 1, 3);</v>
      </c>
    </row>
    <row r="57" spans="1:12">
      <c r="A57" s="40" t="s">
        <v>75</v>
      </c>
      <c r="B57" s="16">
        <v>53</v>
      </c>
      <c r="C57" s="18">
        <v>36</v>
      </c>
      <c r="D57" s="199">
        <v>10</v>
      </c>
      <c r="E57" s="199">
        <v>1</v>
      </c>
      <c r="F57" s="199">
        <v>1</v>
      </c>
      <c r="G57" s="18">
        <v>3</v>
      </c>
      <c r="H57" s="18"/>
      <c r="I57" s="18" t="s">
        <v>297</v>
      </c>
      <c r="J57" s="40" t="s">
        <v>261</v>
      </c>
      <c r="L57" s="161" t="str">
        <f ca="1" xml:space="preserve"> "INSERT INTO " &amp; $A$3 &amp; " ("&amp; B$4 &amp; ", " &amp; C$4 &amp; ", " &amp; D$4 &amp; ", " &amp; E$4 &amp; ", " &amp; F$4 &amp; ", "  &amp; G$4 &amp; ") VALUES (" &amp; B57 &amp; ", " &amp; C57 &amp; ", " &amp; D57 &amp; ", " &amp; E57 &amp; ", " &amp; F57 &amp; ", " &amp; G57 &amp; ");"</f>
        <v>INSERT INTO Tierpflege (AD_ID, TI_ID, FU_ID, Menge_min, Menge_max, Mahlkategorie) VALUES (53, 36, 10, 1, 1, 3);</v>
      </c>
    </row>
    <row r="58" spans="1:12">
      <c r="A58" s="40" t="s">
        <v>75</v>
      </c>
      <c r="B58" s="16">
        <v>54</v>
      </c>
      <c r="C58" s="18">
        <v>36</v>
      </c>
      <c r="D58" s="199">
        <v>4</v>
      </c>
      <c r="E58" s="199">
        <v>1</v>
      </c>
      <c r="F58" s="199">
        <v>2</v>
      </c>
      <c r="G58" s="154">
        <v>1</v>
      </c>
      <c r="H58" s="18"/>
      <c r="I58" s="18" t="s">
        <v>297</v>
      </c>
      <c r="J58" s="40" t="s">
        <v>261</v>
      </c>
      <c r="L58" s="161" t="str">
        <f ca="1" xml:space="preserve"> "INSERT INTO " &amp; $A$3 &amp; " ("&amp; B$4 &amp; ", " &amp; C$4 &amp; ", " &amp; D$4 &amp; ", " &amp; E$4 &amp; ", " &amp; F$4 &amp; ", "  &amp; G$4 &amp; ") VALUES (" &amp; B58 &amp; ", " &amp; C58 &amp; ", " &amp; D58 &amp; ", " &amp; E58 &amp; ", " &amp; F58 &amp; ", " &amp; G58 &amp; ");"</f>
        <v>INSERT INTO Tierpflege (AD_ID, TI_ID, FU_ID, Menge_min, Menge_max, Mahlkategorie) VALUES (54, 36, 4, 1, 2, 1);</v>
      </c>
    </row>
    <row r="59" spans="1:12">
      <c r="A59" s="40" t="s">
        <v>186</v>
      </c>
      <c r="B59" s="16">
        <v>55</v>
      </c>
      <c r="C59" s="18">
        <v>37</v>
      </c>
      <c r="D59" s="199">
        <v>7</v>
      </c>
      <c r="E59" s="199">
        <v>1</v>
      </c>
      <c r="F59" s="199">
        <v>1</v>
      </c>
      <c r="G59" s="154">
        <v>1</v>
      </c>
      <c r="H59" s="18"/>
      <c r="I59" s="18" t="s">
        <v>297</v>
      </c>
      <c r="J59" s="40" t="s">
        <v>81</v>
      </c>
      <c r="L59" s="161" t="str">
        <f ca="1" xml:space="preserve"> "INSERT INTO " &amp; $A$3 &amp; " ("&amp; B$4 &amp; ", " &amp; C$4 &amp; ", " &amp; D$4 &amp; ", " &amp; E$4 &amp; ", " &amp; F$4 &amp; ", "  &amp; G$4 &amp; ") VALUES (" &amp; B59 &amp; ", " &amp; C59 &amp; ", " &amp; D59 &amp; ", " &amp; E59 &amp; ", " &amp; F59 &amp; ", " &amp; G59 &amp; ");"</f>
        <v>INSERT INTO Tierpflege (AD_ID, TI_ID, FU_ID, Menge_min, Menge_max, Mahlkategorie) VALUES (55, 37, 7, 1, 1, 1);</v>
      </c>
    </row>
    <row r="60" spans="1:12">
      <c r="A60" s="40" t="s">
        <v>188</v>
      </c>
      <c r="B60" s="16">
        <v>56</v>
      </c>
      <c r="C60" s="18">
        <v>38</v>
      </c>
      <c r="D60" s="21">
        <v>4</v>
      </c>
      <c r="E60" s="21">
        <v>3</v>
      </c>
      <c r="F60" s="21">
        <v>3</v>
      </c>
      <c r="G60" s="154">
        <v>1</v>
      </c>
      <c r="H60" s="18"/>
      <c r="I60" s="18" t="s">
        <v>297</v>
      </c>
      <c r="J60" s="40" t="s">
        <v>81</v>
      </c>
      <c r="L60" s="161" t="str">
        <f ca="1" xml:space="preserve"> "INSERT INTO " &amp; $A$3 &amp; " ("&amp; B$4 &amp; ", " &amp; C$4 &amp; ", " &amp; D$4 &amp; ", " &amp; E$4 &amp; ", " &amp; F$4 &amp; ", "  &amp; G$4 &amp; ") VALUES (" &amp; B60 &amp; ", " &amp; C60 &amp; ", " &amp; D60 &amp; ", " &amp; E60 &amp; ", " &amp; F60 &amp; ", " &amp; G60 &amp; ");"</f>
        <v>INSERT INTO Tierpflege (AD_ID, TI_ID, FU_ID, Menge_min, Menge_max, Mahlkategorie) VALUES (56, 38, 4, 3, 3, 1);</v>
      </c>
    </row>
    <row r="61" spans="1:12">
      <c r="A61" s="40" t="s">
        <v>189</v>
      </c>
      <c r="B61" s="16">
        <v>57</v>
      </c>
      <c r="C61" s="18">
        <v>39</v>
      </c>
      <c r="D61" s="199">
        <v>4</v>
      </c>
      <c r="E61" s="199">
        <v>3</v>
      </c>
      <c r="F61" s="199">
        <v>3</v>
      </c>
      <c r="G61" s="154">
        <v>1</v>
      </c>
      <c r="H61" s="18"/>
      <c r="I61" s="18" t="s">
        <v>297</v>
      </c>
      <c r="J61" s="40" t="s">
        <v>81</v>
      </c>
      <c r="L61" s="161" t="str">
        <f ca="1" xml:space="preserve"> "INSERT INTO " &amp; $A$3 &amp; " ("&amp; B$4 &amp; ", " &amp; C$4 &amp; ", " &amp; D$4 &amp; ", " &amp; E$4 &amp; ", " &amp; F$4 &amp; ", "  &amp; G$4 &amp; ") VALUES (" &amp; B61 &amp; ", " &amp; C61 &amp; ", " &amp; D61 &amp; ", " &amp; E61 &amp; ", " &amp; F61 &amp; ", " &amp; G61 &amp; ");"</f>
        <v>INSERT INTO Tierpflege (AD_ID, TI_ID, FU_ID, Menge_min, Menge_max, Mahlkategorie) VALUES (57, 39, 4, 3, 3, 1);</v>
      </c>
    </row>
    <row r="62" spans="1:12">
      <c r="A62" s="40" t="s">
        <v>190</v>
      </c>
      <c r="B62" s="16">
        <v>58</v>
      </c>
      <c r="C62" s="18">
        <v>40</v>
      </c>
      <c r="D62" s="199">
        <v>4</v>
      </c>
      <c r="E62" s="199">
        <v>3</v>
      </c>
      <c r="F62" s="199">
        <v>3</v>
      </c>
      <c r="G62" s="154">
        <v>1</v>
      </c>
      <c r="H62" s="18"/>
      <c r="I62" s="18" t="s">
        <v>297</v>
      </c>
      <c r="J62" s="40" t="s">
        <v>81</v>
      </c>
      <c r="L62" s="161" t="str">
        <f ca="1" xml:space="preserve"> "INSERT INTO " &amp; $A$3 &amp; " ("&amp; B$4 &amp; ", " &amp; C$4 &amp; ", " &amp; D$4 &amp; ", " &amp; E$4 &amp; ", " &amp; F$4 &amp; ", "  &amp; G$4 &amp; ") VALUES (" &amp; B62 &amp; ", " &amp; C62 &amp; ", " &amp; D62 &amp; ", " &amp; E62 &amp; ", " &amp; F62 &amp; ", " &amp; G62 &amp; ");"</f>
        <v>INSERT INTO Tierpflege (AD_ID, TI_ID, FU_ID, Menge_min, Menge_max, Mahlkategorie) VALUES (58, 40, 4, 3, 3, 1);</v>
      </c>
    </row>
    <row r="63" spans="1:12">
      <c r="A63" s="40" t="s">
        <v>191</v>
      </c>
      <c r="B63" s="16">
        <v>59</v>
      </c>
      <c r="C63" s="18">
        <v>41</v>
      </c>
      <c r="D63" s="21">
        <v>4</v>
      </c>
      <c r="E63" s="21">
        <v>5</v>
      </c>
      <c r="F63" s="21">
        <v>8</v>
      </c>
      <c r="G63" s="154">
        <v>1</v>
      </c>
      <c r="H63" s="18"/>
      <c r="I63" s="18" t="s">
        <v>297</v>
      </c>
      <c r="J63" s="40" t="s">
        <v>81</v>
      </c>
      <c r="L63" s="161" t="str">
        <f ca="1" xml:space="preserve"> "INSERT INTO " &amp; $A$3 &amp; " ("&amp; B$4 &amp; ", " &amp; C$4 &amp; ", " &amp; D$4 &amp; ", " &amp; E$4 &amp; ", " &amp; F$4 &amp; ", "  &amp; G$4 &amp; ") VALUES (" &amp; B63 &amp; ", " &amp; C63 &amp; ", " &amp; D63 &amp; ", " &amp; E63 &amp; ", " &amp; F63 &amp; ", " &amp; G63 &amp; ");"</f>
        <v>INSERT INTO Tierpflege (AD_ID, TI_ID, FU_ID, Menge_min, Menge_max, Mahlkategorie) VALUES (59, 41, 4, 5, 8, 1);</v>
      </c>
    </row>
    <row r="64" spans="1:12">
      <c r="A64" s="40" t="s">
        <v>268</v>
      </c>
      <c r="B64" s="16">
        <v>60</v>
      </c>
      <c r="C64" s="18">
        <v>44</v>
      </c>
      <c r="D64" s="18">
        <v>8</v>
      </c>
      <c r="E64" s="18">
        <v>1</v>
      </c>
      <c r="F64" s="18">
        <v>1</v>
      </c>
      <c r="G64" s="18">
        <v>1</v>
      </c>
      <c r="H64" s="18"/>
      <c r="I64" s="18" t="s">
        <v>297</v>
      </c>
      <c r="J64" s="40" t="s">
        <v>81</v>
      </c>
      <c r="L64" s="161" t="str">
        <f ca="1" xml:space="preserve"> "INSERT INTO " &amp; $A$3 &amp; " ("&amp; B$4 &amp; ", " &amp; C$4 &amp; ", " &amp; D$4 &amp; ", " &amp; E$4 &amp; ", " &amp; F$4 &amp; ", "  &amp; G$4 &amp; ") VALUES (" &amp; B64 &amp; ", " &amp; C64 &amp; ", " &amp; D64 &amp; ", " &amp; E64 &amp; ", " &amp; F64 &amp; ", " &amp; G64 &amp; ");"</f>
        <v>INSERT INTO Tierpflege (AD_ID, TI_ID, FU_ID, Menge_min, Menge_max, Mahlkategorie) VALUES (60, 44, 8, 1, 1, 1);</v>
      </c>
    </row>
    <row r="65" spans="1:12">
      <c r="A65" s="39" t="s">
        <v>8</v>
      </c>
      <c r="B65" s="16">
        <v>61</v>
      </c>
      <c r="C65" s="16">
        <v>1</v>
      </c>
      <c r="D65" s="18"/>
      <c r="E65" s="18"/>
      <c r="F65" s="18"/>
      <c r="G65" s="18"/>
      <c r="H65" s="93"/>
      <c r="I65" s="93" t="s">
        <v>297</v>
      </c>
      <c r="J65" s="156" t="s">
        <v>81</v>
      </c>
      <c r="L65" s="161" t="str">
        <f ca="1" xml:space="preserve"> "INSERT INTO " &amp; $A$3 &amp; " ("&amp; B$4 &amp; ", " &amp; C$4 &amp; ", " &amp; D$4 &amp; ", " &amp; E$4 &amp; ", " &amp; F$4 &amp; ", "  &amp; G$4 &amp; ") VALUES (" &amp; B65 &amp; ", " &amp; C65 &amp; ", " &amp; D65 &amp; ", " &amp; E65 &amp; ", " &amp; F65 &amp; ", " &amp; G65 &amp; ");"</f>
        <v>INSERT INTO Tierpflege (AD_ID, TI_ID, FU_ID, Menge_min, Menge_max, Mahlkategorie) VALUES (61, 1, , , , );</v>
      </c>
    </row>
    <row r="66" spans="1:12">
      <c r="A66" s="39" t="s">
        <v>9</v>
      </c>
      <c r="B66" s="16">
        <v>62</v>
      </c>
      <c r="C66" s="18">
        <v>2</v>
      </c>
      <c r="D66" s="18"/>
      <c r="E66" s="18"/>
      <c r="F66" s="18"/>
      <c r="G66" s="18"/>
      <c r="H66" s="93"/>
      <c r="I66" s="93" t="s">
        <v>296</v>
      </c>
      <c r="J66" s="156" t="s">
        <v>79</v>
      </c>
      <c r="L66" s="161" t="str">
        <f ca="1" xml:space="preserve"> "INSERT INTO " &amp; $A$3 &amp; " ("&amp; B$4 &amp; ", " &amp; C$4 &amp; ", " &amp; D$4 &amp; ", " &amp; E$4 &amp; ", " &amp; F$4 &amp; ", "  &amp; G$4 &amp; ") VALUES (" &amp; B66 &amp; ", " &amp; C66 &amp; ", " &amp; D66 &amp; ", " &amp; E66 &amp; ", " &amp; F66 &amp; ", " &amp; G66 &amp; ");"</f>
        <v>INSERT INTO Tierpflege (AD_ID, TI_ID, FU_ID, Menge_min, Menge_max, Mahlkategorie) VALUES (62, 2, , , , );</v>
      </c>
    </row>
    <row r="67" spans="1:12">
      <c r="A67" s="39" t="s">
        <v>10</v>
      </c>
      <c r="B67" s="16">
        <v>63</v>
      </c>
      <c r="C67" s="18">
        <v>3</v>
      </c>
      <c r="D67" s="18"/>
      <c r="E67" s="18"/>
      <c r="F67" s="18"/>
      <c r="G67" s="18"/>
      <c r="H67" s="93"/>
      <c r="I67" s="93"/>
      <c r="J67" s="156"/>
      <c r="L67" s="161" t="str">
        <f ca="1" xml:space="preserve"> "INSERT INTO " &amp; $A$3 &amp; " ("&amp; B$4 &amp; ", " &amp; C$4 &amp; ", " &amp; D$4 &amp; ", " &amp; E$4 &amp; ", " &amp; F$4 &amp; ", "  &amp; G$4 &amp; ") VALUES (" &amp; B67 &amp; ", " &amp; C67 &amp; ", " &amp; D67 &amp; ", " &amp; E67 &amp; ", " &amp; F67 &amp; ", " &amp; G67 &amp; ");"</f>
        <v>INSERT INTO Tierpflege (AD_ID, TI_ID, FU_ID, Menge_min, Menge_max, Mahlkategorie) VALUES (63, 3, , , , );</v>
      </c>
    </row>
    <row r="68" spans="1:12">
      <c r="A68" s="39" t="s">
        <v>11</v>
      </c>
      <c r="B68" s="16">
        <v>64</v>
      </c>
      <c r="C68" s="18">
        <v>4</v>
      </c>
      <c r="D68" s="18"/>
      <c r="E68" s="18"/>
      <c r="F68" s="18"/>
      <c r="G68" s="18"/>
      <c r="H68" s="93"/>
      <c r="I68" s="93"/>
      <c r="J68" s="156"/>
      <c r="L68" s="161" t="str">
        <f ca="1" xml:space="preserve"> "INSERT INTO " &amp; $A$3 &amp; " ("&amp; B$4 &amp; ", " &amp; C$4 &amp; ", " &amp; D$4 &amp; ", " &amp; E$4 &amp; ", " &amp; F$4 &amp; ", "  &amp; G$4 &amp; ") VALUES (" &amp; B68 &amp; ", " &amp; C68 &amp; ", " &amp; D68 &amp; ", " &amp; E68 &amp; ", " &amp; F68 &amp; ", " &amp; G68 &amp; ");"</f>
        <v>INSERT INTO Tierpflege (AD_ID, TI_ID, FU_ID, Menge_min, Menge_max, Mahlkategorie) VALUES (64, 4, , , , );</v>
      </c>
    </row>
    <row r="69" spans="1:12">
      <c r="A69" s="39" t="s">
        <v>12</v>
      </c>
      <c r="B69" s="16">
        <v>65</v>
      </c>
      <c r="C69" s="18">
        <v>5</v>
      </c>
      <c r="D69" s="18"/>
      <c r="E69" s="18"/>
      <c r="F69" s="18"/>
      <c r="G69" s="18"/>
      <c r="H69" s="93"/>
      <c r="I69" s="93"/>
      <c r="J69" s="156"/>
      <c r="L69" s="161" t="str">
        <f ca="1" xml:space="preserve"> "INSERT INTO " &amp; $A$3 &amp; " ("&amp; B$4 &amp; ", " &amp; C$4 &amp; ", " &amp; D$4 &amp; ", " &amp; E$4 &amp; ", " &amp; F$4 &amp; ", "  &amp; G$4 &amp; ") VALUES (" &amp; B69 &amp; ", " &amp; C69 &amp; ", " &amp; D69 &amp; ", " &amp; E69 &amp; ", " &amp; F69 &amp; ", " &amp; G69 &amp; ");"</f>
        <v>INSERT INTO Tierpflege (AD_ID, TI_ID, FU_ID, Menge_min, Menge_max, Mahlkategorie) VALUES (65, 5, , , , );</v>
      </c>
    </row>
    <row r="70" spans="1:12">
      <c r="A70" s="39" t="s">
        <v>16</v>
      </c>
      <c r="B70" s="16">
        <v>66</v>
      </c>
      <c r="C70" s="18">
        <v>9</v>
      </c>
      <c r="D70" s="18"/>
      <c r="E70" s="18"/>
      <c r="F70" s="18"/>
      <c r="G70" s="18"/>
      <c r="H70" s="93"/>
      <c r="I70" s="93"/>
      <c r="J70" s="156"/>
      <c r="L70" s="161" t="str">
        <f ca="1" xml:space="preserve"> "INSERT INTO " &amp; $A$3 &amp; " ("&amp; B$4 &amp; ", " &amp; C$4 &amp; ", " &amp; D$4 &amp; ", " &amp; E$4 &amp; ", " &amp; F$4 &amp; ", "  &amp; G$4 &amp; ") VALUES (" &amp; B70 &amp; ", " &amp; C70 &amp; ", " &amp; D70 &amp; ", " &amp; E70 &amp; ", " &amp; F70 &amp; ", " &amp; G70 &amp; ");"</f>
        <v>INSERT INTO Tierpflege (AD_ID, TI_ID, FU_ID, Menge_min, Menge_max, Mahlkategorie) VALUES (66, 9, , , , );</v>
      </c>
    </row>
    <row r="71" spans="1:12">
      <c r="A71" s="39" t="s">
        <v>25</v>
      </c>
      <c r="B71" s="16">
        <v>67</v>
      </c>
      <c r="C71" s="18">
        <v>18</v>
      </c>
      <c r="D71" s="18">
        <v>8</v>
      </c>
      <c r="E71" s="18">
        <v>1</v>
      </c>
      <c r="F71" s="18">
        <v>1</v>
      </c>
      <c r="G71" s="18">
        <v>1</v>
      </c>
      <c r="H71" s="18"/>
      <c r="I71" s="18"/>
      <c r="J71" s="40"/>
      <c r="L71" s="161" t="str">
        <f ca="1" xml:space="preserve"> "INSERT INTO " &amp; $A$3 &amp; " ("&amp; B$4 &amp; ", " &amp; C$4 &amp; ", " &amp; D$4 &amp; ", " &amp; E$4 &amp; ", " &amp; F$4 &amp; ", "  &amp; G$4 &amp; ") VALUES (" &amp; B71 &amp; ", " &amp; C71 &amp; ", " &amp; D71 &amp; ", " &amp; E71 &amp; ", " &amp; F71 &amp; ", " &amp; G71 &amp; ");"</f>
        <v>INSERT INTO Tierpflege (AD_ID, TI_ID, FU_ID, Menge_min, Menge_max, Mahlkategorie) VALUES (67, 18, 8, 1, 1, 1);</v>
      </c>
    </row>
    <row r="72" spans="1:12">
      <c r="A72" s="39" t="s">
        <v>26</v>
      </c>
      <c r="B72" s="16">
        <v>68</v>
      </c>
      <c r="C72" s="18">
        <v>19</v>
      </c>
      <c r="D72" s="18">
        <v>8</v>
      </c>
      <c r="E72" s="18">
        <v>1</v>
      </c>
      <c r="F72" s="18">
        <v>1</v>
      </c>
      <c r="G72" s="18">
        <v>1</v>
      </c>
      <c r="H72" s="18"/>
      <c r="I72" s="18"/>
      <c r="J72" s="40"/>
      <c r="L72" s="161" t="str">
        <f ca="1" xml:space="preserve"> "INSERT INTO " &amp; $A$3 &amp; " ("&amp; B$4 &amp; ", " &amp; C$4 &amp; ", " &amp; D$4 &amp; ", " &amp; E$4 &amp; ", " &amp; F$4 &amp; ", "  &amp; G$4 &amp; ") VALUES (" &amp; B72 &amp; ", " &amp; C72 &amp; ", " &amp; D72 &amp; ", " &amp; E72 &amp; ", " &amp; F72 &amp; ", " &amp; G72 &amp; ");"</f>
        <v>INSERT INTO Tierpflege (AD_ID, TI_ID, FU_ID, Menge_min, Menge_max, Mahlkategorie) VALUES (68, 19, 8, 1, 1, 1);</v>
      </c>
    </row>
    <row r="73" spans="1:12">
      <c r="A73" s="40" t="s">
        <v>107</v>
      </c>
      <c r="B73" s="16">
        <v>69</v>
      </c>
      <c r="C73" s="18">
        <v>42</v>
      </c>
      <c r="D73" s="18"/>
      <c r="E73" s="18"/>
      <c r="F73" s="18"/>
      <c r="G73" s="18"/>
      <c r="H73" s="93"/>
      <c r="I73" s="93"/>
      <c r="J73" s="156"/>
      <c r="L73" s="161" t="str">
        <f ca="1" xml:space="preserve"> "INSERT INTO " &amp; $A$3 &amp; " ("&amp; B$4 &amp; ", " &amp; C$4 &amp; ", " &amp; D$4 &amp; ", " &amp; E$4 &amp; ", " &amp; F$4 &amp; ", "  &amp; G$4 &amp; ") VALUES (" &amp; B73 &amp; ", " &amp; C73 &amp; ", " &amp; D73 &amp; ", " &amp; E73 &amp; ", " &amp; F73 &amp; ", " &amp; G73 &amp; ");"</f>
        <v>INSERT INTO Tierpflege (AD_ID, TI_ID, FU_ID, Menge_min, Menge_max, Mahlkategorie) VALUES (69, 42, , , , );</v>
      </c>
    </row>
    <row r="74" spans="1:12">
      <c r="A74" s="40" t="s">
        <v>266</v>
      </c>
      <c r="B74" s="16">
        <v>70</v>
      </c>
      <c r="C74" s="18">
        <v>43</v>
      </c>
      <c r="D74" s="18"/>
      <c r="E74" s="18"/>
      <c r="F74" s="18"/>
      <c r="G74" s="18"/>
      <c r="H74" s="93"/>
      <c r="I74" s="93"/>
      <c r="J74" s="156"/>
      <c r="L74" s="161" t="str">
        <f ca="1" xml:space="preserve"> "INSERT INTO " &amp; $A$3 &amp; " ("&amp; B$4 &amp; ", " &amp; C$4 &amp; ", " &amp; D$4 &amp; ", " &amp; E$4 &amp; ", " &amp; F$4 &amp; ", "  &amp; G$4 &amp; ") VALUES (" &amp; B74 &amp; ", " &amp; C74 &amp; ", " &amp; D74 &amp; ", " &amp; E74 &amp; ", " &amp; F74 &amp; ", " &amp; G74 &amp; ");"</f>
        <v>INSERT INTO Tierpflege (AD_ID, TI_ID, FU_ID, Menge_min, Menge_max, Mahlkategorie) VALUES (70, 43, , , , );</v>
      </c>
    </row>
    <row r="75" spans="1:12" ht="21.5" thickBot="1"/>
    <row r="76" spans="1:12" ht="21.5" thickBot="1">
      <c r="A76" s="5" t="s">
        <v>105</v>
      </c>
      <c r="C76" s="44" t="s">
        <v>120</v>
      </c>
      <c r="D76" s="45" t="s">
        <v>88</v>
      </c>
      <c r="E76" s="151" t="s">
        <v>263</v>
      </c>
      <c r="F76" s="147"/>
      <c r="G76" s="147"/>
      <c r="H76" s="147"/>
      <c r="I76" s="147"/>
    </row>
    <row r="77" spans="1:12">
      <c r="C77" s="16">
        <v>1</v>
      </c>
      <c r="D77" s="17" t="s">
        <v>78</v>
      </c>
      <c r="E77" s="103"/>
      <c r="F77" s="147"/>
      <c r="G77" s="147"/>
      <c r="H77" s="147"/>
      <c r="I77" s="147"/>
    </row>
    <row r="78" spans="1:12">
      <c r="A78" s="5" t="s">
        <v>355</v>
      </c>
      <c r="C78" s="18">
        <f>C77+1</f>
        <v>2</v>
      </c>
      <c r="D78" s="19" t="s">
        <v>264</v>
      </c>
      <c r="E78" s="103"/>
      <c r="F78" s="147"/>
      <c r="G78" s="147"/>
      <c r="H78" s="147"/>
      <c r="I78" s="147"/>
    </row>
    <row r="79" spans="1:12">
      <c r="C79" s="18">
        <f t="shared" ref="C79:C87" si="0">C78+1</f>
        <v>3</v>
      </c>
      <c r="D79" s="19" t="s">
        <v>99</v>
      </c>
      <c r="E79" s="103"/>
      <c r="F79" s="147"/>
      <c r="G79" s="147"/>
      <c r="H79" s="147"/>
      <c r="I79" s="147"/>
    </row>
    <row r="80" spans="1:12">
      <c r="C80" s="18">
        <f t="shared" si="0"/>
        <v>4</v>
      </c>
      <c r="D80" s="19" t="s">
        <v>79</v>
      </c>
      <c r="E80" s="103"/>
      <c r="F80" s="147"/>
      <c r="G80" s="147"/>
      <c r="H80" s="147"/>
      <c r="I80" s="147"/>
    </row>
    <row r="81" spans="3:9">
      <c r="C81" s="18">
        <f t="shared" si="0"/>
        <v>5</v>
      </c>
      <c r="D81" s="19" t="s">
        <v>116</v>
      </c>
      <c r="E81" s="103"/>
      <c r="F81" s="147"/>
      <c r="G81" s="147"/>
      <c r="H81" s="147"/>
      <c r="I81" s="147"/>
    </row>
    <row r="82" spans="3:9">
      <c r="C82" s="18">
        <f t="shared" si="0"/>
        <v>6</v>
      </c>
      <c r="D82" s="19" t="s">
        <v>117</v>
      </c>
      <c r="E82" s="103"/>
      <c r="F82" s="147"/>
      <c r="G82" s="147"/>
      <c r="H82" s="147"/>
      <c r="I82" s="147"/>
    </row>
    <row r="83" spans="3:9">
      <c r="C83" s="18">
        <f t="shared" si="0"/>
        <v>7</v>
      </c>
      <c r="D83" s="19" t="s">
        <v>118</v>
      </c>
      <c r="E83" s="103"/>
      <c r="F83" s="147"/>
      <c r="G83" s="147"/>
      <c r="H83" s="147"/>
      <c r="I83" s="147"/>
    </row>
    <row r="84" spans="3:9">
      <c r="C84" s="18">
        <f t="shared" si="0"/>
        <v>8</v>
      </c>
      <c r="D84" s="19" t="s">
        <v>81</v>
      </c>
      <c r="E84" s="103"/>
      <c r="F84" s="147"/>
      <c r="G84" s="147"/>
      <c r="H84" s="147"/>
      <c r="I84" s="147"/>
    </row>
    <row r="85" spans="3:9">
      <c r="C85" s="18">
        <f t="shared" si="0"/>
        <v>9</v>
      </c>
      <c r="D85" s="19" t="s">
        <v>80</v>
      </c>
      <c r="E85" s="103"/>
      <c r="F85" s="147"/>
      <c r="G85" s="147"/>
      <c r="H85" s="147"/>
      <c r="I85" s="147"/>
    </row>
    <row r="86" spans="3:9">
      <c r="C86" s="18">
        <f t="shared" si="0"/>
        <v>10</v>
      </c>
      <c r="D86" s="19" t="s">
        <v>261</v>
      </c>
      <c r="E86" s="103"/>
    </row>
    <row r="87" spans="3:9">
      <c r="C87" s="18">
        <f t="shared" si="0"/>
        <v>11</v>
      </c>
      <c r="D87" s="19" t="s">
        <v>265</v>
      </c>
    </row>
  </sheetData>
  <sortState xmlns:xlrd2="http://schemas.microsoft.com/office/spreadsheetml/2017/richdata2" ref="A5:J74">
    <sortCondition ref="B5:B74"/>
  </sortState>
  <pageMargins left="0.25" right="0.25" top="0.75" bottom="0.75" header="0.3" footer="0.3"/>
  <pageSetup paperSize="9" scale="4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6A6E-51DE-704D-A0DB-358F1F664BE4}">
  <sheetPr>
    <pageSetUpPr fitToPage="1"/>
  </sheetPr>
  <dimension ref="A1:F39"/>
  <sheetViews>
    <sheetView zoomScaleNormal="100" workbookViewId="0">
      <selection activeCell="F5" sqref="F5:F14"/>
    </sheetView>
  </sheetViews>
  <sheetFormatPr baseColWidth="10" defaultColWidth="10.83203125" defaultRowHeight="21"/>
  <cols>
    <col min="1" max="1" width="25" style="6" bestFit="1" customWidth="1"/>
    <col min="2" max="2" width="24" style="6" bestFit="1" customWidth="1"/>
    <col min="3" max="3" width="10.83203125" style="5" bestFit="1" customWidth="1"/>
    <col min="4" max="4" width="10.83203125" style="5" customWidth="1"/>
    <col min="5" max="5" width="31.5" bestFit="1" customWidth="1"/>
    <col min="6" max="6" width="53" bestFit="1" customWidth="1"/>
  </cols>
  <sheetData>
    <row r="1" spans="1:6">
      <c r="A1" s="4" t="s">
        <v>64</v>
      </c>
    </row>
    <row r="2" spans="1:6" ht="21.5" thickBot="1"/>
    <row r="3" spans="1:6" ht="21.5" thickBot="1">
      <c r="A3" s="142" t="str">
        <f ca="1">RIGHT(CELL("dateiname",A1),LEN(CELL("dateiname",A1))-FIND("]",CELL("dateiname",A1)))</f>
        <v>Terrariumpflege</v>
      </c>
      <c r="B3" s="7"/>
      <c r="C3" s="8"/>
      <c r="D3" s="8"/>
    </row>
    <row r="4" spans="1:6" ht="21.5" thickBot="1">
      <c r="A4" s="9" t="s">
        <v>332</v>
      </c>
      <c r="B4" s="11" t="s">
        <v>306</v>
      </c>
      <c r="C4" s="15"/>
      <c r="D4" s="210" t="s">
        <v>333</v>
      </c>
      <c r="E4" s="210" t="s">
        <v>396</v>
      </c>
    </row>
    <row r="5" spans="1:6">
      <c r="A5" s="16">
        <v>101</v>
      </c>
      <c r="B5" s="16">
        <v>1</v>
      </c>
      <c r="C5" s="17"/>
      <c r="D5" s="191">
        <v>4</v>
      </c>
      <c r="E5" s="210" t="s">
        <v>99</v>
      </c>
      <c r="F5" s="161" t="str">
        <f ca="1" xml:space="preserve"> "INSERT INTO " &amp; $A$3 &amp; " (" &amp; A$4 &amp; ", " &amp; B$4 &amp; ") VALUES (" &amp; A5 &amp; ", " &amp; B5 &amp;  ");"</f>
        <v>INSERT INTO Terrariumpflege (AD_ID, TR_ID) VALUES (101, 1);</v>
      </c>
    </row>
    <row r="6" spans="1:6">
      <c r="A6" s="18">
        <v>102</v>
      </c>
      <c r="B6" s="16">
        <v>1</v>
      </c>
      <c r="C6" s="19"/>
      <c r="D6" s="191">
        <v>5</v>
      </c>
      <c r="E6" s="210" t="s">
        <v>256</v>
      </c>
      <c r="F6" s="161" t="str">
        <f t="shared" ref="F6:F14" ca="1" si="0" xml:space="preserve"> "INSERT INTO " &amp; $A$3 &amp; " (" &amp; A$4 &amp; ", " &amp; B$4 &amp; ") VALUES (" &amp; A6 &amp; ", " &amp; B6 &amp;  ");"</f>
        <v>INSERT INTO Terrariumpflege (AD_ID, TR_ID) VALUES (102, 1);</v>
      </c>
    </row>
    <row r="7" spans="1:6">
      <c r="A7" s="16">
        <v>103</v>
      </c>
      <c r="B7" s="18">
        <v>1</v>
      </c>
      <c r="C7" s="19"/>
      <c r="D7" s="191">
        <v>6</v>
      </c>
      <c r="E7" s="210" t="s">
        <v>100</v>
      </c>
      <c r="F7" s="161" t="str">
        <f t="shared" ca="1" si="0"/>
        <v>INSERT INTO Terrariumpflege (AD_ID, TR_ID) VALUES (103, 1);</v>
      </c>
    </row>
    <row r="8" spans="1:6">
      <c r="A8" s="18">
        <v>104</v>
      </c>
      <c r="B8" s="16">
        <v>1</v>
      </c>
      <c r="C8" s="19"/>
      <c r="D8" s="191">
        <v>7</v>
      </c>
      <c r="E8" s="210" t="s">
        <v>240</v>
      </c>
      <c r="F8" s="161" t="str">
        <f t="shared" ca="1" si="0"/>
        <v>INSERT INTO Terrariumpflege (AD_ID, TR_ID) VALUES (104, 1);</v>
      </c>
    </row>
    <row r="9" spans="1:6">
      <c r="A9" s="16">
        <v>105</v>
      </c>
      <c r="B9" s="18">
        <v>1</v>
      </c>
      <c r="C9" s="19"/>
      <c r="D9" s="191">
        <v>8</v>
      </c>
      <c r="E9" s="210" t="s">
        <v>243</v>
      </c>
      <c r="F9" s="161" t="str">
        <f t="shared" ca="1" si="0"/>
        <v>INSERT INTO Terrariumpflege (AD_ID, TR_ID) VALUES (105, 1);</v>
      </c>
    </row>
    <row r="10" spans="1:6">
      <c r="A10" s="18">
        <v>106</v>
      </c>
      <c r="B10" s="16">
        <v>1</v>
      </c>
      <c r="C10" s="19"/>
      <c r="D10" s="191">
        <v>9</v>
      </c>
      <c r="E10" s="210" t="s">
        <v>363</v>
      </c>
      <c r="F10" s="161" t="str">
        <f t="shared" ca="1" si="0"/>
        <v>INSERT INTO Terrariumpflege (AD_ID, TR_ID) VALUES (106, 1);</v>
      </c>
    </row>
    <row r="11" spans="1:6">
      <c r="A11" s="16">
        <v>107</v>
      </c>
      <c r="B11" s="18">
        <v>1</v>
      </c>
      <c r="C11" s="19"/>
      <c r="D11" s="191">
        <v>10</v>
      </c>
      <c r="E11" s="210" t="s">
        <v>364</v>
      </c>
      <c r="F11" s="161" t="str">
        <f t="shared" ca="1" si="0"/>
        <v>INSERT INTO Terrariumpflege (AD_ID, TR_ID) VALUES (107, 1);</v>
      </c>
    </row>
    <row r="12" spans="1:6">
      <c r="A12" s="18">
        <v>108</v>
      </c>
      <c r="B12" s="16">
        <v>1</v>
      </c>
      <c r="C12" s="19"/>
      <c r="D12" s="191">
        <v>11</v>
      </c>
      <c r="E12" s="210" t="s">
        <v>365</v>
      </c>
      <c r="F12" s="161" t="str">
        <f t="shared" ca="1" si="0"/>
        <v>INSERT INTO Terrariumpflege (AD_ID, TR_ID) VALUES (108, 1);</v>
      </c>
    </row>
    <row r="13" spans="1:6">
      <c r="A13" s="16">
        <v>109</v>
      </c>
      <c r="B13" s="18">
        <v>1</v>
      </c>
      <c r="C13" s="19"/>
      <c r="D13" s="191">
        <v>12</v>
      </c>
      <c r="E13" s="210" t="s">
        <v>247</v>
      </c>
      <c r="F13" s="161" t="str">
        <f t="shared" ca="1" si="0"/>
        <v>INSERT INTO Terrariumpflege (AD_ID, TR_ID) VALUES (109, 1);</v>
      </c>
    </row>
    <row r="14" spans="1:6">
      <c r="A14" s="18">
        <v>110</v>
      </c>
      <c r="B14" s="16">
        <v>1</v>
      </c>
      <c r="C14" s="19"/>
      <c r="D14" s="191">
        <v>18</v>
      </c>
      <c r="E14" s="210" t="s">
        <v>255</v>
      </c>
      <c r="F14" s="161" t="str">
        <f t="shared" ca="1" si="0"/>
        <v>INSERT INTO Terrariumpflege (AD_ID, TR_ID) VALUES (110, 1);</v>
      </c>
    </row>
    <row r="15" spans="1:6">
      <c r="A15" s="18"/>
      <c r="B15" s="18"/>
      <c r="C15" s="19"/>
      <c r="D15" s="17"/>
    </row>
    <row r="16" spans="1:6">
      <c r="A16" s="18"/>
      <c r="B16" s="18"/>
      <c r="C16" s="19"/>
      <c r="D16" s="17"/>
    </row>
    <row r="17" spans="1:4">
      <c r="A17" s="18"/>
      <c r="B17" s="18"/>
      <c r="C17" s="19"/>
      <c r="D17" s="17"/>
    </row>
    <row r="18" spans="1:4">
      <c r="A18" s="18"/>
      <c r="B18" s="18"/>
      <c r="C18" s="19"/>
      <c r="D18" s="17"/>
    </row>
    <row r="19" spans="1:4">
      <c r="A19" s="18"/>
      <c r="B19" s="18"/>
      <c r="C19" s="19"/>
      <c r="D19" s="103"/>
    </row>
    <row r="20" spans="1:4">
      <c r="A20" s="18"/>
      <c r="B20" s="16"/>
      <c r="C20" s="19"/>
      <c r="D20" s="103"/>
    </row>
    <row r="21" spans="1:4">
      <c r="A21" s="18"/>
      <c r="B21" s="16"/>
      <c r="C21" s="19"/>
      <c r="D21" s="103"/>
    </row>
    <row r="22" spans="1:4">
      <c r="A22" s="18"/>
      <c r="B22" s="18"/>
      <c r="C22" s="19"/>
      <c r="D22" s="103"/>
    </row>
    <row r="23" spans="1:4">
      <c r="A23" s="18"/>
      <c r="B23" s="18"/>
      <c r="C23" s="19"/>
      <c r="D23" s="103"/>
    </row>
    <row r="24" spans="1:4">
      <c r="A24" s="18"/>
      <c r="B24" s="21"/>
      <c r="C24" s="20"/>
      <c r="D24" s="20"/>
    </row>
    <row r="25" spans="1:4">
      <c r="A25" s="18"/>
      <c r="B25" s="21"/>
      <c r="C25" s="20"/>
      <c r="D25" s="20"/>
    </row>
    <row r="26" spans="1:4">
      <c r="A26" s="18"/>
      <c r="B26" s="21"/>
      <c r="C26" s="20"/>
      <c r="D26" s="20"/>
    </row>
    <row r="27" spans="1:4">
      <c r="A27" s="18"/>
      <c r="B27" s="21"/>
      <c r="C27" s="20"/>
      <c r="D27" s="20"/>
    </row>
    <row r="28" spans="1:4">
      <c r="A28" s="18"/>
      <c r="B28" s="21"/>
      <c r="C28" s="20"/>
      <c r="D28" s="20"/>
    </row>
    <row r="29" spans="1:4">
      <c r="A29" s="18"/>
      <c r="B29" s="21"/>
      <c r="C29" s="20"/>
      <c r="D29" s="20"/>
    </row>
    <row r="30" spans="1:4">
      <c r="A30" s="18"/>
      <c r="B30" s="21"/>
      <c r="C30" s="20"/>
      <c r="D30" s="20"/>
    </row>
    <row r="31" spans="1:4">
      <c r="A31" s="18"/>
      <c r="B31" s="21"/>
      <c r="C31" s="20"/>
      <c r="D31" s="20"/>
    </row>
    <row r="32" spans="1:4">
      <c r="A32" s="18"/>
      <c r="B32" s="21"/>
      <c r="C32" s="20"/>
      <c r="D32" s="20"/>
    </row>
    <row r="33" spans="1:4">
      <c r="A33" s="18"/>
      <c r="B33" s="21"/>
      <c r="C33" s="20"/>
      <c r="D33" s="20"/>
    </row>
    <row r="34" spans="1:4">
      <c r="A34" s="18"/>
      <c r="B34" s="21"/>
      <c r="C34" s="20"/>
      <c r="D34" s="20"/>
    </row>
    <row r="35" spans="1:4">
      <c r="A35" s="18"/>
      <c r="B35" s="21"/>
      <c r="C35" s="20"/>
      <c r="D35" s="20"/>
    </row>
    <row r="36" spans="1:4">
      <c r="A36" s="18"/>
      <c r="B36" s="21"/>
      <c r="C36" s="20"/>
      <c r="D36" s="20"/>
    </row>
    <row r="37" spans="1:4">
      <c r="A37" s="18"/>
      <c r="B37" s="21"/>
      <c r="C37" s="20"/>
      <c r="D37" s="20"/>
    </row>
    <row r="38" spans="1:4">
      <c r="A38" s="18"/>
      <c r="B38" s="21"/>
      <c r="C38" s="20"/>
      <c r="D38" s="20"/>
    </row>
    <row r="39" spans="1:4">
      <c r="A39" s="18"/>
      <c r="B39" s="21"/>
      <c r="C39" s="20"/>
      <c r="D39" s="20"/>
    </row>
  </sheetData>
  <pageMargins left="0.7" right="0.7" top="0.78740157499999996" bottom="0.78740157499999996" header="0.3" footer="0.3"/>
  <pageSetup paperSize="9"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6DF8-3F58-4342-9407-BDCE41D0E75C}">
  <dimension ref="A1:H71"/>
  <sheetViews>
    <sheetView workbookViewId="0">
      <pane ySplit="4" topLeftCell="A5" activePane="bottomLeft" state="frozen"/>
      <selection pane="bottomLeft" activeCell="C5" sqref="C5:C43"/>
    </sheetView>
  </sheetViews>
  <sheetFormatPr baseColWidth="10" defaultRowHeight="15.5"/>
  <cols>
    <col min="1" max="1" width="27.1640625" bestFit="1" customWidth="1"/>
    <col min="2" max="2" width="23" customWidth="1"/>
    <col min="3" max="3" width="28.6640625" style="202" bestFit="1" customWidth="1"/>
    <col min="4" max="4" width="12.83203125" style="227" customWidth="1"/>
    <col min="5" max="5" width="65.1640625" bestFit="1" customWidth="1"/>
    <col min="6" max="6" width="24" bestFit="1" customWidth="1"/>
    <col min="7" max="7" width="31.33203125" bestFit="1" customWidth="1"/>
    <col min="8" max="8" width="21.1640625" bestFit="1" customWidth="1"/>
  </cols>
  <sheetData>
    <row r="1" spans="1:8" ht="21">
      <c r="A1" s="4" t="s">
        <v>68</v>
      </c>
      <c r="B1" t="s">
        <v>334</v>
      </c>
    </row>
    <row r="2" spans="1:8" ht="16" thickBot="1"/>
    <row r="3" spans="1:8" ht="21.5" thickBot="1">
      <c r="A3" s="142" t="str">
        <f ca="1">RIGHT(CELL("dateiname",A1),LEN(CELL("dateiname",A1))-FIND("]",CELL("dateiname",A1)))</f>
        <v>Lagerpflege</v>
      </c>
      <c r="B3" s="158" t="s">
        <v>269</v>
      </c>
    </row>
    <row r="4" spans="1:8" ht="38" customHeight="1" thickBot="1">
      <c r="A4" s="112" t="s">
        <v>332</v>
      </c>
      <c r="B4" s="112" t="s">
        <v>324</v>
      </c>
      <c r="C4" s="202" t="s">
        <v>339</v>
      </c>
      <c r="D4" s="230" t="s">
        <v>338</v>
      </c>
    </row>
    <row r="5" spans="1:8" ht="21">
      <c r="A5" s="63">
        <v>62</v>
      </c>
      <c r="B5" s="63">
        <v>1</v>
      </c>
      <c r="C5" s="203" t="s">
        <v>121</v>
      </c>
      <c r="D5" s="227">
        <v>20</v>
      </c>
      <c r="E5" s="161" t="str">
        <f ca="1" xml:space="preserve"> "INSERT INTO " &amp; $A$3 &amp; " (" &amp; A$4 &amp; ", " &amp; B$4 &amp; ") VALUES (" &amp; A5 &amp; ", " &amp; B5 &amp;  ");"</f>
        <v>INSERT INTO Lagerpflege (AD_ID, VM_ID) VALUES (62, 1);</v>
      </c>
      <c r="F5" s="190"/>
      <c r="G5" s="223"/>
      <c r="H5" s="223"/>
    </row>
    <row r="6" spans="1:8" ht="21">
      <c r="A6" s="65">
        <v>63</v>
      </c>
      <c r="B6" s="65">
        <v>2</v>
      </c>
      <c r="C6" s="204" t="s">
        <v>123</v>
      </c>
      <c r="D6" s="227">
        <v>20</v>
      </c>
      <c r="E6" s="161" t="str">
        <f t="shared" ref="E6:E43" ca="1" si="0" xml:space="preserve"> "INSERT INTO " &amp; $A$3 &amp; " (" &amp; A$4 &amp; ", " &amp; B$4 &amp; ") VALUES (" &amp; A6 &amp; ", " &amp; B6 &amp;  ");"</f>
        <v>INSERT INTO Lagerpflege (AD_ID, VM_ID) VALUES (63, 2);</v>
      </c>
      <c r="F6" s="103"/>
      <c r="G6" s="103"/>
      <c r="H6" s="103"/>
    </row>
    <row r="7" spans="1:8" ht="21">
      <c r="A7" s="65">
        <v>64</v>
      </c>
      <c r="B7" s="65">
        <v>3</v>
      </c>
      <c r="C7" s="204" t="s">
        <v>122</v>
      </c>
      <c r="D7" s="227">
        <v>20</v>
      </c>
      <c r="E7" s="161" t="str">
        <f t="shared" ca="1" si="0"/>
        <v>INSERT INTO Lagerpflege (AD_ID, VM_ID) VALUES (64, 3);</v>
      </c>
      <c r="F7" s="223"/>
      <c r="G7" s="223"/>
      <c r="H7" s="223"/>
    </row>
    <row r="8" spans="1:8" ht="21">
      <c r="A8" s="65">
        <v>65</v>
      </c>
      <c r="B8" s="65">
        <v>4</v>
      </c>
      <c r="C8" s="205" t="s">
        <v>124</v>
      </c>
      <c r="D8" s="227">
        <v>20</v>
      </c>
      <c r="E8" s="161" t="str">
        <f t="shared" ca="1" si="0"/>
        <v>INSERT INTO Lagerpflege (AD_ID, VM_ID) VALUES (65, 4);</v>
      </c>
    </row>
    <row r="9" spans="1:8" ht="21">
      <c r="A9" s="65">
        <v>66</v>
      </c>
      <c r="B9" s="65">
        <v>5</v>
      </c>
      <c r="C9" s="205" t="s">
        <v>125</v>
      </c>
      <c r="D9" s="227">
        <v>20</v>
      </c>
      <c r="E9" s="161" t="str">
        <f t="shared" ca="1" si="0"/>
        <v>INSERT INTO Lagerpflege (AD_ID, VM_ID) VALUES (66, 5);</v>
      </c>
    </row>
    <row r="10" spans="1:8" ht="21">
      <c r="A10" s="65">
        <v>67</v>
      </c>
      <c r="B10" s="65">
        <v>6</v>
      </c>
      <c r="C10" s="205" t="s">
        <v>126</v>
      </c>
      <c r="D10" s="227">
        <v>20</v>
      </c>
      <c r="E10" s="161" t="str">
        <f t="shared" ca="1" si="0"/>
        <v>INSERT INTO Lagerpflege (AD_ID, VM_ID) VALUES (67, 6);</v>
      </c>
    </row>
    <row r="11" spans="1:8" ht="21">
      <c r="A11" s="65">
        <v>68</v>
      </c>
      <c r="B11" s="65">
        <v>7</v>
      </c>
      <c r="C11" s="205" t="s">
        <v>127</v>
      </c>
      <c r="D11" s="227">
        <v>20</v>
      </c>
      <c r="E11" s="161" t="str">
        <f t="shared" ca="1" si="0"/>
        <v>INSERT INTO Lagerpflege (AD_ID, VM_ID) VALUES (68, 7);</v>
      </c>
    </row>
    <row r="12" spans="1:8" ht="21">
      <c r="A12" s="65">
        <v>69</v>
      </c>
      <c r="B12" s="65">
        <v>8</v>
      </c>
      <c r="C12" s="205" t="s">
        <v>128</v>
      </c>
      <c r="D12" s="227">
        <v>20</v>
      </c>
      <c r="E12" s="161" t="str">
        <f t="shared" ca="1" si="0"/>
        <v>INSERT INTO Lagerpflege (AD_ID, VM_ID) VALUES (69, 8);</v>
      </c>
    </row>
    <row r="13" spans="1:8" ht="21.5" thickBot="1">
      <c r="A13" s="67">
        <v>70</v>
      </c>
      <c r="B13" s="67">
        <v>9</v>
      </c>
      <c r="C13" s="206" t="s">
        <v>129</v>
      </c>
      <c r="D13" s="227">
        <v>20</v>
      </c>
      <c r="E13" s="161" t="str">
        <f t="shared" ca="1" si="0"/>
        <v>INSERT INTO Lagerpflege (AD_ID, VM_ID) VALUES (70, 9);</v>
      </c>
      <c r="F13" s="103"/>
      <c r="G13" s="103"/>
      <c r="H13" s="93"/>
    </row>
    <row r="14" spans="1:8" ht="21">
      <c r="A14" s="63">
        <v>71</v>
      </c>
      <c r="B14" s="63">
        <v>10</v>
      </c>
      <c r="C14" s="207" t="s">
        <v>130</v>
      </c>
      <c r="D14" s="227">
        <v>18</v>
      </c>
      <c r="E14" s="161" t="str">
        <f t="shared" ca="1" si="0"/>
        <v>INSERT INTO Lagerpflege (AD_ID, VM_ID) VALUES (71, 10);</v>
      </c>
      <c r="F14" s="103"/>
      <c r="G14" s="103"/>
      <c r="H14" s="93"/>
    </row>
    <row r="15" spans="1:8" ht="21">
      <c r="A15" s="65">
        <v>72</v>
      </c>
      <c r="B15" s="65">
        <v>11</v>
      </c>
      <c r="C15" s="208" t="s">
        <v>131</v>
      </c>
      <c r="D15" s="227">
        <v>18</v>
      </c>
      <c r="E15" s="161" t="str">
        <f t="shared" ca="1" si="0"/>
        <v>INSERT INTO Lagerpflege (AD_ID, VM_ID) VALUES (72, 11);</v>
      </c>
      <c r="F15" s="103"/>
      <c r="G15" s="103"/>
      <c r="H15" s="233"/>
    </row>
    <row r="16" spans="1:8" ht="21">
      <c r="A16" s="65">
        <v>73</v>
      </c>
      <c r="B16" s="65">
        <v>12</v>
      </c>
      <c r="C16" s="208" t="s">
        <v>132</v>
      </c>
      <c r="D16" s="227">
        <v>18</v>
      </c>
      <c r="E16" s="161" t="str">
        <f t="shared" ca="1" si="0"/>
        <v>INSERT INTO Lagerpflege (AD_ID, VM_ID) VALUES (73, 12);</v>
      </c>
      <c r="F16" s="103"/>
      <c r="G16" s="103"/>
      <c r="H16" s="234"/>
    </row>
    <row r="17" spans="1:8" ht="21">
      <c r="A17" s="65">
        <v>74</v>
      </c>
      <c r="B17" s="65">
        <v>13</v>
      </c>
      <c r="C17" s="208" t="s">
        <v>135</v>
      </c>
      <c r="D17" s="227">
        <v>18</v>
      </c>
      <c r="E17" s="161" t="str">
        <f t="shared" ca="1" si="0"/>
        <v>INSERT INTO Lagerpflege (AD_ID, VM_ID) VALUES (74, 13);</v>
      </c>
      <c r="F17" s="103"/>
      <c r="G17" s="103"/>
      <c r="H17" s="93"/>
    </row>
    <row r="18" spans="1:8" ht="21">
      <c r="A18" s="65">
        <v>75</v>
      </c>
      <c r="B18" s="65">
        <v>14</v>
      </c>
      <c r="C18" s="208" t="s">
        <v>134</v>
      </c>
      <c r="D18" s="227">
        <v>18</v>
      </c>
      <c r="E18" s="161" t="str">
        <f t="shared" ca="1" si="0"/>
        <v>INSERT INTO Lagerpflege (AD_ID, VM_ID) VALUES (75, 14);</v>
      </c>
      <c r="F18" s="103"/>
      <c r="G18" s="103"/>
      <c r="H18" s="93"/>
    </row>
    <row r="19" spans="1:8" ht="21.5" thickBot="1">
      <c r="A19" s="73">
        <v>76</v>
      </c>
      <c r="B19" s="73">
        <v>15</v>
      </c>
      <c r="C19" s="209" t="s">
        <v>133</v>
      </c>
      <c r="D19" s="227">
        <v>18</v>
      </c>
      <c r="E19" s="161" t="str">
        <f t="shared" ca="1" si="0"/>
        <v>INSERT INTO Lagerpflege (AD_ID, VM_ID) VALUES (76, 15);</v>
      </c>
    </row>
    <row r="20" spans="1:8" ht="21">
      <c r="A20" s="63">
        <v>77</v>
      </c>
      <c r="B20" s="211">
        <v>16</v>
      </c>
      <c r="C20" s="203" t="s">
        <v>141</v>
      </c>
      <c r="D20" s="227">
        <v>21</v>
      </c>
      <c r="E20" s="161" t="str">
        <f t="shared" ca="1" si="0"/>
        <v>INSERT INTO Lagerpflege (AD_ID, VM_ID) VALUES (77, 16);</v>
      </c>
    </row>
    <row r="21" spans="1:8" ht="21">
      <c r="A21" s="65">
        <v>78</v>
      </c>
      <c r="B21" s="212">
        <v>17</v>
      </c>
      <c r="C21" s="205" t="s">
        <v>142</v>
      </c>
      <c r="D21" s="227">
        <v>21</v>
      </c>
      <c r="E21" s="161" t="str">
        <f t="shared" ca="1" si="0"/>
        <v>INSERT INTO Lagerpflege (AD_ID, VM_ID) VALUES (78, 17);</v>
      </c>
    </row>
    <row r="22" spans="1:8" ht="21">
      <c r="A22" s="65">
        <v>79</v>
      </c>
      <c r="B22" s="212">
        <v>18</v>
      </c>
      <c r="C22" s="205" t="s">
        <v>143</v>
      </c>
      <c r="D22" s="227">
        <v>21</v>
      </c>
      <c r="E22" s="161" t="str">
        <f t="shared" ca="1" si="0"/>
        <v>INSERT INTO Lagerpflege (AD_ID, VM_ID) VALUES (79, 18);</v>
      </c>
    </row>
    <row r="23" spans="1:8" ht="21">
      <c r="A23" s="65">
        <v>80</v>
      </c>
      <c r="B23" s="212">
        <v>19</v>
      </c>
      <c r="C23" s="205" t="s">
        <v>144</v>
      </c>
      <c r="D23" s="227">
        <v>21</v>
      </c>
      <c r="E23" s="161" t="str">
        <f t="shared" ca="1" si="0"/>
        <v>INSERT INTO Lagerpflege (AD_ID, VM_ID) VALUES (80, 19);</v>
      </c>
    </row>
    <row r="24" spans="1:8" ht="21.5" thickBot="1">
      <c r="A24" s="67">
        <v>81</v>
      </c>
      <c r="B24" s="213">
        <v>20</v>
      </c>
      <c r="C24" s="216" t="s">
        <v>152</v>
      </c>
      <c r="D24" s="227">
        <v>21</v>
      </c>
      <c r="E24" s="161" t="str">
        <f t="shared" ca="1" si="0"/>
        <v>INSERT INTO Lagerpflege (AD_ID, VM_ID) VALUES (81, 20);</v>
      </c>
    </row>
    <row r="25" spans="1:8" ht="21">
      <c r="A25" s="63">
        <v>82</v>
      </c>
      <c r="B25" s="211">
        <v>21</v>
      </c>
      <c r="C25" s="217" t="s">
        <v>161</v>
      </c>
      <c r="D25" s="227">
        <v>18</v>
      </c>
      <c r="E25" s="161" t="str">
        <f t="shared" ca="1" si="0"/>
        <v>INSERT INTO Lagerpflege (AD_ID, VM_ID) VALUES (82, 21);</v>
      </c>
    </row>
    <row r="26" spans="1:8" ht="21">
      <c r="A26" s="65">
        <v>83</v>
      </c>
      <c r="B26" s="212">
        <v>22</v>
      </c>
      <c r="C26" s="218" t="s">
        <v>162</v>
      </c>
      <c r="D26" s="227">
        <v>18</v>
      </c>
      <c r="E26" s="161" t="str">
        <f t="shared" ca="1" si="0"/>
        <v>INSERT INTO Lagerpflege (AD_ID, VM_ID) VALUES (83, 22);</v>
      </c>
    </row>
    <row r="27" spans="1:8" ht="21">
      <c r="A27" s="65">
        <v>84</v>
      </c>
      <c r="B27" s="212">
        <v>23</v>
      </c>
      <c r="C27" s="219" t="s">
        <v>163</v>
      </c>
      <c r="D27" s="227">
        <v>18</v>
      </c>
      <c r="E27" s="161" t="str">
        <f t="shared" ca="1" si="0"/>
        <v>INSERT INTO Lagerpflege (AD_ID, VM_ID) VALUES (84, 23);</v>
      </c>
    </row>
    <row r="28" spans="1:8" ht="21">
      <c r="A28" s="65">
        <v>85</v>
      </c>
      <c r="B28" s="214">
        <v>24</v>
      </c>
      <c r="C28" s="219" t="s">
        <v>196</v>
      </c>
      <c r="D28" s="227">
        <v>18</v>
      </c>
      <c r="E28" s="161" t="str">
        <f t="shared" ca="1" si="0"/>
        <v>INSERT INTO Lagerpflege (AD_ID, VM_ID) VALUES (85, 24);</v>
      </c>
    </row>
    <row r="29" spans="1:8" ht="21">
      <c r="A29" s="65">
        <v>86</v>
      </c>
      <c r="B29" s="214">
        <v>25</v>
      </c>
      <c r="C29" s="220" t="s">
        <v>195</v>
      </c>
      <c r="D29" s="227">
        <v>18</v>
      </c>
      <c r="E29" s="161" t="str">
        <f t="shared" ca="1" si="0"/>
        <v>INSERT INTO Lagerpflege (AD_ID, VM_ID) VALUES (86, 25);</v>
      </c>
    </row>
    <row r="30" spans="1:8" ht="21.5" thickBot="1">
      <c r="A30" s="67">
        <v>87</v>
      </c>
      <c r="B30" s="213">
        <v>26</v>
      </c>
      <c r="C30" s="206" t="s">
        <v>176</v>
      </c>
      <c r="D30" s="227">
        <v>19</v>
      </c>
      <c r="E30" s="161" t="str">
        <f t="shared" ca="1" si="0"/>
        <v>INSERT INTO Lagerpflege (AD_ID, VM_ID) VALUES (87, 26);</v>
      </c>
    </row>
    <row r="31" spans="1:8" ht="21">
      <c r="A31" s="63">
        <v>88</v>
      </c>
      <c r="B31" s="211">
        <v>27</v>
      </c>
      <c r="C31" s="217" t="s">
        <v>170</v>
      </c>
      <c r="D31" s="227">
        <v>18</v>
      </c>
      <c r="E31" s="161" t="str">
        <f t="shared" ca="1" si="0"/>
        <v>INSERT INTO Lagerpflege (AD_ID, VM_ID) VALUES (88, 27);</v>
      </c>
    </row>
    <row r="32" spans="1:8" ht="21">
      <c r="A32" s="65">
        <v>89</v>
      </c>
      <c r="B32" s="212">
        <v>28</v>
      </c>
      <c r="C32" s="219" t="s">
        <v>171</v>
      </c>
      <c r="D32" s="227">
        <v>18</v>
      </c>
      <c r="E32" s="161" t="str">
        <f t="shared" ca="1" si="0"/>
        <v>INSERT INTO Lagerpflege (AD_ID, VM_ID) VALUES (89, 28);</v>
      </c>
    </row>
    <row r="33" spans="1:5" ht="21">
      <c r="A33" s="65">
        <v>90</v>
      </c>
      <c r="B33" s="212">
        <v>29</v>
      </c>
      <c r="C33" s="219" t="s">
        <v>172</v>
      </c>
      <c r="D33" s="227">
        <v>18</v>
      </c>
      <c r="E33" s="161" t="str">
        <f t="shared" ca="1" si="0"/>
        <v>INSERT INTO Lagerpflege (AD_ID, VM_ID) VALUES (90, 29);</v>
      </c>
    </row>
    <row r="34" spans="1:5" ht="21.5" thickBot="1">
      <c r="A34" s="73">
        <v>91</v>
      </c>
      <c r="B34" s="214">
        <v>30</v>
      </c>
      <c r="C34" s="218" t="s">
        <v>167</v>
      </c>
      <c r="D34" s="227">
        <v>18</v>
      </c>
      <c r="E34" s="161" t="str">
        <f t="shared" ca="1" si="0"/>
        <v>INSERT INTO Lagerpflege (AD_ID, VM_ID) VALUES (91, 30);</v>
      </c>
    </row>
    <row r="35" spans="1:5" ht="21">
      <c r="A35" s="63">
        <v>92</v>
      </c>
      <c r="B35" s="116">
        <v>31</v>
      </c>
      <c r="C35" s="221" t="s">
        <v>204</v>
      </c>
      <c r="D35" s="227">
        <v>21</v>
      </c>
      <c r="E35" s="161" t="str">
        <f t="shared" ca="1" si="0"/>
        <v>INSERT INTO Lagerpflege (AD_ID, VM_ID) VALUES (92, 31);</v>
      </c>
    </row>
    <row r="36" spans="1:5" ht="21">
      <c r="A36" s="65">
        <v>93</v>
      </c>
      <c r="B36" s="18">
        <v>32</v>
      </c>
      <c r="C36" s="222" t="s">
        <v>216</v>
      </c>
      <c r="D36" s="227">
        <v>18</v>
      </c>
      <c r="E36" s="161" t="str">
        <f t="shared" ca="1" si="0"/>
        <v>INSERT INTO Lagerpflege (AD_ID, VM_ID) VALUES (93, 32);</v>
      </c>
    </row>
    <row r="37" spans="1:5" ht="21">
      <c r="A37" s="65">
        <v>94</v>
      </c>
      <c r="B37" s="18">
        <v>33</v>
      </c>
      <c r="C37" s="205" t="s">
        <v>210</v>
      </c>
      <c r="D37" s="227">
        <v>18</v>
      </c>
      <c r="E37" s="161" t="str">
        <f t="shared" ca="1" si="0"/>
        <v>INSERT INTO Lagerpflege (AD_ID, VM_ID) VALUES (94, 33);</v>
      </c>
    </row>
    <row r="38" spans="1:5" ht="21">
      <c r="A38" s="65">
        <v>95</v>
      </c>
      <c r="B38" s="18">
        <v>34</v>
      </c>
      <c r="C38" s="205" t="s">
        <v>213</v>
      </c>
      <c r="D38" s="227">
        <v>18</v>
      </c>
      <c r="E38" s="161" t="str">
        <f t="shared" ca="1" si="0"/>
        <v>INSERT INTO Lagerpflege (AD_ID, VM_ID) VALUES (95, 34);</v>
      </c>
    </row>
    <row r="39" spans="1:5" ht="21">
      <c r="A39" s="65">
        <v>96</v>
      </c>
      <c r="B39" s="18">
        <v>35</v>
      </c>
      <c r="C39" s="222" t="s">
        <v>217</v>
      </c>
      <c r="D39" s="227">
        <v>18</v>
      </c>
      <c r="E39" s="161" t="str">
        <f t="shared" ca="1" si="0"/>
        <v>INSERT INTO Lagerpflege (AD_ID, VM_ID) VALUES (96, 35);</v>
      </c>
    </row>
    <row r="40" spans="1:5" ht="21">
      <c r="A40" s="65">
        <v>97</v>
      </c>
      <c r="B40" s="18">
        <v>36</v>
      </c>
      <c r="C40" s="222" t="s">
        <v>218</v>
      </c>
      <c r="D40" s="227">
        <v>18</v>
      </c>
      <c r="E40" s="161" t="str">
        <f t="shared" ca="1" si="0"/>
        <v>INSERT INTO Lagerpflege (AD_ID, VM_ID) VALUES (97, 36);</v>
      </c>
    </row>
    <row r="41" spans="1:5" ht="21">
      <c r="A41" s="65">
        <v>98</v>
      </c>
      <c r="B41" s="18">
        <v>37</v>
      </c>
      <c r="C41" s="222" t="s">
        <v>223</v>
      </c>
      <c r="D41" s="227">
        <v>18</v>
      </c>
      <c r="E41" s="161" t="str">
        <f t="shared" ca="1" si="0"/>
        <v>INSERT INTO Lagerpflege (AD_ID, VM_ID) VALUES (98, 37);</v>
      </c>
    </row>
    <row r="42" spans="1:5" ht="21">
      <c r="A42" s="65">
        <v>99</v>
      </c>
      <c r="B42" s="18">
        <v>38</v>
      </c>
      <c r="C42" s="222" t="s">
        <v>225</v>
      </c>
      <c r="D42" s="227">
        <v>18</v>
      </c>
      <c r="E42" s="161" t="str">
        <f t="shared" ca="1" si="0"/>
        <v>INSERT INTO Lagerpflege (AD_ID, VM_ID) VALUES (99, 38);</v>
      </c>
    </row>
    <row r="43" spans="1:5" ht="21">
      <c r="A43" s="65">
        <v>100</v>
      </c>
      <c r="B43" s="18">
        <v>39</v>
      </c>
      <c r="C43" s="222" t="s">
        <v>229</v>
      </c>
      <c r="D43" s="227">
        <v>18</v>
      </c>
      <c r="E43" s="161" t="str">
        <f t="shared" ca="1" si="0"/>
        <v>INSERT INTO Lagerpflege (AD_ID, VM_ID) VALUES (100, 39);</v>
      </c>
    </row>
    <row r="44" spans="1:5" ht="21.5" thickBot="1">
      <c r="A44" s="67"/>
      <c r="B44" s="231"/>
      <c r="C44" s="232"/>
      <c r="E44" s="161"/>
    </row>
    <row r="45" spans="1:5" ht="21">
      <c r="E45" s="93"/>
    </row>
    <row r="46" spans="1:5" ht="21">
      <c r="E46" s="93"/>
    </row>
    <row r="47" spans="1:5" ht="21">
      <c r="E47" s="93"/>
    </row>
    <row r="48" spans="1:5" ht="21">
      <c r="E48" s="93"/>
    </row>
    <row r="49" spans="5:5" ht="21">
      <c r="E49" s="93"/>
    </row>
    <row r="50" spans="5:5" ht="21">
      <c r="E50" s="93"/>
    </row>
    <row r="51" spans="5:5" ht="21">
      <c r="E51" s="93"/>
    </row>
    <row r="52" spans="5:5" ht="21">
      <c r="E52" s="93"/>
    </row>
    <row r="53" spans="5:5" ht="21">
      <c r="E53" s="93"/>
    </row>
    <row r="54" spans="5:5" ht="21">
      <c r="E54" s="93"/>
    </row>
    <row r="55" spans="5:5" ht="21">
      <c r="E55" s="93"/>
    </row>
    <row r="56" spans="5:5" ht="21">
      <c r="E56" s="93"/>
    </row>
    <row r="57" spans="5:5" ht="21">
      <c r="E57" s="93"/>
    </row>
    <row r="58" spans="5:5" ht="21">
      <c r="E58" s="93"/>
    </row>
    <row r="59" spans="5:5" ht="21">
      <c r="E59" s="93"/>
    </row>
    <row r="60" spans="5:5" ht="21">
      <c r="E60" s="93"/>
    </row>
    <row r="61" spans="5:5" ht="21">
      <c r="E61" s="93"/>
    </row>
    <row r="62" spans="5:5" ht="21">
      <c r="E62" s="93"/>
    </row>
    <row r="63" spans="5:5" ht="21">
      <c r="E63" s="93"/>
    </row>
    <row r="64" spans="5:5" ht="21">
      <c r="E64" s="93"/>
    </row>
    <row r="65" spans="5:5" ht="21">
      <c r="E65" s="93"/>
    </row>
    <row r="66" spans="5:5" ht="21">
      <c r="E66" s="93"/>
    </row>
    <row r="67" spans="5:5" ht="21">
      <c r="E67" s="93"/>
    </row>
    <row r="68" spans="5:5" ht="21">
      <c r="E68" s="93"/>
    </row>
    <row r="69" spans="5:5" ht="21">
      <c r="E69" s="93"/>
    </row>
    <row r="70" spans="5:5" ht="21">
      <c r="E70" s="93"/>
    </row>
    <row r="71" spans="5:5" ht="21">
      <c r="E71" s="93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82CA-0644-E848-86A2-BFDAEB3526F9}">
  <dimension ref="A1:A23"/>
  <sheetViews>
    <sheetView zoomScaleNormal="100" workbookViewId="0">
      <selection activeCell="A23" sqref="A23"/>
    </sheetView>
  </sheetViews>
  <sheetFormatPr baseColWidth="10" defaultColWidth="10.83203125" defaultRowHeight="21"/>
  <cols>
    <col min="1" max="1" width="151.1640625" style="5" bestFit="1" customWidth="1"/>
    <col min="3" max="3" width="147" bestFit="1" customWidth="1"/>
  </cols>
  <sheetData>
    <row r="1" spans="1:1">
      <c r="A1" s="2" t="s">
        <v>2</v>
      </c>
    </row>
    <row r="3" spans="1:1">
      <c r="A3" s="5" t="s">
        <v>3</v>
      </c>
    </row>
    <row r="4" spans="1:1">
      <c r="A4" s="5" t="s">
        <v>4</v>
      </c>
    </row>
    <row r="5" spans="1:1">
      <c r="A5" s="5" t="s">
        <v>5</v>
      </c>
    </row>
    <row r="6" spans="1:1">
      <c r="A6" s="5" t="s">
        <v>6</v>
      </c>
    </row>
    <row r="7" spans="1:1">
      <c r="A7" s="5" t="s">
        <v>7</v>
      </c>
    </row>
    <row r="10" spans="1:1">
      <c r="A10" s="5" t="s">
        <v>57</v>
      </c>
    </row>
    <row r="12" spans="1:1">
      <c r="A12" s="5" t="s">
        <v>58</v>
      </c>
    </row>
    <row r="13" spans="1:1">
      <c r="A13" s="5" t="s">
        <v>59</v>
      </c>
    </row>
    <row r="14" spans="1:1">
      <c r="A14" s="5" t="s">
        <v>61</v>
      </c>
    </row>
    <row r="15" spans="1:1">
      <c r="A15" s="5" t="s">
        <v>60</v>
      </c>
    </row>
    <row r="18" spans="1:1">
      <c r="A18" s="5" t="s">
        <v>62</v>
      </c>
    </row>
    <row r="23" spans="1:1">
      <c r="A23" s="160" t="str">
        <f ca="1">CELL("dateiname")</f>
        <v>D:\DBS B\[Datensammlung_220509_2.xlsx]Futter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ED89-A6A4-BB45-90DA-1293457E1533}">
  <dimension ref="A1:I40"/>
  <sheetViews>
    <sheetView zoomScaleNormal="100" workbookViewId="0"/>
  </sheetViews>
  <sheetFormatPr baseColWidth="10" defaultColWidth="10.83203125" defaultRowHeight="21"/>
  <cols>
    <col min="1" max="1" width="17.83203125" style="6" bestFit="1" customWidth="1"/>
    <col min="2" max="2" width="14.33203125" style="5" customWidth="1"/>
    <col min="3" max="3" width="24" style="5" bestFit="1" customWidth="1"/>
    <col min="4" max="4" width="10.1640625" style="6" bestFit="1" customWidth="1"/>
    <col min="5" max="5" width="10.1640625" style="5" customWidth="1"/>
    <col min="6" max="6" width="9.6640625" style="5" bestFit="1" customWidth="1"/>
    <col min="7" max="7" width="6" style="6" bestFit="1" customWidth="1"/>
    <col min="8" max="8" width="8" style="5" bestFit="1" customWidth="1"/>
    <col min="9" max="9" width="10.83203125" style="5" bestFit="1" customWidth="1"/>
    <col min="11" max="11" width="13.5" bestFit="1" customWidth="1"/>
  </cols>
  <sheetData>
    <row r="1" spans="1:9">
      <c r="A1" s="4" t="s">
        <v>64</v>
      </c>
    </row>
    <row r="4" spans="1:9" ht="21.5" thickBot="1">
      <c r="A4" s="7"/>
      <c r="B4" s="8"/>
      <c r="C4" s="8"/>
      <c r="D4" s="7"/>
      <c r="E4" s="8"/>
      <c r="F4" s="8"/>
      <c r="G4" s="7"/>
      <c r="H4" s="8"/>
      <c r="I4" s="8"/>
    </row>
    <row r="5" spans="1:9" ht="21.5" thickBot="1">
      <c r="A5" s="9" t="s">
        <v>65</v>
      </c>
      <c r="B5" s="10"/>
      <c r="C5" s="12"/>
      <c r="D5" s="11"/>
      <c r="E5" s="12"/>
      <c r="F5" s="12"/>
      <c r="G5" s="13"/>
      <c r="H5" s="14"/>
      <c r="I5" s="15"/>
    </row>
    <row r="6" spans="1:9">
      <c r="A6" s="16">
        <v>1</v>
      </c>
      <c r="B6" s="17"/>
      <c r="C6" s="17"/>
      <c r="D6" s="16"/>
      <c r="E6" s="17"/>
      <c r="F6" s="17"/>
      <c r="G6" s="16"/>
      <c r="H6" s="17"/>
      <c r="I6" s="17"/>
    </row>
    <row r="7" spans="1:9">
      <c r="A7" s="18">
        <f>A6+1</f>
        <v>2</v>
      </c>
      <c r="B7" s="19"/>
      <c r="C7" s="17"/>
      <c r="D7" s="18"/>
      <c r="E7" s="19"/>
      <c r="F7" s="19"/>
      <c r="G7" s="18"/>
      <c r="H7" s="19"/>
      <c r="I7" s="19"/>
    </row>
    <row r="8" spans="1:9">
      <c r="A8" s="18">
        <f t="shared" ref="A8:A38" si="0">A7+1</f>
        <v>3</v>
      </c>
      <c r="B8" s="19"/>
      <c r="C8" s="19"/>
      <c r="D8" s="18"/>
      <c r="E8" s="19"/>
      <c r="F8" s="19"/>
      <c r="G8" s="18"/>
      <c r="H8" s="19"/>
      <c r="I8" s="19"/>
    </row>
    <row r="9" spans="1:9">
      <c r="A9" s="18">
        <f t="shared" si="0"/>
        <v>4</v>
      </c>
      <c r="B9" s="19"/>
      <c r="C9" s="19"/>
      <c r="D9" s="18"/>
      <c r="E9" s="19"/>
      <c r="F9" s="19"/>
      <c r="G9" s="18"/>
      <c r="H9" s="19"/>
      <c r="I9" s="19"/>
    </row>
    <row r="10" spans="1:9">
      <c r="A10" s="18">
        <f t="shared" si="0"/>
        <v>5</v>
      </c>
      <c r="B10" s="19"/>
      <c r="C10" s="19"/>
      <c r="D10" s="18"/>
      <c r="E10" s="19"/>
      <c r="F10" s="19"/>
      <c r="G10" s="18"/>
      <c r="H10" s="19"/>
      <c r="I10" s="19"/>
    </row>
    <row r="11" spans="1:9">
      <c r="A11" s="18">
        <f t="shared" si="0"/>
        <v>6</v>
      </c>
      <c r="B11" s="19"/>
      <c r="C11" s="19"/>
      <c r="D11" s="18"/>
      <c r="E11" s="19"/>
      <c r="F11" s="19"/>
      <c r="G11" s="18"/>
      <c r="H11" s="19"/>
      <c r="I11" s="19"/>
    </row>
    <row r="12" spans="1:9">
      <c r="A12" s="18">
        <f t="shared" si="0"/>
        <v>7</v>
      </c>
      <c r="B12" s="19"/>
      <c r="C12" s="19"/>
      <c r="D12" s="18"/>
      <c r="E12" s="19"/>
      <c r="F12" s="19"/>
      <c r="G12" s="18"/>
      <c r="H12" s="19"/>
      <c r="I12" s="19"/>
    </row>
    <row r="13" spans="1:9">
      <c r="A13" s="18">
        <f t="shared" si="0"/>
        <v>8</v>
      </c>
      <c r="B13" s="19"/>
      <c r="C13" s="19"/>
      <c r="D13" s="18"/>
      <c r="E13" s="19"/>
      <c r="F13" s="19"/>
      <c r="G13" s="18"/>
      <c r="H13" s="19"/>
      <c r="I13" s="19"/>
    </row>
    <row r="14" spans="1:9">
      <c r="A14" s="18">
        <f t="shared" si="0"/>
        <v>9</v>
      </c>
      <c r="B14" s="19"/>
      <c r="C14" s="19"/>
      <c r="D14" s="18"/>
      <c r="E14" s="19"/>
      <c r="F14" s="19"/>
      <c r="G14" s="18"/>
      <c r="H14" s="19"/>
      <c r="I14" s="19"/>
    </row>
    <row r="15" spans="1:9">
      <c r="A15" s="18">
        <f t="shared" si="0"/>
        <v>10</v>
      </c>
      <c r="B15" s="19"/>
      <c r="C15" s="19"/>
      <c r="D15" s="18"/>
      <c r="E15" s="19"/>
      <c r="F15" s="19"/>
      <c r="G15" s="18"/>
      <c r="H15" s="19"/>
      <c r="I15" s="19"/>
    </row>
    <row r="16" spans="1:9">
      <c r="A16" s="18">
        <f t="shared" si="0"/>
        <v>11</v>
      </c>
      <c r="B16" s="19"/>
      <c r="C16" s="19"/>
      <c r="D16" s="18"/>
      <c r="E16" s="19"/>
      <c r="F16" s="19"/>
      <c r="G16" s="18"/>
      <c r="H16" s="19"/>
      <c r="I16" s="19"/>
    </row>
    <row r="17" spans="1:9">
      <c r="A17" s="18">
        <f t="shared" si="0"/>
        <v>12</v>
      </c>
      <c r="B17" s="19"/>
      <c r="C17" s="19"/>
      <c r="D17" s="18"/>
      <c r="E17" s="19"/>
      <c r="F17" s="19"/>
      <c r="G17" s="18"/>
      <c r="H17" s="19"/>
      <c r="I17" s="19"/>
    </row>
    <row r="18" spans="1:9">
      <c r="A18" s="18">
        <f t="shared" si="0"/>
        <v>13</v>
      </c>
      <c r="B18" s="19"/>
      <c r="C18" s="19"/>
      <c r="D18" s="18"/>
      <c r="E18" s="19"/>
      <c r="F18" s="19"/>
      <c r="G18" s="18"/>
      <c r="H18" s="19"/>
      <c r="I18" s="19"/>
    </row>
    <row r="19" spans="1:9">
      <c r="A19" s="18">
        <f t="shared" si="0"/>
        <v>14</v>
      </c>
      <c r="B19" s="19"/>
      <c r="C19" s="19"/>
      <c r="D19" s="18"/>
      <c r="E19" s="19"/>
      <c r="F19" s="19"/>
      <c r="G19" s="18"/>
      <c r="H19" s="19"/>
      <c r="I19" s="19"/>
    </row>
    <row r="20" spans="1:9">
      <c r="A20" s="18">
        <f t="shared" si="0"/>
        <v>15</v>
      </c>
      <c r="B20" s="19"/>
      <c r="C20" s="19"/>
      <c r="D20" s="18"/>
      <c r="E20" s="19"/>
      <c r="F20" s="19"/>
      <c r="G20" s="18"/>
      <c r="H20" s="19"/>
      <c r="I20" s="19"/>
    </row>
    <row r="21" spans="1:9">
      <c r="A21" s="18">
        <f t="shared" si="0"/>
        <v>16</v>
      </c>
      <c r="B21" s="19"/>
      <c r="C21" s="17"/>
      <c r="D21" s="18"/>
      <c r="E21" s="19"/>
      <c r="F21" s="19"/>
      <c r="G21" s="18"/>
      <c r="H21" s="19"/>
      <c r="I21" s="19"/>
    </row>
    <row r="22" spans="1:9">
      <c r="A22" s="18">
        <f t="shared" si="0"/>
        <v>17</v>
      </c>
      <c r="B22" s="19"/>
      <c r="C22" s="17"/>
      <c r="D22" s="18"/>
      <c r="E22" s="19"/>
      <c r="F22" s="19"/>
      <c r="G22" s="18"/>
      <c r="H22" s="19"/>
      <c r="I22" s="19"/>
    </row>
    <row r="23" spans="1:9">
      <c r="A23" s="18">
        <f t="shared" si="0"/>
        <v>18</v>
      </c>
      <c r="B23" s="19"/>
      <c r="C23" s="19"/>
      <c r="D23" s="18"/>
      <c r="E23" s="19"/>
      <c r="F23" s="19"/>
      <c r="G23" s="18"/>
      <c r="H23" s="19"/>
      <c r="I23" s="19"/>
    </row>
    <row r="24" spans="1:9">
      <c r="A24" s="18">
        <f t="shared" si="0"/>
        <v>19</v>
      </c>
      <c r="B24" s="19"/>
      <c r="C24" s="19"/>
      <c r="D24" s="18"/>
      <c r="E24" s="19"/>
      <c r="F24" s="19"/>
      <c r="G24" s="18"/>
      <c r="H24" s="19"/>
      <c r="I24" s="19"/>
    </row>
    <row r="25" spans="1:9">
      <c r="A25" s="18">
        <f t="shared" si="0"/>
        <v>20</v>
      </c>
      <c r="B25" s="20"/>
      <c r="C25" s="20"/>
      <c r="D25" s="21"/>
      <c r="E25" s="20"/>
      <c r="F25" s="20"/>
      <c r="G25" s="21"/>
      <c r="H25" s="20"/>
      <c r="I25" s="20"/>
    </row>
    <row r="26" spans="1:9">
      <c r="A26" s="18">
        <f t="shared" si="0"/>
        <v>21</v>
      </c>
      <c r="B26" s="20"/>
      <c r="C26" s="20"/>
      <c r="D26" s="21"/>
      <c r="E26" s="20"/>
      <c r="F26" s="20"/>
      <c r="G26" s="21"/>
      <c r="H26" s="20"/>
      <c r="I26" s="20"/>
    </row>
    <row r="27" spans="1:9">
      <c r="A27" s="18">
        <f t="shared" si="0"/>
        <v>22</v>
      </c>
      <c r="B27" s="20"/>
      <c r="C27" s="20"/>
      <c r="D27" s="21"/>
      <c r="E27" s="20"/>
      <c r="F27" s="20"/>
      <c r="G27" s="21"/>
      <c r="H27" s="20"/>
      <c r="I27" s="20"/>
    </row>
    <row r="28" spans="1:9">
      <c r="A28" s="18">
        <f t="shared" si="0"/>
        <v>23</v>
      </c>
      <c r="B28" s="20"/>
      <c r="C28" s="20"/>
      <c r="D28" s="21"/>
      <c r="E28" s="20"/>
      <c r="F28" s="20"/>
      <c r="G28" s="21"/>
      <c r="H28" s="20"/>
      <c r="I28" s="20"/>
    </row>
    <row r="29" spans="1:9">
      <c r="A29" s="18">
        <f t="shared" si="0"/>
        <v>24</v>
      </c>
      <c r="B29" s="20"/>
      <c r="C29" s="20"/>
      <c r="D29" s="21"/>
      <c r="E29" s="20"/>
      <c r="F29" s="20"/>
      <c r="G29" s="21"/>
      <c r="H29" s="20"/>
      <c r="I29" s="20"/>
    </row>
    <row r="30" spans="1:9">
      <c r="A30" s="18">
        <f t="shared" si="0"/>
        <v>25</v>
      </c>
      <c r="B30" s="20"/>
      <c r="C30" s="20"/>
      <c r="D30" s="21"/>
      <c r="E30" s="20"/>
      <c r="F30" s="20"/>
      <c r="G30" s="21"/>
      <c r="H30" s="20"/>
      <c r="I30" s="20"/>
    </row>
    <row r="31" spans="1:9">
      <c r="A31" s="18">
        <f t="shared" si="0"/>
        <v>26</v>
      </c>
      <c r="B31" s="20"/>
      <c r="C31" s="20"/>
      <c r="D31" s="21"/>
      <c r="E31" s="20"/>
      <c r="F31" s="20"/>
      <c r="G31" s="21"/>
      <c r="H31" s="20"/>
      <c r="I31" s="20"/>
    </row>
    <row r="32" spans="1:9">
      <c r="A32" s="18">
        <f t="shared" si="0"/>
        <v>27</v>
      </c>
      <c r="B32" s="20"/>
      <c r="C32" s="20"/>
      <c r="D32" s="21"/>
      <c r="E32" s="20"/>
      <c r="F32" s="20"/>
      <c r="G32" s="21"/>
      <c r="H32" s="20"/>
      <c r="I32" s="20"/>
    </row>
    <row r="33" spans="1:9">
      <c r="A33" s="18">
        <f t="shared" si="0"/>
        <v>28</v>
      </c>
      <c r="B33" s="20"/>
      <c r="C33" s="20"/>
      <c r="D33" s="21"/>
      <c r="E33" s="20"/>
      <c r="F33" s="20"/>
      <c r="G33" s="21"/>
      <c r="H33" s="20"/>
      <c r="I33" s="20"/>
    </row>
    <row r="34" spans="1:9">
      <c r="A34" s="18">
        <f t="shared" si="0"/>
        <v>29</v>
      </c>
      <c r="B34" s="20"/>
      <c r="C34" s="20"/>
      <c r="D34" s="21"/>
      <c r="E34" s="20"/>
      <c r="F34" s="20"/>
      <c r="G34" s="21"/>
      <c r="H34" s="20"/>
      <c r="I34" s="20"/>
    </row>
    <row r="35" spans="1:9">
      <c r="A35" s="18">
        <f t="shared" si="0"/>
        <v>30</v>
      </c>
      <c r="B35" s="20"/>
      <c r="C35" s="20"/>
      <c r="D35" s="21"/>
      <c r="E35" s="20"/>
      <c r="F35" s="20"/>
      <c r="G35" s="21"/>
      <c r="H35" s="20"/>
      <c r="I35" s="20"/>
    </row>
    <row r="36" spans="1:9">
      <c r="A36" s="18">
        <f t="shared" si="0"/>
        <v>31</v>
      </c>
      <c r="B36" s="20"/>
      <c r="C36" s="20"/>
      <c r="D36" s="21"/>
      <c r="E36" s="20"/>
      <c r="F36" s="20"/>
      <c r="G36" s="21"/>
      <c r="H36" s="20"/>
      <c r="I36" s="20"/>
    </row>
    <row r="37" spans="1:9">
      <c r="A37" s="18">
        <f t="shared" si="0"/>
        <v>32</v>
      </c>
      <c r="B37" s="20"/>
      <c r="C37" s="20"/>
      <c r="D37" s="21"/>
      <c r="E37" s="20"/>
      <c r="F37" s="20"/>
      <c r="G37" s="21"/>
      <c r="H37" s="20"/>
      <c r="I37" s="20"/>
    </row>
    <row r="38" spans="1:9">
      <c r="A38" s="18">
        <f t="shared" si="0"/>
        <v>33</v>
      </c>
      <c r="B38" s="20"/>
      <c r="C38" s="20"/>
      <c r="D38" s="21"/>
      <c r="E38" s="20"/>
      <c r="F38" s="20"/>
      <c r="G38" s="21"/>
      <c r="H38" s="20"/>
      <c r="I38" s="20"/>
    </row>
    <row r="39" spans="1:9">
      <c r="A39" s="18">
        <f t="shared" ref="A39:A40" si="1">A38+1</f>
        <v>34</v>
      </c>
      <c r="B39" s="20"/>
      <c r="C39" s="20"/>
      <c r="D39" s="21"/>
      <c r="E39" s="20"/>
      <c r="F39" s="20"/>
      <c r="G39" s="21"/>
      <c r="H39" s="20"/>
      <c r="I39" s="20"/>
    </row>
    <row r="40" spans="1:9">
      <c r="A40" s="18">
        <f t="shared" si="1"/>
        <v>35</v>
      </c>
      <c r="B40" s="20"/>
      <c r="C40" s="20"/>
      <c r="D40" s="21"/>
      <c r="E40" s="20"/>
      <c r="F40" s="20"/>
      <c r="G40" s="21"/>
      <c r="H40" s="20"/>
      <c r="I40" s="20"/>
    </row>
  </sheetData>
  <pageMargins left="0.7" right="0.7" top="0.78740157499999996" bottom="0.78740157499999996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2A31-DC1F-EB44-B9DA-01D425826E40}">
  <sheetPr>
    <pageSetUpPr fitToPage="1"/>
  </sheetPr>
  <dimension ref="A1:K4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35" sqref="C35"/>
    </sheetView>
  </sheetViews>
  <sheetFormatPr baseColWidth="10" defaultColWidth="10.83203125" defaultRowHeight="21"/>
  <cols>
    <col min="1" max="1" width="17.83203125" style="6" bestFit="1" customWidth="1"/>
    <col min="2" max="2" width="23.5" style="5" customWidth="1"/>
    <col min="3" max="3" width="36.5" style="5" customWidth="1"/>
    <col min="4" max="4" width="17" style="5" bestFit="1" customWidth="1"/>
    <col min="5" max="9" width="13.83203125" style="6" customWidth="1"/>
    <col min="11" max="11" width="151.1640625" bestFit="1" customWidth="1"/>
    <col min="12" max="12" width="45" bestFit="1" customWidth="1"/>
  </cols>
  <sheetData>
    <row r="1" spans="1:11">
      <c r="A1" s="4" t="s">
        <v>64</v>
      </c>
      <c r="B1" s="5" t="s">
        <v>77</v>
      </c>
    </row>
    <row r="2" spans="1:11" ht="21.5" thickBot="1">
      <c r="A2" s="4"/>
    </row>
    <row r="3" spans="1:11" ht="21.5" thickBot="1">
      <c r="A3" s="142" t="str">
        <f ca="1">RIGHT(CELL("dateiname",A1),LEN(CELL("dateiname",A1))-FIND("]",CELL("dateiname",A1)))</f>
        <v>Terrarien</v>
      </c>
      <c r="F3" s="6" t="s">
        <v>279</v>
      </c>
      <c r="G3" s="6" t="s">
        <v>279</v>
      </c>
      <c r="H3" s="6" t="s">
        <v>279</v>
      </c>
      <c r="I3" s="6" t="s">
        <v>279</v>
      </c>
    </row>
    <row r="4" spans="1:11" ht="21.5" thickBot="1">
      <c r="A4" s="31" t="s">
        <v>306</v>
      </c>
      <c r="B4" s="32" t="s">
        <v>299</v>
      </c>
      <c r="C4" s="32" t="s">
        <v>315</v>
      </c>
      <c r="D4" s="59" t="s">
        <v>343</v>
      </c>
      <c r="E4" s="33" t="s">
        <v>316</v>
      </c>
      <c r="F4" s="48" t="s">
        <v>317</v>
      </c>
      <c r="G4" s="48" t="s">
        <v>318</v>
      </c>
      <c r="H4" s="48" t="s">
        <v>319</v>
      </c>
      <c r="I4" s="49" t="s">
        <v>320</v>
      </c>
    </row>
    <row r="5" spans="1:11">
      <c r="A5" s="36">
        <v>1</v>
      </c>
      <c r="B5" s="37" t="s">
        <v>55</v>
      </c>
      <c r="C5" s="37"/>
      <c r="D5" s="37"/>
      <c r="E5" s="38">
        <v>2</v>
      </c>
      <c r="F5" s="36">
        <v>210</v>
      </c>
      <c r="G5" s="36"/>
      <c r="H5" s="36">
        <v>366</v>
      </c>
      <c r="I5" s="36">
        <v>366</v>
      </c>
      <c r="K5" s="161" t="str">
        <f t="shared" ref="K5:K39" ca="1" si="0" xml:space="preserve"> "INSERT INTO " &amp; $A$3 &amp; " ("&amp; A$4 &amp; ", " &amp; B$4 &amp; ", " &amp; C$4 &amp; ", " &amp; D$4 &amp; ", " &amp; E$4 &amp; ", " &amp; F$4 &amp; ", " &amp; G$4 &amp; ", " &amp; H$4 &amp; ", " &amp; I$4 &amp; ") VALUES (" &amp; A5 &amp; ", '" &amp; B5 &amp; "', '" &amp; C5 &amp; "', '" &amp; D5 &amp; "', " &amp; E5 &amp; ", " &amp; F5 &amp; ", " &amp; G5 &amp; ", " &amp; H5 &amp; ", " &amp; I5 &amp; ");"</f>
        <v>INSERT INTO Terrarien (TR_ID, Name, Beschreibung, Raumnummer, HT_ID, Hoehe, Tiefe, Breite, Breite_vorn) VALUES (1, 'Bartagamengruppe', '', '', 2, 210, , 366, 366);</v>
      </c>
    </row>
    <row r="6" spans="1:11">
      <c r="A6" s="38">
        <f>A5+1</f>
        <v>2</v>
      </c>
      <c r="B6" s="27" t="s">
        <v>75</v>
      </c>
      <c r="C6" s="27"/>
      <c r="D6" s="27"/>
      <c r="E6" s="38">
        <v>1</v>
      </c>
      <c r="F6" s="38">
        <v>738</v>
      </c>
      <c r="G6" s="38">
        <v>73</v>
      </c>
      <c r="H6" s="38">
        <v>39</v>
      </c>
      <c r="I6" s="38">
        <v>39</v>
      </c>
      <c r="K6" s="161" t="str">
        <f t="shared" ca="1" si="0"/>
        <v>INSERT INTO Terrarien (TR_ID, Name, Beschreibung, Raumnummer, HT_ID, Hoehe, Tiefe, Breite, Breite_vorn) VALUES (2, 'Shy Guy', '', '', 1, 738, 73, 39, 39);</v>
      </c>
    </row>
    <row r="7" spans="1:11">
      <c r="A7" s="38">
        <f t="shared" ref="A7:A39" si="1">A6+1</f>
        <v>3</v>
      </c>
      <c r="B7" s="27" t="s">
        <v>181</v>
      </c>
      <c r="C7" s="27" t="s">
        <v>203</v>
      </c>
      <c r="D7" s="27"/>
      <c r="E7" s="38">
        <v>3</v>
      </c>
      <c r="F7" s="38">
        <v>50</v>
      </c>
      <c r="G7" s="38">
        <v>60</v>
      </c>
      <c r="H7" s="38">
        <v>120</v>
      </c>
      <c r="I7" s="38">
        <v>120</v>
      </c>
      <c r="K7" s="161" t="str">
        <f t="shared" ca="1" si="0"/>
        <v>INSERT INTO Terrarien (TR_ID, Name, Beschreibung, Raumnummer, HT_ID, Hoehe, Tiefe, Breite, Breite_vorn) VALUES (3, 'Günther &amp; Giesela', 'mittig geteilt', '', 3, 50, 60, 120, 120);</v>
      </c>
    </row>
    <row r="8" spans="1:11">
      <c r="A8" s="38">
        <f t="shared" si="1"/>
        <v>4</v>
      </c>
      <c r="B8" s="27" t="s">
        <v>106</v>
      </c>
      <c r="C8" s="27"/>
      <c r="D8" s="27"/>
      <c r="E8" s="38">
        <v>2</v>
      </c>
      <c r="F8" s="38">
        <v>50</v>
      </c>
      <c r="G8" s="38">
        <v>50</v>
      </c>
      <c r="H8" s="38">
        <v>100</v>
      </c>
      <c r="I8" s="38">
        <v>100</v>
      </c>
      <c r="K8" s="161" t="str">
        <f t="shared" ca="1" si="0"/>
        <v>INSERT INTO Terrarien (TR_ID, Name, Beschreibung, Raumnummer, HT_ID, Hoehe, Tiefe, Breite, Breite_vorn) VALUES (4, 'Cäsar, Cleopatra', '', '', 2, 50, 50, 100, 100);</v>
      </c>
    </row>
    <row r="9" spans="1:11">
      <c r="A9" s="38">
        <f t="shared" si="1"/>
        <v>5</v>
      </c>
      <c r="B9" s="27" t="s">
        <v>107</v>
      </c>
      <c r="C9" s="27"/>
      <c r="D9" s="27"/>
      <c r="E9" s="38">
        <v>2</v>
      </c>
      <c r="F9" s="38">
        <v>40</v>
      </c>
      <c r="G9" s="38">
        <v>50</v>
      </c>
      <c r="H9" s="38">
        <v>125</v>
      </c>
      <c r="I9" s="38">
        <v>125</v>
      </c>
      <c r="K9" s="161" t="str">
        <f t="shared" ca="1" si="0"/>
        <v>INSERT INTO Terrarien (TR_ID, Name, Beschreibung, Raumnummer, HT_ID, Hoehe, Tiefe, Breite, Breite_vorn) VALUES (5, 'Koka', '', '', 2, 40, 50, 125, 125);</v>
      </c>
    </row>
    <row r="10" spans="1:11">
      <c r="A10" s="38">
        <f t="shared" si="1"/>
        <v>6</v>
      </c>
      <c r="B10" s="27" t="s">
        <v>15</v>
      </c>
      <c r="C10" s="27"/>
      <c r="D10" s="27"/>
      <c r="E10" s="38">
        <v>3</v>
      </c>
      <c r="F10" s="38">
        <v>40</v>
      </c>
      <c r="G10" s="38">
        <v>50</v>
      </c>
      <c r="H10" s="38">
        <v>140</v>
      </c>
      <c r="I10" s="38">
        <v>140</v>
      </c>
      <c r="K10" s="161" t="str">
        <f t="shared" ca="1" si="0"/>
        <v>INSERT INTO Terrarien (TR_ID, Name, Beschreibung, Raumnummer, HT_ID, Hoehe, Tiefe, Breite, Breite_vorn) VALUES (6, 'Walburga', '', '', 3, 40, 50, 140, 140);</v>
      </c>
    </row>
    <row r="11" spans="1:11">
      <c r="A11" s="38">
        <f t="shared" si="1"/>
        <v>7</v>
      </c>
      <c r="B11" s="27" t="s">
        <v>8</v>
      </c>
      <c r="C11" s="27"/>
      <c r="D11" s="27"/>
      <c r="E11" s="38">
        <v>1</v>
      </c>
      <c r="F11" s="38">
        <v>140</v>
      </c>
      <c r="G11" s="38">
        <v>64</v>
      </c>
      <c r="H11" s="38">
        <v>95</v>
      </c>
      <c r="I11" s="38">
        <v>95</v>
      </c>
      <c r="K11" s="161" t="str">
        <f t="shared" ca="1" si="0"/>
        <v>INSERT INTO Terrarien (TR_ID, Name, Beschreibung, Raumnummer, HT_ID, Hoehe, Tiefe, Breite, Breite_vorn) VALUES (7, 'Exo', '', '', 1, 140, 64, 95, 95);</v>
      </c>
    </row>
    <row r="12" spans="1:11">
      <c r="A12" s="38">
        <f t="shared" si="1"/>
        <v>8</v>
      </c>
      <c r="B12" s="27" t="s">
        <v>9</v>
      </c>
      <c r="C12" s="27"/>
      <c r="D12" s="27"/>
      <c r="E12" s="38">
        <v>1</v>
      </c>
      <c r="F12" s="38">
        <v>140</v>
      </c>
      <c r="G12" s="38">
        <v>64</v>
      </c>
      <c r="H12" s="38">
        <v>95</v>
      </c>
      <c r="I12" s="38">
        <v>95</v>
      </c>
      <c r="K12" s="161" t="str">
        <f t="shared" ca="1" si="0"/>
        <v>INSERT INTO Terrarien (TR_ID, Name, Beschreibung, Raumnummer, HT_ID, Hoehe, Tiefe, Breite, Breite_vorn) VALUES (8, 'Terra', '', '', 1, 140, 64, 95, 95);</v>
      </c>
    </row>
    <row r="13" spans="1:11">
      <c r="A13" s="38">
        <f t="shared" si="1"/>
        <v>9</v>
      </c>
      <c r="B13" s="27" t="s">
        <v>10</v>
      </c>
      <c r="C13" s="27"/>
      <c r="D13" s="27"/>
      <c r="E13" s="38">
        <v>1</v>
      </c>
      <c r="F13" s="38">
        <v>150</v>
      </c>
      <c r="G13" s="38">
        <v>58</v>
      </c>
      <c r="H13" s="38">
        <v>111</v>
      </c>
      <c r="I13" s="38">
        <v>62</v>
      </c>
      <c r="K13" s="161" t="str">
        <f t="shared" ca="1" si="0"/>
        <v>INSERT INTO Terrarien (TR_ID, Name, Beschreibung, Raumnummer, HT_ID, Hoehe, Tiefe, Breite, Breite_vorn) VALUES (9, 'Diva', '', '', 1, 150, 58, 111, 62);</v>
      </c>
    </row>
    <row r="14" spans="1:11">
      <c r="A14" s="38">
        <f t="shared" si="1"/>
        <v>10</v>
      </c>
      <c r="B14" s="27" t="s">
        <v>193</v>
      </c>
      <c r="C14" s="27"/>
      <c r="D14" s="27"/>
      <c r="E14" s="38">
        <v>1</v>
      </c>
      <c r="F14" s="38">
        <v>300</v>
      </c>
      <c r="G14" s="38">
        <v>155</v>
      </c>
      <c r="H14" s="38">
        <v>350</v>
      </c>
      <c r="I14" s="38">
        <v>250</v>
      </c>
      <c r="K14" s="161" t="str">
        <f t="shared" ca="1" si="0"/>
        <v>INSERT INTO Terrarien (TR_ID, Name, Beschreibung, Raumnummer, HT_ID, Hoehe, Tiefe, Breite, Breite_vorn) VALUES (10, 'Schnute', '', '', 1, 300, 155, 350, 250);</v>
      </c>
    </row>
    <row r="15" spans="1:11">
      <c r="A15" s="38">
        <f t="shared" si="1"/>
        <v>11</v>
      </c>
      <c r="B15" s="27" t="s">
        <v>108</v>
      </c>
      <c r="C15" s="27"/>
      <c r="D15" s="27"/>
      <c r="E15" s="38">
        <v>2</v>
      </c>
      <c r="F15" s="38">
        <v>50</v>
      </c>
      <c r="G15" s="38">
        <v>42</v>
      </c>
      <c r="H15" s="38">
        <v>100</v>
      </c>
      <c r="I15" s="38">
        <v>100</v>
      </c>
      <c r="K15" s="161" t="str">
        <f t="shared" ca="1" si="0"/>
        <v>INSERT INTO Terrarien (TR_ID, Name, Beschreibung, Raumnummer, HT_ID, Hoehe, Tiefe, Breite, Breite_vorn) VALUES (11, 'Sandfische', '', '', 2, 50, 42, 100, 100);</v>
      </c>
    </row>
    <row r="16" spans="1:11">
      <c r="A16" s="38">
        <f t="shared" si="1"/>
        <v>12</v>
      </c>
      <c r="B16" s="27" t="s">
        <v>191</v>
      </c>
      <c r="C16" s="27"/>
      <c r="D16" s="27"/>
      <c r="E16" s="38">
        <v>2</v>
      </c>
      <c r="F16" s="38">
        <v>40</v>
      </c>
      <c r="G16" s="38">
        <v>40</v>
      </c>
      <c r="H16" s="38">
        <v>80</v>
      </c>
      <c r="I16" s="38">
        <v>80</v>
      </c>
      <c r="K16" s="161" t="str">
        <f t="shared" ca="1" si="0"/>
        <v>INSERT INTO Terrarien (TR_ID, Name, Beschreibung, Raumnummer, HT_ID, Hoehe, Tiefe, Breite, Breite_vorn) VALUES (12, 'NoOne', '', '', 2, 40, 40, 80, 80);</v>
      </c>
    </row>
    <row r="17" spans="1:11">
      <c r="A17" s="38">
        <f t="shared" si="1"/>
        <v>13</v>
      </c>
      <c r="B17" s="27" t="s">
        <v>14</v>
      </c>
      <c r="C17" s="27"/>
      <c r="D17" s="27"/>
      <c r="E17" s="38">
        <v>2</v>
      </c>
      <c r="F17" s="38">
        <v>38</v>
      </c>
      <c r="G17" s="38">
        <v>40</v>
      </c>
      <c r="H17" s="38">
        <v>100</v>
      </c>
      <c r="I17" s="38">
        <v>100</v>
      </c>
      <c r="K17" s="161" t="str">
        <f t="shared" ca="1" si="0"/>
        <v>INSERT INTO Terrarien (TR_ID, Name, Beschreibung, Raumnummer, HT_ID, Hoehe, Tiefe, Breite, Breite_vorn) VALUES (13, 'Avery', '', '', 2, 38, 40, 100, 100);</v>
      </c>
    </row>
    <row r="18" spans="1:11">
      <c r="A18" s="38">
        <f t="shared" si="1"/>
        <v>14</v>
      </c>
      <c r="B18" s="27" t="s">
        <v>13</v>
      </c>
      <c r="C18" s="27"/>
      <c r="D18" s="27"/>
      <c r="E18" s="38">
        <v>2</v>
      </c>
      <c r="F18" s="38">
        <v>50</v>
      </c>
      <c r="G18" s="38">
        <v>40</v>
      </c>
      <c r="H18" s="38">
        <v>100</v>
      </c>
      <c r="I18" s="38">
        <v>100</v>
      </c>
      <c r="K18" s="161" t="str">
        <f t="shared" ca="1" si="0"/>
        <v>INSERT INTO Terrarien (TR_ID, Name, Beschreibung, Raumnummer, HT_ID, Hoehe, Tiefe, Breite, Breite_vorn) VALUES (14, 'Tiana', '', '', 2, 50, 40, 100, 100);</v>
      </c>
    </row>
    <row r="19" spans="1:11">
      <c r="A19" s="38">
        <f t="shared" si="1"/>
        <v>15</v>
      </c>
      <c r="B19" s="27" t="s">
        <v>186</v>
      </c>
      <c r="C19" s="27"/>
      <c r="D19" s="27"/>
      <c r="E19" s="38">
        <v>1</v>
      </c>
      <c r="F19" s="38">
        <v>120</v>
      </c>
      <c r="G19" s="38">
        <v>72</v>
      </c>
      <c r="H19" s="38">
        <v>100</v>
      </c>
      <c r="I19" s="38">
        <v>76</v>
      </c>
      <c r="K19" s="161" t="str">
        <f t="shared" ca="1" si="0"/>
        <v>INSERT INTO Terrarien (TR_ID, Name, Beschreibung, Raumnummer, HT_ID, Hoehe, Tiefe, Breite, Breite_vorn) VALUES (15, 'Nagini', '', '', 1, 120, 72, 100, 76);</v>
      </c>
    </row>
    <row r="20" spans="1:11">
      <c r="A20" s="38">
        <f t="shared" si="1"/>
        <v>16</v>
      </c>
      <c r="B20" s="27" t="s">
        <v>109</v>
      </c>
      <c r="C20" s="27"/>
      <c r="D20" s="27"/>
      <c r="E20" s="38">
        <v>5</v>
      </c>
      <c r="F20" s="38">
        <v>41</v>
      </c>
      <c r="G20" s="38">
        <v>50</v>
      </c>
      <c r="H20" s="38">
        <v>124</v>
      </c>
      <c r="I20" s="38">
        <v>124</v>
      </c>
      <c r="K20" s="161" t="str">
        <f t="shared" ca="1" si="0"/>
        <v>INSERT INTO Terrarien (TR_ID, Name, Beschreibung, Raumnummer, HT_ID, Hoehe, Tiefe, Breite, Breite_vorn) VALUES (16, 'Schnecken', '', '', 5, 41, 50, 124, 124);</v>
      </c>
    </row>
    <row r="21" spans="1:11">
      <c r="A21" s="38">
        <f t="shared" si="1"/>
        <v>17</v>
      </c>
      <c r="B21" s="27" t="s">
        <v>42</v>
      </c>
      <c r="C21" s="27"/>
      <c r="D21" s="27"/>
      <c r="E21" s="38">
        <v>1</v>
      </c>
      <c r="F21" s="38">
        <v>120</v>
      </c>
      <c r="G21" s="38">
        <v>59</v>
      </c>
      <c r="H21" s="38">
        <v>120</v>
      </c>
      <c r="I21" s="38">
        <v>120</v>
      </c>
      <c r="K21" s="161" t="str">
        <f t="shared" ca="1" si="0"/>
        <v>INSERT INTO Terrarien (TR_ID, Name, Beschreibung, Raumnummer, HT_ID, Hoehe, Tiefe, Breite, Breite_vorn) VALUES (17, 'Ritteranolis', '', '', 1, 120, 59, 120, 120);</v>
      </c>
    </row>
    <row r="22" spans="1:11">
      <c r="A22" s="38">
        <f t="shared" si="1"/>
        <v>18</v>
      </c>
      <c r="B22" s="27" t="s">
        <v>110</v>
      </c>
      <c r="C22" s="27"/>
      <c r="D22" s="27"/>
      <c r="E22" s="38">
        <v>2</v>
      </c>
      <c r="F22" s="38">
        <v>65</v>
      </c>
      <c r="G22" s="38">
        <v>59</v>
      </c>
      <c r="H22" s="38">
        <v>120</v>
      </c>
      <c r="I22" s="38">
        <v>120</v>
      </c>
      <c r="K22" s="161" t="str">
        <f t="shared" ca="1" si="0"/>
        <v>INSERT INTO Terrarien (TR_ID, Name, Beschreibung, Raumnummer, HT_ID, Hoehe, Tiefe, Breite, Breite_vorn) VALUES (18, 'Beatles', '', '', 2, 65, 59, 120, 120);</v>
      </c>
    </row>
    <row r="23" spans="1:11">
      <c r="A23" s="38">
        <f t="shared" si="1"/>
        <v>19</v>
      </c>
      <c r="B23" s="27" t="s">
        <v>33</v>
      </c>
      <c r="C23" s="27"/>
      <c r="D23" s="27"/>
      <c r="E23" s="38">
        <v>1</v>
      </c>
      <c r="F23" s="38">
        <v>65</v>
      </c>
      <c r="G23" s="38">
        <v>59</v>
      </c>
      <c r="H23" s="38">
        <v>120</v>
      </c>
      <c r="I23" s="38">
        <v>120</v>
      </c>
      <c r="K23" s="161" t="str">
        <f t="shared" ca="1" si="0"/>
        <v>INSERT INTO Terrarien (TR_ID, Name, Beschreibung, Raumnummer, HT_ID, Hoehe, Tiefe, Breite, Breite_vorn) VALUES (19, 'Riegel', '', '', 1, 65, 59, 120, 120);</v>
      </c>
    </row>
    <row r="24" spans="1:11">
      <c r="A24" s="38">
        <f t="shared" si="1"/>
        <v>20</v>
      </c>
      <c r="B24" s="27" t="s">
        <v>16</v>
      </c>
      <c r="C24" s="27"/>
      <c r="D24" s="27"/>
      <c r="E24" s="38">
        <v>2</v>
      </c>
      <c r="F24" s="38">
        <v>72</v>
      </c>
      <c r="G24" s="38">
        <v>59</v>
      </c>
      <c r="H24" s="38">
        <v>120</v>
      </c>
      <c r="I24" s="38">
        <v>120</v>
      </c>
      <c r="K24" s="161" t="str">
        <f t="shared" ca="1" si="0"/>
        <v>INSERT INTO Terrarien (TR_ID, Name, Beschreibung, Raumnummer, HT_ID, Hoehe, Tiefe, Breite, Breite_vorn) VALUES (20, 'Cola', '', '', 2, 72, 59, 120, 120);</v>
      </c>
    </row>
    <row r="25" spans="1:11">
      <c r="A25" s="38">
        <f t="shared" si="1"/>
        <v>21</v>
      </c>
      <c r="B25" s="27" t="s">
        <v>179</v>
      </c>
      <c r="C25" s="27"/>
      <c r="D25" s="27"/>
      <c r="E25" s="38">
        <v>2</v>
      </c>
      <c r="F25" s="38">
        <v>72</v>
      </c>
      <c r="G25" s="38">
        <v>59</v>
      </c>
      <c r="H25" s="38">
        <v>120</v>
      </c>
      <c r="I25" s="38">
        <v>120</v>
      </c>
      <c r="K25" s="161" t="str">
        <f t="shared" ca="1" si="0"/>
        <v>INSERT INTO Terrarien (TR_ID, Name, Beschreibung, Raumnummer, HT_ID, Hoehe, Tiefe, Breite, Breite_vorn) VALUES (21, 'Lola &amp; Diego', '', '', 2, 72, 59, 120, 120);</v>
      </c>
    </row>
    <row r="26" spans="1:11">
      <c r="A26" s="38">
        <f t="shared" si="1"/>
        <v>22</v>
      </c>
      <c r="B26" s="27" t="s">
        <v>111</v>
      </c>
      <c r="C26" s="27"/>
      <c r="D26" s="27"/>
      <c r="E26" s="38">
        <v>2</v>
      </c>
      <c r="F26" s="38">
        <v>72</v>
      </c>
      <c r="G26" s="38">
        <v>59</v>
      </c>
      <c r="H26" s="38">
        <v>120</v>
      </c>
      <c r="I26" s="38">
        <v>120</v>
      </c>
      <c r="K26" s="161" t="str">
        <f t="shared" ca="1" si="0"/>
        <v>INSERT INTO Terrarien (TR_ID, Name, Beschreibung, Raumnummer, HT_ID, Hoehe, Tiefe, Breite, Breite_vorn) VALUES (22, 'Paul', '', '', 2, 72, 59, 120, 120);</v>
      </c>
    </row>
    <row r="27" spans="1:11">
      <c r="A27" s="38">
        <f t="shared" si="1"/>
        <v>23</v>
      </c>
      <c r="B27" s="27" t="s">
        <v>112</v>
      </c>
      <c r="C27" s="27"/>
      <c r="D27" s="27"/>
      <c r="E27" s="38">
        <v>2</v>
      </c>
      <c r="F27" s="38">
        <v>8</v>
      </c>
      <c r="G27" s="38">
        <v>45</v>
      </c>
      <c r="H27" s="38">
        <v>120</v>
      </c>
      <c r="I27" s="38">
        <v>120</v>
      </c>
      <c r="K27" s="161" t="str">
        <f t="shared" ca="1" si="0"/>
        <v>INSERT INTO Terrarien (TR_ID, Name, Beschreibung, Raumnummer, HT_ID, Hoehe, Tiefe, Breite, Breite_vorn) VALUES (23, 'Zwergagame', '', '', 2, 8, 45, 120, 120);</v>
      </c>
    </row>
    <row r="28" spans="1:11">
      <c r="A28" s="38">
        <f t="shared" si="1"/>
        <v>24</v>
      </c>
      <c r="B28" s="27" t="s">
        <v>25</v>
      </c>
      <c r="C28" s="27"/>
      <c r="D28" s="27"/>
      <c r="E28" s="38">
        <v>2</v>
      </c>
      <c r="F28" s="38">
        <v>35</v>
      </c>
      <c r="G28" s="38">
        <v>100</v>
      </c>
      <c r="H28" s="38">
        <v>155</v>
      </c>
      <c r="I28" s="38">
        <v>155</v>
      </c>
      <c r="K28" s="161" t="str">
        <f t="shared" ca="1" si="0"/>
        <v>INSERT INTO Terrarien (TR_ID, Name, Beschreibung, Raumnummer, HT_ID, Hoehe, Tiefe, Breite, Breite_vorn) VALUES (24, 'Kiwi', '', '', 2, 35, 100, 155, 155);</v>
      </c>
    </row>
    <row r="29" spans="1:11">
      <c r="A29" s="38">
        <f t="shared" si="1"/>
        <v>25</v>
      </c>
      <c r="B29" s="27" t="s">
        <v>26</v>
      </c>
      <c r="C29" s="27"/>
      <c r="D29" s="27"/>
      <c r="E29" s="38">
        <v>2</v>
      </c>
      <c r="F29" s="38">
        <v>35</v>
      </c>
      <c r="G29" s="38">
        <v>80</v>
      </c>
      <c r="H29" s="38">
        <v>210</v>
      </c>
      <c r="I29" s="38">
        <v>210</v>
      </c>
      <c r="K29" s="161" t="str">
        <f t="shared" ca="1" si="0"/>
        <v>INSERT INTO Terrarien (TR_ID, Name, Beschreibung, Raumnummer, HT_ID, Hoehe, Tiefe, Breite, Breite_vorn) VALUES (25, 'Charlie', '', '', 2, 35, 80, 210, 210);</v>
      </c>
    </row>
    <row r="30" spans="1:11">
      <c r="A30" s="38">
        <f t="shared" si="1"/>
        <v>26</v>
      </c>
      <c r="B30" s="27" t="s">
        <v>113</v>
      </c>
      <c r="C30" s="27"/>
      <c r="D30" s="27"/>
      <c r="E30" s="38">
        <v>2</v>
      </c>
      <c r="F30" s="38">
        <v>72</v>
      </c>
      <c r="G30" s="38">
        <v>59</v>
      </c>
      <c r="H30" s="38">
        <v>150</v>
      </c>
      <c r="I30" s="38">
        <v>150</v>
      </c>
      <c r="K30" s="161" t="str">
        <f t="shared" ca="1" si="0"/>
        <v>INSERT INTO Terrarien (TR_ID, Name, Beschreibung, Raumnummer, HT_ID, Hoehe, Tiefe, Breite, Breite_vorn) VALUES (26, 'Papa Wutz', '', '', 2, 72, 59, 150, 150);</v>
      </c>
    </row>
    <row r="31" spans="1:11">
      <c r="A31" s="38">
        <f t="shared" si="1"/>
        <v>27</v>
      </c>
      <c r="B31" s="27" t="s">
        <v>23</v>
      </c>
      <c r="C31" s="27"/>
      <c r="D31" s="27"/>
      <c r="E31" s="38">
        <v>1</v>
      </c>
      <c r="F31" s="38">
        <v>300</v>
      </c>
      <c r="G31" s="38">
        <v>150</v>
      </c>
      <c r="H31" s="38">
        <v>320</v>
      </c>
      <c r="I31" s="38">
        <v>320</v>
      </c>
      <c r="K31" s="161" t="str">
        <f t="shared" ca="1" si="0"/>
        <v>INSERT INTO Terrarien (TR_ID, Name, Beschreibung, Raumnummer, HT_ID, Hoehe, Tiefe, Breite, Breite_vorn) VALUES (27, 'Lord', '', '', 1, 300, 150, 320, 320);</v>
      </c>
    </row>
    <row r="32" spans="1:11">
      <c r="A32" s="38">
        <f t="shared" si="1"/>
        <v>28</v>
      </c>
      <c r="B32" s="27" t="s">
        <v>114</v>
      </c>
      <c r="C32" s="27"/>
      <c r="D32" s="27"/>
      <c r="E32" s="38">
        <v>1</v>
      </c>
      <c r="F32" s="38">
        <v>300</v>
      </c>
      <c r="G32" s="38">
        <v>180</v>
      </c>
      <c r="H32" s="38">
        <v>290</v>
      </c>
      <c r="I32" s="38">
        <v>290</v>
      </c>
      <c r="K32" s="161" t="str">
        <f t="shared" ca="1" si="0"/>
        <v>INSERT INTO Terrarien (TR_ID, Name, Beschreibung, Raumnummer, HT_ID, Hoehe, Tiefe, Breite, Breite_vorn) VALUES (28, 'Baby blue', '', '', 1, 300, 180, 290, 290);</v>
      </c>
    </row>
    <row r="33" spans="1:11">
      <c r="A33" s="38">
        <f t="shared" si="1"/>
        <v>29</v>
      </c>
      <c r="B33" s="27" t="s">
        <v>115</v>
      </c>
      <c r="C33" s="27"/>
      <c r="D33" s="27"/>
      <c r="E33" s="38">
        <v>4</v>
      </c>
      <c r="F33" s="38">
        <v>300</v>
      </c>
      <c r="G33" s="38">
        <v>810</v>
      </c>
      <c r="H33" s="38">
        <v>700</v>
      </c>
      <c r="I33" s="38">
        <v>700</v>
      </c>
      <c r="K33" s="161" t="str">
        <f t="shared" ca="1" si="0"/>
        <v>INSERT INTO Terrarien (TR_ID, Name, Beschreibung, Raumnummer, HT_ID, Hoehe, Tiefe, Breite, Breite_vorn) VALUES (29, 'Klassenraum', '', '', 4, 300, 810, 700, 700);</v>
      </c>
    </row>
    <row r="34" spans="1:11">
      <c r="A34" s="38">
        <f t="shared" si="1"/>
        <v>30</v>
      </c>
      <c r="B34" s="27" t="s">
        <v>32</v>
      </c>
      <c r="C34" s="27"/>
      <c r="D34" s="27"/>
      <c r="E34" s="38"/>
      <c r="F34" s="38"/>
      <c r="G34" s="38"/>
      <c r="H34" s="38"/>
      <c r="I34" s="38"/>
      <c r="K34" s="161" t="str">
        <f t="shared" ca="1" si="0"/>
        <v>INSERT INTO Terrarien (TR_ID, Name, Beschreibung, Raumnummer, HT_ID, Hoehe, Tiefe, Breite, Breite_vorn) VALUES (30, 'Golden Dragon', '', '', , , , , );</v>
      </c>
    </row>
    <row r="35" spans="1:11">
      <c r="A35" s="38">
        <f t="shared" si="1"/>
        <v>31</v>
      </c>
      <c r="B35" s="27" t="s">
        <v>21</v>
      </c>
      <c r="C35" s="27"/>
      <c r="D35" s="27"/>
      <c r="E35" s="38"/>
      <c r="F35" s="38"/>
      <c r="G35" s="38"/>
      <c r="H35" s="38"/>
      <c r="I35" s="38"/>
      <c r="K35" s="161" t="str">
        <f t="shared" ca="1" si="0"/>
        <v>INSERT INTO Terrarien (TR_ID, Name, Beschreibung, Raumnummer, HT_ID, Hoehe, Tiefe, Breite, Breite_vorn) VALUES (31, 'Stonki', '', '', , , , , );</v>
      </c>
    </row>
    <row r="36" spans="1:11">
      <c r="A36" s="38">
        <f t="shared" si="1"/>
        <v>32</v>
      </c>
      <c r="B36" s="20" t="s">
        <v>27</v>
      </c>
      <c r="C36" s="27"/>
      <c r="D36" s="27"/>
      <c r="E36" s="38"/>
      <c r="F36" s="38"/>
      <c r="G36" s="38"/>
      <c r="H36" s="38"/>
      <c r="I36" s="38"/>
      <c r="K36" s="161" t="str">
        <f t="shared" ca="1" si="0"/>
        <v>INSERT INTO Terrarien (TR_ID, Name, Beschreibung, Raumnummer, HT_ID, Hoehe, Tiefe, Breite, Breite_vorn) VALUES (32, 'Yoshie', '', '', , , , , );</v>
      </c>
    </row>
    <row r="37" spans="1:11">
      <c r="A37" s="38">
        <f t="shared" si="1"/>
        <v>33</v>
      </c>
      <c r="B37" s="27"/>
      <c r="C37" s="27"/>
      <c r="D37" s="27"/>
      <c r="E37" s="38"/>
      <c r="F37" s="38"/>
      <c r="G37" s="38"/>
      <c r="H37" s="38"/>
      <c r="I37" s="38"/>
      <c r="K37" s="161" t="str">
        <f t="shared" ca="1" si="0"/>
        <v>INSERT INTO Terrarien (TR_ID, Name, Beschreibung, Raumnummer, HT_ID, Hoehe, Tiefe, Breite, Breite_vorn) VALUES (33, '', '', '', , , , , );</v>
      </c>
    </row>
    <row r="38" spans="1:11">
      <c r="A38" s="38">
        <f t="shared" si="1"/>
        <v>34</v>
      </c>
      <c r="B38" s="27"/>
      <c r="C38" s="27"/>
      <c r="D38" s="27"/>
      <c r="E38" s="38"/>
      <c r="F38" s="38"/>
      <c r="G38" s="38"/>
      <c r="H38" s="38"/>
      <c r="I38" s="38"/>
      <c r="K38" s="161" t="str">
        <f t="shared" ca="1" si="0"/>
        <v>INSERT INTO Terrarien (TR_ID, Name, Beschreibung, Raumnummer, HT_ID, Hoehe, Tiefe, Breite, Breite_vorn) VALUES (34, '', '', '', , , , , );</v>
      </c>
    </row>
    <row r="39" spans="1:11">
      <c r="A39" s="38">
        <f t="shared" si="1"/>
        <v>35</v>
      </c>
      <c r="B39" s="27"/>
      <c r="C39" s="27"/>
      <c r="D39" s="27"/>
      <c r="E39" s="38"/>
      <c r="F39" s="38"/>
      <c r="G39" s="38"/>
      <c r="H39" s="38"/>
      <c r="I39" s="38"/>
      <c r="K39" s="161" t="str">
        <f t="shared" ca="1" si="0"/>
        <v>INSERT INTO Terrarien (TR_ID, Name, Beschreibung, Raumnummer, HT_ID, Hoehe, Tiefe, Breite, Breite_vorn) VALUES (35, '', '', '', , , , , );</v>
      </c>
    </row>
    <row r="41" spans="1:11" ht="21.5" thickBot="1"/>
    <row r="42" spans="1:11" ht="21.5" thickBot="1">
      <c r="A42" s="6" t="s">
        <v>105</v>
      </c>
      <c r="B42" s="9" t="s">
        <v>104</v>
      </c>
      <c r="C42" s="10" t="s">
        <v>66</v>
      </c>
      <c r="D42" s="103"/>
    </row>
    <row r="43" spans="1:11">
      <c r="B43" s="16">
        <v>1</v>
      </c>
      <c r="C43" s="27" t="s">
        <v>1</v>
      </c>
      <c r="D43" s="96"/>
    </row>
    <row r="44" spans="1:11">
      <c r="B44" s="18">
        <f>B43+1</f>
        <v>2</v>
      </c>
      <c r="C44" s="27" t="s">
        <v>0</v>
      </c>
      <c r="D44" s="96"/>
    </row>
    <row r="45" spans="1:11">
      <c r="B45" s="18">
        <f>B44+1</f>
        <v>3</v>
      </c>
      <c r="C45" s="19" t="s">
        <v>71</v>
      </c>
      <c r="D45" s="103"/>
    </row>
    <row r="46" spans="1:11">
      <c r="B46" s="18">
        <f>B45+1</f>
        <v>4</v>
      </c>
      <c r="C46" s="19" t="s">
        <v>73</v>
      </c>
      <c r="D46" s="103"/>
    </row>
    <row r="47" spans="1:11">
      <c r="B47" s="18">
        <f>B46+1</f>
        <v>5</v>
      </c>
      <c r="C47" s="19" t="s">
        <v>72</v>
      </c>
      <c r="D47" s="103"/>
    </row>
    <row r="48" spans="1:11">
      <c r="B48" s="18">
        <f>B47+1</f>
        <v>6</v>
      </c>
      <c r="C48" s="17" t="s">
        <v>74</v>
      </c>
      <c r="D48" s="103"/>
    </row>
  </sheetData>
  <pageMargins left="0.7" right="0.7" top="0.78740157499999996" bottom="0.78740157499999996" header="0.3" footer="0.3"/>
  <pageSetup paperSize="9" scale="47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E5C2-E7CD-354C-B1DE-E6CA2BEF88FD}">
  <sheetPr>
    <pageSetUpPr fitToPage="1"/>
  </sheetPr>
  <dimension ref="A1:L24"/>
  <sheetViews>
    <sheetView zoomScaleNormal="100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L5" sqref="L5:L22"/>
    </sheetView>
  </sheetViews>
  <sheetFormatPr baseColWidth="10" defaultColWidth="10.83203125" defaultRowHeight="21"/>
  <cols>
    <col min="1" max="1" width="17.83203125" style="6" bestFit="1" customWidth="1"/>
    <col min="2" max="2" width="35.1640625" style="5" customWidth="1"/>
    <col min="3" max="3" width="24.33203125" style="5" bestFit="1" customWidth="1"/>
    <col min="4" max="4" width="14.5" style="5" bestFit="1" customWidth="1"/>
    <col min="5" max="5" width="14.1640625" style="5" bestFit="1" customWidth="1"/>
    <col min="6" max="6" width="18.33203125" style="5" bestFit="1" customWidth="1"/>
    <col min="7" max="7" width="9.5" style="5" bestFit="1" customWidth="1"/>
    <col min="8" max="8" width="19.6640625" style="5" bestFit="1" customWidth="1"/>
    <col min="9" max="9" width="13.83203125" style="5" bestFit="1" customWidth="1"/>
    <col min="10" max="10" width="18.33203125" style="5" bestFit="1" customWidth="1"/>
    <col min="11" max="11" width="6" customWidth="1"/>
    <col min="12" max="12" width="193.5" bestFit="1" customWidth="1"/>
  </cols>
  <sheetData>
    <row r="1" spans="1:12">
      <c r="A1" s="4" t="s">
        <v>64</v>
      </c>
      <c r="B1" s="5" t="s">
        <v>67</v>
      </c>
    </row>
    <row r="2" spans="1:12" ht="21.5" thickBot="1">
      <c r="A2" s="4"/>
    </row>
    <row r="3" spans="1:12" ht="21.5" thickBot="1">
      <c r="A3" s="142" t="str">
        <f ca="1">RIGHT(CELL("dateiname",A1),LEN(CELL("dateiname",A1))-FIND("]",CELL("dateiname",A1)))</f>
        <v>Unterarten</v>
      </c>
      <c r="B3" s="8"/>
      <c r="C3" s="8"/>
      <c r="D3" s="8"/>
      <c r="E3" s="7" t="s">
        <v>277</v>
      </c>
      <c r="F3" s="7" t="s">
        <v>278</v>
      </c>
      <c r="G3" s="7" t="s">
        <v>279</v>
      </c>
      <c r="H3" s="7" t="s">
        <v>280</v>
      </c>
      <c r="I3" s="8"/>
      <c r="J3" s="8"/>
    </row>
    <row r="4" spans="1:12" ht="21.5" thickBot="1">
      <c r="A4" s="9" t="s">
        <v>300</v>
      </c>
      <c r="B4" s="12" t="s">
        <v>66</v>
      </c>
      <c r="C4" s="143" t="s">
        <v>307</v>
      </c>
      <c r="D4" s="144" t="s">
        <v>308</v>
      </c>
      <c r="E4" s="144" t="s">
        <v>309</v>
      </c>
      <c r="F4" s="144" t="s">
        <v>310</v>
      </c>
      <c r="G4" s="144" t="s">
        <v>311</v>
      </c>
      <c r="H4" s="144" t="s">
        <v>312</v>
      </c>
      <c r="I4" s="144" t="s">
        <v>313</v>
      </c>
      <c r="J4" s="145" t="s">
        <v>314</v>
      </c>
    </row>
    <row r="5" spans="1:12">
      <c r="A5" s="16">
        <v>1</v>
      </c>
      <c r="B5" s="17" t="s">
        <v>49</v>
      </c>
      <c r="C5" s="17"/>
      <c r="D5" s="17"/>
      <c r="E5" s="17"/>
      <c r="F5" s="17"/>
      <c r="G5" s="17"/>
      <c r="H5" s="17"/>
      <c r="I5" s="17"/>
      <c r="J5" s="17"/>
      <c r="L5" s="161" t="str">
        <f ca="1" xml:space="preserve"> "INSERT INTO " &amp; $A$3 &amp; " ("&amp; A$4 &amp; ", " &amp; B$4 &amp; ", " &amp; C$4 &amp; ", " &amp; D$4 &amp; ", " &amp; E$4 &amp; ", " &amp; F$4 &amp; ", " &amp; G$4 &amp; ", " &amp; H$4 &amp; ", " &amp; I$4 &amp; ", " &amp; J$4 &amp; ") VALUES (" &amp; A5 &amp; ", '" &amp; B5 &amp; "', '" &amp; C5 &amp; "', '" &amp; D5 &amp; "', '" &amp; E5 &amp; "', '" &amp; F5 &amp; "', '" &amp; G5 &amp; "', '" &amp; H5 &amp; "', '" &amp; I5 &amp; "', '" &amp; J5 &amp; "');"</f>
        <v>INSERT INTO Unterarten (UA_ID, Bezeichnung, Heimat, Lebensraum, Temperatur, Luftfeuchtigkeit, Groesse, Lebenserwartung, Ernaehrung, Besonderheiten) VALUES (1, 'Bartagame', '', '', '', '', '', '', '', '');</v>
      </c>
    </row>
    <row r="6" spans="1:12">
      <c r="A6" s="18">
        <f>A5+1</f>
        <v>2</v>
      </c>
      <c r="B6" s="19" t="s">
        <v>44</v>
      </c>
      <c r="C6" s="17"/>
      <c r="D6" s="17"/>
      <c r="E6" s="17"/>
      <c r="F6" s="17"/>
      <c r="G6" s="17"/>
      <c r="H6" s="17"/>
      <c r="I6" s="17"/>
      <c r="J6" s="19"/>
      <c r="L6" s="161" t="str">
        <f t="shared" ref="L6:L24" ca="1" si="0" xml:space="preserve"> "INSERT INTO " &amp; $A$3 &amp; " ("&amp; A$4 &amp; ", " &amp; B$4 &amp; ", " &amp; C$4 &amp; ", " &amp; D$4 &amp; ", " &amp; E$4 &amp; ", " &amp; F$4 &amp; ", " &amp; G$4 &amp; ", " &amp; H$4 &amp; ", " &amp; I$4 &amp; ", " &amp; J$4 &amp; ") VALUES (" &amp; A6 &amp; ", '" &amp; B6 &amp; "', '" &amp; C6 &amp; "', '" &amp; D6 &amp; "', '" &amp; E6 &amp; "', '" &amp; F6 &amp; "', '" &amp; G6 &amp; "', '" &amp; H6 &amp; "', '" &amp; I6 &amp; "', '" &amp; J6 &amp; "');"</f>
        <v>INSERT INTO Unterarten (UA_ID, Bezeichnung, Heimat, Lebensraum, Temperatur, Luftfeuchtigkeit, Groesse, Lebenserwartung, Ernaehrung, Besonderheiten) VALUES (2, 'Chamäleon', '', '', '', '', '', '', '', '');</v>
      </c>
    </row>
    <row r="7" spans="1:12">
      <c r="A7" s="18">
        <f t="shared" ref="A7:A24" si="1">A6+1</f>
        <v>3</v>
      </c>
      <c r="B7" s="19" t="s">
        <v>46</v>
      </c>
      <c r="C7" s="19"/>
      <c r="D7" s="19"/>
      <c r="E7" s="19"/>
      <c r="F7" s="19"/>
      <c r="G7" s="19"/>
      <c r="H7" s="19"/>
      <c r="I7" s="19"/>
      <c r="J7" s="19"/>
      <c r="L7" s="161" t="str">
        <f t="shared" ca="1" si="0"/>
        <v>INSERT INTO Unterarten (UA_ID, Bezeichnung, Heimat, Lebensraum, Temperatur, Luftfeuchtigkeit, Groesse, Lebenserwartung, Ernaehrung, Besonderheiten) VALUES (3, 'Europäische Sumpfschildkröte', '', '', '', '', '', '', '', '');</v>
      </c>
    </row>
    <row r="8" spans="1:12">
      <c r="A8" s="18">
        <f t="shared" si="1"/>
        <v>4</v>
      </c>
      <c r="B8" s="19" t="s">
        <v>43</v>
      </c>
      <c r="C8" s="19"/>
      <c r="D8" s="19"/>
      <c r="E8" s="19"/>
      <c r="F8" s="19"/>
      <c r="G8" s="19"/>
      <c r="H8" s="19"/>
      <c r="I8" s="19"/>
      <c r="J8" s="19"/>
      <c r="L8" s="161" t="str">
        <f t="shared" ca="1" si="0"/>
        <v>INSERT INTO Unterarten (UA_ID, Bezeichnung, Heimat, Lebensraum, Temperatur, Luftfeuchtigkeit, Groesse, Lebenserwartung, Ernaehrung, Besonderheiten) VALUES (4, 'Grüne Wasseragame', '', '', '', '', '', '', '', '');</v>
      </c>
    </row>
    <row r="9" spans="1:12">
      <c r="A9" s="18">
        <f t="shared" si="1"/>
        <v>5</v>
      </c>
      <c r="B9" s="23" t="s">
        <v>51</v>
      </c>
      <c r="C9" s="19"/>
      <c r="D9" s="19"/>
      <c r="E9" s="19"/>
      <c r="F9" s="19"/>
      <c r="G9" s="19"/>
      <c r="H9" s="19"/>
      <c r="I9" s="19"/>
      <c r="J9" s="19"/>
      <c r="L9" s="161" t="str">
        <f t="shared" ca="1" si="0"/>
        <v>INSERT INTO Unterarten (UA_ID, Bezeichnung, Heimat, Lebensraum, Temperatur, Luftfeuchtigkeit, Groesse, Lebenserwartung, Ernaehrung, Besonderheiten) VALUES (5, 'Kornnatter', '', '', '', '', '', '', '', '');</v>
      </c>
    </row>
    <row r="10" spans="1:12">
      <c r="A10" s="18">
        <f t="shared" si="1"/>
        <v>6</v>
      </c>
      <c r="B10" s="19" t="s">
        <v>180</v>
      </c>
      <c r="C10" s="19"/>
      <c r="D10" s="19"/>
      <c r="E10" s="19"/>
      <c r="F10" s="19"/>
      <c r="G10" s="19"/>
      <c r="H10" s="19"/>
      <c r="I10" s="19"/>
      <c r="J10" s="19"/>
      <c r="L10" s="161" t="str">
        <f t="shared" ca="1" si="0"/>
        <v>INSERT INTO Unterarten (UA_ID, Bezeichnung, Heimat, Lebensraum, Temperatur, Luftfeuchtigkeit, Groesse, Lebenserwartung, Ernaehrung, Besonderheiten) VALUES (6, 'Griechische Landschildkröte', '', '', '', '', '', '', '', '');</v>
      </c>
    </row>
    <row r="11" spans="1:12">
      <c r="A11" s="18">
        <f t="shared" si="1"/>
        <v>7</v>
      </c>
      <c r="B11" s="19" t="s">
        <v>45</v>
      </c>
      <c r="C11" s="19"/>
      <c r="D11" s="19"/>
      <c r="E11" s="19"/>
      <c r="F11" s="19"/>
      <c r="G11" s="19"/>
      <c r="H11" s="19"/>
      <c r="I11" s="19"/>
      <c r="J11" s="19"/>
      <c r="L11" s="161" t="str">
        <f t="shared" ca="1" si="0"/>
        <v>INSERT INTO Unterarten (UA_ID, Bezeichnung, Heimat, Lebensraum, Temperatur, Luftfeuchtigkeit, Groesse, Lebenserwartung, Ernaehrung, Besonderheiten) VALUES (7, 'Leopardengecko', '', '', '', '', '', '', '', '');</v>
      </c>
    </row>
    <row r="12" spans="1:12">
      <c r="A12" s="18">
        <f t="shared" si="1"/>
        <v>8</v>
      </c>
      <c r="B12" s="24" t="s">
        <v>52</v>
      </c>
      <c r="C12" s="19"/>
      <c r="D12" s="19"/>
      <c r="E12" s="19"/>
      <c r="F12" s="19"/>
      <c r="G12" s="19"/>
      <c r="H12" s="19"/>
      <c r="I12" s="19"/>
      <c r="J12" s="19"/>
      <c r="L12" s="161" t="str">
        <f t="shared" ca="1" si="0"/>
        <v>INSERT INTO Unterarten (UA_ID, Bezeichnung, Heimat, Lebensraum, Temperatur, Luftfeuchtigkeit, Groesse, Lebenserwartung, Ernaehrung, Besonderheiten) VALUES (8, 'Madagaskar-Taggecko', '', '', '', '', '', '', '', '');</v>
      </c>
    </row>
    <row r="13" spans="1:12">
      <c r="A13" s="18">
        <f t="shared" si="1"/>
        <v>9</v>
      </c>
      <c r="B13" s="24" t="s">
        <v>42</v>
      </c>
      <c r="C13" s="19"/>
      <c r="D13" s="19"/>
      <c r="E13" s="19"/>
      <c r="F13" s="19"/>
      <c r="G13" s="19"/>
      <c r="H13" s="19"/>
      <c r="I13" s="19"/>
      <c r="J13" s="19"/>
      <c r="L13" s="161" t="str">
        <f t="shared" ca="1" si="0"/>
        <v>INSERT INTO Unterarten (UA_ID, Bezeichnung, Heimat, Lebensraum, Temperatur, Luftfeuchtigkeit, Groesse, Lebenserwartung, Ernaehrung, Besonderheiten) VALUES (9, 'Ritteranolis', '', '', '', '', '', '', '', '');</v>
      </c>
    </row>
    <row r="14" spans="1:12">
      <c r="A14" s="18">
        <f t="shared" si="1"/>
        <v>10</v>
      </c>
      <c r="B14" s="24" t="s">
        <v>41</v>
      </c>
      <c r="C14" s="19"/>
      <c r="D14" s="19"/>
      <c r="E14" s="19"/>
      <c r="F14" s="19"/>
      <c r="G14" s="19"/>
      <c r="H14" s="19"/>
      <c r="I14" s="19"/>
      <c r="J14" s="19"/>
      <c r="L14" s="161" t="str">
        <f t="shared" ca="1" si="0"/>
        <v>INSERT INTO Unterarten (UA_ID, Bezeichnung, Heimat, Lebensraum, Temperatur, Luftfeuchtigkeit, Groesse, Lebenserwartung, Ernaehrung, Besonderheiten) VALUES (10, 'Stachelleguan', '', '', '', '', '', '', '', '');</v>
      </c>
    </row>
    <row r="15" spans="1:12">
      <c r="A15" s="18">
        <f t="shared" si="1"/>
        <v>11</v>
      </c>
      <c r="B15" s="24" t="s">
        <v>50</v>
      </c>
      <c r="C15" s="19"/>
      <c r="D15" s="19"/>
      <c r="E15" s="19"/>
      <c r="F15" s="19"/>
      <c r="G15" s="19"/>
      <c r="H15" s="19"/>
      <c r="I15" s="19"/>
      <c r="J15" s="19"/>
      <c r="L15" s="161" t="str">
        <f t="shared" ca="1" si="0"/>
        <v>INSERT INTO Unterarten (UA_ID, Bezeichnung, Heimat, Lebensraum, Temperatur, Luftfeuchtigkeit, Groesse, Lebenserwartung, Ernaehrung, Besonderheiten) VALUES (11, 'Sudan-Schildechse', '', '', '', '', '', '', '', '');</v>
      </c>
    </row>
    <row r="16" spans="1:12">
      <c r="A16" s="18">
        <f t="shared" si="1"/>
        <v>12</v>
      </c>
      <c r="B16" s="25" t="s">
        <v>47</v>
      </c>
      <c r="C16" s="19"/>
      <c r="D16" s="19"/>
      <c r="E16" s="19"/>
      <c r="F16" s="19"/>
      <c r="G16" s="19"/>
      <c r="H16" s="19"/>
      <c r="I16" s="19"/>
      <c r="J16" s="19"/>
      <c r="L16" s="161" t="str">
        <f t="shared" ca="1" si="0"/>
        <v>INSERT INTO Unterarten (UA_ID, Bezeichnung, Heimat, Lebensraum, Temperatur, Luftfeuchtigkeit, Groesse, Lebenserwartung, Ernaehrung, Besonderheiten) VALUES (12, 'Wüsten-Halsbandleguan', '', '', '', '', '', '', '', '');</v>
      </c>
    </row>
    <row r="17" spans="1:12">
      <c r="A17" s="18">
        <f t="shared" si="1"/>
        <v>13</v>
      </c>
      <c r="B17" s="26" t="s">
        <v>48</v>
      </c>
      <c r="C17" s="19"/>
      <c r="D17" s="19"/>
      <c r="E17" s="19"/>
      <c r="F17" s="19"/>
      <c r="G17" s="19"/>
      <c r="H17" s="19"/>
      <c r="I17" s="19"/>
      <c r="J17" s="19"/>
      <c r="L17" s="161" t="str">
        <f t="shared" ca="1" si="0"/>
        <v>INSERT INTO Unterarten (UA_ID, Bezeichnung, Heimat, Lebensraum, Temperatur, Luftfeuchtigkeit, Groesse, Lebenserwartung, Ernaehrung, Besonderheiten) VALUES (13, 'Zwergbartagame', '', '', '', '', '', '', '', '');</v>
      </c>
    </row>
    <row r="18" spans="1:12">
      <c r="A18" s="18">
        <f t="shared" si="1"/>
        <v>14</v>
      </c>
      <c r="B18" s="27" t="s">
        <v>185</v>
      </c>
      <c r="C18" s="28"/>
      <c r="D18" s="28"/>
      <c r="E18" s="28"/>
      <c r="F18" s="28"/>
      <c r="G18" s="28"/>
      <c r="H18" s="28"/>
      <c r="I18" s="28"/>
      <c r="J18" s="19"/>
      <c r="L18" s="161" t="str">
        <f t="shared" ca="1" si="0"/>
        <v>INSERT INTO Unterarten (UA_ID, Bezeichnung, Heimat, Lebensraum, Temperatur, Luftfeuchtigkeit, Groesse, Lebenserwartung, Ernaehrung, Besonderheiten) VALUES (14, 'Moschusschildkröte', '', '', '', '', '', '', '', '');</v>
      </c>
    </row>
    <row r="19" spans="1:12">
      <c r="A19" s="18">
        <f t="shared" si="1"/>
        <v>15</v>
      </c>
      <c r="B19" s="27" t="s">
        <v>187</v>
      </c>
      <c r="C19" s="28"/>
      <c r="D19" s="28"/>
      <c r="E19" s="28"/>
      <c r="F19" s="28"/>
      <c r="G19" s="28"/>
      <c r="H19" s="28"/>
      <c r="I19" s="28"/>
      <c r="J19" s="19"/>
      <c r="L19" s="161" t="str">
        <f t="shared" ca="1" si="0"/>
        <v>INSERT INTO Unterarten (UA_ID, Bezeichnung, Heimat, Lebensraum, Temperatur, Luftfeuchtigkeit, Groesse, Lebenserwartung, Ernaehrung, Besonderheiten) VALUES (15, 'Königspython', '', '', '', '', '', '', '', '');</v>
      </c>
    </row>
    <row r="20" spans="1:12">
      <c r="A20" s="18">
        <f t="shared" si="1"/>
        <v>16</v>
      </c>
      <c r="B20" s="27" t="s">
        <v>108</v>
      </c>
      <c r="C20" s="29"/>
      <c r="D20" s="29"/>
      <c r="E20" s="29"/>
      <c r="F20" s="29"/>
      <c r="G20" s="29"/>
      <c r="H20" s="29"/>
      <c r="I20" s="29"/>
      <c r="J20" s="19"/>
      <c r="L20" s="161" t="str">
        <f t="shared" ca="1" si="0"/>
        <v>INSERT INTO Unterarten (UA_ID, Bezeichnung, Heimat, Lebensraum, Temperatur, Luftfeuchtigkeit, Groesse, Lebenserwartung, Ernaehrung, Besonderheiten) VALUES (16, 'Sandfische', '', '', '', '', '', '', '', '');</v>
      </c>
    </row>
    <row r="21" spans="1:12">
      <c r="A21" s="18">
        <f t="shared" si="1"/>
        <v>17</v>
      </c>
      <c r="B21" s="27" t="s">
        <v>192</v>
      </c>
      <c r="C21" s="29" t="s">
        <v>233</v>
      </c>
      <c r="D21" s="29"/>
      <c r="E21" s="29"/>
      <c r="F21" s="29"/>
      <c r="G21" s="29"/>
      <c r="H21" s="29"/>
      <c r="I21" s="29"/>
      <c r="J21" s="19"/>
      <c r="L21" s="161" t="str">
        <f t="shared" ca="1" si="0"/>
        <v>INSERT INTO Unterarten (UA_ID, Bezeichnung, Heimat, Lebensraum, Temperatur, Luftfeuchtigkeit, Groesse, Lebenserwartung, Ernaehrung, Besonderheiten) VALUES (17, 'Fächerfingergecko', 'Nordafrika, Iran, Irak', '', '', '', '', '', '', '');</v>
      </c>
    </row>
    <row r="22" spans="1:12">
      <c r="A22" s="18">
        <f t="shared" si="1"/>
        <v>18</v>
      </c>
      <c r="B22" s="27" t="s">
        <v>267</v>
      </c>
      <c r="C22" s="28"/>
      <c r="D22" s="28"/>
      <c r="E22" s="28"/>
      <c r="F22" s="28"/>
      <c r="G22" s="28"/>
      <c r="H22" s="28"/>
      <c r="I22" s="28"/>
      <c r="J22" s="19"/>
      <c r="L22" s="161" t="str">
        <f t="shared" ca="1" si="0"/>
        <v>INSERT INTO Unterarten (UA_ID, Bezeichnung, Heimat, Lebensraum, Temperatur, Luftfeuchtigkeit, Groesse, Lebenserwartung, Ernaehrung, Besonderheiten) VALUES (18, 'Grüner Leguan', '', '', '', '', '', '', '', '');</v>
      </c>
    </row>
    <row r="23" spans="1:12">
      <c r="A23" s="18">
        <f t="shared" si="1"/>
        <v>19</v>
      </c>
      <c r="B23" s="27"/>
      <c r="C23" s="28"/>
      <c r="D23" s="28"/>
      <c r="E23" s="28"/>
      <c r="F23" s="28"/>
      <c r="G23" s="28"/>
      <c r="H23" s="28"/>
      <c r="I23" s="28"/>
      <c r="J23" s="19"/>
      <c r="L23" s="161" t="str">
        <f t="shared" ca="1" si="0"/>
        <v>INSERT INTO Unterarten (UA_ID, Bezeichnung, Heimat, Lebensraum, Temperatur, Luftfeuchtigkeit, Groesse, Lebenserwartung, Ernaehrung, Besonderheiten) VALUES (19, '', '', '', '', '', '', '', '', '');</v>
      </c>
    </row>
    <row r="24" spans="1:12">
      <c r="A24" s="18">
        <f t="shared" si="1"/>
        <v>20</v>
      </c>
      <c r="B24" s="27"/>
      <c r="C24" s="30"/>
      <c r="D24" s="30"/>
      <c r="E24" s="30"/>
      <c r="F24" s="30"/>
      <c r="G24" s="30"/>
      <c r="H24" s="30"/>
      <c r="I24" s="30"/>
      <c r="J24" s="20"/>
      <c r="L24" s="161" t="str">
        <f t="shared" ca="1" si="0"/>
        <v>INSERT INTO Unterarten (UA_ID, Bezeichnung, Heimat, Lebensraum, Temperatur, Luftfeuchtigkeit, Groesse, Lebenserwartung, Ernaehrung, Besonderheiten) VALUES (20, '', '', '', '', '', '', '', '', '');</v>
      </c>
    </row>
  </sheetData>
  <sortState xmlns:xlrd2="http://schemas.microsoft.com/office/spreadsheetml/2017/richdata2" ref="B5:B24">
    <sortCondition ref="B4:B24"/>
  </sortState>
  <pageMargins left="0.7" right="0.7" top="0.78740157499999996" bottom="0.78740157499999996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894E-BF35-CB48-9E94-0338C0513106}">
  <sheetPr>
    <pageSetUpPr fitToPage="1"/>
  </sheetPr>
  <dimension ref="A1:K75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baseColWidth="10" defaultColWidth="10.83203125" defaultRowHeight="15.5"/>
  <cols>
    <col min="1" max="1" width="19.33203125" style="3" bestFit="1" customWidth="1"/>
    <col min="2" max="2" width="34" customWidth="1"/>
    <col min="3" max="3" width="13.6640625" style="3" bestFit="1" customWidth="1"/>
    <col min="4" max="4" width="16.1640625" style="3" bestFit="1" customWidth="1"/>
    <col min="5" max="5" width="10.1640625" customWidth="1"/>
    <col min="6" max="6" width="22.83203125" customWidth="1"/>
    <col min="7" max="7" width="14" style="3" bestFit="1" customWidth="1"/>
    <col min="8" max="8" width="22" style="3" bestFit="1" customWidth="1"/>
    <col min="9" max="9" width="15.5" style="3" bestFit="1" customWidth="1"/>
    <col min="11" max="11" width="149.83203125" customWidth="1"/>
  </cols>
  <sheetData>
    <row r="1" spans="1:11" ht="21">
      <c r="A1" s="4" t="s">
        <v>68</v>
      </c>
      <c r="B1" s="5" t="s">
        <v>69</v>
      </c>
      <c r="C1" s="5"/>
      <c r="D1" s="5"/>
      <c r="E1" s="5"/>
      <c r="F1" s="5"/>
      <c r="G1" s="6"/>
      <c r="H1" s="6"/>
      <c r="I1" s="6"/>
    </row>
    <row r="2" spans="1:11" ht="21.5" thickBot="1">
      <c r="A2" s="5"/>
      <c r="B2" s="5" t="s">
        <v>70</v>
      </c>
      <c r="C2" s="5"/>
      <c r="D2" s="5"/>
      <c r="E2" s="5"/>
      <c r="F2" s="245" t="s">
        <v>370</v>
      </c>
      <c r="G2" s="6"/>
      <c r="H2" s="6"/>
      <c r="I2" s="6"/>
    </row>
    <row r="3" spans="1:11" ht="42.5" thickBot="1">
      <c r="A3" s="142" t="str">
        <f ca="1">RIGHT(CELL("dateiname",A1),LEN(CELL("dateiname",A1))-FIND("]",CELL("dateiname",A1)))</f>
        <v>Tiere</v>
      </c>
      <c r="B3" s="8"/>
      <c r="C3" s="7"/>
      <c r="D3" s="7" t="s">
        <v>372</v>
      </c>
      <c r="E3" s="8"/>
      <c r="F3" s="244" t="s">
        <v>369</v>
      </c>
      <c r="G3" s="7" t="s">
        <v>274</v>
      </c>
      <c r="H3" s="7" t="s">
        <v>275</v>
      </c>
      <c r="I3" s="7"/>
      <c r="K3" s="159" t="s">
        <v>276</v>
      </c>
    </row>
    <row r="4" spans="1:11" ht="21.5" thickBot="1">
      <c r="A4" s="9" t="s">
        <v>298</v>
      </c>
      <c r="B4" s="10" t="s">
        <v>299</v>
      </c>
      <c r="C4" s="11" t="s">
        <v>300</v>
      </c>
      <c r="D4" s="11" t="s">
        <v>301</v>
      </c>
      <c r="E4" s="235" t="s">
        <v>302</v>
      </c>
      <c r="F4" s="12" t="s">
        <v>303</v>
      </c>
      <c r="G4" s="11" t="s">
        <v>304</v>
      </c>
      <c r="H4" s="22" t="s">
        <v>305</v>
      </c>
      <c r="I4" s="92" t="s">
        <v>306</v>
      </c>
      <c r="K4" s="159" t="s">
        <v>273</v>
      </c>
    </row>
    <row r="5" spans="1:11" ht="21">
      <c r="A5" s="16">
        <v>1</v>
      </c>
      <c r="B5" s="17" t="s">
        <v>8</v>
      </c>
      <c r="C5" s="16">
        <v>4</v>
      </c>
      <c r="D5" s="16" t="s">
        <v>53</v>
      </c>
      <c r="E5" s="17"/>
      <c r="F5" s="17"/>
      <c r="G5" s="16">
        <v>54</v>
      </c>
      <c r="H5" s="16">
        <v>229</v>
      </c>
      <c r="I5" s="16">
        <v>7</v>
      </c>
      <c r="K5" s="161" t="str">
        <f ca="1" xml:space="preserve"> "INSERT INTO " &amp; $A$3 &amp; " ("&amp; A$4 &amp; ", " &amp; B$4 &amp; ", " &amp; C$4 &amp; ", " &amp; D$4 &amp; ", " &amp; F$4 &amp; ", " &amp;  G$4 &amp; ", " &amp; H$4 &amp; ", " &amp; I$4 &amp; ") VALUES (" &amp; A5 &amp; ", '" &amp; B5 &amp; "', " &amp; C5 &amp; ", '" &amp; D5 &amp; "', '" &amp; F5 &amp; "', " &amp; G5 &amp; ", " &amp; H5 &amp; ", " &amp; I5 &amp; ");"</f>
        <v>INSERT INTO Tiere (TI_ID, Name, UA_ID, Geschlecht, Zugangsdatum, Laenge, Gewicht, TR_ID) VALUES (1, 'Exo', 4, 'M', '', 54, 229, 7);</v>
      </c>
    </row>
    <row r="6" spans="1:11" ht="21">
      <c r="A6" s="18">
        <v>2</v>
      </c>
      <c r="B6" s="19" t="s">
        <v>9</v>
      </c>
      <c r="C6" s="16">
        <v>4</v>
      </c>
      <c r="D6" s="18" t="s">
        <v>53</v>
      </c>
      <c r="E6" s="19"/>
      <c r="F6" s="19"/>
      <c r="G6" s="18">
        <v>52</v>
      </c>
      <c r="H6" s="18">
        <v>221</v>
      </c>
      <c r="I6" s="18">
        <v>8</v>
      </c>
      <c r="K6" s="161" t="str">
        <f t="shared" ref="K6:K54" ca="1" si="0" xml:space="preserve"> "INSERT INTO " &amp; $A$3 &amp; " ("&amp; A$4 &amp; ", " &amp; B$4 &amp; ", " &amp; C$4 &amp; ", " &amp; D$4 &amp; ", " &amp; F$4 &amp; ", " &amp;  G$4 &amp; ", " &amp; H$4 &amp; ", " &amp; I$4 &amp; ") VALUES (" &amp; A6 &amp; ", '" &amp; B6 &amp; "', " &amp; C6 &amp; ", '" &amp; D6 &amp; "', '" &amp; F6 &amp; "', " &amp; G6 &amp; ", " &amp; H6 &amp; ", " &amp; I6 &amp; ");"</f>
        <v>INSERT INTO Tiere (TI_ID, Name, UA_ID, Geschlecht, Zugangsdatum, Laenge, Gewicht, TR_ID) VALUES (2, 'Terra', 4, 'M', '', 52, 221, 8);</v>
      </c>
    </row>
    <row r="7" spans="1:11" ht="21">
      <c r="A7" s="16">
        <v>3</v>
      </c>
      <c r="B7" s="19" t="s">
        <v>10</v>
      </c>
      <c r="C7" s="18">
        <v>2</v>
      </c>
      <c r="D7" s="18" t="s">
        <v>54</v>
      </c>
      <c r="E7" s="19"/>
      <c r="F7" s="19"/>
      <c r="G7" s="18">
        <v>21</v>
      </c>
      <c r="H7" s="18">
        <v>80</v>
      </c>
      <c r="I7" s="18">
        <v>9</v>
      </c>
      <c r="K7" s="161" t="str">
        <f t="shared" ca="1" si="0"/>
        <v>INSERT INTO Tiere (TI_ID, Name, UA_ID, Geschlecht, Zugangsdatum, Laenge, Gewicht, TR_ID) VALUES (3, 'Diva', 2, 'W', '', 21, 80, 9);</v>
      </c>
    </row>
    <row r="8" spans="1:11" ht="21">
      <c r="A8" s="18">
        <v>4</v>
      </c>
      <c r="B8" s="19" t="s">
        <v>11</v>
      </c>
      <c r="C8" s="18">
        <v>7</v>
      </c>
      <c r="D8" s="18" t="s">
        <v>54</v>
      </c>
      <c r="E8" s="19"/>
      <c r="F8" s="19"/>
      <c r="G8" s="18">
        <v>22</v>
      </c>
      <c r="H8" s="18">
        <v>40</v>
      </c>
      <c r="I8" s="18">
        <v>4</v>
      </c>
      <c r="K8" s="161" t="str">
        <f t="shared" ca="1" si="0"/>
        <v>INSERT INTO Tiere (TI_ID, Name, UA_ID, Geschlecht, Zugangsdatum, Laenge, Gewicht, TR_ID) VALUES (4, 'Kleopatra', 7, 'W', '', 22, 40, 4);</v>
      </c>
    </row>
    <row r="9" spans="1:11" ht="21">
      <c r="A9" s="16">
        <v>5</v>
      </c>
      <c r="B9" s="19" t="s">
        <v>12</v>
      </c>
      <c r="C9" s="18">
        <v>7</v>
      </c>
      <c r="D9" s="18" t="s">
        <v>53</v>
      </c>
      <c r="E9" s="19"/>
      <c r="F9" s="19"/>
      <c r="G9" s="18">
        <v>20</v>
      </c>
      <c r="H9" s="18">
        <v>41</v>
      </c>
      <c r="I9" s="18">
        <v>4</v>
      </c>
      <c r="K9" s="161" t="str">
        <f t="shared" ca="1" si="0"/>
        <v>INSERT INTO Tiere (TI_ID, Name, UA_ID, Geschlecht, Zugangsdatum, Laenge, Gewicht, TR_ID) VALUES (5, 'Caesar', 7, 'M', '', 20, 41, 4);</v>
      </c>
    </row>
    <row r="10" spans="1:11" ht="21">
      <c r="A10" s="18">
        <v>6</v>
      </c>
      <c r="B10" s="19" t="s">
        <v>13</v>
      </c>
      <c r="C10" s="18">
        <v>7</v>
      </c>
      <c r="D10" s="18" t="s">
        <v>54</v>
      </c>
      <c r="E10" s="19"/>
      <c r="F10" s="19"/>
      <c r="G10" s="18">
        <v>18</v>
      </c>
      <c r="H10" s="18">
        <v>41</v>
      </c>
      <c r="I10" s="18"/>
      <c r="K10" s="161" t="str">
        <f t="shared" ca="1" si="0"/>
        <v>INSERT INTO Tiere (TI_ID, Name, UA_ID, Geschlecht, Zugangsdatum, Laenge, Gewicht, TR_ID) VALUES (6, 'Tiana', 7, 'W', '', 18, 41, );</v>
      </c>
    </row>
    <row r="11" spans="1:11" ht="21">
      <c r="A11" s="16">
        <v>7</v>
      </c>
      <c r="B11" s="19" t="s">
        <v>14</v>
      </c>
      <c r="C11" s="18">
        <v>7</v>
      </c>
      <c r="D11" s="18" t="s">
        <v>53</v>
      </c>
      <c r="E11" s="19"/>
      <c r="F11" s="19"/>
      <c r="G11" s="18">
        <v>24</v>
      </c>
      <c r="H11" s="18">
        <v>58</v>
      </c>
      <c r="I11" s="18"/>
      <c r="K11" s="161" t="str">
        <f t="shared" ca="1" si="0"/>
        <v>INSERT INTO Tiere (TI_ID, Name, UA_ID, Geschlecht, Zugangsdatum, Laenge, Gewicht, TR_ID) VALUES (7, 'Avery', 7, 'M', '', 24, 58, );</v>
      </c>
    </row>
    <row r="12" spans="1:11" ht="21">
      <c r="A12" s="18">
        <v>8</v>
      </c>
      <c r="B12" s="19" t="s">
        <v>15</v>
      </c>
      <c r="C12" s="18">
        <v>3</v>
      </c>
      <c r="D12" s="18" t="s">
        <v>54</v>
      </c>
      <c r="E12" s="19"/>
      <c r="F12" s="19"/>
      <c r="G12" s="18">
        <v>21</v>
      </c>
      <c r="H12" s="18"/>
      <c r="I12" s="18">
        <v>6</v>
      </c>
      <c r="K12" s="161" t="str">
        <f t="shared" ca="1" si="0"/>
        <v>INSERT INTO Tiere (TI_ID, Name, UA_ID, Geschlecht, Zugangsdatum, Laenge, Gewicht, TR_ID) VALUES (8, 'Walburga', 3, 'W', '', 21, , 6);</v>
      </c>
    </row>
    <row r="13" spans="1:11" ht="21">
      <c r="A13" s="16">
        <v>9</v>
      </c>
      <c r="B13" s="19" t="s">
        <v>16</v>
      </c>
      <c r="C13" s="18">
        <v>12</v>
      </c>
      <c r="D13" s="18" t="s">
        <v>53</v>
      </c>
      <c r="E13" s="19"/>
      <c r="F13" s="19"/>
      <c r="G13" s="18">
        <v>30</v>
      </c>
      <c r="H13" s="18">
        <v>45</v>
      </c>
      <c r="I13" s="18">
        <v>20</v>
      </c>
      <c r="K13" s="161" t="str">
        <f t="shared" ca="1" si="0"/>
        <v>INSERT INTO Tiere (TI_ID, Name, UA_ID, Geschlecht, Zugangsdatum, Laenge, Gewicht, TR_ID) VALUES (9, 'Cola', 12, 'M', '', 30, 45, 20);</v>
      </c>
    </row>
    <row r="14" spans="1:11" ht="21">
      <c r="A14" s="18">
        <v>10</v>
      </c>
      <c r="B14" s="19" t="s">
        <v>17</v>
      </c>
      <c r="C14" s="18">
        <v>7</v>
      </c>
      <c r="D14" s="18" t="s">
        <v>54</v>
      </c>
      <c r="E14" s="19"/>
      <c r="F14" s="19"/>
      <c r="G14" s="18">
        <v>21</v>
      </c>
      <c r="H14" s="18">
        <v>50</v>
      </c>
      <c r="I14" s="18">
        <v>21</v>
      </c>
      <c r="K14" s="161" t="str">
        <f t="shared" ca="1" si="0"/>
        <v>INSERT INTO Tiere (TI_ID, Name, UA_ID, Geschlecht, Zugangsdatum, Laenge, Gewicht, TR_ID) VALUES (10, 'Lola', 7, 'W', '', 21, 50, 21);</v>
      </c>
    </row>
    <row r="15" spans="1:11" ht="21">
      <c r="A15" s="16">
        <v>11</v>
      </c>
      <c r="B15" s="19" t="s">
        <v>18</v>
      </c>
      <c r="C15" s="18">
        <v>7</v>
      </c>
      <c r="D15" s="18" t="s">
        <v>54</v>
      </c>
      <c r="E15" s="19"/>
      <c r="F15" s="19"/>
      <c r="G15" s="18">
        <v>14</v>
      </c>
      <c r="H15" s="18">
        <v>30</v>
      </c>
      <c r="I15" s="18">
        <v>21</v>
      </c>
      <c r="K15" s="161" t="str">
        <f t="shared" ca="1" si="0"/>
        <v>INSERT INTO Tiere (TI_ID, Name, UA_ID, Geschlecht, Zugangsdatum, Laenge, Gewicht, TR_ID) VALUES (11, 'Belle', 7, 'W', '', 14, 30, 21);</v>
      </c>
    </row>
    <row r="16" spans="1:11" ht="21">
      <c r="A16" s="18">
        <v>12</v>
      </c>
      <c r="B16" s="19" t="s">
        <v>19</v>
      </c>
      <c r="C16" s="18">
        <v>7</v>
      </c>
      <c r="D16" s="18" t="s">
        <v>53</v>
      </c>
      <c r="E16" s="19"/>
      <c r="F16" s="19"/>
      <c r="G16" s="18">
        <v>21</v>
      </c>
      <c r="H16" s="18">
        <v>47</v>
      </c>
      <c r="I16" s="18">
        <v>21</v>
      </c>
      <c r="K16" s="161" t="str">
        <f t="shared" ca="1" si="0"/>
        <v>INSERT INTO Tiere (TI_ID, Name, UA_ID, Geschlecht, Zugangsdatum, Laenge, Gewicht, TR_ID) VALUES (12, 'Diego', 7, 'M', '', 21, 47, 21);</v>
      </c>
    </row>
    <row r="17" spans="1:11" ht="21">
      <c r="A17" s="16">
        <v>13</v>
      </c>
      <c r="B17" s="19" t="s">
        <v>20</v>
      </c>
      <c r="C17" s="18">
        <v>7</v>
      </c>
      <c r="D17" s="18" t="s">
        <v>54</v>
      </c>
      <c r="E17" s="19"/>
      <c r="F17" s="19"/>
      <c r="G17" s="18">
        <v>22</v>
      </c>
      <c r="H17" s="18"/>
      <c r="I17" s="18">
        <v>21</v>
      </c>
      <c r="K17" s="161" t="str">
        <f t="shared" ca="1" si="0"/>
        <v>INSERT INTO Tiere (TI_ID, Name, UA_ID, Geschlecht, Zugangsdatum, Laenge, Gewicht, TR_ID) VALUES (13, 'Variana', 7, 'W', '', 22, , 21);</v>
      </c>
    </row>
    <row r="18" spans="1:11" ht="21">
      <c r="A18" s="18">
        <v>14</v>
      </c>
      <c r="B18" s="19" t="s">
        <v>21</v>
      </c>
      <c r="C18" s="18">
        <v>13</v>
      </c>
      <c r="D18" s="18" t="s">
        <v>54</v>
      </c>
      <c r="E18" s="19"/>
      <c r="F18" s="19"/>
      <c r="G18" s="18">
        <v>20</v>
      </c>
      <c r="H18" s="18">
        <v>50</v>
      </c>
      <c r="I18" s="18">
        <v>31</v>
      </c>
      <c r="K18" s="161" t="str">
        <f t="shared" ca="1" si="0"/>
        <v>INSERT INTO Tiere (TI_ID, Name, UA_ID, Geschlecht, Zugangsdatum, Laenge, Gewicht, TR_ID) VALUES (14, 'Stonki', 13, 'W', '', 20, 50, 31);</v>
      </c>
    </row>
    <row r="19" spans="1:11" ht="21">
      <c r="A19" s="16">
        <v>15</v>
      </c>
      <c r="B19" s="19" t="s">
        <v>22</v>
      </c>
      <c r="C19" s="18">
        <v>1</v>
      </c>
      <c r="D19" s="18" t="s">
        <v>53</v>
      </c>
      <c r="E19" s="19"/>
      <c r="F19" s="19"/>
      <c r="G19" s="18">
        <v>25</v>
      </c>
      <c r="H19" s="18">
        <v>230</v>
      </c>
      <c r="I19" s="18">
        <v>26</v>
      </c>
      <c r="K19" s="161" t="str">
        <f t="shared" ca="1" si="0"/>
        <v>INSERT INTO Tiere (TI_ID, Name, UA_ID, Geschlecht, Zugangsdatum, Laenge, Gewicht, TR_ID) VALUES (15, 'Wutz', 1, 'M', '', 25, 230, 26);</v>
      </c>
    </row>
    <row r="20" spans="1:11" ht="21">
      <c r="A20" s="18">
        <v>16</v>
      </c>
      <c r="B20" s="19" t="s">
        <v>23</v>
      </c>
      <c r="C20" s="16">
        <v>4</v>
      </c>
      <c r="D20" s="18" t="s">
        <v>53</v>
      </c>
      <c r="E20" s="19"/>
      <c r="F20" s="19"/>
      <c r="G20" s="18"/>
      <c r="H20" s="18"/>
      <c r="I20" s="18">
        <v>27</v>
      </c>
      <c r="K20" s="161" t="str">
        <f t="shared" ca="1" si="0"/>
        <v>INSERT INTO Tiere (TI_ID, Name, UA_ID, Geschlecht, Zugangsdatum, Laenge, Gewicht, TR_ID) VALUES (16, 'Lord', 4, 'M', '', , , 27);</v>
      </c>
    </row>
    <row r="21" spans="1:11" ht="21">
      <c r="A21" s="16">
        <v>17</v>
      </c>
      <c r="B21" s="19" t="s">
        <v>24</v>
      </c>
      <c r="C21" s="16">
        <v>4</v>
      </c>
      <c r="D21" s="18" t="s">
        <v>54</v>
      </c>
      <c r="E21" s="19"/>
      <c r="F21" s="19"/>
      <c r="G21" s="18">
        <v>60</v>
      </c>
      <c r="H21" s="18">
        <v>173</v>
      </c>
      <c r="I21" s="18">
        <v>28</v>
      </c>
      <c r="K21" s="161" t="str">
        <f t="shared" ca="1" si="0"/>
        <v>INSERT INTO Tiere (TI_ID, Name, UA_ID, Geschlecht, Zugangsdatum, Laenge, Gewicht, TR_ID) VALUES (17, 'Blue', 4, 'W', '', 60, 173, 28);</v>
      </c>
    </row>
    <row r="22" spans="1:11" ht="21">
      <c r="A22" s="18">
        <v>18</v>
      </c>
      <c r="B22" s="19" t="s">
        <v>25</v>
      </c>
      <c r="C22" s="18">
        <v>6</v>
      </c>
      <c r="D22" s="18" t="s">
        <v>54</v>
      </c>
      <c r="E22" s="19"/>
      <c r="F22" s="19"/>
      <c r="G22" s="18">
        <v>17</v>
      </c>
      <c r="H22" s="18"/>
      <c r="I22" s="18">
        <v>24</v>
      </c>
      <c r="K22" s="161" t="str">
        <f t="shared" ca="1" si="0"/>
        <v>INSERT INTO Tiere (TI_ID, Name, UA_ID, Geschlecht, Zugangsdatum, Laenge, Gewicht, TR_ID) VALUES (18, 'Kiwi', 6, 'W', '', 17, , 24);</v>
      </c>
    </row>
    <row r="23" spans="1:11" ht="21">
      <c r="A23" s="16">
        <v>19</v>
      </c>
      <c r="B23" s="19" t="s">
        <v>26</v>
      </c>
      <c r="C23" s="18">
        <v>6</v>
      </c>
      <c r="D23" s="18" t="s">
        <v>53</v>
      </c>
      <c r="E23" s="19"/>
      <c r="F23" s="19"/>
      <c r="G23" s="18"/>
      <c r="H23" s="18"/>
      <c r="I23" s="18">
        <v>25</v>
      </c>
      <c r="K23" s="161" t="str">
        <f t="shared" ca="1" si="0"/>
        <v>INSERT INTO Tiere (TI_ID, Name, UA_ID, Geschlecht, Zugangsdatum, Laenge, Gewicht, TR_ID) VALUES (19, 'Charlie', 6, 'M', '', , , 25);</v>
      </c>
    </row>
    <row r="24" spans="1:11" ht="21">
      <c r="A24" s="18">
        <v>20</v>
      </c>
      <c r="B24" s="20" t="s">
        <v>27</v>
      </c>
      <c r="C24" s="21">
        <v>8</v>
      </c>
      <c r="D24" s="21" t="s">
        <v>53</v>
      </c>
      <c r="E24" s="20"/>
      <c r="F24" s="20"/>
      <c r="G24" s="21">
        <v>18</v>
      </c>
      <c r="H24" s="21"/>
      <c r="I24" s="21">
        <v>32</v>
      </c>
      <c r="K24" s="161" t="str">
        <f t="shared" ca="1" si="0"/>
        <v>INSERT INTO Tiere (TI_ID, Name, UA_ID, Geschlecht, Zugangsdatum, Laenge, Gewicht, TR_ID) VALUES (20, 'Yoshie', 8, 'M', '', 18, , 32);</v>
      </c>
    </row>
    <row r="25" spans="1:11" ht="21">
      <c r="A25" s="16">
        <v>21</v>
      </c>
      <c r="B25" s="20" t="s">
        <v>28</v>
      </c>
      <c r="C25" s="21">
        <v>1</v>
      </c>
      <c r="D25" s="21" t="s">
        <v>54</v>
      </c>
      <c r="E25" s="20"/>
      <c r="F25" s="20"/>
      <c r="G25" s="21">
        <v>41</v>
      </c>
      <c r="H25" s="21">
        <v>268</v>
      </c>
      <c r="I25" s="21">
        <v>30</v>
      </c>
      <c r="K25" s="161" t="str">
        <f t="shared" ca="1" si="0"/>
        <v>INSERT INTO Tiere (TI_ID, Name, UA_ID, Geschlecht, Zugangsdatum, Laenge, Gewicht, TR_ID) VALUES (21, 'Faxe', 1, 'W', '', 41, 268, 30);</v>
      </c>
    </row>
    <row r="26" spans="1:11" ht="21">
      <c r="A26" s="18">
        <v>22</v>
      </c>
      <c r="B26" s="20" t="s">
        <v>29</v>
      </c>
      <c r="C26" s="21">
        <v>1</v>
      </c>
      <c r="D26" s="21" t="s">
        <v>54</v>
      </c>
      <c r="E26" s="20"/>
      <c r="F26" s="20"/>
      <c r="G26" s="21">
        <v>29</v>
      </c>
      <c r="H26" s="21">
        <v>287</v>
      </c>
      <c r="I26" s="21">
        <v>30</v>
      </c>
      <c r="K26" s="161" t="str">
        <f t="shared" ca="1" si="0"/>
        <v>INSERT INTO Tiere (TI_ID, Name, UA_ID, Geschlecht, Zugangsdatum, Laenge, Gewicht, TR_ID) VALUES (22, 'Snore', 1, 'W', '', 29, 287, 30);</v>
      </c>
    </row>
    <row r="27" spans="1:11" ht="21">
      <c r="A27" s="16">
        <v>23</v>
      </c>
      <c r="B27" s="20" t="s">
        <v>30</v>
      </c>
      <c r="C27" s="21">
        <v>1</v>
      </c>
      <c r="D27" s="21" t="s">
        <v>54</v>
      </c>
      <c r="E27" s="20"/>
      <c r="F27" s="20"/>
      <c r="G27" s="21">
        <v>42</v>
      </c>
      <c r="H27" s="21">
        <v>205</v>
      </c>
      <c r="I27" s="21">
        <v>30</v>
      </c>
      <c r="K27" s="161" t="str">
        <f t="shared" ca="1" si="0"/>
        <v>INSERT INTO Tiere (TI_ID, Name, UA_ID, Geschlecht, Zugangsdatum, Laenge, Gewicht, TR_ID) VALUES (23, 'Sparta', 1, 'W', '', 42, 205, 30);</v>
      </c>
    </row>
    <row r="28" spans="1:11" ht="21">
      <c r="A28" s="18">
        <v>24</v>
      </c>
      <c r="B28" s="20" t="s">
        <v>31</v>
      </c>
      <c r="C28" s="21">
        <v>1</v>
      </c>
      <c r="D28" s="21" t="s">
        <v>53</v>
      </c>
      <c r="E28" s="20"/>
      <c r="F28" s="20"/>
      <c r="G28" s="21">
        <v>49</v>
      </c>
      <c r="H28" s="21">
        <v>324</v>
      </c>
      <c r="I28" s="21">
        <v>30</v>
      </c>
      <c r="K28" s="161" t="str">
        <f t="shared" ca="1" si="0"/>
        <v>INSERT INTO Tiere (TI_ID, Name, UA_ID, Geschlecht, Zugangsdatum, Laenge, Gewicht, TR_ID) VALUES (24, 'Malte', 1, 'M', '', 49, 324, 30);</v>
      </c>
    </row>
    <row r="29" spans="1:11" ht="21">
      <c r="A29" s="16">
        <v>25</v>
      </c>
      <c r="B29" s="20" t="s">
        <v>32</v>
      </c>
      <c r="C29" s="21">
        <v>11</v>
      </c>
      <c r="D29" s="21" t="s">
        <v>53</v>
      </c>
      <c r="E29" s="20"/>
      <c r="F29" s="20"/>
      <c r="G29" s="21">
        <v>42</v>
      </c>
      <c r="H29" s="21">
        <v>283</v>
      </c>
      <c r="I29" s="21">
        <v>30</v>
      </c>
      <c r="K29" s="161" t="str">
        <f t="shared" ca="1" si="0"/>
        <v>INSERT INTO Tiere (TI_ID, Name, UA_ID, Geschlecht, Zugangsdatum, Laenge, Gewicht, TR_ID) VALUES (25, 'Golden Dragon', 11, 'M', '', 42, 283, 30);</v>
      </c>
    </row>
    <row r="30" spans="1:11" ht="21">
      <c r="A30" s="18">
        <v>26</v>
      </c>
      <c r="B30" s="20" t="s">
        <v>33</v>
      </c>
      <c r="C30" s="21">
        <v>5</v>
      </c>
      <c r="D30" s="21" t="s">
        <v>53</v>
      </c>
      <c r="E30" s="20"/>
      <c r="F30" s="20"/>
      <c r="G30" s="21"/>
      <c r="H30" s="21"/>
      <c r="I30" s="21">
        <v>19</v>
      </c>
      <c r="K30" s="161" t="str">
        <f t="shared" ca="1" si="0"/>
        <v>INSERT INTO Tiere (TI_ID, Name, UA_ID, Geschlecht, Zugangsdatum, Laenge, Gewicht, TR_ID) VALUES (26, 'Riegel', 5, 'M', '', , , 19);</v>
      </c>
    </row>
    <row r="31" spans="1:11" ht="21">
      <c r="A31" s="16">
        <v>27</v>
      </c>
      <c r="B31" s="20" t="s">
        <v>34</v>
      </c>
      <c r="C31" s="21">
        <v>9</v>
      </c>
      <c r="D31" s="21" t="s">
        <v>371</v>
      </c>
      <c r="E31" s="20"/>
      <c r="F31" s="20"/>
      <c r="G31" s="21"/>
      <c r="H31" s="21"/>
      <c r="I31" s="21">
        <v>17</v>
      </c>
      <c r="K31" s="161" t="str">
        <f t="shared" ca="1" si="0"/>
        <v>INSERT INTO Tiere (TI_ID, Name, UA_ID, Geschlecht, Zugangsdatum, Laenge, Gewicht, TR_ID) VALUES (27, 'Ritter', 9, 'U', '', , , 17);</v>
      </c>
    </row>
    <row r="32" spans="1:11" ht="21">
      <c r="A32" s="18">
        <v>28</v>
      </c>
      <c r="B32" s="20" t="s">
        <v>35</v>
      </c>
      <c r="C32" s="21">
        <v>9</v>
      </c>
      <c r="D32" s="21" t="s">
        <v>371</v>
      </c>
      <c r="E32" s="20"/>
      <c r="F32" s="20"/>
      <c r="G32" s="21"/>
      <c r="H32" s="21"/>
      <c r="I32" s="21">
        <v>17</v>
      </c>
      <c r="K32" s="161" t="str">
        <f t="shared" ca="1" si="0"/>
        <v>INSERT INTO Tiere (TI_ID, Name, UA_ID, Geschlecht, Zugangsdatum, Laenge, Gewicht, TR_ID) VALUES (28, 'Sport', 9, 'U', '', , , 17);</v>
      </c>
    </row>
    <row r="33" spans="1:11" ht="21">
      <c r="A33" s="16">
        <v>29</v>
      </c>
      <c r="B33" s="20" t="s">
        <v>36</v>
      </c>
      <c r="C33" s="21">
        <v>9</v>
      </c>
      <c r="D33" s="21" t="s">
        <v>371</v>
      </c>
      <c r="E33" s="20"/>
      <c r="F33" s="20"/>
      <c r="G33" s="21"/>
      <c r="H33" s="21"/>
      <c r="I33" s="21">
        <v>17</v>
      </c>
      <c r="K33" s="161" t="str">
        <f t="shared" ca="1" si="0"/>
        <v>INSERT INTO Tiere (TI_ID, Name, UA_ID, Geschlecht, Zugangsdatum, Laenge, Gewicht, TR_ID) VALUES (29, 'Schoko', 9, 'U', '', , , 17);</v>
      </c>
    </row>
    <row r="34" spans="1:11" ht="21">
      <c r="A34" s="18">
        <v>30</v>
      </c>
      <c r="B34" s="20" t="s">
        <v>37</v>
      </c>
      <c r="C34" s="21">
        <v>10</v>
      </c>
      <c r="D34" s="21" t="s">
        <v>371</v>
      </c>
      <c r="E34" s="20"/>
      <c r="F34" s="20"/>
      <c r="G34" s="21"/>
      <c r="H34" s="21"/>
      <c r="I34" s="21">
        <v>18</v>
      </c>
      <c r="K34" s="161" t="str">
        <f t="shared" ca="1" si="0"/>
        <v>INSERT INTO Tiere (TI_ID, Name, UA_ID, Geschlecht, Zugangsdatum, Laenge, Gewicht, TR_ID) VALUES (30, 'Lennon', 10, 'U', '', , , 18);</v>
      </c>
    </row>
    <row r="35" spans="1:11" ht="21">
      <c r="A35" s="16">
        <v>31</v>
      </c>
      <c r="B35" s="20" t="s">
        <v>182</v>
      </c>
      <c r="C35" s="21">
        <v>10</v>
      </c>
      <c r="D35" s="21" t="s">
        <v>371</v>
      </c>
      <c r="E35" s="20"/>
      <c r="F35" s="20"/>
      <c r="G35" s="21"/>
      <c r="H35" s="21"/>
      <c r="I35" s="21">
        <v>18</v>
      </c>
      <c r="K35" s="161" t="str">
        <f t="shared" ca="1" si="0"/>
        <v>INSERT INTO Tiere (TI_ID, Name, UA_ID, Geschlecht, Zugangsdatum, Laenge, Gewicht, TR_ID) VALUES (31, 'McCartney', 10, 'U', '', , , 18);</v>
      </c>
    </row>
    <row r="36" spans="1:11" ht="21">
      <c r="A36" s="18">
        <v>32</v>
      </c>
      <c r="B36" s="20" t="s">
        <v>39</v>
      </c>
      <c r="C36" s="21">
        <v>10</v>
      </c>
      <c r="D36" s="21" t="s">
        <v>371</v>
      </c>
      <c r="E36" s="20"/>
      <c r="F36" s="20"/>
      <c r="G36" s="21"/>
      <c r="H36" s="21"/>
      <c r="I36" s="21">
        <v>18</v>
      </c>
      <c r="K36" s="161" t="str">
        <f t="shared" ca="1" si="0"/>
        <v>INSERT INTO Tiere (TI_ID, Name, UA_ID, Geschlecht, Zugangsdatum, Laenge, Gewicht, TR_ID) VALUES (32, 'Harrison', 10, 'U', '', , , 18);</v>
      </c>
    </row>
    <row r="37" spans="1:11" ht="21">
      <c r="A37" s="16">
        <v>33</v>
      </c>
      <c r="B37" s="20" t="s">
        <v>63</v>
      </c>
      <c r="C37" s="21">
        <v>10</v>
      </c>
      <c r="D37" s="21" t="s">
        <v>371</v>
      </c>
      <c r="E37" s="20"/>
      <c r="F37" s="20"/>
      <c r="G37" s="21"/>
      <c r="H37" s="21"/>
      <c r="I37" s="21">
        <v>18</v>
      </c>
      <c r="K37" s="161" t="str">
        <f t="shared" ca="1" si="0"/>
        <v>INSERT INTO Tiere (TI_ID, Name, UA_ID, Geschlecht, Zugangsdatum, Laenge, Gewicht, TR_ID) VALUES (33, 'Starr', 10, 'U', '', , , 18);</v>
      </c>
    </row>
    <row r="38" spans="1:11" ht="21">
      <c r="A38" s="18">
        <v>34</v>
      </c>
      <c r="B38" s="20" t="s">
        <v>183</v>
      </c>
      <c r="C38" s="21">
        <v>14</v>
      </c>
      <c r="D38" s="21" t="s">
        <v>54</v>
      </c>
      <c r="E38" s="20"/>
      <c r="F38" s="20"/>
      <c r="G38" s="21"/>
      <c r="H38" s="21"/>
      <c r="I38" s="21">
        <v>3</v>
      </c>
      <c r="K38" s="161" t="str">
        <f t="shared" ca="1" si="0"/>
        <v>INSERT INTO Tiere (TI_ID, Name, UA_ID, Geschlecht, Zugangsdatum, Laenge, Gewicht, TR_ID) VALUES (34, 'Giesela', 14, 'W', '', , , 3);</v>
      </c>
    </row>
    <row r="39" spans="1:11" ht="21">
      <c r="A39" s="16">
        <v>35</v>
      </c>
      <c r="B39" s="20" t="s">
        <v>184</v>
      </c>
      <c r="C39" s="21">
        <v>14</v>
      </c>
      <c r="D39" s="21" t="s">
        <v>53</v>
      </c>
      <c r="E39" s="20"/>
      <c r="F39" s="20"/>
      <c r="G39" s="21"/>
      <c r="H39" s="21"/>
      <c r="I39" s="21">
        <v>3</v>
      </c>
      <c r="K39" s="161" t="str">
        <f t="shared" ca="1" si="0"/>
        <v>INSERT INTO Tiere (TI_ID, Name, UA_ID, Geschlecht, Zugangsdatum, Laenge, Gewicht, TR_ID) VALUES (35, 'Günther', 14, 'M', '', , , 3);</v>
      </c>
    </row>
    <row r="40" spans="1:11" ht="21">
      <c r="A40" s="18">
        <v>36</v>
      </c>
      <c r="B40" s="20" t="s">
        <v>75</v>
      </c>
      <c r="C40" s="21">
        <v>8</v>
      </c>
      <c r="D40" s="21" t="s">
        <v>53</v>
      </c>
      <c r="E40" s="20"/>
      <c r="F40" s="20"/>
      <c r="G40" s="21"/>
      <c r="H40" s="21"/>
      <c r="I40" s="21">
        <v>2</v>
      </c>
      <c r="K40" s="161" t="str">
        <f t="shared" ca="1" si="0"/>
        <v>INSERT INTO Tiere (TI_ID, Name, UA_ID, Geschlecht, Zugangsdatum, Laenge, Gewicht, TR_ID) VALUES (36, 'Shy Guy', 8, 'M', '', , , 2);</v>
      </c>
    </row>
    <row r="41" spans="1:11" ht="21">
      <c r="A41" s="16">
        <v>37</v>
      </c>
      <c r="B41" s="27" t="s">
        <v>186</v>
      </c>
      <c r="C41" s="21">
        <v>15</v>
      </c>
      <c r="D41" s="21" t="s">
        <v>371</v>
      </c>
      <c r="E41" s="20"/>
      <c r="F41" s="20"/>
      <c r="G41" s="21"/>
      <c r="H41" s="21"/>
      <c r="I41" s="21">
        <v>15</v>
      </c>
      <c r="K41" s="161" t="str">
        <f t="shared" ca="1" si="0"/>
        <v>INSERT INTO Tiere (TI_ID, Name, UA_ID, Geschlecht, Zugangsdatum, Laenge, Gewicht, TR_ID) VALUES (37, 'Nagini', 15, 'U', '', , , 15);</v>
      </c>
    </row>
    <row r="42" spans="1:11" ht="21">
      <c r="A42" s="18">
        <v>38</v>
      </c>
      <c r="B42" s="20" t="s">
        <v>188</v>
      </c>
      <c r="C42" s="21">
        <v>16</v>
      </c>
      <c r="D42" s="21" t="s">
        <v>371</v>
      </c>
      <c r="E42" s="20"/>
      <c r="F42" s="20"/>
      <c r="G42" s="21"/>
      <c r="H42" s="21"/>
      <c r="I42" s="21">
        <v>11</v>
      </c>
      <c r="K42" s="161" t="str">
        <f t="shared" ca="1" si="0"/>
        <v>INSERT INTO Tiere (TI_ID, Name, UA_ID, Geschlecht, Zugangsdatum, Laenge, Gewicht, TR_ID) VALUES (38, 'Sandy', 16, 'U', '', , , 11);</v>
      </c>
    </row>
    <row r="43" spans="1:11" ht="21">
      <c r="A43" s="16">
        <v>39</v>
      </c>
      <c r="B43" s="20" t="s">
        <v>189</v>
      </c>
      <c r="C43" s="21">
        <v>16</v>
      </c>
      <c r="D43" s="21" t="s">
        <v>371</v>
      </c>
      <c r="E43" s="20"/>
      <c r="F43" s="20"/>
      <c r="G43" s="21"/>
      <c r="H43" s="21"/>
      <c r="I43" s="21">
        <v>11</v>
      </c>
      <c r="K43" s="161" t="str">
        <f t="shared" ca="1" si="0"/>
        <v>INSERT INTO Tiere (TI_ID, Name, UA_ID, Geschlecht, Zugangsdatum, Laenge, Gewicht, TR_ID) VALUES (39, 'Gaara', 16, 'U', '', , , 11);</v>
      </c>
    </row>
    <row r="44" spans="1:11" ht="21">
      <c r="A44" s="18">
        <v>40</v>
      </c>
      <c r="B44" s="20" t="s">
        <v>190</v>
      </c>
      <c r="C44" s="21">
        <v>16</v>
      </c>
      <c r="D44" s="21" t="s">
        <v>371</v>
      </c>
      <c r="E44" s="20"/>
      <c r="F44" s="20"/>
      <c r="G44" s="21"/>
      <c r="H44" s="21"/>
      <c r="I44" s="21">
        <v>11</v>
      </c>
      <c r="K44" s="161" t="str">
        <f t="shared" ca="1" si="0"/>
        <v>INSERT INTO Tiere (TI_ID, Name, UA_ID, Geschlecht, Zugangsdatum, Laenge, Gewicht, TR_ID) VALUES (40, 'Tonks', 16, 'U', '', , , 11);</v>
      </c>
    </row>
    <row r="45" spans="1:11" ht="21">
      <c r="A45" s="16">
        <v>41</v>
      </c>
      <c r="B45" s="20" t="s">
        <v>191</v>
      </c>
      <c r="C45" s="21">
        <v>17</v>
      </c>
      <c r="D45" s="21" t="s">
        <v>371</v>
      </c>
      <c r="E45" s="20"/>
      <c r="F45" s="20"/>
      <c r="G45" s="21"/>
      <c r="H45" s="21"/>
      <c r="I45" s="21">
        <v>12</v>
      </c>
      <c r="K45" s="161" t="str">
        <f t="shared" ca="1" si="0"/>
        <v>INSERT INTO Tiere (TI_ID, Name, UA_ID, Geschlecht, Zugangsdatum, Laenge, Gewicht, TR_ID) VALUES (41, 'NoOne', 17, 'U', '', , , 12);</v>
      </c>
    </row>
    <row r="46" spans="1:11" ht="21">
      <c r="A46" s="18">
        <v>42</v>
      </c>
      <c r="B46" s="20" t="s">
        <v>107</v>
      </c>
      <c r="C46" s="21"/>
      <c r="D46" s="21" t="s">
        <v>371</v>
      </c>
      <c r="E46" s="20"/>
      <c r="F46" s="20"/>
      <c r="G46" s="21"/>
      <c r="H46" s="21"/>
      <c r="I46" s="21"/>
      <c r="K46" s="161" t="str">
        <f t="shared" ca="1" si="0"/>
        <v>INSERT INTO Tiere (TI_ID, Name, UA_ID, Geschlecht, Zugangsdatum, Laenge, Gewicht, TR_ID) VALUES (42, 'Koka', , 'U', '', , , );</v>
      </c>
    </row>
    <row r="47" spans="1:11" ht="21">
      <c r="A47" s="16">
        <v>43</v>
      </c>
      <c r="B47" s="20" t="s">
        <v>266</v>
      </c>
      <c r="C47" s="21">
        <v>18</v>
      </c>
      <c r="D47" s="21" t="s">
        <v>54</v>
      </c>
      <c r="E47" s="20"/>
      <c r="F47" s="20"/>
      <c r="G47" s="21"/>
      <c r="H47" s="21"/>
      <c r="I47" s="21"/>
      <c r="K47" s="161" t="str">
        <f t="shared" ca="1" si="0"/>
        <v>INSERT INTO Tiere (TI_ID, Name, UA_ID, Geschlecht, Zugangsdatum, Laenge, Gewicht, TR_ID) VALUES (43, 'Xena', 18, 'W', '', , , );</v>
      </c>
    </row>
    <row r="48" spans="1:11" ht="21">
      <c r="A48" s="18">
        <v>44</v>
      </c>
      <c r="B48" s="20" t="s">
        <v>268</v>
      </c>
      <c r="C48" s="21"/>
      <c r="D48" s="21"/>
      <c r="E48" s="20"/>
      <c r="F48" s="20"/>
      <c r="G48" s="21"/>
      <c r="H48" s="21"/>
      <c r="I48" s="21"/>
      <c r="K48" s="161" t="str">
        <f t="shared" ca="1" si="0"/>
        <v>INSERT INTO Tiere (TI_ID, Name, UA_ID, Geschlecht, Zugangsdatum, Laenge, Gewicht, TR_ID) VALUES (44, 'Quitschie', , '', '', , , );</v>
      </c>
    </row>
    <row r="49" spans="1:11" ht="21">
      <c r="A49" s="16">
        <v>45</v>
      </c>
      <c r="B49" s="20"/>
      <c r="C49" s="21"/>
      <c r="D49" s="21"/>
      <c r="E49" s="20"/>
      <c r="F49" s="20"/>
      <c r="G49" s="21"/>
      <c r="H49" s="21"/>
      <c r="I49" s="21"/>
      <c r="K49" s="161" t="str">
        <f t="shared" ca="1" si="0"/>
        <v>INSERT INTO Tiere (TI_ID, Name, UA_ID, Geschlecht, Zugangsdatum, Laenge, Gewicht, TR_ID) VALUES (45, '', , '', '', , , );</v>
      </c>
    </row>
    <row r="50" spans="1:11" ht="21">
      <c r="A50" s="18">
        <v>46</v>
      </c>
      <c r="B50" s="20"/>
      <c r="C50" s="21"/>
      <c r="D50" s="21"/>
      <c r="E50" s="20"/>
      <c r="F50" s="20"/>
      <c r="G50" s="21"/>
      <c r="H50" s="21"/>
      <c r="I50" s="21"/>
      <c r="K50" s="161" t="str">
        <f t="shared" ca="1" si="0"/>
        <v>INSERT INTO Tiere (TI_ID, Name, UA_ID, Geschlecht, Zugangsdatum, Laenge, Gewicht, TR_ID) VALUES (46, '', , '', '', , , );</v>
      </c>
    </row>
    <row r="51" spans="1:11" ht="21">
      <c r="A51" s="16">
        <v>47</v>
      </c>
      <c r="B51" s="20"/>
      <c r="C51" s="21"/>
      <c r="D51" s="21"/>
      <c r="E51" s="20"/>
      <c r="F51" s="20"/>
      <c r="G51" s="21"/>
      <c r="H51" s="21"/>
      <c r="I51" s="21"/>
      <c r="K51" s="161" t="str">
        <f t="shared" ca="1" si="0"/>
        <v>INSERT INTO Tiere (TI_ID, Name, UA_ID, Geschlecht, Zugangsdatum, Laenge, Gewicht, TR_ID) VALUES (47, '', , '', '', , , );</v>
      </c>
    </row>
    <row r="52" spans="1:11" ht="21">
      <c r="A52" s="18">
        <v>48</v>
      </c>
      <c r="B52" s="20"/>
      <c r="C52" s="21"/>
      <c r="D52" s="21"/>
      <c r="E52" s="20"/>
      <c r="F52" s="20"/>
      <c r="G52" s="21"/>
      <c r="H52" s="21"/>
      <c r="I52" s="21"/>
      <c r="K52" s="161" t="str">
        <f t="shared" ca="1" si="0"/>
        <v>INSERT INTO Tiere (TI_ID, Name, UA_ID, Geschlecht, Zugangsdatum, Laenge, Gewicht, TR_ID) VALUES (48, '', , '', '', , , );</v>
      </c>
    </row>
    <row r="53" spans="1:11" ht="21">
      <c r="A53" s="16">
        <v>49</v>
      </c>
      <c r="B53" s="20"/>
      <c r="C53" s="21"/>
      <c r="D53" s="21"/>
      <c r="E53" s="20"/>
      <c r="F53" s="20"/>
      <c r="G53" s="21"/>
      <c r="H53" s="21"/>
      <c r="I53" s="21"/>
      <c r="K53" s="161" t="str">
        <f t="shared" ca="1" si="0"/>
        <v>INSERT INTO Tiere (TI_ID, Name, UA_ID, Geschlecht, Zugangsdatum, Laenge, Gewicht, TR_ID) VALUES (49, '', , '', '', , , );</v>
      </c>
    </row>
    <row r="54" spans="1:11" ht="21">
      <c r="A54" s="18">
        <v>50</v>
      </c>
      <c r="B54" s="30"/>
      <c r="C54" s="21"/>
      <c r="D54" s="21"/>
      <c r="E54" s="20"/>
      <c r="F54" s="20"/>
      <c r="G54" s="21"/>
      <c r="H54" s="21"/>
      <c r="I54" s="21"/>
      <c r="K54" s="161" t="str">
        <f t="shared" ca="1" si="0"/>
        <v>INSERT INTO Tiere (TI_ID, Name, UA_ID, Geschlecht, Zugangsdatum, Laenge, Gewicht, TR_ID) VALUES (50, '', , '', '', , , );</v>
      </c>
    </row>
    <row r="55" spans="1:11" ht="21" customHeight="1"/>
    <row r="56" spans="1:11" ht="21.5" thickBot="1">
      <c r="A56" s="6" t="s">
        <v>105</v>
      </c>
    </row>
    <row r="57" spans="1:11" ht="21.5" thickBot="1">
      <c r="A57" s="44" t="s">
        <v>178</v>
      </c>
      <c r="B57" s="45" t="s">
        <v>66</v>
      </c>
    </row>
    <row r="58" spans="1:11" ht="21">
      <c r="A58" s="46">
        <v>1</v>
      </c>
      <c r="B58" s="47" t="s">
        <v>49</v>
      </c>
    </row>
    <row r="59" spans="1:11" ht="21">
      <c r="A59" s="46">
        <v>2</v>
      </c>
      <c r="B59" s="47" t="s">
        <v>44</v>
      </c>
    </row>
    <row r="60" spans="1:11" ht="21">
      <c r="A60" s="46">
        <v>3</v>
      </c>
      <c r="B60" s="47" t="s">
        <v>46</v>
      </c>
    </row>
    <row r="61" spans="1:11" ht="21">
      <c r="A61" s="46">
        <v>4</v>
      </c>
      <c r="B61" s="47" t="s">
        <v>43</v>
      </c>
    </row>
    <row r="62" spans="1:11" ht="21">
      <c r="A62" s="46">
        <v>5</v>
      </c>
      <c r="B62" s="47" t="s">
        <v>51</v>
      </c>
    </row>
    <row r="63" spans="1:11" ht="21">
      <c r="A63" s="46">
        <v>6</v>
      </c>
      <c r="B63" s="19" t="s">
        <v>180</v>
      </c>
    </row>
    <row r="64" spans="1:11" ht="21">
      <c r="A64" s="46">
        <v>7</v>
      </c>
      <c r="B64" s="47" t="s">
        <v>45</v>
      </c>
    </row>
    <row r="65" spans="1:2" ht="21">
      <c r="A65" s="46">
        <v>8</v>
      </c>
      <c r="B65" s="50" t="s">
        <v>52</v>
      </c>
    </row>
    <row r="66" spans="1:2" ht="21">
      <c r="A66" s="46">
        <v>9</v>
      </c>
      <c r="B66" s="51" t="s">
        <v>42</v>
      </c>
    </row>
    <row r="67" spans="1:2" ht="21">
      <c r="A67" s="46">
        <v>10</v>
      </c>
      <c r="B67" s="51" t="s">
        <v>41</v>
      </c>
    </row>
    <row r="68" spans="1:2" ht="21">
      <c r="A68" s="46">
        <v>11</v>
      </c>
      <c r="B68" s="51" t="s">
        <v>50</v>
      </c>
    </row>
    <row r="69" spans="1:2" ht="21">
      <c r="A69" s="46">
        <v>12</v>
      </c>
      <c r="B69" s="52" t="s">
        <v>47</v>
      </c>
    </row>
    <row r="70" spans="1:2" ht="21">
      <c r="A70" s="46">
        <v>13</v>
      </c>
      <c r="B70" s="53" t="s">
        <v>48</v>
      </c>
    </row>
    <row r="71" spans="1:2" ht="21">
      <c r="A71" s="18">
        <f t="shared" ref="A71:A75" si="1">A70+1</f>
        <v>14</v>
      </c>
      <c r="B71" s="27" t="s">
        <v>185</v>
      </c>
    </row>
    <row r="72" spans="1:2" ht="21">
      <c r="A72" s="18">
        <f t="shared" si="1"/>
        <v>15</v>
      </c>
      <c r="B72" s="27" t="s">
        <v>187</v>
      </c>
    </row>
    <row r="73" spans="1:2" ht="21">
      <c r="A73" s="18">
        <f t="shared" si="1"/>
        <v>16</v>
      </c>
      <c r="B73" s="27" t="s">
        <v>108</v>
      </c>
    </row>
    <row r="74" spans="1:2" ht="21">
      <c r="A74" s="18">
        <f t="shared" si="1"/>
        <v>17</v>
      </c>
      <c r="B74" s="27" t="s">
        <v>192</v>
      </c>
    </row>
    <row r="75" spans="1:2" ht="21">
      <c r="A75" s="18">
        <f t="shared" si="1"/>
        <v>18</v>
      </c>
      <c r="B75" s="27" t="s">
        <v>267</v>
      </c>
    </row>
  </sheetData>
  <pageMargins left="0.25" right="0.25" top="0.75" bottom="0.75" header="0.3" footer="0.3"/>
  <pageSetup paperSize="9" scale="5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6060-BE8B-8346-89E0-9ED458106EF5}">
  <sheetPr>
    <pageSetUpPr fitToPage="1"/>
  </sheetPr>
  <dimension ref="A1:H56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21"/>
  <cols>
    <col min="1" max="1" width="21.33203125" style="6" customWidth="1"/>
    <col min="2" max="2" width="27.6640625" style="5" customWidth="1"/>
    <col min="3" max="3" width="59.6640625" style="162" customWidth="1"/>
    <col min="4" max="4" width="12.33203125" style="5" bestFit="1" customWidth="1"/>
    <col min="5" max="5" width="15.5" style="5" bestFit="1" customWidth="1"/>
    <col min="6" max="6" width="8.33203125" style="5" bestFit="1" customWidth="1"/>
    <col min="8" max="8" width="173.83203125" bestFit="1" customWidth="1"/>
    <col min="9" max="9" width="49.5" bestFit="1" customWidth="1"/>
  </cols>
  <sheetData>
    <row r="1" spans="1:8">
      <c r="A1" s="4" t="s">
        <v>64</v>
      </c>
      <c r="B1" s="42" t="s">
        <v>91</v>
      </c>
      <c r="D1" s="42"/>
      <c r="E1" s="42"/>
      <c r="F1" s="8"/>
    </row>
    <row r="2" spans="1:8" ht="21.5" thickBot="1">
      <c r="A2" s="43"/>
      <c r="B2" s="42" t="s">
        <v>89</v>
      </c>
      <c r="D2" s="42"/>
      <c r="E2" s="42"/>
      <c r="F2" s="8"/>
    </row>
    <row r="3" spans="1:8" ht="21.5" thickBot="1">
      <c r="A3" s="142" t="str">
        <f ca="1">RIGHT(CELL("dateiname",A1),LEN(CELL("dateiname",A1))-FIND("]",CELL("dateiname",A1)))</f>
        <v>Verbrauchsmittel</v>
      </c>
      <c r="B3" s="8"/>
      <c r="C3" s="163"/>
      <c r="D3" s="7" t="s">
        <v>283</v>
      </c>
      <c r="E3" s="7" t="s">
        <v>283</v>
      </c>
      <c r="F3" s="7" t="s">
        <v>282</v>
      </c>
    </row>
    <row r="4" spans="1:8" ht="21.5" thickBot="1">
      <c r="A4" s="9" t="s">
        <v>324</v>
      </c>
      <c r="B4" s="10" t="s">
        <v>66</v>
      </c>
      <c r="C4" s="164" t="s">
        <v>315</v>
      </c>
      <c r="D4" s="148" t="s">
        <v>325</v>
      </c>
      <c r="E4" s="148" t="s">
        <v>373</v>
      </c>
      <c r="F4" s="12" t="s">
        <v>323</v>
      </c>
    </row>
    <row r="5" spans="1:8">
      <c r="A5" s="63">
        <v>1</v>
      </c>
      <c r="B5" s="64" t="s">
        <v>121</v>
      </c>
      <c r="C5" s="165" t="s">
        <v>158</v>
      </c>
      <c r="D5" s="84"/>
      <c r="E5" s="84"/>
      <c r="F5" s="76"/>
      <c r="H5" s="161" t="str">
        <f ca="1" xml:space="preserve"> "INSERT INTO " &amp; $A$3 &amp; " ("&amp; A$4 &amp; ", " &amp; B$4 &amp; ", " &amp; C$4 &amp; ", " &amp; D$4 &amp; ", " &amp; E$4 &amp; ", " &amp; F$4 &amp; ") VALUES (" &amp; A5 &amp; ", '" &amp; B5 &amp; "', '" &amp; C5 &amp; "', " &amp; D5 &amp; ", " &amp; E5 &amp; ", " &amp; F5 &amp; ");"</f>
        <v>INSERT INTO Verbrauchsmittel (VM_ID, Bezeichnung, Beschreibung, Lager_min, Lager_akt, Kosten) VALUES (1, 'Tageslichtlampe groß', '? Röhre von …cm Länge', , , );</v>
      </c>
    </row>
    <row r="6" spans="1:8">
      <c r="A6" s="65">
        <f>A5+1</f>
        <v>2</v>
      </c>
      <c r="B6" s="71" t="s">
        <v>123</v>
      </c>
      <c r="C6" s="166" t="s">
        <v>158</v>
      </c>
      <c r="D6" s="70"/>
      <c r="E6" s="70"/>
      <c r="F6" s="17"/>
      <c r="H6" s="161" t="str">
        <f t="shared" ref="H6:H54" ca="1" si="0" xml:space="preserve"> "INSERT INTO " &amp; $A$3 &amp; " ("&amp; A$4 &amp; ", " &amp; B$4 &amp; ", " &amp; C$4 &amp; ", " &amp; D$4 &amp; ", " &amp; E$4 &amp; ", " &amp; F$4 &amp; ") VALUES (" &amp; A6 &amp; ", '" &amp; B6 &amp; "', '" &amp; C6 &amp; "', " &amp; D6 &amp; ", " &amp; E6 &amp; ", " &amp; F6 &amp; ");"</f>
        <v>INSERT INTO Verbrauchsmittel (VM_ID, Bezeichnung, Beschreibung, Lager_min, Lager_akt, Kosten) VALUES (2, 'Tageslichtlampe mittel', '? Röhre von …cm Länge', , , );</v>
      </c>
    </row>
    <row r="7" spans="1:8">
      <c r="A7" s="65">
        <f t="shared" ref="A7:A54" si="1">A6+1</f>
        <v>3</v>
      </c>
      <c r="B7" s="71" t="s">
        <v>122</v>
      </c>
      <c r="C7" s="167" t="s">
        <v>158</v>
      </c>
      <c r="D7" s="60"/>
      <c r="E7" s="60"/>
      <c r="F7" s="19"/>
      <c r="H7" s="161" t="str">
        <f t="shared" ca="1" si="0"/>
        <v>INSERT INTO Verbrauchsmittel (VM_ID, Bezeichnung, Beschreibung, Lager_min, Lager_akt, Kosten) VALUES (3, 'Tageslichtlampe klein', '? Röhre von …cm Länge', , , );</v>
      </c>
    </row>
    <row r="8" spans="1:8">
      <c r="A8" s="65">
        <f t="shared" si="1"/>
        <v>4</v>
      </c>
      <c r="B8" s="66" t="s">
        <v>124</v>
      </c>
      <c r="C8" s="167" t="s">
        <v>159</v>
      </c>
      <c r="D8" s="60"/>
      <c r="E8" s="60"/>
      <c r="F8" s="19"/>
      <c r="H8" s="161" t="str">
        <f t="shared" ca="1" si="0"/>
        <v>INSERT INTO Verbrauchsmittel (VM_ID, Bezeichnung, Beschreibung, Lager_min, Lager_akt, Kosten) VALUES (4, 'Wärmelampe groß', '? Strahler mit …cm Durchmesser', , , );</v>
      </c>
    </row>
    <row r="9" spans="1:8">
      <c r="A9" s="65">
        <f t="shared" si="1"/>
        <v>5</v>
      </c>
      <c r="B9" s="66" t="s">
        <v>125</v>
      </c>
      <c r="C9" s="167" t="s">
        <v>159</v>
      </c>
      <c r="D9" s="60"/>
      <c r="E9" s="60"/>
      <c r="F9" s="19"/>
      <c r="H9" s="161" t="str">
        <f t="shared" ca="1" si="0"/>
        <v>INSERT INTO Verbrauchsmittel (VM_ID, Bezeichnung, Beschreibung, Lager_min, Lager_akt, Kosten) VALUES (5, 'Wärmelampe mittel', '? Strahler mit …cm Durchmesser', , , );</v>
      </c>
    </row>
    <row r="10" spans="1:8">
      <c r="A10" s="65">
        <f t="shared" si="1"/>
        <v>6</v>
      </c>
      <c r="B10" s="66" t="s">
        <v>126</v>
      </c>
      <c r="C10" s="167" t="s">
        <v>159</v>
      </c>
      <c r="D10" s="60"/>
      <c r="E10" s="60"/>
      <c r="F10" s="19"/>
      <c r="H10" s="161" t="str">
        <f t="shared" ca="1" si="0"/>
        <v>INSERT INTO Verbrauchsmittel (VM_ID, Bezeichnung, Beschreibung, Lager_min, Lager_akt, Kosten) VALUES (6, 'Wärmelampe klein', '? Strahler mit …cm Durchmesser', , , );</v>
      </c>
    </row>
    <row r="11" spans="1:8">
      <c r="A11" s="65">
        <f t="shared" si="1"/>
        <v>7</v>
      </c>
      <c r="B11" s="66" t="s">
        <v>127</v>
      </c>
      <c r="C11" s="167" t="s">
        <v>159</v>
      </c>
      <c r="D11" s="60"/>
      <c r="E11" s="60"/>
      <c r="F11" s="19"/>
      <c r="H11" s="161" t="str">
        <f t="shared" ca="1" si="0"/>
        <v>INSERT INTO Verbrauchsmittel (VM_ID, Bezeichnung, Beschreibung, Lager_min, Lager_akt, Kosten) VALUES (7, 'UV-Lampe groß', '? Strahler mit …cm Durchmesser', , , );</v>
      </c>
    </row>
    <row r="12" spans="1:8">
      <c r="A12" s="65">
        <f t="shared" si="1"/>
        <v>8</v>
      </c>
      <c r="B12" s="66" t="s">
        <v>128</v>
      </c>
      <c r="C12" s="167" t="s">
        <v>159</v>
      </c>
      <c r="D12" s="60"/>
      <c r="E12" s="60"/>
      <c r="F12" s="19"/>
      <c r="H12" s="161" t="str">
        <f t="shared" ca="1" si="0"/>
        <v>INSERT INTO Verbrauchsmittel (VM_ID, Bezeichnung, Beschreibung, Lager_min, Lager_akt, Kosten) VALUES (8, 'UV-Lampe mittel', '? Strahler mit …cm Durchmesser', , , );</v>
      </c>
    </row>
    <row r="13" spans="1:8" ht="21.5" thickBot="1">
      <c r="A13" s="67">
        <f t="shared" si="1"/>
        <v>9</v>
      </c>
      <c r="B13" s="72" t="s">
        <v>129</v>
      </c>
      <c r="C13" s="168" t="s">
        <v>159</v>
      </c>
      <c r="D13" s="85"/>
      <c r="E13" s="85"/>
      <c r="F13" s="78"/>
      <c r="H13" s="161" t="str">
        <f t="shared" ca="1" si="0"/>
        <v>INSERT INTO Verbrauchsmittel (VM_ID, Bezeichnung, Beschreibung, Lager_min, Lager_akt, Kosten) VALUES (9, 'UV-Lampe klein', '? Strahler mit …cm Durchmesser', , , );</v>
      </c>
    </row>
    <row r="14" spans="1:8">
      <c r="A14" s="63">
        <f t="shared" si="1"/>
        <v>10</v>
      </c>
      <c r="B14" s="75" t="s">
        <v>130</v>
      </c>
      <c r="C14" s="169" t="s">
        <v>139</v>
      </c>
      <c r="D14" s="75"/>
      <c r="E14" s="75"/>
      <c r="F14" s="76"/>
      <c r="H14" s="161" t="str">
        <f t="shared" ca="1" si="0"/>
        <v>INSERT INTO Verbrauchsmittel (VM_ID, Bezeichnung, Beschreibung, Lager_min, Lager_akt, Kosten) VALUES (10, 'Topfpflanze klein', 'Sukkulenten, wie …', , , );</v>
      </c>
    </row>
    <row r="15" spans="1:8">
      <c r="A15" s="65">
        <f t="shared" si="1"/>
        <v>11</v>
      </c>
      <c r="B15" s="27" t="s">
        <v>131</v>
      </c>
      <c r="C15" s="170" t="s">
        <v>140</v>
      </c>
      <c r="D15" s="27"/>
      <c r="E15" s="27"/>
      <c r="F15" s="19"/>
      <c r="H15" s="161" t="str">
        <f t="shared" ca="1" si="0"/>
        <v>INSERT INTO Verbrauchsmittel (VM_ID, Bezeichnung, Beschreibung, Lager_min, Lager_akt, Kosten) VALUES (11, 'Topfpflanze mittel', 'z.B. Gummibaum', , , );</v>
      </c>
    </row>
    <row r="16" spans="1:8">
      <c r="A16" s="65">
        <f t="shared" si="1"/>
        <v>12</v>
      </c>
      <c r="B16" s="27" t="s">
        <v>132</v>
      </c>
      <c r="C16" s="170" t="s">
        <v>140</v>
      </c>
      <c r="D16" s="27"/>
      <c r="E16" s="27"/>
      <c r="F16" s="19"/>
      <c r="H16" s="161" t="str">
        <f t="shared" ca="1" si="0"/>
        <v>INSERT INTO Verbrauchsmittel (VM_ID, Bezeichnung, Beschreibung, Lager_min, Lager_akt, Kosten) VALUES (12, 'Topfpflanze groß', 'z.B. Gummibaum', , , );</v>
      </c>
    </row>
    <row r="17" spans="1:8">
      <c r="A17" s="65">
        <f t="shared" si="1"/>
        <v>13</v>
      </c>
      <c r="B17" s="27" t="s">
        <v>135</v>
      </c>
      <c r="C17" s="170" t="s">
        <v>136</v>
      </c>
      <c r="D17" s="27"/>
      <c r="E17" s="27"/>
      <c r="F17" s="19"/>
      <c r="H17" s="161" t="str">
        <f t="shared" ca="1" si="0"/>
        <v>INSERT INTO Verbrauchsmittel (VM_ID, Bezeichnung, Beschreibung, Lager_min, Lager_akt, Kosten) VALUES (13, 'künstliche Topflanze', 'vollständiges Imitat im Topf', , , );</v>
      </c>
    </row>
    <row r="18" spans="1:8">
      <c r="A18" s="65">
        <f t="shared" si="1"/>
        <v>14</v>
      </c>
      <c r="B18" s="27" t="s">
        <v>134</v>
      </c>
      <c r="C18" s="170" t="s">
        <v>137</v>
      </c>
      <c r="D18" s="27"/>
      <c r="E18" s="27"/>
      <c r="F18" s="19"/>
      <c r="H18" s="161" t="str">
        <f t="shared" ca="1" si="0"/>
        <v>INSERT INTO Verbrauchsmittel (VM_ID, Bezeichnung, Beschreibung, Lager_min, Lager_akt, Kosten) VALUES (14, 'künstliche Pflanze', 'aufgesetzt auf einen Stein, häufig Kakteen', , , );</v>
      </c>
    </row>
    <row r="19" spans="1:8" ht="21.5" thickBot="1">
      <c r="A19" s="73">
        <f t="shared" si="1"/>
        <v>15</v>
      </c>
      <c r="B19" s="79" t="s">
        <v>133</v>
      </c>
      <c r="C19" s="171" t="s">
        <v>138</v>
      </c>
      <c r="D19" s="62"/>
      <c r="E19" s="62"/>
      <c r="F19" s="74"/>
      <c r="H19" s="161" t="str">
        <f t="shared" ca="1" si="0"/>
        <v>INSERT INTO Verbrauchsmittel (VM_ID, Bezeichnung, Beschreibung, Lager_min, Lager_akt, Kosten) VALUES (15, 'künstliches Pflanzenteil', 'Ast oder Ranke mit meist kleinen Blättern', , , );</v>
      </c>
    </row>
    <row r="20" spans="1:8">
      <c r="A20" s="63">
        <f t="shared" si="1"/>
        <v>16</v>
      </c>
      <c r="B20" s="75" t="s">
        <v>141</v>
      </c>
      <c r="C20" s="172" t="s">
        <v>153</v>
      </c>
      <c r="D20" s="81"/>
      <c r="E20" s="81"/>
      <c r="F20" s="76"/>
      <c r="H20" s="161" t="str">
        <f t="shared" ca="1" si="0"/>
        <v>INSERT INTO Verbrauchsmittel (VM_ID, Bezeichnung, Beschreibung, Lager_min, Lager_akt, Kosten) VALUES (16, 'Rindenmulch fein', 'häufig in Kombination mit Moos verwendet', , , );</v>
      </c>
    </row>
    <row r="21" spans="1:8">
      <c r="A21" s="65">
        <f t="shared" si="1"/>
        <v>17</v>
      </c>
      <c r="B21" s="27" t="s">
        <v>142</v>
      </c>
      <c r="C21" s="173" t="s">
        <v>153</v>
      </c>
      <c r="D21" s="68"/>
      <c r="E21" s="68"/>
      <c r="F21" s="19"/>
      <c r="H21" s="161" t="str">
        <f t="shared" ca="1" si="0"/>
        <v>INSERT INTO Verbrauchsmittel (VM_ID, Bezeichnung, Beschreibung, Lager_min, Lager_akt, Kosten) VALUES (17, 'Rindenmulch grob', 'häufig in Kombination mit Moos verwendet', , , );</v>
      </c>
    </row>
    <row r="22" spans="1:8" ht="42">
      <c r="A22" s="65">
        <f t="shared" si="1"/>
        <v>18</v>
      </c>
      <c r="B22" s="27" t="s">
        <v>143</v>
      </c>
      <c r="C22" s="173" t="s">
        <v>207</v>
      </c>
      <c r="D22" s="27"/>
      <c r="E22" s="27"/>
      <c r="F22" s="19"/>
      <c r="H22" s="161" t="str">
        <f t="shared" ca="1" si="0"/>
        <v>INSERT INTO Verbrauchsmittel (VM_ID, Bezeichnung, Beschreibung, Lager_min, Lager_akt, Kosten) VALUES (18, 'Sand', 'bodenfüllend aufgebracht in unterschiedlichen Höhen', , , );</v>
      </c>
    </row>
    <row r="23" spans="1:8">
      <c r="A23" s="65">
        <f t="shared" si="1"/>
        <v>19</v>
      </c>
      <c r="B23" s="27" t="s">
        <v>144</v>
      </c>
      <c r="C23" s="173" t="s">
        <v>151</v>
      </c>
      <c r="D23" s="68"/>
      <c r="E23" s="68"/>
      <c r="F23" s="19"/>
      <c r="H23" s="161" t="str">
        <f t="shared" ca="1" si="0"/>
        <v>INSERT INTO Verbrauchsmittel (VM_ID, Bezeichnung, Beschreibung, Lager_min, Lager_akt, Kosten) VALUES (19, 'Sandimitat', 'direkt und fest auf dem Untergrund aufgebracht', , , );</v>
      </c>
    </row>
    <row r="24" spans="1:8" ht="42.5" thickBot="1">
      <c r="A24" s="67">
        <f t="shared" si="1"/>
        <v>20</v>
      </c>
      <c r="B24" s="78" t="s">
        <v>152</v>
      </c>
      <c r="C24" s="174" t="s">
        <v>157</v>
      </c>
      <c r="D24" s="82"/>
      <c r="E24" s="82"/>
      <c r="F24" s="83"/>
      <c r="H24" s="161" t="str">
        <f t="shared" ca="1" si="0"/>
        <v>INSERT INTO Verbrauchsmittel (VM_ID, Bezeichnung, Beschreibung, Lager_min, Lager_akt, Kosten) VALUES (20, 'Moos', 'als Ballen in getrockneter Form zusätzlich zu anderem Untergrund ', , , );</v>
      </c>
    </row>
    <row r="25" spans="1:8">
      <c r="A25" s="63">
        <f t="shared" si="1"/>
        <v>21</v>
      </c>
      <c r="B25" s="90" t="s">
        <v>161</v>
      </c>
      <c r="C25" s="175" t="s">
        <v>164</v>
      </c>
      <c r="D25" s="184"/>
      <c r="E25" s="184"/>
      <c r="F25" s="91"/>
      <c r="H25" s="161" t="str">
        <f t="shared" ca="1" si="0"/>
        <v>INSERT INTO Verbrauchsmittel (VM_ID, Bezeichnung, Beschreibung, Lager_min, Lager_akt, Kosten) VALUES (21, 'Holzteil klein', 'Äste und Wurzeln im Durchmesser von ca. 3 bis 5cm', , , );</v>
      </c>
    </row>
    <row r="26" spans="1:8" ht="42">
      <c r="A26" s="65">
        <f t="shared" si="1"/>
        <v>22</v>
      </c>
      <c r="B26" s="74" t="s">
        <v>162</v>
      </c>
      <c r="C26" s="176" t="s">
        <v>165</v>
      </c>
      <c r="D26" s="23"/>
      <c r="E26" s="23"/>
      <c r="F26" s="185"/>
      <c r="H26" s="161" t="str">
        <f t="shared" ca="1" si="0"/>
        <v>INSERT INTO Verbrauchsmittel (VM_ID, Bezeichnung, Beschreibung, Lager_min, Lager_akt, Kosten) VALUES (22, 'Holzteil groß', 'Äste und Wurzeln im Durchmesser über 5cm sowie ganze Stamm-/Wurzelteile', , , );</v>
      </c>
    </row>
    <row r="27" spans="1:8">
      <c r="A27" s="65">
        <f t="shared" si="1"/>
        <v>23</v>
      </c>
      <c r="B27" s="23" t="s">
        <v>163</v>
      </c>
      <c r="C27" s="177" t="s">
        <v>166</v>
      </c>
      <c r="D27" s="23"/>
      <c r="E27" s="23"/>
      <c r="F27" s="185"/>
      <c r="H27" s="161" t="str">
        <f t="shared" ca="1" si="0"/>
        <v>INSERT INTO Verbrauchsmittel (VM_ID, Bezeichnung, Beschreibung, Lager_min, Lager_akt, Kosten) VALUES (23, 'Häuschen/Unterschlupf', 'meist verschiebbare Höhlen mit einem Eingang', , , );</v>
      </c>
    </row>
    <row r="28" spans="1:8" ht="42">
      <c r="A28" s="73">
        <v>24</v>
      </c>
      <c r="B28" s="23" t="s">
        <v>196</v>
      </c>
      <c r="C28" s="177" t="s">
        <v>197</v>
      </c>
      <c r="D28" s="23"/>
      <c r="E28" s="23"/>
      <c r="F28" s="186"/>
      <c r="H28" s="161" t="str">
        <f t="shared" ca="1" si="0"/>
        <v>INSERT INTO Verbrauchsmittel (VM_ID, Bezeichnung, Beschreibung, Lager_min, Lager_akt, Kosten) VALUES (24, 'Steinplatte', 'häufig quadratisch mit Kantenlänge etwa 20 biw 30 cm', , , );</v>
      </c>
    </row>
    <row r="29" spans="1:8">
      <c r="A29" s="73">
        <v>25</v>
      </c>
      <c r="B29" s="79" t="s">
        <v>195</v>
      </c>
      <c r="C29" s="178" t="s">
        <v>198</v>
      </c>
      <c r="D29" s="23"/>
      <c r="E29" s="23"/>
      <c r="F29" s="186"/>
      <c r="H29" s="161" t="str">
        <f t="shared" ca="1" si="0"/>
        <v>INSERT INTO Verbrauchsmittel (VM_ID, Bezeichnung, Beschreibung, Lager_min, Lager_akt, Kosten) VALUES (25, 'Stein', 'mehr oder weniger rund', , , );</v>
      </c>
    </row>
    <row r="30" spans="1:8" ht="21.5" thickBot="1">
      <c r="A30" s="67">
        <v>26</v>
      </c>
      <c r="B30" s="77" t="s">
        <v>176</v>
      </c>
      <c r="C30" s="179" t="s">
        <v>175</v>
      </c>
      <c r="D30" s="77"/>
      <c r="E30" s="77"/>
      <c r="F30" s="187"/>
      <c r="H30" s="161" t="str">
        <f t="shared" ca="1" si="0"/>
        <v>INSERT INTO Verbrauchsmittel (VM_ID, Bezeichnung, Beschreibung, Lager_min, Lager_akt, Kosten) VALUES (26, 'Aquariumfilter', 'sorgt für sauberes Wasser', , , );</v>
      </c>
    </row>
    <row r="31" spans="1:8">
      <c r="A31" s="63">
        <v>27</v>
      </c>
      <c r="B31" s="90" t="s">
        <v>170</v>
      </c>
      <c r="C31" s="180" t="s">
        <v>169</v>
      </c>
      <c r="D31" s="90"/>
      <c r="E31" s="90"/>
      <c r="F31" s="188"/>
      <c r="H31" s="161" t="str">
        <f t="shared" ca="1" si="0"/>
        <v>INSERT INTO Verbrauchsmittel (VM_ID, Bezeichnung, Beschreibung, Lager_min, Lager_akt, Kosten) VALUES (27, 'Schwimmbecken klein', 'Becken in das Tiere gänzlich eintauchen können', , , );</v>
      </c>
    </row>
    <row r="32" spans="1:8">
      <c r="A32" s="65">
        <f t="shared" si="1"/>
        <v>28</v>
      </c>
      <c r="B32" s="23" t="s">
        <v>171</v>
      </c>
      <c r="C32" s="177" t="s">
        <v>169</v>
      </c>
      <c r="D32" s="23"/>
      <c r="E32" s="23"/>
      <c r="F32" s="185"/>
      <c r="H32" s="161" t="str">
        <f t="shared" ca="1" si="0"/>
        <v>INSERT INTO Verbrauchsmittel (VM_ID, Bezeichnung, Beschreibung, Lager_min, Lager_akt, Kosten) VALUES (28, 'Schwimmbecken mittel', 'Becken in das Tiere gänzlich eintauchen können', , , );</v>
      </c>
    </row>
    <row r="33" spans="1:8">
      <c r="A33" s="65">
        <f t="shared" si="1"/>
        <v>29</v>
      </c>
      <c r="B33" s="23" t="s">
        <v>172</v>
      </c>
      <c r="C33" s="177" t="s">
        <v>169</v>
      </c>
      <c r="D33" s="23"/>
      <c r="E33" s="23"/>
      <c r="F33" s="185"/>
      <c r="H33" s="161" t="str">
        <f t="shared" ca="1" si="0"/>
        <v>INSERT INTO Verbrauchsmittel (VM_ID, Bezeichnung, Beschreibung, Lager_min, Lager_akt, Kosten) VALUES (29, 'Schwimmbecken groß', 'Becken in das Tiere gänzlich eintauchen können', , , );</v>
      </c>
    </row>
    <row r="34" spans="1:8" ht="21.5" thickBot="1">
      <c r="A34" s="67">
        <f t="shared" si="1"/>
        <v>30</v>
      </c>
      <c r="B34" s="78" t="s">
        <v>167</v>
      </c>
      <c r="C34" s="181" t="s">
        <v>168</v>
      </c>
      <c r="D34" s="78"/>
      <c r="E34" s="78"/>
      <c r="F34" s="187"/>
      <c r="H34" s="161" t="str">
        <f t="shared" ca="1" si="0"/>
        <v>INSERT INTO Verbrauchsmittel (VM_ID, Bezeichnung, Beschreibung, Lager_min, Lager_akt, Kosten) VALUES (30, 'Wasserschale', 'Behältnis zur Wasseraufnahme / Trinken', , , );</v>
      </c>
    </row>
    <row r="35" spans="1:8" ht="42">
      <c r="A35" s="16">
        <f t="shared" si="1"/>
        <v>31</v>
      </c>
      <c r="B35" s="17" t="s">
        <v>204</v>
      </c>
      <c r="C35" s="182" t="s">
        <v>208</v>
      </c>
      <c r="D35" s="87"/>
      <c r="E35" s="87"/>
      <c r="F35" s="80"/>
      <c r="H35" s="161" t="str">
        <f t="shared" ca="1" si="0"/>
        <v>INSERT INTO Verbrauchsmittel (VM_ID, Bezeichnung, Beschreibung, Lager_min, Lager_akt, Kosten) VALUES (31, 'Kies', 'kleine Steine bodenfüllend aufgebracht in unterschiedlichen Höhen', , , );</v>
      </c>
    </row>
    <row r="36" spans="1:8">
      <c r="A36" s="18">
        <f t="shared" si="1"/>
        <v>32</v>
      </c>
      <c r="B36" s="19" t="s">
        <v>216</v>
      </c>
      <c r="C36" s="177" t="s">
        <v>209</v>
      </c>
      <c r="D36" s="23"/>
      <c r="E36" s="23"/>
      <c r="F36" s="30"/>
      <c r="H36" s="161" t="str">
        <f t="shared" ca="1" si="0"/>
        <v>INSERT INTO Verbrauchsmittel (VM_ID, Bezeichnung, Beschreibung, Lager_min, Lager_akt, Kosten) VALUES (32, 'Aquarium klein', 'zum Schwimmen innerhalb eines Terrariums', , , );</v>
      </c>
    </row>
    <row r="37" spans="1:8">
      <c r="A37" s="18">
        <f t="shared" si="1"/>
        <v>33</v>
      </c>
      <c r="B37" s="27" t="s">
        <v>210</v>
      </c>
      <c r="C37" s="177" t="s">
        <v>211</v>
      </c>
      <c r="D37" s="23"/>
      <c r="E37" s="23"/>
      <c r="F37" s="30"/>
      <c r="H37" s="161" t="str">
        <f t="shared" ca="1" si="0"/>
        <v>INSERT INTO Verbrauchsmittel (VM_ID, Bezeichnung, Beschreibung, Lager_min, Lager_akt, Kosten) VALUES (33, 'Algen', 'in Aquarien und Schwimmbecken eingesetzt', , , );</v>
      </c>
    </row>
    <row r="38" spans="1:8">
      <c r="A38" s="18">
        <f t="shared" si="1"/>
        <v>34</v>
      </c>
      <c r="B38" s="27" t="s">
        <v>213</v>
      </c>
      <c r="C38" s="177" t="s">
        <v>214</v>
      </c>
      <c r="D38" s="23"/>
      <c r="E38" s="23"/>
      <c r="F38" s="30"/>
      <c r="H38" s="161" t="str">
        <f t="shared" ca="1" si="0"/>
        <v>INSERT INTO Verbrauchsmittel (VM_ID, Bezeichnung, Beschreibung, Lager_min, Lager_akt, Kosten) VALUES (34, 'Kokosnusschale', 'trockene, halbe Schale', , , );</v>
      </c>
    </row>
    <row r="39" spans="1:8">
      <c r="A39" s="18">
        <f t="shared" si="1"/>
        <v>35</v>
      </c>
      <c r="B39" s="19" t="s">
        <v>217</v>
      </c>
      <c r="C39" s="177" t="s">
        <v>209</v>
      </c>
      <c r="D39" s="23"/>
      <c r="E39" s="23"/>
      <c r="F39" s="30"/>
      <c r="H39" s="161" t="str">
        <f t="shared" ca="1" si="0"/>
        <v>INSERT INTO Verbrauchsmittel (VM_ID, Bezeichnung, Beschreibung, Lager_min, Lager_akt, Kosten) VALUES (35, 'Aquarium groß', 'zum Schwimmen innerhalb eines Terrariums', , , );</v>
      </c>
    </row>
    <row r="40" spans="1:8" ht="42">
      <c r="A40" s="18">
        <f t="shared" si="1"/>
        <v>36</v>
      </c>
      <c r="B40" s="17" t="s">
        <v>218</v>
      </c>
      <c r="C40" s="177" t="s">
        <v>219</v>
      </c>
      <c r="D40" s="23"/>
      <c r="E40" s="23"/>
      <c r="F40" s="30"/>
      <c r="H40" s="161" t="str">
        <f t="shared" ca="1" si="0"/>
        <v>INSERT INTO Verbrauchsmittel (VM_ID, Bezeichnung, Beschreibung, Lager_min, Lager_akt, Kosten) VALUES (36, 'Muschel', 'halbe Schale in unterschiedlichen Größen, Farben und Formen', , , );</v>
      </c>
    </row>
    <row r="41" spans="1:8">
      <c r="A41" s="18">
        <f t="shared" si="1"/>
        <v>37</v>
      </c>
      <c r="B41" s="17" t="s">
        <v>223</v>
      </c>
      <c r="C41" s="177" t="s">
        <v>224</v>
      </c>
      <c r="D41" s="23"/>
      <c r="E41" s="23"/>
      <c r="F41" s="30"/>
      <c r="H41" s="161" t="str">
        <f t="shared" ca="1" si="0"/>
        <v>INSERT INTO Verbrauchsmittel (VM_ID, Bezeichnung, Beschreibung, Lager_min, Lager_akt, Kosten) VALUES (37, 'Sisalring', 'geschlossener Ring, etwa 30cm Durchmesser', , , );</v>
      </c>
    </row>
    <row r="42" spans="1:8">
      <c r="A42" s="18">
        <f t="shared" si="1"/>
        <v>38</v>
      </c>
      <c r="B42" s="17" t="s">
        <v>225</v>
      </c>
      <c r="C42" s="177" t="s">
        <v>226</v>
      </c>
      <c r="D42" s="23"/>
      <c r="E42" s="23"/>
      <c r="F42" s="30"/>
      <c r="H42" s="161" t="str">
        <f t="shared" ca="1" si="0"/>
        <v>INSERT INTO Verbrauchsmittel (VM_ID, Bezeichnung, Beschreibung, Lager_min, Lager_akt, Kosten) VALUES (38, 'Dripper', 'Gerät, um Trinkwasser tropfenweise abzugeben', , , );</v>
      </c>
    </row>
    <row r="43" spans="1:8">
      <c r="A43" s="18">
        <f t="shared" si="1"/>
        <v>39</v>
      </c>
      <c r="B43" s="17" t="s">
        <v>229</v>
      </c>
      <c r="C43" s="177" t="s">
        <v>230</v>
      </c>
      <c r="D43" s="23"/>
      <c r="E43" s="23"/>
      <c r="F43" s="30"/>
      <c r="H43" s="161" t="str">
        <f t="shared" ca="1" si="0"/>
        <v>INSERT INTO Verbrauchsmittel (VM_ID, Bezeichnung, Beschreibung, Lager_min, Lager_akt, Kosten) VALUES (39, 'Salatschale', 'Behältnis zur Bereitstellung von Salat und Gemüse', , , );</v>
      </c>
    </row>
    <row r="44" spans="1:8">
      <c r="A44" s="18">
        <f t="shared" si="1"/>
        <v>40</v>
      </c>
      <c r="B44" s="17"/>
      <c r="C44" s="177"/>
      <c r="D44" s="23"/>
      <c r="E44" s="23"/>
      <c r="F44" s="30"/>
      <c r="H44" s="161" t="str">
        <f t="shared" ca="1" si="0"/>
        <v>INSERT INTO Verbrauchsmittel (VM_ID, Bezeichnung, Beschreibung, Lager_min, Lager_akt, Kosten) VALUES (40, '', '', , , );</v>
      </c>
    </row>
    <row r="45" spans="1:8">
      <c r="A45" s="18">
        <f t="shared" si="1"/>
        <v>41</v>
      </c>
      <c r="B45" s="17"/>
      <c r="C45" s="177"/>
      <c r="D45" s="23"/>
      <c r="E45" s="23"/>
      <c r="F45" s="30"/>
      <c r="H45" s="161" t="str">
        <f t="shared" ca="1" si="0"/>
        <v>INSERT INTO Verbrauchsmittel (VM_ID, Bezeichnung, Beschreibung, Lager_min, Lager_akt, Kosten) VALUES (41, '', '', , , );</v>
      </c>
    </row>
    <row r="46" spans="1:8">
      <c r="A46" s="18">
        <f t="shared" si="1"/>
        <v>42</v>
      </c>
      <c r="B46" s="17"/>
      <c r="C46" s="177"/>
      <c r="D46" s="23"/>
      <c r="E46" s="23"/>
      <c r="F46" s="30"/>
      <c r="H46" s="161" t="str">
        <f t="shared" ca="1" si="0"/>
        <v>INSERT INTO Verbrauchsmittel (VM_ID, Bezeichnung, Beschreibung, Lager_min, Lager_akt, Kosten) VALUES (42, '', '', , , );</v>
      </c>
    </row>
    <row r="47" spans="1:8">
      <c r="A47" s="18">
        <f t="shared" si="1"/>
        <v>43</v>
      </c>
      <c r="B47" s="17"/>
      <c r="C47" s="177"/>
      <c r="D47" s="23"/>
      <c r="E47" s="23"/>
      <c r="F47" s="30"/>
      <c r="H47" s="161" t="str">
        <f t="shared" ca="1" si="0"/>
        <v>INSERT INTO Verbrauchsmittel (VM_ID, Bezeichnung, Beschreibung, Lager_min, Lager_akt, Kosten) VALUES (43, '', '', , , );</v>
      </c>
    </row>
    <row r="48" spans="1:8">
      <c r="A48" s="18">
        <f t="shared" si="1"/>
        <v>44</v>
      </c>
      <c r="B48" s="17"/>
      <c r="C48" s="177"/>
      <c r="D48" s="23"/>
      <c r="E48" s="23"/>
      <c r="F48" s="30"/>
      <c r="H48" s="161" t="str">
        <f t="shared" ca="1" si="0"/>
        <v>INSERT INTO Verbrauchsmittel (VM_ID, Bezeichnung, Beschreibung, Lager_min, Lager_akt, Kosten) VALUES (44, '', '', , , );</v>
      </c>
    </row>
    <row r="49" spans="1:8">
      <c r="A49" s="18">
        <f t="shared" si="1"/>
        <v>45</v>
      </c>
      <c r="B49" s="17"/>
      <c r="C49" s="177"/>
      <c r="D49" s="23"/>
      <c r="E49" s="23"/>
      <c r="F49" s="30"/>
      <c r="H49" s="161" t="str">
        <f t="shared" ca="1" si="0"/>
        <v>INSERT INTO Verbrauchsmittel (VM_ID, Bezeichnung, Beschreibung, Lager_min, Lager_akt, Kosten) VALUES (45, '', '', , , );</v>
      </c>
    </row>
    <row r="50" spans="1:8">
      <c r="A50" s="18">
        <f t="shared" si="1"/>
        <v>46</v>
      </c>
      <c r="B50" s="17"/>
      <c r="C50" s="177"/>
      <c r="D50" s="23"/>
      <c r="E50" s="23"/>
      <c r="F50" s="30"/>
      <c r="H50" s="161" t="str">
        <f t="shared" ca="1" si="0"/>
        <v>INSERT INTO Verbrauchsmittel (VM_ID, Bezeichnung, Beschreibung, Lager_min, Lager_akt, Kosten) VALUES (46, '', '', , , );</v>
      </c>
    </row>
    <row r="51" spans="1:8">
      <c r="A51" s="18">
        <f t="shared" si="1"/>
        <v>47</v>
      </c>
      <c r="B51" s="17"/>
      <c r="C51" s="177"/>
      <c r="D51" s="23"/>
      <c r="E51" s="23"/>
      <c r="F51" s="30"/>
      <c r="H51" s="161" t="str">
        <f t="shared" ca="1" si="0"/>
        <v>INSERT INTO Verbrauchsmittel (VM_ID, Bezeichnung, Beschreibung, Lager_min, Lager_akt, Kosten) VALUES (47, '', '', , , );</v>
      </c>
    </row>
    <row r="52" spans="1:8">
      <c r="A52" s="18">
        <f t="shared" si="1"/>
        <v>48</v>
      </c>
      <c r="B52" s="17"/>
      <c r="C52" s="177"/>
      <c r="D52" s="23"/>
      <c r="E52" s="23"/>
      <c r="F52" s="30"/>
      <c r="H52" s="161" t="str">
        <f t="shared" ca="1" si="0"/>
        <v>INSERT INTO Verbrauchsmittel (VM_ID, Bezeichnung, Beschreibung, Lager_min, Lager_akt, Kosten) VALUES (48, '', '', , , );</v>
      </c>
    </row>
    <row r="53" spans="1:8">
      <c r="A53" s="18">
        <f t="shared" si="1"/>
        <v>49</v>
      </c>
      <c r="B53" s="37"/>
      <c r="C53" s="177"/>
      <c r="D53" s="23"/>
      <c r="E53" s="23"/>
      <c r="F53" s="30"/>
      <c r="H53" s="161" t="str">
        <f t="shared" ca="1" si="0"/>
        <v>INSERT INTO Verbrauchsmittel (VM_ID, Bezeichnung, Beschreibung, Lager_min, Lager_akt, Kosten) VALUES (49, '', '', , , );</v>
      </c>
    </row>
    <row r="54" spans="1:8">
      <c r="A54" s="18">
        <f t="shared" si="1"/>
        <v>50</v>
      </c>
      <c r="B54" s="104"/>
      <c r="C54" s="183"/>
      <c r="D54" s="23"/>
      <c r="E54" s="23"/>
      <c r="F54" s="30"/>
      <c r="H54" s="161" t="str">
        <f t="shared" ca="1" si="0"/>
        <v>INSERT INTO Verbrauchsmittel (VM_ID, Bezeichnung, Beschreibung, Lager_min, Lager_akt, Kosten) VALUES (50, '', '', , , );</v>
      </c>
    </row>
    <row r="56" spans="1:8">
      <c r="A56" s="86" t="s">
        <v>160</v>
      </c>
    </row>
  </sheetData>
  <pageMargins left="0.25" right="0.25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AD34-5219-6441-9562-EB7D23FFF4C9}">
  <sheetPr>
    <pageSetUpPr fitToPage="1"/>
  </sheetPr>
  <dimension ref="A1:G28"/>
  <sheetViews>
    <sheetView zoomScaleNormal="100" workbookViewId="0">
      <selection activeCell="G5" sqref="G5:G13"/>
    </sheetView>
  </sheetViews>
  <sheetFormatPr baseColWidth="10" defaultColWidth="10.83203125" defaultRowHeight="21"/>
  <cols>
    <col min="1" max="1" width="26.6640625" bestFit="1" customWidth="1"/>
    <col min="2" max="2" width="17.83203125" style="6" bestFit="1" customWidth="1"/>
    <col min="3" max="3" width="16.5" style="5" customWidth="1"/>
    <col min="4" max="4" width="18.83203125" style="6" bestFit="1" customWidth="1"/>
    <col min="5" max="5" width="11.1640625" style="5" bestFit="1" customWidth="1"/>
    <col min="7" max="7" width="93.5" bestFit="1" customWidth="1"/>
    <col min="8" max="8" width="49.5" bestFit="1" customWidth="1"/>
  </cols>
  <sheetData>
    <row r="1" spans="1:7">
      <c r="B1" s="4" t="s">
        <v>64</v>
      </c>
      <c r="C1" s="5" t="s">
        <v>89</v>
      </c>
    </row>
    <row r="2" spans="1:7" ht="21.5" thickBot="1">
      <c r="B2" s="4"/>
    </row>
    <row r="3" spans="1:7" ht="21.5" thickBot="1">
      <c r="B3" s="142" t="str">
        <f ca="1">RIGHT(CELL("dateiname",A1),LEN(CELL("dateiname",A1))-FIND("]",CELL("dateiname",A1)))</f>
        <v>Leuchtmittel</v>
      </c>
      <c r="D3" s="6" t="s">
        <v>285</v>
      </c>
      <c r="E3" s="6" t="s">
        <v>286</v>
      </c>
    </row>
    <row r="4" spans="1:7" ht="21.5" thickBot="1">
      <c r="B4" s="31" t="s">
        <v>324</v>
      </c>
      <c r="C4" s="236" t="s">
        <v>344</v>
      </c>
      <c r="D4" s="48" t="s">
        <v>326</v>
      </c>
      <c r="E4" s="34" t="s">
        <v>327</v>
      </c>
    </row>
    <row r="5" spans="1:7">
      <c r="A5" s="56" t="s">
        <v>121</v>
      </c>
      <c r="B5" s="36">
        <v>1</v>
      </c>
      <c r="C5" s="215"/>
      <c r="D5" s="6">
        <v>150</v>
      </c>
      <c r="E5" s="37"/>
      <c r="G5" s="161" t="str">
        <f ca="1" xml:space="preserve"> "INSERT INTO " &amp; $B$3 &amp; " ("&amp; B$4 &amp; ", " &amp;  D$4 &amp; ", " &amp; E$4 &amp; ") VALUES (" &amp; B5 &amp; ", " &amp; D5 &amp; ", " &amp; E5 &amp; ");"</f>
        <v>INSERT INTO Leuchtmittel (VM_ID, Waermeleistung, Helligkeit) VALUES (1, 150, );</v>
      </c>
    </row>
    <row r="6" spans="1:7">
      <c r="A6" s="56" t="s">
        <v>123</v>
      </c>
      <c r="B6" s="38">
        <f>B5+1</f>
        <v>2</v>
      </c>
      <c r="C6" s="215"/>
      <c r="D6" s="38"/>
      <c r="E6" s="27"/>
      <c r="G6" s="161" t="str">
        <f t="shared" ref="G6:G13" ca="1" si="0" xml:space="preserve"> "INSERT INTO " &amp; $B$3 &amp; " ("&amp; B$4 &amp; ", " &amp;  D$4 &amp; ", " &amp; E$4 &amp; ") VALUES (" &amp; B6 &amp; ", " &amp; D6 &amp; ", " &amp; E6 &amp; ");"</f>
        <v>INSERT INTO Leuchtmittel (VM_ID, Waermeleistung, Helligkeit) VALUES (2, , );</v>
      </c>
    </row>
    <row r="7" spans="1:7">
      <c r="A7" s="56" t="s">
        <v>122</v>
      </c>
      <c r="B7" s="38">
        <f t="shared" ref="B7:B13" si="1">B6+1</f>
        <v>3</v>
      </c>
      <c r="C7" s="215"/>
      <c r="D7" s="38"/>
      <c r="E7" s="27"/>
      <c r="G7" s="161" t="str">
        <f t="shared" ca="1" si="0"/>
        <v>INSERT INTO Leuchtmittel (VM_ID, Waermeleistung, Helligkeit) VALUES (3, , );</v>
      </c>
    </row>
    <row r="8" spans="1:7">
      <c r="A8" s="57" t="s">
        <v>124</v>
      </c>
      <c r="B8" s="38">
        <f t="shared" si="1"/>
        <v>4</v>
      </c>
      <c r="C8" s="208"/>
      <c r="D8" s="38">
        <v>150</v>
      </c>
      <c r="E8" s="27"/>
      <c r="G8" s="161" t="str">
        <f t="shared" ca="1" si="0"/>
        <v>INSERT INTO Leuchtmittel (VM_ID, Waermeleistung, Helligkeit) VALUES (4, 150, );</v>
      </c>
    </row>
    <row r="9" spans="1:7">
      <c r="A9" s="57" t="s">
        <v>125</v>
      </c>
      <c r="B9" s="38">
        <f t="shared" si="1"/>
        <v>5</v>
      </c>
      <c r="C9" s="208"/>
      <c r="D9" s="38"/>
      <c r="E9" s="27"/>
      <c r="G9" s="161" t="str">
        <f t="shared" ca="1" si="0"/>
        <v>INSERT INTO Leuchtmittel (VM_ID, Waermeleistung, Helligkeit) VALUES (5, , );</v>
      </c>
    </row>
    <row r="10" spans="1:7">
      <c r="A10" s="57" t="s">
        <v>126</v>
      </c>
      <c r="B10" s="38">
        <f>B9+1</f>
        <v>6</v>
      </c>
      <c r="C10" s="208"/>
      <c r="D10" s="38"/>
      <c r="E10" s="27"/>
      <c r="G10" s="161" t="str">
        <f t="shared" ca="1" si="0"/>
        <v>INSERT INTO Leuchtmittel (VM_ID, Waermeleistung, Helligkeit) VALUES (6, , );</v>
      </c>
    </row>
    <row r="11" spans="1:7">
      <c r="A11" s="57" t="s">
        <v>127</v>
      </c>
      <c r="B11" s="38">
        <f t="shared" si="1"/>
        <v>7</v>
      </c>
      <c r="C11" s="208"/>
      <c r="D11" s="38">
        <v>300</v>
      </c>
      <c r="E11" s="27"/>
      <c r="G11" s="161" t="str">
        <f t="shared" ca="1" si="0"/>
        <v>INSERT INTO Leuchtmittel (VM_ID, Waermeleistung, Helligkeit) VALUES (7, 300, );</v>
      </c>
    </row>
    <row r="12" spans="1:7">
      <c r="A12" s="57" t="s">
        <v>128</v>
      </c>
      <c r="B12" s="38">
        <f t="shared" si="1"/>
        <v>8</v>
      </c>
      <c r="C12" s="215" t="s">
        <v>56</v>
      </c>
      <c r="D12" s="6">
        <v>100</v>
      </c>
      <c r="E12" s="27"/>
      <c r="G12" s="161" t="str">
        <f t="shared" ca="1" si="0"/>
        <v>INSERT INTO Leuchtmittel (VM_ID, Waermeleistung, Helligkeit) VALUES (8, 100, );</v>
      </c>
    </row>
    <row r="13" spans="1:7">
      <c r="A13" s="57" t="s">
        <v>129</v>
      </c>
      <c r="B13" s="38">
        <f t="shared" si="1"/>
        <v>9</v>
      </c>
      <c r="C13" s="208"/>
      <c r="D13" s="38">
        <v>75</v>
      </c>
      <c r="E13" s="27"/>
      <c r="G13" s="161" t="str">
        <f t="shared" ca="1" si="0"/>
        <v>INSERT INTO Leuchtmittel (VM_ID, Waermeleistung, Helligkeit) VALUES (9, 75, );</v>
      </c>
    </row>
    <row r="14" spans="1:7">
      <c r="B14" s="38"/>
      <c r="C14" s="27"/>
      <c r="E14" s="27"/>
    </row>
    <row r="15" spans="1:7">
      <c r="B15" s="38"/>
      <c r="C15" s="27"/>
      <c r="D15" s="38"/>
      <c r="E15" s="27"/>
    </row>
    <row r="16" spans="1:7">
      <c r="B16" s="38"/>
      <c r="C16" s="27"/>
      <c r="D16" s="38"/>
      <c r="E16" s="27"/>
    </row>
    <row r="17" spans="2:5">
      <c r="B17" s="38"/>
      <c r="C17" s="27"/>
      <c r="D17" s="38"/>
      <c r="E17" s="27"/>
    </row>
    <row r="18" spans="2:5">
      <c r="B18" s="38"/>
      <c r="C18" s="27"/>
      <c r="D18" s="38"/>
      <c r="E18" s="27"/>
    </row>
    <row r="19" spans="2:5">
      <c r="B19" s="38"/>
      <c r="C19" s="27"/>
      <c r="D19" s="38"/>
      <c r="E19" s="27"/>
    </row>
    <row r="20" spans="2:5">
      <c r="B20" s="38"/>
      <c r="C20" s="27"/>
      <c r="D20" s="38"/>
      <c r="E20" s="27"/>
    </row>
    <row r="21" spans="2:5">
      <c r="B21" s="38"/>
      <c r="C21" s="27"/>
      <c r="D21" s="38"/>
      <c r="E21" s="27"/>
    </row>
    <row r="22" spans="2:5">
      <c r="B22" s="38"/>
      <c r="C22" s="27"/>
      <c r="D22" s="38"/>
      <c r="E22" s="27"/>
    </row>
    <row r="23" spans="2:5">
      <c r="B23" s="38"/>
      <c r="C23" s="27"/>
      <c r="D23" s="38"/>
      <c r="E23" s="27"/>
    </row>
    <row r="24" spans="2:5">
      <c r="B24" s="38"/>
      <c r="C24" s="27"/>
      <c r="D24" s="38"/>
      <c r="E24" s="27"/>
    </row>
    <row r="25" spans="2:5">
      <c r="B25" s="38"/>
      <c r="C25" s="27"/>
      <c r="D25" s="38"/>
      <c r="E25" s="27"/>
    </row>
    <row r="26" spans="2:5">
      <c r="B26" s="38"/>
      <c r="C26" s="27"/>
      <c r="D26" s="38"/>
      <c r="E26" s="27"/>
    </row>
    <row r="27" spans="2:5">
      <c r="B27" s="38"/>
      <c r="C27" s="27"/>
      <c r="D27" s="38"/>
      <c r="E27" s="27"/>
    </row>
    <row r="28" spans="2:5">
      <c r="B28" s="38"/>
      <c r="C28" s="27"/>
      <c r="D28" s="38"/>
      <c r="E28" s="27"/>
    </row>
  </sheetData>
  <pageMargins left="0.25" right="0.25" top="0.75" bottom="0.75" header="0.3" footer="0.3"/>
  <pageSetup paperSize="9" scale="74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94FB-74D9-A04F-8CE7-785432947D88}">
  <sheetPr>
    <pageSetUpPr fitToPage="1"/>
  </sheetPr>
  <dimension ref="A1:G28"/>
  <sheetViews>
    <sheetView zoomScaleNormal="100" workbookViewId="0">
      <selection activeCell="G5" sqref="G5:G10"/>
    </sheetView>
  </sheetViews>
  <sheetFormatPr baseColWidth="10" defaultColWidth="10.83203125" defaultRowHeight="21"/>
  <cols>
    <col min="1" max="1" width="21.1640625" bestFit="1" customWidth="1"/>
    <col min="2" max="2" width="17.83203125" style="6" bestFit="1" customWidth="1"/>
    <col min="3" max="3" width="20.1640625" style="5" customWidth="1"/>
    <col min="4" max="4" width="27.33203125" style="5" customWidth="1"/>
    <col min="5" max="5" width="13.6640625" style="5" bestFit="1" customWidth="1"/>
    <col min="7" max="7" width="82.5" bestFit="1" customWidth="1"/>
    <col min="8" max="8" width="49.5" bestFit="1" customWidth="1"/>
  </cols>
  <sheetData>
    <row r="1" spans="1:7">
      <c r="B1" s="4" t="s">
        <v>64</v>
      </c>
      <c r="C1" s="5" t="s">
        <v>89</v>
      </c>
    </row>
    <row r="2" spans="1:7" ht="21.5" thickBot="1"/>
    <row r="3" spans="1:7" ht="21.5" thickBot="1">
      <c r="B3" s="142" t="str">
        <f ca="1">RIGHT(CELL("dateiname",A1),LEN(CELL("dateiname",A1))-FIND("]",CELL("dateiname",A1)))</f>
        <v>Bodenbelag</v>
      </c>
    </row>
    <row r="4" spans="1:7" ht="21.5" thickBot="1">
      <c r="B4" s="31" t="s">
        <v>324</v>
      </c>
      <c r="C4" s="34" t="s">
        <v>328</v>
      </c>
      <c r="D4" s="34" t="s">
        <v>329</v>
      </c>
      <c r="E4" s="35"/>
    </row>
    <row r="5" spans="1:7">
      <c r="A5" s="57" t="s">
        <v>141</v>
      </c>
      <c r="B5" s="36">
        <v>16</v>
      </c>
      <c r="C5" s="37" t="s">
        <v>145</v>
      </c>
      <c r="D5" s="5" t="s">
        <v>149</v>
      </c>
      <c r="E5" s="37"/>
      <c r="G5" s="161" t="str">
        <f ca="1" xml:space="preserve"> "INSERT INTO " &amp; $B$3 &amp; " ("&amp; B$4 &amp; ", " &amp; C$4 &amp; ", " &amp; D$4 &amp; ") VALUES (" &amp; B5 &amp; ", '" &amp; C5 &amp; "', '" &amp; D5 &amp; "');"</f>
        <v>INSERT INTO Bodenbelag (VM_ID, Farbe, Koernung) VALUES (16, 'Dunkelbraun', 'bis 25mm');</v>
      </c>
    </row>
    <row r="6" spans="1:7">
      <c r="A6" s="57" t="s">
        <v>142</v>
      </c>
      <c r="B6" s="38">
        <v>17</v>
      </c>
      <c r="C6" s="27" t="s">
        <v>145</v>
      </c>
      <c r="D6" s="27" t="s">
        <v>146</v>
      </c>
      <c r="E6" s="27"/>
      <c r="G6" s="161" t="str">
        <f t="shared" ref="G6:G10" ca="1" si="0" xml:space="preserve"> "INSERT INTO " &amp; $B$3 &amp; " ("&amp; B$4 &amp; ", " &amp; C$4 &amp; ", " &amp; D$4 &amp; ") VALUES (" &amp; B6 &amp; ", '" &amp; C6 &amp; "', '" &amp; D6 &amp; "');"</f>
        <v>INSERT INTO Bodenbelag (VM_ID, Farbe, Koernung) VALUES (17, 'Dunkelbraun', '25mm - 60mm');</v>
      </c>
    </row>
    <row r="7" spans="1:7">
      <c r="A7" s="57" t="s">
        <v>143</v>
      </c>
      <c r="B7" s="38">
        <v>18</v>
      </c>
      <c r="C7" s="27" t="s">
        <v>147</v>
      </c>
      <c r="D7" s="27" t="s">
        <v>148</v>
      </c>
      <c r="E7" s="27"/>
      <c r="G7" s="161" t="str">
        <f t="shared" ca="1" si="0"/>
        <v>INSERT INTO Bodenbelag (VM_ID, Farbe, Koernung) VALUES (18, 'Gelblich-Weiß', 'bis 2mm');</v>
      </c>
    </row>
    <row r="8" spans="1:7">
      <c r="A8" s="57" t="s">
        <v>144</v>
      </c>
      <c r="B8" s="38">
        <v>19</v>
      </c>
      <c r="C8" s="27" t="s">
        <v>150</v>
      </c>
      <c r="D8" s="27" t="s">
        <v>155</v>
      </c>
      <c r="E8" s="27"/>
      <c r="G8" s="161" t="str">
        <f t="shared" ca="1" si="0"/>
        <v>INSERT INTO Bodenbelag (VM_ID, Farbe, Koernung) VALUES (19, 'Rötlich-Gelb', 'bis 1mm');</v>
      </c>
    </row>
    <row r="9" spans="1:7">
      <c r="A9" s="69" t="s">
        <v>152</v>
      </c>
      <c r="B9" s="38">
        <v>20</v>
      </c>
      <c r="C9" s="27" t="s">
        <v>154</v>
      </c>
      <c r="D9" s="27" t="s">
        <v>156</v>
      </c>
      <c r="E9" s="27"/>
      <c r="G9" s="161" t="str">
        <f t="shared" ca="1" si="0"/>
        <v>INSERT INTO Bodenbelag (VM_ID, Farbe, Koernung) VALUES (20, 'Gelblich-Braun', 'bis 200mm');</v>
      </c>
    </row>
    <row r="10" spans="1:7">
      <c r="A10" s="69" t="s">
        <v>204</v>
      </c>
      <c r="B10" s="38">
        <v>31</v>
      </c>
      <c r="C10" s="27" t="s">
        <v>205</v>
      </c>
      <c r="D10" s="27" t="s">
        <v>206</v>
      </c>
      <c r="E10" s="27"/>
      <c r="G10" s="161" t="str">
        <f t="shared" ca="1" si="0"/>
        <v>INSERT INTO Bodenbelag (VM_ID, Farbe, Koernung) VALUES (31, 'Weiß-Grau', '8mm - 20mm');</v>
      </c>
    </row>
    <row r="11" spans="1:7">
      <c r="B11" s="38"/>
      <c r="C11" s="27"/>
      <c r="D11" s="27"/>
      <c r="E11" s="27"/>
    </row>
    <row r="12" spans="1:7">
      <c r="B12" s="38"/>
      <c r="C12" s="27"/>
      <c r="D12" s="27"/>
      <c r="E12" s="27"/>
    </row>
    <row r="13" spans="1:7">
      <c r="B13" s="38"/>
      <c r="C13" s="27"/>
      <c r="D13" s="27"/>
      <c r="E13" s="27"/>
    </row>
    <row r="14" spans="1:7">
      <c r="B14" s="38"/>
      <c r="C14" s="27"/>
      <c r="D14" s="27"/>
      <c r="E14" s="27"/>
    </row>
    <row r="15" spans="1:7">
      <c r="B15" s="38"/>
      <c r="C15" s="27"/>
      <c r="D15" s="27"/>
      <c r="E15" s="27"/>
    </row>
    <row r="16" spans="1:7">
      <c r="B16" s="38"/>
      <c r="C16" s="27"/>
      <c r="D16" s="27"/>
      <c r="E16" s="27"/>
    </row>
    <row r="17" spans="2:5">
      <c r="B17" s="38"/>
      <c r="C17" s="27"/>
      <c r="D17" s="27"/>
      <c r="E17" s="27"/>
    </row>
    <row r="18" spans="2:5">
      <c r="B18" s="38"/>
      <c r="C18" s="27"/>
      <c r="D18" s="27"/>
      <c r="E18" s="27"/>
    </row>
    <row r="19" spans="2:5">
      <c r="B19" s="38"/>
      <c r="C19" s="27"/>
      <c r="D19" s="27"/>
      <c r="E19" s="27"/>
    </row>
    <row r="20" spans="2:5">
      <c r="B20" s="38"/>
      <c r="C20" s="27"/>
      <c r="D20" s="27"/>
      <c r="E20" s="27"/>
    </row>
    <row r="21" spans="2:5">
      <c r="B21" s="38"/>
      <c r="C21" s="27"/>
      <c r="D21" s="27"/>
      <c r="E21" s="27"/>
    </row>
    <row r="22" spans="2:5">
      <c r="B22" s="38"/>
      <c r="C22" s="27"/>
      <c r="D22" s="27"/>
      <c r="E22" s="27"/>
    </row>
    <row r="23" spans="2:5">
      <c r="B23" s="38"/>
      <c r="C23" s="27"/>
      <c r="D23" s="27"/>
      <c r="E23" s="27"/>
    </row>
    <row r="24" spans="2:5">
      <c r="B24" s="38"/>
      <c r="C24" s="27"/>
      <c r="D24" s="27"/>
      <c r="E24" s="27"/>
    </row>
    <row r="25" spans="2:5">
      <c r="B25" s="38"/>
      <c r="C25" s="27"/>
      <c r="D25" s="27"/>
      <c r="E25" s="27"/>
    </row>
    <row r="26" spans="2:5">
      <c r="B26" s="38"/>
      <c r="C26" s="27"/>
      <c r="D26" s="27"/>
      <c r="E26" s="27"/>
    </row>
    <row r="27" spans="2:5">
      <c r="B27" s="38"/>
      <c r="C27" s="27"/>
      <c r="D27" s="27"/>
      <c r="E27" s="27"/>
    </row>
    <row r="28" spans="2:5">
      <c r="B28" s="38"/>
      <c r="C28" s="27"/>
      <c r="D28" s="27"/>
      <c r="E28" s="27"/>
    </row>
  </sheetData>
  <pageMargins left="0.7" right="0.7" top="0.78740157499999996" bottom="0.78740157499999996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D914-414B-B14F-B1ED-3A447AD2563A}">
  <sheetPr>
    <pageSetUpPr fitToPage="1"/>
  </sheetPr>
  <dimension ref="A1:G29"/>
  <sheetViews>
    <sheetView zoomScaleNormal="100" workbookViewId="0">
      <selection activeCell="G5" sqref="G5:G11"/>
    </sheetView>
  </sheetViews>
  <sheetFormatPr baseColWidth="10" defaultColWidth="10.83203125" defaultRowHeight="21"/>
  <cols>
    <col min="1" max="1" width="27" bestFit="1" customWidth="1"/>
    <col min="2" max="3" width="30" style="6" customWidth="1"/>
    <col min="4" max="4" width="13.6640625" style="6" customWidth="1"/>
    <col min="5" max="5" width="20.6640625" style="6" bestFit="1" customWidth="1"/>
    <col min="6" max="6" width="13.6640625" style="5" bestFit="1" customWidth="1"/>
    <col min="7" max="7" width="85.1640625" bestFit="1" customWidth="1"/>
    <col min="9" max="9" width="49.5" bestFit="1" customWidth="1"/>
  </cols>
  <sheetData>
    <row r="1" spans="1:7">
      <c r="B1" s="4" t="s">
        <v>64</v>
      </c>
      <c r="C1" s="4"/>
      <c r="D1" s="41" t="s">
        <v>89</v>
      </c>
    </row>
    <row r="2" spans="1:7" ht="21.5" thickBot="1"/>
    <row r="3" spans="1:7" ht="21.5" thickBot="1">
      <c r="B3" s="142" t="str">
        <f ca="1">RIGHT(CELL("dateiname",A1),LEN(CELL("dateiname",A1))-FIND("]",CELL("dateiname",A1)))</f>
        <v>Pflanzen</v>
      </c>
      <c r="C3" s="224"/>
      <c r="D3" s="189"/>
      <c r="E3" s="189"/>
    </row>
    <row r="4" spans="1:7" ht="21.5" thickBot="1">
      <c r="B4" s="31" t="s">
        <v>324</v>
      </c>
      <c r="C4" s="33" t="s">
        <v>345</v>
      </c>
      <c r="D4" s="48" t="s">
        <v>346</v>
      </c>
      <c r="E4" s="49" t="s">
        <v>347</v>
      </c>
    </row>
    <row r="5" spans="1:7">
      <c r="A5" s="56" t="s">
        <v>130</v>
      </c>
      <c r="B5" s="36">
        <v>10</v>
      </c>
      <c r="C5" s="36"/>
      <c r="D5" s="38" t="s">
        <v>374</v>
      </c>
      <c r="E5" s="36" t="s">
        <v>375</v>
      </c>
      <c r="G5" s="161" t="str">
        <f ca="1" xml:space="preserve"> "INSERT INTO " &amp; $B$3 &amp; " ("&amp; B$4 &amp; ", " &amp; C$4 &amp; ", " &amp; D$4 &amp; ", " &amp; E$4 &amp; ") VALUES (" &amp; B5 &amp; ", " &amp; C5 &amp; ", " &amp; D5 &amp; ", " &amp; E5 &amp; ");"</f>
        <v>INSERT INTO Pflanzen (VM_ID, Wasserverbrauch, kuenstlich, spruehen) VALUES (10, , false, true);</v>
      </c>
    </row>
    <row r="6" spans="1:7">
      <c r="A6" s="57" t="s">
        <v>131</v>
      </c>
      <c r="B6" s="38">
        <v>11</v>
      </c>
      <c r="C6" s="38"/>
      <c r="D6" s="38" t="s">
        <v>374</v>
      </c>
      <c r="E6" s="38" t="s">
        <v>375</v>
      </c>
      <c r="G6" s="161" t="str">
        <f t="shared" ref="G6:G11" ca="1" si="0" xml:space="preserve"> "INSERT INTO " &amp; $B$3 &amp; " ("&amp; B$4 &amp; ", " &amp; C$4 &amp; ", " &amp; D$4 &amp; ", " &amp; E$4 &amp; ") VALUES (" &amp; B6 &amp; ", " &amp; C6 &amp; ", " &amp; D6 &amp; ", " &amp; E6 &amp; ");"</f>
        <v>INSERT INTO Pflanzen (VM_ID, Wasserverbrauch, kuenstlich, spruehen) VALUES (11, , false, true);</v>
      </c>
    </row>
    <row r="7" spans="1:7">
      <c r="A7" s="57" t="s">
        <v>132</v>
      </c>
      <c r="B7" s="38">
        <v>12</v>
      </c>
      <c r="C7" s="38"/>
      <c r="D7" s="38" t="s">
        <v>374</v>
      </c>
      <c r="E7" s="38" t="s">
        <v>375</v>
      </c>
      <c r="G7" s="161" t="str">
        <f t="shared" ca="1" si="0"/>
        <v>INSERT INTO Pflanzen (VM_ID, Wasserverbrauch, kuenstlich, spruehen) VALUES (12, , false, true);</v>
      </c>
    </row>
    <row r="8" spans="1:7">
      <c r="A8" s="57" t="s">
        <v>135</v>
      </c>
      <c r="B8" s="38">
        <v>13</v>
      </c>
      <c r="C8" s="38">
        <v>0</v>
      </c>
      <c r="D8" s="38" t="s">
        <v>375</v>
      </c>
      <c r="E8" s="38" t="s">
        <v>374</v>
      </c>
      <c r="G8" s="161" t="str">
        <f t="shared" ca="1" si="0"/>
        <v>INSERT INTO Pflanzen (VM_ID, Wasserverbrauch, kuenstlich, spruehen) VALUES (13, 0, true, false);</v>
      </c>
    </row>
    <row r="9" spans="1:7">
      <c r="A9" s="57" t="s">
        <v>134</v>
      </c>
      <c r="B9" s="38">
        <v>14</v>
      </c>
      <c r="C9" s="38">
        <v>0</v>
      </c>
      <c r="D9" s="38" t="s">
        <v>375</v>
      </c>
      <c r="E9" s="38" t="s">
        <v>374</v>
      </c>
      <c r="G9" s="161" t="str">
        <f t="shared" ca="1" si="0"/>
        <v>INSERT INTO Pflanzen (VM_ID, Wasserverbrauch, kuenstlich, spruehen) VALUES (14, 0, true, false);</v>
      </c>
    </row>
    <row r="10" spans="1:7">
      <c r="A10" s="57" t="s">
        <v>133</v>
      </c>
      <c r="B10" s="38">
        <v>15</v>
      </c>
      <c r="C10" s="38">
        <v>0</v>
      </c>
      <c r="D10" s="38" t="s">
        <v>375</v>
      </c>
      <c r="E10" s="38" t="s">
        <v>374</v>
      </c>
      <c r="G10" s="161" t="str">
        <f t="shared" ca="1" si="0"/>
        <v>INSERT INTO Pflanzen (VM_ID, Wasserverbrauch, kuenstlich, spruehen) VALUES (15, 0, true, false);</v>
      </c>
    </row>
    <row r="11" spans="1:7">
      <c r="A11" s="57" t="s">
        <v>210</v>
      </c>
      <c r="B11" s="38">
        <v>33</v>
      </c>
      <c r="C11" s="38">
        <v>0</v>
      </c>
      <c r="D11" s="38" t="s">
        <v>374</v>
      </c>
      <c r="E11" s="38" t="s">
        <v>374</v>
      </c>
      <c r="G11" s="161" t="str">
        <f t="shared" ca="1" si="0"/>
        <v>INSERT INTO Pflanzen (VM_ID, Wasserverbrauch, kuenstlich, spruehen) VALUES (33, 0, false, false);</v>
      </c>
    </row>
    <row r="12" spans="1:7">
      <c r="B12" s="38"/>
      <c r="C12" s="38"/>
      <c r="D12" s="38"/>
      <c r="E12" s="38"/>
    </row>
    <row r="13" spans="1:7">
      <c r="B13" s="38"/>
      <c r="C13" s="38"/>
      <c r="D13" s="38"/>
      <c r="E13" s="38"/>
    </row>
    <row r="14" spans="1:7">
      <c r="B14" s="38"/>
      <c r="C14" s="38"/>
      <c r="D14" s="38"/>
      <c r="E14" s="38"/>
    </row>
    <row r="15" spans="1:7">
      <c r="B15" s="38"/>
      <c r="C15" s="38"/>
      <c r="D15" s="38"/>
      <c r="E15" s="38"/>
    </row>
    <row r="16" spans="1:7">
      <c r="B16" s="38"/>
      <c r="C16" s="38"/>
      <c r="D16" s="38"/>
      <c r="E16" s="38"/>
    </row>
    <row r="17" spans="2:5">
      <c r="B17" s="38"/>
      <c r="C17" s="38"/>
      <c r="D17" s="38"/>
      <c r="E17" s="38"/>
    </row>
    <row r="18" spans="2:5">
      <c r="B18" s="38"/>
      <c r="C18" s="38"/>
      <c r="D18" s="38"/>
      <c r="E18" s="38"/>
    </row>
    <row r="19" spans="2:5">
      <c r="B19" s="38"/>
      <c r="C19" s="38"/>
      <c r="D19" s="38"/>
      <c r="E19" s="38"/>
    </row>
    <row r="20" spans="2:5">
      <c r="B20" s="38"/>
      <c r="C20" s="38"/>
      <c r="D20" s="38"/>
      <c r="E20" s="38"/>
    </row>
    <row r="21" spans="2:5">
      <c r="B21" s="38"/>
      <c r="C21" s="38"/>
      <c r="D21" s="38"/>
      <c r="E21" s="38"/>
    </row>
    <row r="22" spans="2:5">
      <c r="B22" s="38"/>
      <c r="C22" s="38"/>
      <c r="D22" s="38"/>
      <c r="E22" s="38"/>
    </row>
    <row r="23" spans="2:5">
      <c r="B23" s="38"/>
      <c r="C23" s="38"/>
      <c r="D23" s="38"/>
      <c r="E23" s="38"/>
    </row>
    <row r="24" spans="2:5">
      <c r="B24" s="38"/>
      <c r="C24" s="38"/>
      <c r="D24" s="38"/>
      <c r="E24" s="38"/>
    </row>
    <row r="25" spans="2:5">
      <c r="B25" s="38"/>
      <c r="C25" s="38"/>
      <c r="D25" s="38"/>
      <c r="E25" s="38"/>
    </row>
    <row r="26" spans="2:5">
      <c r="B26" s="38"/>
      <c r="C26" s="38"/>
      <c r="D26" s="38"/>
      <c r="E26" s="38"/>
    </row>
    <row r="27" spans="2:5">
      <c r="B27" s="38"/>
      <c r="C27" s="38"/>
      <c r="D27" s="38"/>
      <c r="E27" s="38"/>
    </row>
    <row r="28" spans="2:5">
      <c r="B28" s="38"/>
      <c r="C28" s="38"/>
      <c r="D28" s="38"/>
      <c r="E28" s="38"/>
    </row>
    <row r="29" spans="2:5">
      <c r="B29" s="38"/>
      <c r="C29" s="38"/>
      <c r="D29" s="38"/>
      <c r="E29" s="38"/>
    </row>
  </sheetData>
  <pageMargins left="0.7" right="0.7" top="0.78740157499999996" bottom="0.78740157499999996" header="0.3" footer="0.3"/>
  <pageSetup paperSize="9" scale="48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574B-039A-B942-A231-159A25B62B65}">
  <sheetPr>
    <pageSetUpPr fitToPage="1"/>
  </sheetPr>
  <dimension ref="A1:H28"/>
  <sheetViews>
    <sheetView zoomScaleNormal="100" workbookViewId="0">
      <selection activeCell="H5" sqref="H5:H10"/>
    </sheetView>
  </sheetViews>
  <sheetFormatPr baseColWidth="10" defaultColWidth="10.83203125" defaultRowHeight="21"/>
  <cols>
    <col min="1" max="1" width="27" bestFit="1" customWidth="1"/>
    <col min="2" max="2" width="17.83203125" style="6" bestFit="1" customWidth="1"/>
    <col min="3" max="3" width="11.1640625" style="6" customWidth="1"/>
    <col min="4" max="4" width="7.6640625" style="6" bestFit="1" customWidth="1"/>
    <col min="5" max="5" width="7.83203125" style="6" bestFit="1" customWidth="1"/>
    <col min="6" max="6" width="6.1640625" style="6" bestFit="1" customWidth="1"/>
    <col min="8" max="8" width="86.1640625" bestFit="1" customWidth="1"/>
    <col min="9" max="9" width="49.5" bestFit="1" customWidth="1"/>
  </cols>
  <sheetData>
    <row r="1" spans="1:8">
      <c r="B1" s="4" t="s">
        <v>64</v>
      </c>
      <c r="C1" s="41" t="s">
        <v>89</v>
      </c>
    </row>
    <row r="2" spans="1:8" ht="21.5" thickBot="1"/>
    <row r="3" spans="1:8" ht="21.5" thickBot="1">
      <c r="B3" s="142" t="str">
        <f ca="1">RIGHT(CELL("dateiname",A1),LEN(CELL("dateiname",A1))-FIND("]",CELL("dateiname",A1)))</f>
        <v>Wasserbecken</v>
      </c>
      <c r="C3" s="189"/>
      <c r="D3" s="6" t="s">
        <v>279</v>
      </c>
      <c r="E3" s="6" t="s">
        <v>279</v>
      </c>
      <c r="F3" s="6" t="s">
        <v>279</v>
      </c>
    </row>
    <row r="4" spans="1:8" ht="21.5" thickBot="1">
      <c r="B4" s="31" t="s">
        <v>324</v>
      </c>
      <c r="C4" s="48" t="s">
        <v>96</v>
      </c>
      <c r="D4" s="99" t="s">
        <v>319</v>
      </c>
      <c r="E4" s="100" t="s">
        <v>317</v>
      </c>
      <c r="F4" s="101" t="s">
        <v>318</v>
      </c>
    </row>
    <row r="5" spans="1:8">
      <c r="A5" s="88" t="s">
        <v>170</v>
      </c>
      <c r="B5" s="36">
        <v>27</v>
      </c>
      <c r="C5" s="38" t="s">
        <v>374</v>
      </c>
      <c r="D5" s="36"/>
      <c r="E5" s="36"/>
      <c r="F5" s="36"/>
      <c r="H5" s="161" t="str">
        <f ca="1" xml:space="preserve"> "INSERT INTO " &amp; $B$3 &amp; " ("&amp; B$4 &amp; ", " &amp; C$4 &amp; ", " &amp; D$4 &amp; ", " &amp; E$4 &amp; ", " &amp; F$4 &amp; ") VALUES (" &amp; B5 &amp; ", " &amp; C5 &amp; ", " &amp; D5 &amp; ", " &amp; E5 &amp; ", " &amp; F5 &amp; ");"</f>
        <v>INSERT INTO Wasserbecken (VM_ID, bepflanzt, Breite, Hoehe, Tiefe) VALUES (27, false, , , );</v>
      </c>
    </row>
    <row r="6" spans="1:8">
      <c r="A6" s="98" t="s">
        <v>171</v>
      </c>
      <c r="B6" s="38">
        <v>28</v>
      </c>
      <c r="C6" s="38" t="s">
        <v>374</v>
      </c>
      <c r="D6" s="38">
        <v>80</v>
      </c>
      <c r="E6" s="38">
        <v>15</v>
      </c>
      <c r="F6" s="38">
        <v>55</v>
      </c>
      <c r="H6" s="161" t="str">
        <f t="shared" ref="H6:H10" ca="1" si="0" xml:space="preserve"> "INSERT INTO " &amp; $B$3 &amp; " ("&amp; B$4 &amp; ", " &amp; C$4 &amp; ", " &amp; D$4 &amp; ", " &amp; E$4 &amp; ", " &amp; F$4 &amp; ") VALUES (" &amp; B6 &amp; ", " &amp; C6 &amp; ", " &amp; D6 &amp; ", " &amp; E6 &amp; ", " &amp; F6 &amp; ");"</f>
        <v>INSERT INTO Wasserbecken (VM_ID, bepflanzt, Breite, Hoehe, Tiefe) VALUES (28, false, 80, 15, 55);</v>
      </c>
    </row>
    <row r="7" spans="1:8">
      <c r="A7" s="98" t="s">
        <v>172</v>
      </c>
      <c r="B7" s="38">
        <v>29</v>
      </c>
      <c r="C7" s="38" t="s">
        <v>374</v>
      </c>
      <c r="D7" s="38">
        <v>110</v>
      </c>
      <c r="E7" s="38">
        <v>15</v>
      </c>
      <c r="F7" s="38">
        <v>45</v>
      </c>
      <c r="H7" s="161" t="str">
        <f t="shared" ca="1" si="0"/>
        <v>INSERT INTO Wasserbecken (VM_ID, bepflanzt, Breite, Hoehe, Tiefe) VALUES (29, false, 110, 15, 45);</v>
      </c>
    </row>
    <row r="8" spans="1:8">
      <c r="A8" s="69" t="s">
        <v>167</v>
      </c>
      <c r="B8" s="38">
        <v>30</v>
      </c>
      <c r="C8" s="38" t="s">
        <v>374</v>
      </c>
      <c r="D8" s="38"/>
      <c r="E8" s="38"/>
      <c r="F8" s="38"/>
      <c r="H8" s="161" t="str">
        <f t="shared" ca="1" si="0"/>
        <v>INSERT INTO Wasserbecken (VM_ID, bepflanzt, Breite, Hoehe, Tiefe) VALUES (30, false, , , );</v>
      </c>
    </row>
    <row r="9" spans="1:8">
      <c r="A9" s="69" t="s">
        <v>216</v>
      </c>
      <c r="B9" s="38">
        <v>32</v>
      </c>
      <c r="C9" s="38" t="s">
        <v>374</v>
      </c>
      <c r="D9" s="38">
        <v>40</v>
      </c>
      <c r="E9" s="38">
        <v>30</v>
      </c>
      <c r="F9" s="38">
        <v>25</v>
      </c>
      <c r="H9" s="161" t="str">
        <f t="shared" ca="1" si="0"/>
        <v>INSERT INTO Wasserbecken (VM_ID, bepflanzt, Breite, Hoehe, Tiefe) VALUES (32, false, 40, 30, 25);</v>
      </c>
    </row>
    <row r="10" spans="1:8">
      <c r="A10" s="69" t="s">
        <v>217</v>
      </c>
      <c r="B10" s="38">
        <v>35</v>
      </c>
      <c r="C10" s="38" t="s">
        <v>375</v>
      </c>
      <c r="D10" s="38">
        <v>70</v>
      </c>
      <c r="E10" s="38">
        <v>15</v>
      </c>
      <c r="F10" s="38">
        <v>50</v>
      </c>
      <c r="H10" s="161" t="str">
        <f t="shared" ca="1" si="0"/>
        <v>INSERT INTO Wasserbecken (VM_ID, bepflanzt, Breite, Hoehe, Tiefe) VALUES (35, true, 70, 15, 50);</v>
      </c>
    </row>
    <row r="11" spans="1:8">
      <c r="B11" s="38"/>
      <c r="C11" s="38"/>
      <c r="D11" s="38"/>
      <c r="E11" s="38"/>
      <c r="F11" s="38"/>
    </row>
    <row r="12" spans="1:8">
      <c r="B12" s="38"/>
      <c r="C12" s="38"/>
      <c r="D12" s="38"/>
      <c r="E12" s="38"/>
      <c r="F12" s="38"/>
    </row>
    <row r="13" spans="1:8">
      <c r="B13" s="38"/>
      <c r="C13" s="38"/>
      <c r="D13" s="38"/>
      <c r="E13" s="38"/>
      <c r="F13" s="38"/>
    </row>
    <row r="14" spans="1:8">
      <c r="B14" s="38"/>
      <c r="C14" s="38"/>
      <c r="D14" s="38"/>
      <c r="E14" s="38"/>
      <c r="F14" s="38"/>
    </row>
    <row r="15" spans="1:8">
      <c r="B15" s="38"/>
      <c r="C15" s="38"/>
      <c r="D15" s="38"/>
      <c r="E15" s="38"/>
      <c r="F15" s="38"/>
    </row>
    <row r="16" spans="1:8">
      <c r="B16" s="38"/>
      <c r="C16" s="38"/>
      <c r="D16" s="38"/>
      <c r="E16" s="38"/>
      <c r="F16" s="38"/>
    </row>
    <row r="17" spans="2:6">
      <c r="B17" s="38"/>
      <c r="C17" s="38"/>
      <c r="D17" s="38"/>
      <c r="E17" s="38"/>
      <c r="F17" s="38"/>
    </row>
    <row r="18" spans="2:6">
      <c r="B18" s="38"/>
      <c r="C18" s="38"/>
      <c r="D18" s="38"/>
      <c r="E18" s="38"/>
      <c r="F18" s="38"/>
    </row>
    <row r="19" spans="2:6">
      <c r="B19" s="38"/>
      <c r="C19" s="38"/>
      <c r="D19" s="38"/>
      <c r="E19" s="38"/>
      <c r="F19" s="38"/>
    </row>
    <row r="20" spans="2:6">
      <c r="B20" s="38"/>
      <c r="C20" s="38"/>
      <c r="D20" s="38"/>
      <c r="E20" s="38"/>
      <c r="F20" s="38"/>
    </row>
    <row r="21" spans="2:6">
      <c r="B21" s="38"/>
      <c r="C21" s="38"/>
      <c r="D21" s="38"/>
      <c r="E21" s="38"/>
      <c r="F21" s="38"/>
    </row>
    <row r="22" spans="2:6">
      <c r="B22" s="38"/>
      <c r="C22" s="38"/>
      <c r="D22" s="38"/>
      <c r="E22" s="38"/>
      <c r="F22" s="38"/>
    </row>
    <row r="23" spans="2:6">
      <c r="B23" s="38"/>
      <c r="C23" s="38"/>
      <c r="D23" s="38"/>
      <c r="E23" s="38"/>
      <c r="F23" s="38"/>
    </row>
    <row r="24" spans="2:6">
      <c r="B24" s="38"/>
      <c r="C24" s="38"/>
      <c r="D24" s="38"/>
      <c r="E24" s="38"/>
      <c r="F24" s="38"/>
    </row>
    <row r="25" spans="2:6">
      <c r="B25" s="38"/>
      <c r="C25" s="38"/>
      <c r="D25" s="38"/>
      <c r="E25" s="38"/>
      <c r="F25" s="38"/>
    </row>
    <row r="26" spans="2:6">
      <c r="B26" s="38"/>
      <c r="C26" s="38"/>
      <c r="D26" s="38"/>
      <c r="E26" s="38"/>
      <c r="F26" s="38"/>
    </row>
    <row r="27" spans="2:6">
      <c r="B27" s="38"/>
      <c r="C27" s="38"/>
      <c r="D27" s="38"/>
      <c r="E27" s="38"/>
      <c r="F27" s="38"/>
    </row>
    <row r="28" spans="2:6">
      <c r="B28" s="38"/>
      <c r="C28" s="38"/>
      <c r="D28" s="38"/>
      <c r="E28" s="38"/>
      <c r="F28" s="38"/>
    </row>
  </sheetData>
  <pageMargins left="0.7" right="0.7" top="0.78740157499999996" bottom="0.78740157499999996" header="0.3" footer="0.3"/>
  <pageSetup paperSize="9" scale="5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Habitattypen</vt:lpstr>
      <vt:lpstr>Terrarien</vt:lpstr>
      <vt:lpstr>Unterarten</vt:lpstr>
      <vt:lpstr>Tiere</vt:lpstr>
      <vt:lpstr>Verbrauchsmittel</vt:lpstr>
      <vt:lpstr>Leuchtmittel</vt:lpstr>
      <vt:lpstr>Bodenbelag</vt:lpstr>
      <vt:lpstr>Pflanzen</vt:lpstr>
      <vt:lpstr>Wasserbecken</vt:lpstr>
      <vt:lpstr>Deko</vt:lpstr>
      <vt:lpstr>Arbeitsdiensttypen</vt:lpstr>
      <vt:lpstr>Arbeitsdienste</vt:lpstr>
      <vt:lpstr>Verbrauch</vt:lpstr>
      <vt:lpstr>Futter</vt:lpstr>
      <vt:lpstr>Tierpflege</vt:lpstr>
      <vt:lpstr>Terrariumpflege</vt:lpstr>
      <vt:lpstr>Lagerpflege</vt:lpstr>
      <vt:lpstr>Überblick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</cp:lastModifiedBy>
  <cp:lastPrinted>2022-04-06T19:44:14Z</cp:lastPrinted>
  <dcterms:created xsi:type="dcterms:W3CDTF">2022-03-03T14:11:37Z</dcterms:created>
  <dcterms:modified xsi:type="dcterms:W3CDTF">2022-06-08T00:44:25Z</dcterms:modified>
</cp:coreProperties>
</file>