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103"/>
  <workbookPr/>
  <xr:revisionPtr revIDLastSave="0" documentId="8_{3FCE8BFA-0189-4D7E-BFA2-1D2D7549B0FA}" xr6:coauthVersionLast="47" xr6:coauthVersionMax="47" xr10:uidLastSave="{00000000-0000-0000-0000-000000000000}"/>
  <bookViews>
    <workbookView xWindow="240" yWindow="105" windowWidth="14805" windowHeight="8010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5" i="1" l="1"/>
  <c r="M6" i="1"/>
  <c r="M7" i="1"/>
  <c r="M8" i="1"/>
  <c r="M9" i="1"/>
  <c r="M10" i="1"/>
  <c r="M11" i="1"/>
  <c r="M12" i="1"/>
  <c r="M13" i="1"/>
  <c r="M14" i="1"/>
  <c r="M4" i="1"/>
  <c r="M3" i="1"/>
  <c r="D3" i="1"/>
  <c r="D4" i="1"/>
  <c r="D5" i="1"/>
  <c r="D6" i="1"/>
  <c r="D7" i="1"/>
  <c r="D8" i="1"/>
  <c r="D9" i="1"/>
  <c r="D2" i="1"/>
  <c r="C11" i="1" l="1"/>
  <c r="L21" i="1"/>
  <c r="M21" i="1" s="1"/>
  <c r="L20" i="1"/>
  <c r="M20" i="1" s="1"/>
  <c r="M23" i="1" s="1"/>
</calcChain>
</file>

<file path=xl/sharedStrings.xml><?xml version="1.0" encoding="utf-8"?>
<sst xmlns="http://schemas.openxmlformats.org/spreadsheetml/2006/main" count="32" uniqueCount="31">
  <si>
    <t>Country / Region</t>
  </si>
  <si>
    <t>10-Yr Govt Bond Yield (≈ Risk-Free Rate)</t>
  </si>
  <si>
    <t>Month</t>
  </si>
  <si>
    <t>Value(June Class A)</t>
  </si>
  <si>
    <t>%Return</t>
  </si>
  <si>
    <t>United States</t>
  </si>
  <si>
    <t>30/06/2024</t>
  </si>
  <si>
    <t>China</t>
  </si>
  <si>
    <t>31/07/2024</t>
  </si>
  <si>
    <t>South Korea</t>
  </si>
  <si>
    <t>31/08/2024</t>
  </si>
  <si>
    <t>Taiwan</t>
  </si>
  <si>
    <t>30/09/2024</t>
  </si>
  <si>
    <t>Europe (Eurozone)</t>
  </si>
  <si>
    <t>31/10/2024</t>
  </si>
  <si>
    <t>Japan</t>
  </si>
  <si>
    <t>30/11/2024</t>
  </si>
  <si>
    <t>Israel</t>
  </si>
  <si>
    <t>31/12/2024</t>
  </si>
  <si>
    <t>Canada</t>
  </si>
  <si>
    <t>31/01/2025</t>
  </si>
  <si>
    <t> </t>
  </si>
  <si>
    <t>28/02/2025</t>
  </si>
  <si>
    <t>Annual Risk Free</t>
  </si>
  <si>
    <t>31/03/2025</t>
  </si>
  <si>
    <t>30/04/2025</t>
  </si>
  <si>
    <t>31/05/2025</t>
  </si>
  <si>
    <t>30/06/2025</t>
  </si>
  <si>
    <t>Mean Monthly Return</t>
  </si>
  <si>
    <t>Std Deviation</t>
  </si>
  <si>
    <t>Sharpe Ratio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</si>
</sst>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5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rgb="FF000000"/>
      <name val="Aptos Narrow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8">
    <xf numFmtId="0" fontId="0" fillId="0" borderId="0" xfId="0"/>
    <xf numFmtId="0" fontId="2" fillId="0" borderId="0" xfId="0" applyFont="1"/>
    <xf numFmtId="10" fontId="1" fillId="0" borderId="0" xfId="1" applyNumberFormat="1"/>
    <xf numFmtId="10" fontId="0" fillId="0" borderId="0" xfId="0" applyNumberFormat="1"/>
    <xf numFmtId="10" fontId="3" fillId="0" borderId="0" xfId="0" applyNumberFormat="1" applyFont="1"/>
    <xf numFmtId="9" fontId="0" fillId="0" borderId="0" xfId="0" applyNumberFormat="1"/>
    <xf numFmtId="17" fontId="0" fillId="0" borderId="0" xfId="0" applyNumberFormat="1"/>
    <xf numFmtId="16" fontId="0" fillId="0" borderId="0" xfId="0" applyNumberFormat="1"/>
  </cellXfs>
  <cellStyles count="3">
    <cellStyle name="Comma 19" xfId="2" xr:uid="{7D6EF6E4-E088-4C72-ACEF-DEF765D33576}"/>
    <cellStyle name="Hyperlink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ycharts.com/indicators/10_year_treasury_rate?utm_source=chatgpt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3"/>
  <sheetViews>
    <sheetView tabSelected="1" workbookViewId="0">
      <selection activeCell="O23" sqref="O23"/>
    </sheetView>
  </sheetViews>
  <sheetFormatPr defaultRowHeight="15"/>
  <cols>
    <col min="1" max="1" width="46" customWidth="1"/>
    <col min="2" max="2" width="20.28515625" customWidth="1"/>
    <col min="11" max="11" width="22.5703125" customWidth="1"/>
    <col min="12" max="12" width="21.140625" customWidth="1"/>
    <col min="13" max="13" width="13.42578125" customWidth="1"/>
    <col min="14" max="14" width="25.28515625" customWidth="1"/>
    <col min="15" max="15" width="17.42578125" customWidth="1"/>
    <col min="17" max="17" width="11.7109375" customWidth="1"/>
    <col min="18" max="18" width="18.28515625" customWidth="1"/>
  </cols>
  <sheetData>
    <row r="1" spans="1:13">
      <c r="A1" s="1" t="s">
        <v>0</v>
      </c>
      <c r="B1" s="1" t="s">
        <v>1</v>
      </c>
      <c r="K1" t="s">
        <v>2</v>
      </c>
      <c r="L1" t="s">
        <v>3</v>
      </c>
      <c r="M1" t="s">
        <v>4</v>
      </c>
    </row>
    <row r="2" spans="1:13">
      <c r="A2" s="1" t="s">
        <v>5</v>
      </c>
      <c r="B2" s="2">
        <v>4.3499999999999997E-2</v>
      </c>
      <c r="C2" s="5">
        <v>0.28999999999999998</v>
      </c>
      <c r="D2" s="3">
        <f>B2*C2</f>
        <v>1.2614999999999998E-2</v>
      </c>
      <c r="K2" s="6" t="s">
        <v>6</v>
      </c>
      <c r="L2">
        <v>101.48342306521739</v>
      </c>
    </row>
    <row r="3" spans="1:13">
      <c r="A3" s="1" t="s">
        <v>7</v>
      </c>
      <c r="B3" s="4">
        <v>1.6400000000000001E-2</v>
      </c>
      <c r="C3" s="5">
        <v>0.27</v>
      </c>
      <c r="D3" s="3">
        <f t="shared" ref="D3:D9" si="0">B3*C3</f>
        <v>4.4280000000000005E-3</v>
      </c>
      <c r="G3" s="3"/>
      <c r="K3" s="7" t="s">
        <v>8</v>
      </c>
      <c r="L3">
        <v>96.93698000000002</v>
      </c>
      <c r="M3">
        <f>(L3-L2)/L2*100</f>
        <v>-4.4799859207504706</v>
      </c>
    </row>
    <row r="4" spans="1:13">
      <c r="A4" s="1" t="s">
        <v>9</v>
      </c>
      <c r="B4" s="3">
        <v>2.8299999999999999E-2</v>
      </c>
      <c r="C4" s="5">
        <v>0.18</v>
      </c>
      <c r="D4" s="3">
        <f t="shared" si="0"/>
        <v>5.0939999999999996E-3</v>
      </c>
      <c r="G4" s="3"/>
      <c r="K4" t="s">
        <v>10</v>
      </c>
      <c r="L4">
        <v>99.408968695652192</v>
      </c>
      <c r="M4">
        <f>(L4-L3)/L3*100</f>
        <v>2.5500987297646072</v>
      </c>
    </row>
    <row r="5" spans="1:13">
      <c r="A5" s="1" t="s">
        <v>11</v>
      </c>
      <c r="B5" s="4">
        <v>1.4E-2</v>
      </c>
      <c r="C5" s="5">
        <v>0.18</v>
      </c>
      <c r="D5" s="3">
        <f t="shared" si="0"/>
        <v>2.5200000000000001E-3</v>
      </c>
      <c r="G5" s="3"/>
      <c r="K5" t="s">
        <v>12</v>
      </c>
      <c r="L5">
        <v>101.57914086956522</v>
      </c>
      <c r="M5">
        <f t="shared" ref="M5:M14" si="1">(L5-L4)/L4*100</f>
        <v>2.1830748295530267</v>
      </c>
    </row>
    <row r="6" spans="1:13">
      <c r="A6" s="1" t="s">
        <v>13</v>
      </c>
      <c r="B6" s="3">
        <v>3.1099999999999999E-2</v>
      </c>
      <c r="C6" s="5">
        <v>7.0000000000000007E-2</v>
      </c>
      <c r="D6" s="3">
        <f t="shared" si="0"/>
        <v>2.1770000000000001E-3</v>
      </c>
      <c r="K6" t="s">
        <v>14</v>
      </c>
      <c r="L6">
        <v>102.26201461538464</v>
      </c>
      <c r="M6">
        <f t="shared" si="1"/>
        <v>0.67225784740223304</v>
      </c>
    </row>
    <row r="7" spans="1:13">
      <c r="A7" s="1" t="s">
        <v>15</v>
      </c>
      <c r="B7" s="3">
        <v>1.4500000000000001E-2</v>
      </c>
      <c r="C7" s="5">
        <v>0.01</v>
      </c>
      <c r="D7" s="3">
        <f t="shared" si="0"/>
        <v>1.45E-4</v>
      </c>
      <c r="K7" t="s">
        <v>16</v>
      </c>
      <c r="L7">
        <v>98.906698461538497</v>
      </c>
      <c r="M7">
        <f t="shared" si="1"/>
        <v>-3.2810972544064878</v>
      </c>
    </row>
    <row r="8" spans="1:13">
      <c r="A8" s="1" t="s">
        <v>17</v>
      </c>
      <c r="B8" s="4">
        <v>4.0599999999999997E-2</v>
      </c>
      <c r="C8" s="5">
        <v>0.01</v>
      </c>
      <c r="D8" s="3">
        <f t="shared" si="0"/>
        <v>4.06E-4</v>
      </c>
      <c r="K8" t="s">
        <v>18</v>
      </c>
      <c r="L8">
        <v>98.716340769230797</v>
      </c>
      <c r="M8">
        <f t="shared" si="1"/>
        <v>-0.19246188101377529</v>
      </c>
    </row>
    <row r="9" spans="1:13">
      <c r="A9" s="1" t="s">
        <v>19</v>
      </c>
      <c r="B9" s="3">
        <v>3.3500000000000002E-2</v>
      </c>
      <c r="C9" s="5">
        <v>0.01</v>
      </c>
      <c r="D9" s="3">
        <f t="shared" si="0"/>
        <v>3.3500000000000001E-4</v>
      </c>
      <c r="K9" t="s">
        <v>20</v>
      </c>
      <c r="L9">
        <v>101.69</v>
      </c>
      <c r="M9">
        <f t="shared" si="1"/>
        <v>3.0123272475432659</v>
      </c>
    </row>
    <row r="10" spans="1:13">
      <c r="A10" t="s">
        <v>21</v>
      </c>
      <c r="K10" t="s">
        <v>22</v>
      </c>
      <c r="L10">
        <v>108.00039630769233</v>
      </c>
      <c r="M10">
        <f t="shared" si="1"/>
        <v>6.2055229695076504</v>
      </c>
    </row>
    <row r="11" spans="1:13">
      <c r="B11" t="s">
        <v>23</v>
      </c>
      <c r="C11" s="3">
        <f>SUM(D2:D9)</f>
        <v>2.7719999999999995E-2</v>
      </c>
      <c r="K11" t="s">
        <v>24</v>
      </c>
      <c r="L11">
        <v>105.38238615384617</v>
      </c>
      <c r="M11">
        <f t="shared" si="1"/>
        <v>-2.4240745806038206</v>
      </c>
    </row>
    <row r="12" spans="1:13">
      <c r="K12" t="s">
        <v>25</v>
      </c>
      <c r="L12">
        <v>103.73551307692308</v>
      </c>
      <c r="M12">
        <f t="shared" si="1"/>
        <v>-1.5627593348653546</v>
      </c>
    </row>
    <row r="13" spans="1:13">
      <c r="K13" t="s">
        <v>26</v>
      </c>
      <c r="L13">
        <v>111.38</v>
      </c>
      <c r="M13">
        <f t="shared" si="1"/>
        <v>7.3692091515547702</v>
      </c>
    </row>
    <row r="14" spans="1:13">
      <c r="K14" t="s">
        <v>27</v>
      </c>
      <c r="L14">
        <v>120.43</v>
      </c>
      <c r="M14">
        <f t="shared" si="1"/>
        <v>8.1253366852217734</v>
      </c>
    </row>
    <row r="19" spans="11:13">
      <c r="K19" t="s">
        <v>23</v>
      </c>
      <c r="M19" s="3">
        <v>2.7699999999999999E-2</v>
      </c>
    </row>
    <row r="20" spans="11:13">
      <c r="K20" t="s">
        <v>28</v>
      </c>
      <c r="L20" s="3">
        <f>AVERAGE(M3:M14)/100</f>
        <v>1.514787374075618E-2</v>
      </c>
      <c r="M20" s="3">
        <f>POWER(1+L20,12)-1</f>
        <v>0.19771009975541709</v>
      </c>
    </row>
    <row r="21" spans="11:13">
      <c r="K21" t="s">
        <v>29</v>
      </c>
      <c r="L21">
        <f>STDEV(M3:M14)</f>
        <v>4.1700885085558816</v>
      </c>
      <c r="M21">
        <f>L21*SQRT(12)</f>
        <v>14.445610337755818</v>
      </c>
    </row>
    <row r="23" spans="11:13">
      <c r="K23" t="s">
        <v>30</v>
      </c>
      <c r="M23" s="3">
        <f>(M20-M19)/M21</f>
        <v>1.1768980041713407E-2</v>
      </c>
    </row>
  </sheetData>
  <hyperlinks>
    <hyperlink ref="B2" r:id="rId1" display="≈ 4.35% (ycharts.com)" xr:uid="{733BEAE8-CC74-485E-9750-DDB436E90ABB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2025-07-07T09:20:08Z</dcterms:created>
  <dcterms:modified xsi:type="dcterms:W3CDTF">2025-07-08T01:14:42Z</dcterms:modified>
  <cp:category/>
  <cp:contentStatus/>
</cp:coreProperties>
</file>