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l\Desktop\github\Parallel_shell_sort_comarch_assignment\"/>
    </mc:Choice>
  </mc:AlternateContent>
  <xr:revisionPtr revIDLastSave="0" documentId="8_{7115CD86-D718-4987-955B-657C5669E018}" xr6:coauthVersionLast="47" xr6:coauthVersionMax="47" xr10:uidLastSave="{00000000-0000-0000-0000-000000000000}"/>
  <bookViews>
    <workbookView xWindow="-120" yWindow="-120" windowWidth="20730" windowHeight="11160" xr2:uid="{4A95CAEF-9012-45F3-BF0F-ABD0891E409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V5" i="1"/>
  <c r="U5" i="1"/>
  <c r="T5" i="1"/>
  <c r="S5" i="1"/>
  <c r="V4" i="1"/>
  <c r="U4" i="1"/>
  <c r="T4" i="1"/>
  <c r="S4" i="1"/>
</calcChain>
</file>

<file path=xl/sharedStrings.xml><?xml version="1.0" encoding="utf-8"?>
<sst xmlns="http://schemas.openxmlformats.org/spreadsheetml/2006/main" count="65" uniqueCount="37">
  <si>
    <t>cpu-cycles</t>
  </si>
  <si>
    <t>instructions</t>
  </si>
  <si>
    <t>cache-references</t>
  </si>
  <si>
    <t>cache-misses</t>
  </si>
  <si>
    <t>dTLB-loads</t>
  </si>
  <si>
    <t>dTLB-load-misses</t>
  </si>
  <si>
    <t>dTLB-stores</t>
  </si>
  <si>
    <t>dTLB-store-misses</t>
  </si>
  <si>
    <t>iTLB-loads</t>
  </si>
  <si>
    <t>iTLB-load-misses</t>
  </si>
  <si>
    <t>branch-loads</t>
  </si>
  <si>
    <t>branch-load-misses</t>
  </si>
  <si>
    <t>workload</t>
  </si>
  <si>
    <t>time</t>
  </si>
  <si>
    <t>1 core</t>
  </si>
  <si>
    <t>2 core</t>
  </si>
  <si>
    <t>3 core</t>
  </si>
  <si>
    <t>4 core</t>
  </si>
  <si>
    <t>core</t>
  </si>
  <si>
    <t>x</t>
  </si>
  <si>
    <t>2x</t>
  </si>
  <si>
    <t>Raw</t>
  </si>
  <si>
    <t>Number of Threads</t>
  </si>
  <si>
    <t>Workloads</t>
  </si>
  <si>
    <t>CPU-Cycles</t>
  </si>
  <si>
    <t>Instructions</t>
  </si>
  <si>
    <t>Cache-References</t>
  </si>
  <si>
    <t>Cache-Misses</t>
  </si>
  <si>
    <t>dTLB-Loads</t>
  </si>
  <si>
    <t>dTLB-Load-Misses</t>
  </si>
  <si>
    <t>dTLB-Stores</t>
  </si>
  <si>
    <t>dTLB-Store-Misses</t>
  </si>
  <si>
    <t>iTLB-Loads</t>
  </si>
  <si>
    <t>iTLB-Load-Misses</t>
  </si>
  <si>
    <t>Branch-Loads</t>
  </si>
  <si>
    <t>Branch-Load-Misses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</si>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</sst>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1" fontId="1" fillId="0" borderId="0" xfId="0" applyNumberFormat="1" applyFont="1"/>
    <xf numFmtId="0" fontId="3" fillId="3" borderId="1" xfId="0" applyFont="1" applyFill="1" applyBorder="1" applyAlignment="1">
      <alignment horizontal="left"/>
    </xf>
    <xf numFmtId="0" fontId="2" fillId="4" borderId="1" xfId="0" applyFont="1" applyFill="1" applyBorder="1"/>
    <xf numFmtId="2" fontId="2" fillId="4" borderId="1" xfId="0" applyNumberFormat="1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CPU-Cycles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(Sheet1!$C$23,Sheet1!$E$23,Sheet1!$G$23,Sheet1!$I$23)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(Sheet1!$C$25,Sheet1!$E$25,Sheet1!$G$25,Sheet1!$I$25)</c:f>
              <c:numCache>
                <c:formatCode>0.00</c:formatCode>
                <c:ptCount val="4"/>
                <c:pt idx="0">
                  <c:v>59.391411425999998</c:v>
                </c:pt>
                <c:pt idx="1">
                  <c:v>64.357536593000006</c:v>
                </c:pt>
                <c:pt idx="2">
                  <c:v>78.371448963999995</c:v>
                </c:pt>
                <c:pt idx="3">
                  <c:v>114.663656015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1-4393-8E1C-ECBB85C5124F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2x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(Sheet1!$C$23,Sheet1!$E$23,Sheet1!$G$23,Sheet1!$I$23)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(Sheet1!$D$25,Sheet1!$F$25,Sheet1!$H$25,Sheet1!$J$25)</c:f>
              <c:numCache>
                <c:formatCode>0.00</c:formatCode>
                <c:ptCount val="4"/>
                <c:pt idx="0">
                  <c:v>135.23394950599999</c:v>
                </c:pt>
                <c:pt idx="1">
                  <c:v>142.864446673</c:v>
                </c:pt>
                <c:pt idx="2">
                  <c:v>159.75272822400001</c:v>
                </c:pt>
                <c:pt idx="3">
                  <c:v>243.81461345100001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1-4393-8E1C-ECBB85C512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1127360"/>
        <c:axId val="491127776"/>
      </c:lineChart>
      <c:catAx>
        <c:axId val="4911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27776"/>
        <c:crosses val="autoZero"/>
        <c:auto val="1"/>
        <c:lblAlgn val="ctr"/>
        <c:lblOffset val="100"/>
        <c:noMultiLvlLbl val="0"/>
      </c:catAx>
      <c:valAx>
        <c:axId val="4911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CPU-Cycles (x10^9)  </a:t>
                </a:r>
              </a:p>
            </c:rich>
          </c:tx>
          <c:layout>
            <c:manualLayout>
              <c:xMode val="edge"/>
              <c:yMode val="edge"/>
              <c:x val="2.3205685230244737E-2"/>
              <c:y val="0.3395210381408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846894</xdr:colOff>
      <xdr:row>24</xdr:row>
      <xdr:rowOff>39757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2D874B-2145-4AA1-8344-7F88EB5B1931}"/>
                </a:ext>
              </a:extLst>
            </xdr:cNvPr>
            <xdr:cNvSpPr txBox="1"/>
          </xdr:nvSpPr>
          <xdr:spPr>
            <a:xfrm>
              <a:off x="2466144" y="4078357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2D874B-2145-4AA1-8344-7F88EB5B1931}"/>
                </a:ext>
              </a:extLst>
            </xdr:cNvPr>
            <xdr:cNvSpPr txBox="1"/>
          </xdr:nvSpPr>
          <xdr:spPr>
            <a:xfrm>
              <a:off x="2466144" y="4078357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916468</xdr:colOff>
      <xdr:row>25</xdr:row>
      <xdr:rowOff>34787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BA0301-2CA5-4DD6-9A23-0333E989B710}"/>
                </a:ext>
              </a:extLst>
            </xdr:cNvPr>
            <xdr:cNvSpPr txBox="1"/>
          </xdr:nvSpPr>
          <xdr:spPr>
            <a:xfrm>
              <a:off x="2535718" y="4311512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BA0301-2CA5-4DD6-9A23-0333E989B710}"/>
                </a:ext>
              </a:extLst>
            </xdr:cNvPr>
            <xdr:cNvSpPr txBox="1"/>
          </xdr:nvSpPr>
          <xdr:spPr>
            <a:xfrm>
              <a:off x="2535718" y="4311512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1330187</xdr:colOff>
      <xdr:row>26</xdr:row>
      <xdr:rowOff>35615</xdr:rowOff>
    </xdr:from>
    <xdr:ext cx="5027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3B70B5A-43EE-41FB-949C-709EF08F61F9}"/>
                </a:ext>
              </a:extLst>
            </xdr:cNvPr>
            <xdr:cNvSpPr txBox="1"/>
          </xdr:nvSpPr>
          <xdr:spPr>
            <a:xfrm>
              <a:off x="2949437" y="4550465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3B70B5A-43EE-41FB-949C-709EF08F61F9}"/>
                </a:ext>
              </a:extLst>
            </xdr:cNvPr>
            <xdr:cNvSpPr txBox="1"/>
          </xdr:nvSpPr>
          <xdr:spPr>
            <a:xfrm>
              <a:off x="2949437" y="4550465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1025801</xdr:colOff>
      <xdr:row>27</xdr:row>
      <xdr:rowOff>44726</xdr:rowOff>
    </xdr:from>
    <xdr:ext cx="502702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32AB3B9-ED21-454B-95AE-2A33BEC8B728}"/>
                </a:ext>
              </a:extLst>
            </xdr:cNvPr>
            <xdr:cNvSpPr txBox="1"/>
          </xdr:nvSpPr>
          <xdr:spPr>
            <a:xfrm>
              <a:off x="2645051" y="4797701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32AB3B9-ED21-454B-95AE-2A33BEC8B728}"/>
                </a:ext>
              </a:extLst>
            </xdr:cNvPr>
            <xdr:cNvSpPr txBox="1"/>
          </xdr:nvSpPr>
          <xdr:spPr>
            <a:xfrm>
              <a:off x="2645051" y="4797701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890794</xdr:colOff>
      <xdr:row>28</xdr:row>
      <xdr:rowOff>40998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93DE1F9-ECAC-48AF-97E6-E6E3EFC432E1}"/>
                </a:ext>
              </a:extLst>
            </xdr:cNvPr>
            <xdr:cNvSpPr txBox="1"/>
          </xdr:nvSpPr>
          <xdr:spPr>
            <a:xfrm>
              <a:off x="2510044" y="5032098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93DE1F9-ECAC-48AF-97E6-E6E3EFC432E1}"/>
                </a:ext>
              </a:extLst>
            </xdr:cNvPr>
            <xdr:cNvSpPr txBox="1"/>
          </xdr:nvSpPr>
          <xdr:spPr>
            <a:xfrm>
              <a:off x="2510044" y="5032098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1361660</xdr:colOff>
      <xdr:row>29</xdr:row>
      <xdr:rowOff>34787</xdr:rowOff>
    </xdr:from>
    <xdr:ext cx="502702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6376FB7-9DAF-44CA-9A5D-C7DED614A5DE}"/>
                </a:ext>
              </a:extLst>
            </xdr:cNvPr>
            <xdr:cNvSpPr txBox="1"/>
          </xdr:nvSpPr>
          <xdr:spPr>
            <a:xfrm>
              <a:off x="2980910" y="5264012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6376FB7-9DAF-44CA-9A5D-C7DED614A5DE}"/>
                </a:ext>
              </a:extLst>
            </xdr:cNvPr>
            <xdr:cNvSpPr txBox="1"/>
          </xdr:nvSpPr>
          <xdr:spPr>
            <a:xfrm>
              <a:off x="2980910" y="5264012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904460</xdr:colOff>
      <xdr:row>30</xdr:row>
      <xdr:rowOff>38100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AC2EE69-BB89-4596-B451-2A9C3B27113B}"/>
                </a:ext>
              </a:extLst>
            </xdr:cNvPr>
            <xdr:cNvSpPr txBox="1"/>
          </xdr:nvSpPr>
          <xdr:spPr>
            <a:xfrm>
              <a:off x="2523710" y="5505450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AC2EE69-BB89-4596-B451-2A9C3B27113B}"/>
                </a:ext>
              </a:extLst>
            </xdr:cNvPr>
            <xdr:cNvSpPr txBox="1"/>
          </xdr:nvSpPr>
          <xdr:spPr>
            <a:xfrm>
              <a:off x="2523710" y="5505450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1383609</xdr:colOff>
      <xdr:row>31</xdr:row>
      <xdr:rowOff>49695</xdr:rowOff>
    </xdr:from>
    <xdr:ext cx="50270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A6ECA45-E348-4CFC-8361-11086CA86D1C}"/>
                </a:ext>
              </a:extLst>
            </xdr:cNvPr>
            <xdr:cNvSpPr txBox="1"/>
          </xdr:nvSpPr>
          <xdr:spPr>
            <a:xfrm>
              <a:off x="3002859" y="5755170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A6ECA45-E348-4CFC-8361-11086CA86D1C}"/>
                </a:ext>
              </a:extLst>
            </xdr:cNvPr>
            <xdr:cNvSpPr txBox="1"/>
          </xdr:nvSpPr>
          <xdr:spPr>
            <a:xfrm>
              <a:off x="3002859" y="5755170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828260</xdr:colOff>
      <xdr:row>32</xdr:row>
      <xdr:rowOff>44726</xdr:rowOff>
    </xdr:from>
    <xdr:ext cx="5027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982AF00-FE31-4CBD-97E4-4EFB81CC3198}"/>
                </a:ext>
              </a:extLst>
            </xdr:cNvPr>
            <xdr:cNvSpPr txBox="1"/>
          </xdr:nvSpPr>
          <xdr:spPr>
            <a:xfrm>
              <a:off x="2447510" y="5988326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982AF00-FE31-4CBD-97E4-4EFB81CC3198}"/>
                </a:ext>
              </a:extLst>
            </xdr:cNvPr>
            <xdr:cNvSpPr txBox="1"/>
          </xdr:nvSpPr>
          <xdr:spPr>
            <a:xfrm>
              <a:off x="2447510" y="5988326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1297884</xdr:colOff>
      <xdr:row>33</xdr:row>
      <xdr:rowOff>40998</xdr:rowOff>
    </xdr:from>
    <xdr:ext cx="50270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2A1C606-99C3-4DD0-8C9E-0B44D955CAE8}"/>
                </a:ext>
              </a:extLst>
            </xdr:cNvPr>
            <xdr:cNvSpPr txBox="1"/>
          </xdr:nvSpPr>
          <xdr:spPr>
            <a:xfrm>
              <a:off x="2917134" y="6222723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2A1C606-99C3-4DD0-8C9E-0B44D955CAE8}"/>
                </a:ext>
              </a:extLst>
            </xdr:cNvPr>
            <xdr:cNvSpPr txBox="1"/>
          </xdr:nvSpPr>
          <xdr:spPr>
            <a:xfrm>
              <a:off x="2917134" y="6222723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1045679</xdr:colOff>
      <xdr:row>34</xdr:row>
      <xdr:rowOff>43068</xdr:rowOff>
    </xdr:from>
    <xdr:ext cx="5027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C0E7A06-7882-4CFC-98BD-EEE18F8B6B82}"/>
                </a:ext>
              </a:extLst>
            </xdr:cNvPr>
            <xdr:cNvSpPr txBox="1"/>
          </xdr:nvSpPr>
          <xdr:spPr>
            <a:xfrm>
              <a:off x="2664929" y="6462918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C0E7A06-7882-4CFC-98BD-EEE18F8B6B82}"/>
                </a:ext>
              </a:extLst>
            </xdr:cNvPr>
            <xdr:cNvSpPr txBox="1"/>
          </xdr:nvSpPr>
          <xdr:spPr>
            <a:xfrm>
              <a:off x="2664929" y="6462918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1504536</xdr:colOff>
      <xdr:row>35</xdr:row>
      <xdr:rowOff>48866</xdr:rowOff>
    </xdr:from>
    <xdr:ext cx="502702" cy="174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269B8A4-58F3-4F1A-8C1C-1F2AB99A53FD}"/>
                </a:ext>
              </a:extLst>
            </xdr:cNvPr>
            <xdr:cNvSpPr txBox="1"/>
          </xdr:nvSpPr>
          <xdr:spPr>
            <a:xfrm>
              <a:off x="3123786" y="6706841"/>
              <a:ext cx="502702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269B8A4-58F3-4F1A-8C1C-1F2AB99A53FD}"/>
                </a:ext>
              </a:extLst>
            </xdr:cNvPr>
            <xdr:cNvSpPr txBox="1"/>
          </xdr:nvSpPr>
          <xdr:spPr>
            <a:xfrm>
              <a:off x="3123786" y="6706841"/>
              <a:ext cx="502702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twoCellAnchor>
    <xdr:from>
      <xdr:col>10</xdr:col>
      <xdr:colOff>1034822</xdr:colOff>
      <xdr:row>22</xdr:row>
      <xdr:rowOff>233361</xdr:rowOff>
    </xdr:from>
    <xdr:to>
      <xdr:col>16</xdr:col>
      <xdr:colOff>989613</xdr:colOff>
      <xdr:row>38</xdr:row>
      <xdr:rowOff>104775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9C6C5F-1D7F-4DCF-9AF2-F07FF48C5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815-2855-4CB4-8B00-AD41286DC877}">
  <dimension ref="A1:AF37"/>
  <sheetViews>
    <sheetView tabSelected="1" topLeftCell="H22" zoomScaleNormal="100" workbookViewId="0">
      <selection activeCell="R35" sqref="R35"/>
    </sheetView>
  </sheetViews>
  <sheetFormatPr defaultRowHeight="12.75" x14ac:dyDescent="0.2"/>
  <cols>
    <col min="1" max="1" width="24.28515625" style="1" customWidth="1"/>
    <col min="2" max="2" width="31.42578125" style="1" customWidth="1"/>
    <col min="3" max="3" width="10.28515625" style="1" customWidth="1"/>
    <col min="4" max="4" width="10.7109375" style="1" customWidth="1"/>
    <col min="5" max="5" width="10.28515625" style="1" customWidth="1"/>
    <col min="6" max="6" width="11.5703125" style="1" customWidth="1"/>
    <col min="7" max="8" width="12" style="1" customWidth="1"/>
    <col min="9" max="9" width="10.5703125" style="1" customWidth="1"/>
    <col min="10" max="10" width="10.85546875" style="1" customWidth="1"/>
    <col min="11" max="11" width="17.28515625" style="1" customWidth="1"/>
    <col min="12" max="12" width="17.85546875" style="1" customWidth="1"/>
    <col min="13" max="13" width="10.7109375" style="1" customWidth="1"/>
    <col min="14" max="14" width="12.140625" style="1" customWidth="1"/>
    <col min="15" max="15" width="13.140625" style="1" customWidth="1"/>
    <col min="16" max="16" width="17.140625" style="1" customWidth="1"/>
    <col min="17" max="17" width="15.5703125" style="1" customWidth="1"/>
    <col min="18" max="18" width="19.7109375" style="1" customWidth="1"/>
    <col min="19" max="19" width="17.7109375" style="1" customWidth="1"/>
    <col min="20" max="20" width="18.42578125" style="1" customWidth="1"/>
    <col min="21" max="21" width="16.28515625" style="1" customWidth="1"/>
    <col min="22" max="22" width="14" style="1" customWidth="1"/>
    <col min="23" max="23" width="12.85546875" style="1" customWidth="1"/>
    <col min="24" max="24" width="16.28515625" style="1" customWidth="1"/>
    <col min="25" max="25" width="15.42578125" style="1" customWidth="1"/>
    <col min="26" max="26" width="18.7109375" style="1" bestFit="1" customWidth="1"/>
    <col min="27" max="27" width="13.42578125" style="1" bestFit="1" customWidth="1"/>
    <col min="28" max="29" width="12" style="1" bestFit="1" customWidth="1"/>
    <col min="30" max="30" width="18.7109375" style="1" bestFit="1" customWidth="1"/>
    <col min="31" max="31" width="16" style="1" bestFit="1" customWidth="1"/>
    <col min="32" max="32" width="9.28515625" style="1" bestFit="1" customWidth="1"/>
    <col min="33" max="16384" width="9.140625" style="1"/>
  </cols>
  <sheetData>
    <row r="1" spans="1:32" x14ac:dyDescent="0.2">
      <c r="A1" s="1" t="s">
        <v>21</v>
      </c>
    </row>
    <row r="2" spans="1:32" x14ac:dyDescent="0.2">
      <c r="B2" s="2"/>
      <c r="C2" s="14" t="s">
        <v>14</v>
      </c>
      <c r="D2" s="14"/>
      <c r="E2" s="14" t="s">
        <v>15</v>
      </c>
      <c r="F2" s="14"/>
      <c r="G2" s="14" t="s">
        <v>16</v>
      </c>
      <c r="H2" s="14"/>
      <c r="I2" s="14" t="s">
        <v>17</v>
      </c>
      <c r="J2" s="14"/>
    </row>
    <row r="3" spans="1:32" x14ac:dyDescent="0.2">
      <c r="B3" s="2" t="s">
        <v>12</v>
      </c>
      <c r="C3" s="3" t="s">
        <v>19</v>
      </c>
      <c r="D3" s="3" t="s">
        <v>20</v>
      </c>
      <c r="E3" s="3" t="s">
        <v>19</v>
      </c>
      <c r="F3" s="3" t="s">
        <v>20</v>
      </c>
      <c r="G3" s="3" t="s">
        <v>19</v>
      </c>
      <c r="H3" s="3" t="s">
        <v>20</v>
      </c>
      <c r="I3" s="3" t="s">
        <v>19</v>
      </c>
      <c r="J3" s="3" t="s">
        <v>20</v>
      </c>
      <c r="R3" s="2" t="s">
        <v>18</v>
      </c>
      <c r="S3" s="2" t="s">
        <v>12</v>
      </c>
      <c r="T3" s="2" t="s">
        <v>0</v>
      </c>
      <c r="U3" s="2" t="s">
        <v>1</v>
      </c>
      <c r="V3" s="2" t="s">
        <v>2</v>
      </c>
      <c r="W3" s="2" t="s">
        <v>3</v>
      </c>
      <c r="X3" s="2" t="s">
        <v>4</v>
      </c>
      <c r="Y3" s="2" t="s">
        <v>5</v>
      </c>
      <c r="Z3" s="2" t="s">
        <v>6</v>
      </c>
      <c r="AA3" s="2" t="s">
        <v>7</v>
      </c>
      <c r="AB3" s="2" t="s">
        <v>8</v>
      </c>
      <c r="AC3" s="2" t="s">
        <v>9</v>
      </c>
      <c r="AD3" s="2" t="s">
        <v>10</v>
      </c>
      <c r="AE3" s="2" t="s">
        <v>11</v>
      </c>
      <c r="AF3" s="2" t="s">
        <v>13</v>
      </c>
    </row>
    <row r="4" spans="1:32" x14ac:dyDescent="0.2">
      <c r="A4" s="6">
        <v>1000000000</v>
      </c>
      <c r="B4" s="2" t="s">
        <v>0</v>
      </c>
      <c r="C4" s="4">
        <v>59391411426</v>
      </c>
      <c r="D4" s="4">
        <v>135233949506</v>
      </c>
      <c r="E4" s="4">
        <v>64357536593</v>
      </c>
      <c r="F4" s="4">
        <v>142864446673</v>
      </c>
      <c r="G4" s="4">
        <v>78371448964</v>
      </c>
      <c r="H4" s="4">
        <v>159752728224</v>
      </c>
      <c r="I4" s="4">
        <v>114663656015</v>
      </c>
      <c r="J4" s="4">
        <v>243814613451</v>
      </c>
      <c r="R4" s="5">
        <v>1</v>
      </c>
      <c r="S4" s="4">
        <f>400000/100000</f>
        <v>4</v>
      </c>
      <c r="T4" s="4">
        <f>57576426671/1000000000</f>
        <v>57.576426671</v>
      </c>
      <c r="U4" s="4">
        <f>102581070428/1000000000</f>
        <v>102.581070428</v>
      </c>
      <c r="V4" s="4">
        <f>105261837</f>
        <v>105261837</v>
      </c>
      <c r="W4" s="4">
        <v>3200994</v>
      </c>
      <c r="X4" s="4">
        <v>51203157836</v>
      </c>
      <c r="Y4" s="4">
        <v>1222274</v>
      </c>
      <c r="Z4" s="4">
        <v>9057248102</v>
      </c>
      <c r="AA4" s="4">
        <v>116200</v>
      </c>
      <c r="AB4" s="4">
        <v>5488</v>
      </c>
      <c r="AC4" s="4">
        <v>81087</v>
      </c>
      <c r="AD4" s="4">
        <v>7061629193</v>
      </c>
      <c r="AE4" s="4">
        <v>389073555</v>
      </c>
      <c r="AF4" s="4">
        <v>23.825900000000001</v>
      </c>
    </row>
    <row r="5" spans="1:32" x14ac:dyDescent="0.2">
      <c r="A5" s="6">
        <v>1000000000</v>
      </c>
      <c r="B5" s="2" t="s">
        <v>1</v>
      </c>
      <c r="C5" s="4">
        <v>103656041291</v>
      </c>
      <c r="D5" s="4">
        <v>242775917645</v>
      </c>
      <c r="E5" s="4">
        <v>105887780106</v>
      </c>
      <c r="F5" s="4">
        <v>244612982004</v>
      </c>
      <c r="G5" s="4">
        <v>108856871804</v>
      </c>
      <c r="H5" s="4">
        <v>248054946142</v>
      </c>
      <c r="I5" s="4">
        <v>112527323146</v>
      </c>
      <c r="J5" s="4">
        <v>256132803794</v>
      </c>
      <c r="R5" s="5">
        <v>1</v>
      </c>
      <c r="S5" s="4">
        <f>800000/100000</f>
        <v>8</v>
      </c>
      <c r="T5" s="4">
        <f>140153888489/1000000000</f>
        <v>140.153888489</v>
      </c>
      <c r="U5" s="4">
        <f>240277675234/1000000000</f>
        <v>240.27767523399999</v>
      </c>
      <c r="V5" s="4">
        <f>341432618</f>
        <v>341432618</v>
      </c>
      <c r="W5" s="4">
        <v>76540655</v>
      </c>
      <c r="X5" s="4">
        <v>120035828090</v>
      </c>
      <c r="Y5" s="4">
        <v>230499585</v>
      </c>
      <c r="Z5" s="4">
        <v>21065227321</v>
      </c>
      <c r="AA5" s="4">
        <v>7613448</v>
      </c>
      <c r="AB5" s="4">
        <v>9031</v>
      </c>
      <c r="AC5" s="4">
        <v>185809</v>
      </c>
      <c r="AD5" s="4">
        <v>15839677214</v>
      </c>
      <c r="AE5" s="4">
        <v>812456302</v>
      </c>
      <c r="AF5" s="4">
        <v>57.738999999999997</v>
      </c>
    </row>
    <row r="6" spans="1:32" x14ac:dyDescent="0.2">
      <c r="A6" s="6">
        <v>1000000</v>
      </c>
      <c r="B6" s="2" t="s">
        <v>2</v>
      </c>
      <c r="C6" s="4">
        <v>88947240</v>
      </c>
      <c r="D6" s="4">
        <v>279679579</v>
      </c>
      <c r="E6" s="4">
        <v>126562221</v>
      </c>
      <c r="F6" s="4">
        <v>339227455</v>
      </c>
      <c r="G6" s="4">
        <v>209251664</v>
      </c>
      <c r="H6" s="4">
        <v>465633189</v>
      </c>
      <c r="I6" s="4">
        <v>219563357</v>
      </c>
      <c r="J6" s="4">
        <v>506134744</v>
      </c>
      <c r="R6" s="5">
        <v>2</v>
      </c>
      <c r="S6" s="4">
        <f>400000/100000</f>
        <v>4</v>
      </c>
      <c r="T6" s="4">
        <f>61528293692/1000000000</f>
        <v>61.528293691999998</v>
      </c>
      <c r="U6" s="4">
        <f>103590498919/1000000000</f>
        <v>103.590498919</v>
      </c>
      <c r="V6" s="4">
        <v>167466313</v>
      </c>
      <c r="W6" s="4">
        <v>3912984</v>
      </c>
      <c r="X6" s="4">
        <v>51351757370</v>
      </c>
      <c r="Y6" s="4">
        <v>1456765</v>
      </c>
      <c r="Z6" s="4">
        <v>9057502484</v>
      </c>
      <c r="AA6" s="4">
        <v>136292</v>
      </c>
      <c r="AB6" s="4">
        <v>4716</v>
      </c>
      <c r="AC6" s="4">
        <v>88687</v>
      </c>
      <c r="AD6" s="4">
        <v>7371020488</v>
      </c>
      <c r="AE6" s="4">
        <v>390303625</v>
      </c>
      <c r="AF6" s="4">
        <v>14.053000000000001</v>
      </c>
    </row>
    <row r="7" spans="1:32" x14ac:dyDescent="0.2">
      <c r="A7" s="6">
        <v>100000</v>
      </c>
      <c r="B7" s="2" t="s">
        <v>3</v>
      </c>
      <c r="C7" s="4">
        <v>1434595</v>
      </c>
      <c r="D7" s="4">
        <v>1805780</v>
      </c>
      <c r="E7" s="4">
        <v>675981</v>
      </c>
      <c r="F7" s="4">
        <v>2902367</v>
      </c>
      <c r="G7" s="4">
        <v>395515</v>
      </c>
      <c r="H7" s="4">
        <v>1096350</v>
      </c>
      <c r="I7" s="4">
        <v>503929</v>
      </c>
      <c r="J7" s="4">
        <v>2268369</v>
      </c>
      <c r="R7" s="5">
        <v>2</v>
      </c>
      <c r="S7" s="4">
        <f>800000/100000</f>
        <v>8</v>
      </c>
      <c r="T7" s="4">
        <f>148772113163/1000000000</f>
        <v>148.772113163</v>
      </c>
      <c r="U7" s="4">
        <f>241066963850/1000000000</f>
        <v>241.06696385000001</v>
      </c>
      <c r="V7" s="4">
        <v>730900254</v>
      </c>
      <c r="W7" s="4">
        <v>68462894</v>
      </c>
      <c r="X7" s="4">
        <v>119926501183</v>
      </c>
      <c r="Y7" s="4">
        <v>231142214</v>
      </c>
      <c r="Z7" s="4">
        <v>21032754588</v>
      </c>
      <c r="AA7" s="4">
        <v>8383061</v>
      </c>
      <c r="AB7" s="4">
        <v>7614</v>
      </c>
      <c r="AC7" s="4">
        <v>140474</v>
      </c>
      <c r="AD7" s="4">
        <v>16138104975</v>
      </c>
      <c r="AE7" s="4">
        <v>816197590</v>
      </c>
      <c r="AF7" s="4">
        <v>33.329000000000001</v>
      </c>
    </row>
    <row r="8" spans="1:32" x14ac:dyDescent="0.2">
      <c r="A8" s="6">
        <v>1000000000</v>
      </c>
      <c r="B8" s="2" t="s">
        <v>4</v>
      </c>
      <c r="C8" s="4">
        <v>51102978160</v>
      </c>
      <c r="D8" s="4">
        <v>120145670401</v>
      </c>
      <c r="E8" s="4">
        <v>51644393409</v>
      </c>
      <c r="F8" s="4">
        <v>119560811478</v>
      </c>
      <c r="G8" s="4">
        <v>51655900988</v>
      </c>
      <c r="H8" s="4">
        <v>121695226488</v>
      </c>
      <c r="I8" s="4">
        <v>52074639712</v>
      </c>
      <c r="J8" s="4">
        <v>122328619686</v>
      </c>
      <c r="R8" s="5">
        <v>3</v>
      </c>
      <c r="S8" s="4">
        <f>400000/100000</f>
        <v>4</v>
      </c>
      <c r="T8" s="4">
        <f>89618590837/1000000000</f>
        <v>89.618590836999999</v>
      </c>
      <c r="U8" s="4">
        <f>107344798848/1000000000</f>
        <v>107.344798848</v>
      </c>
      <c r="V8" s="4">
        <v>160718044</v>
      </c>
      <c r="W8" s="4">
        <v>4440573</v>
      </c>
      <c r="X8" s="4">
        <v>51786406528</v>
      </c>
      <c r="Y8" s="4">
        <v>54176171</v>
      </c>
      <c r="Z8" s="4">
        <v>9188689065</v>
      </c>
      <c r="AA8" s="4">
        <v>888086</v>
      </c>
      <c r="AB8" s="4">
        <v>158264</v>
      </c>
      <c r="AC8" s="4">
        <v>237075</v>
      </c>
      <c r="AD8" s="4">
        <v>8459147915</v>
      </c>
      <c r="AE8" s="4">
        <v>390068850</v>
      </c>
      <c r="AF8" s="4">
        <v>14.2601</v>
      </c>
    </row>
    <row r="9" spans="1:32" x14ac:dyDescent="0.2">
      <c r="A9" s="6">
        <v>100000</v>
      </c>
      <c r="B9" s="2" t="s">
        <v>5</v>
      </c>
      <c r="C9" s="4">
        <v>112369</v>
      </c>
      <c r="D9" s="4">
        <v>647939</v>
      </c>
      <c r="E9" s="4">
        <v>181677</v>
      </c>
      <c r="F9" s="4">
        <v>1177584</v>
      </c>
      <c r="G9" s="4">
        <v>551665</v>
      </c>
      <c r="H9" s="4">
        <v>6253023</v>
      </c>
      <c r="I9" s="4">
        <v>790585</v>
      </c>
      <c r="J9" s="4">
        <v>175270231</v>
      </c>
      <c r="R9" s="5">
        <v>3</v>
      </c>
      <c r="S9" s="4">
        <f>800000/100000</f>
        <v>8</v>
      </c>
      <c r="T9" s="4">
        <f>199522972922/1000000000</f>
        <v>199.52297292200001</v>
      </c>
      <c r="U9" s="4">
        <f>247076843262/1000000000</f>
        <v>247.07684326200001</v>
      </c>
      <c r="V9" s="4">
        <v>422581148</v>
      </c>
      <c r="W9" s="4">
        <v>66194869</v>
      </c>
      <c r="X9" s="4">
        <v>122937541430</v>
      </c>
      <c r="Y9" s="4">
        <v>290404086</v>
      </c>
      <c r="Z9" s="4">
        <v>21264588083</v>
      </c>
      <c r="AA9" s="4">
        <v>5783164</v>
      </c>
      <c r="AB9" s="4">
        <v>247342</v>
      </c>
      <c r="AC9" s="4">
        <v>476437</v>
      </c>
      <c r="AD9" s="4">
        <v>17588216779</v>
      </c>
      <c r="AE9" s="4">
        <v>811772546</v>
      </c>
      <c r="AF9" s="4">
        <v>32.292000000000002</v>
      </c>
    </row>
    <row r="10" spans="1:32" x14ac:dyDescent="0.2">
      <c r="A10" s="6">
        <v>1000000000</v>
      </c>
      <c r="B10" s="2" t="s">
        <v>6</v>
      </c>
      <c r="C10" s="4">
        <v>9015415816</v>
      </c>
      <c r="D10" s="4">
        <v>21340000904</v>
      </c>
      <c r="E10" s="4">
        <v>9077426276</v>
      </c>
      <c r="F10" s="4">
        <v>20880980393</v>
      </c>
      <c r="G10" s="4">
        <v>9198371306</v>
      </c>
      <c r="H10" s="4">
        <v>21021737761</v>
      </c>
      <c r="I10" s="4">
        <v>9000335638</v>
      </c>
      <c r="J10" s="4">
        <v>21148751373</v>
      </c>
      <c r="R10" s="5">
        <v>4</v>
      </c>
      <c r="S10" s="4">
        <f>400000/100000</f>
        <v>4</v>
      </c>
      <c r="T10" s="4">
        <f>98164527582/1000000000</f>
        <v>98.164527582000005</v>
      </c>
      <c r="U10" s="4">
        <f>105417172814/1000000000</f>
        <v>105.417172814</v>
      </c>
      <c r="V10" s="4">
        <v>174392406</v>
      </c>
      <c r="W10" s="4">
        <v>3956264</v>
      </c>
      <c r="X10" s="4">
        <v>51614320939</v>
      </c>
      <c r="Y10" s="4">
        <v>94683334</v>
      </c>
      <c r="Z10" s="4">
        <v>9052268690</v>
      </c>
      <c r="AA10" s="4">
        <v>1687686</v>
      </c>
      <c r="AB10" s="4">
        <v>312380</v>
      </c>
      <c r="AC10" s="4">
        <v>493058</v>
      </c>
      <c r="AD10" s="4">
        <v>8048364468</v>
      </c>
      <c r="AE10" s="4">
        <v>385529476</v>
      </c>
      <c r="AF10" s="4">
        <v>11.938000000000001</v>
      </c>
    </row>
    <row r="11" spans="1:32" x14ac:dyDescent="0.2">
      <c r="A11" s="6">
        <v>10000</v>
      </c>
      <c r="B11" s="2" t="s">
        <v>7</v>
      </c>
      <c r="C11" s="4">
        <v>20281</v>
      </c>
      <c r="D11" s="4">
        <v>147750</v>
      </c>
      <c r="E11" s="4">
        <v>28098</v>
      </c>
      <c r="F11" s="4">
        <v>136333</v>
      </c>
      <c r="G11" s="4">
        <v>48732</v>
      </c>
      <c r="H11" s="4">
        <v>242216</v>
      </c>
      <c r="I11" s="4">
        <v>90200</v>
      </c>
      <c r="J11" s="4">
        <v>4023453</v>
      </c>
      <c r="R11" s="5">
        <v>4</v>
      </c>
      <c r="S11" s="4">
        <f>800000/100000</f>
        <v>8</v>
      </c>
      <c r="T11" s="4">
        <f>224572004045/1000000000</f>
        <v>224.572004045</v>
      </c>
      <c r="U11" s="4">
        <f>244323702882/1000000000</f>
        <v>244.32370288199999</v>
      </c>
      <c r="V11" s="4">
        <v>628861537</v>
      </c>
      <c r="W11" s="4">
        <v>59541604</v>
      </c>
      <c r="X11" s="4">
        <v>120526690242</v>
      </c>
      <c r="Y11" s="4">
        <v>319521391</v>
      </c>
      <c r="Z11" s="4">
        <v>21154330981</v>
      </c>
      <c r="AA11" s="4">
        <v>5329215</v>
      </c>
      <c r="AB11" s="4">
        <v>682843</v>
      </c>
      <c r="AC11" s="4">
        <v>973636</v>
      </c>
      <c r="AD11" s="4">
        <v>17142361450</v>
      </c>
      <c r="AE11" s="4">
        <v>804444371</v>
      </c>
      <c r="AF11" s="4">
        <v>27.059000000000001</v>
      </c>
    </row>
    <row r="12" spans="1:32" x14ac:dyDescent="0.2">
      <c r="A12" s="6">
        <v>1000</v>
      </c>
      <c r="B12" s="2" t="s">
        <v>8</v>
      </c>
      <c r="C12" s="4">
        <v>51964</v>
      </c>
      <c r="D12" s="4">
        <v>83477</v>
      </c>
      <c r="E12" s="4">
        <v>120095</v>
      </c>
      <c r="F12" s="4">
        <v>187555</v>
      </c>
      <c r="G12" s="4">
        <v>80581</v>
      </c>
      <c r="H12" s="4">
        <v>108633</v>
      </c>
      <c r="I12" s="4">
        <v>51024</v>
      </c>
      <c r="J12" s="4">
        <v>70038</v>
      </c>
    </row>
    <row r="13" spans="1:32" x14ac:dyDescent="0.2">
      <c r="A13" s="6">
        <v>10000</v>
      </c>
      <c r="B13" s="2" t="s">
        <v>9</v>
      </c>
      <c r="C13" s="4">
        <v>38176</v>
      </c>
      <c r="D13" s="4">
        <v>77121</v>
      </c>
      <c r="E13" s="4">
        <v>45589</v>
      </c>
      <c r="F13" s="4">
        <v>94639</v>
      </c>
      <c r="G13" s="4">
        <v>61604</v>
      </c>
      <c r="H13" s="4">
        <v>116499</v>
      </c>
      <c r="I13" s="4">
        <v>92799</v>
      </c>
      <c r="J13" s="4">
        <v>181020</v>
      </c>
    </row>
    <row r="14" spans="1:32" x14ac:dyDescent="0.2">
      <c r="A14" s="6">
        <v>100000000</v>
      </c>
      <c r="B14" s="2" t="s">
        <v>10</v>
      </c>
      <c r="C14" s="4">
        <v>8727644305</v>
      </c>
      <c r="D14" s="4">
        <v>19890767276</v>
      </c>
      <c r="E14" s="4">
        <v>9083382439</v>
      </c>
      <c r="F14" s="4">
        <v>20160303761</v>
      </c>
      <c r="G14" s="4">
        <v>9814718700</v>
      </c>
      <c r="H14" s="4">
        <v>21043827797</v>
      </c>
      <c r="I14" s="4">
        <v>11054716356</v>
      </c>
      <c r="J14" s="4">
        <v>23129576940</v>
      </c>
    </row>
    <row r="15" spans="1:32" x14ac:dyDescent="0.2">
      <c r="A15" s="6">
        <v>10000000</v>
      </c>
      <c r="B15" s="2" t="s">
        <v>11</v>
      </c>
      <c r="C15" s="4">
        <v>583125176</v>
      </c>
      <c r="D15" s="4">
        <v>1255069293</v>
      </c>
      <c r="E15" s="4">
        <v>577677343</v>
      </c>
      <c r="F15" s="4">
        <v>1251732442</v>
      </c>
      <c r="G15" s="4">
        <v>584898762</v>
      </c>
      <c r="H15" s="4">
        <v>1251634118</v>
      </c>
      <c r="I15" s="4">
        <v>588927139</v>
      </c>
      <c r="J15" s="4">
        <v>1254963592</v>
      </c>
    </row>
    <row r="16" spans="1:32" x14ac:dyDescent="0.2">
      <c r="A16" s="6">
        <v>1</v>
      </c>
      <c r="B16" s="2" t="s">
        <v>13</v>
      </c>
      <c r="C16" s="4">
        <v>14.994</v>
      </c>
      <c r="D16" s="4">
        <v>34.063000000000002</v>
      </c>
      <c r="E16" s="4">
        <v>8.9764999999999997</v>
      </c>
      <c r="F16" s="4">
        <v>19.8674</v>
      </c>
      <c r="G16" s="4">
        <v>6.3609</v>
      </c>
      <c r="H16" s="4">
        <v>13.179600000000001</v>
      </c>
      <c r="I16" s="4">
        <v>5.3792</v>
      </c>
      <c r="J16" s="4">
        <v>11.632</v>
      </c>
    </row>
    <row r="23" spans="2:10" ht="18.75" x14ac:dyDescent="0.3">
      <c r="B23" s="7" t="s">
        <v>22</v>
      </c>
      <c r="C23" s="13">
        <v>1</v>
      </c>
      <c r="D23" s="13"/>
      <c r="E23" s="13">
        <v>2</v>
      </c>
      <c r="F23" s="13"/>
      <c r="G23" s="13">
        <v>4</v>
      </c>
      <c r="H23" s="13"/>
      <c r="I23" s="13">
        <v>8</v>
      </c>
      <c r="J23" s="13"/>
    </row>
    <row r="24" spans="2:10" ht="18.75" x14ac:dyDescent="0.3">
      <c r="B24" s="10" t="s">
        <v>23</v>
      </c>
      <c r="C24" s="11" t="s">
        <v>19</v>
      </c>
      <c r="D24" s="11" t="s">
        <v>20</v>
      </c>
      <c r="E24" s="11" t="s">
        <v>19</v>
      </c>
      <c r="F24" s="11" t="s">
        <v>20</v>
      </c>
      <c r="G24" s="11" t="s">
        <v>19</v>
      </c>
      <c r="H24" s="11" t="s">
        <v>20</v>
      </c>
      <c r="I24" s="11" t="s">
        <v>19</v>
      </c>
      <c r="J24" s="11" t="s">
        <v>20</v>
      </c>
    </row>
    <row r="25" spans="2:10" ht="18.75" x14ac:dyDescent="0.3">
      <c r="B25" s="8" t="s">
        <v>24</v>
      </c>
      <c r="C25" s="9">
        <f>C4/A4</f>
        <v>59.391411425999998</v>
      </c>
      <c r="D25" s="9">
        <f>D4/A4</f>
        <v>135.23394950599999</v>
      </c>
      <c r="E25" s="9">
        <f>E4/A4</f>
        <v>64.357536593000006</v>
      </c>
      <c r="F25" s="9">
        <f>F4/A4</f>
        <v>142.864446673</v>
      </c>
      <c r="G25" s="9">
        <f>G4/A4</f>
        <v>78.371448963999995</v>
      </c>
      <c r="H25" s="9">
        <f>H4/A4</f>
        <v>159.75272822400001</v>
      </c>
      <c r="I25" s="9">
        <f>I4/A4</f>
        <v>114.663656015</v>
      </c>
      <c r="J25" s="9">
        <f>J4/A4</f>
        <v>243.81461345100001</v>
      </c>
    </row>
    <row r="26" spans="2:10" ht="18.75" x14ac:dyDescent="0.3">
      <c r="B26" s="10" t="s">
        <v>25</v>
      </c>
      <c r="C26" s="12">
        <f>C5/A5</f>
        <v>103.65604129099999</v>
      </c>
      <c r="D26" s="12">
        <f>D5/A5</f>
        <v>242.77591764499999</v>
      </c>
      <c r="E26" s="12">
        <f>E5/A5</f>
        <v>105.88778010599999</v>
      </c>
      <c r="F26" s="12">
        <f>F5/A5</f>
        <v>244.612982004</v>
      </c>
      <c r="G26" s="12">
        <f>G5/A5</f>
        <v>108.85687180399999</v>
      </c>
      <c r="H26" s="12">
        <f>H5/A5</f>
        <v>248.05494614200001</v>
      </c>
      <c r="I26" s="12">
        <f>I5/A5</f>
        <v>112.527323146</v>
      </c>
      <c r="J26" s="12">
        <f>J5/A5</f>
        <v>256.13280379399998</v>
      </c>
    </row>
    <row r="27" spans="2:10" ht="18.75" x14ac:dyDescent="0.3">
      <c r="B27" s="8" t="s">
        <v>26</v>
      </c>
      <c r="C27" s="9">
        <f>C6/A6</f>
        <v>88.947239999999994</v>
      </c>
      <c r="D27" s="9">
        <f>D6/A6</f>
        <v>279.67957899999999</v>
      </c>
      <c r="E27" s="9">
        <f>E6/A6</f>
        <v>126.56222099999999</v>
      </c>
      <c r="F27" s="9">
        <f>F6/A6</f>
        <v>339.22745500000002</v>
      </c>
      <c r="G27" s="9">
        <f>G6/A6</f>
        <v>209.25166400000001</v>
      </c>
      <c r="H27" s="9">
        <f>H6/A6</f>
        <v>465.63318900000002</v>
      </c>
      <c r="I27" s="9">
        <f>I6/A6</f>
        <v>219.563357</v>
      </c>
      <c r="J27" s="9">
        <f>J6/A6</f>
        <v>506.13474400000001</v>
      </c>
    </row>
    <row r="28" spans="2:10" ht="18.75" x14ac:dyDescent="0.3">
      <c r="B28" s="10" t="s">
        <v>27</v>
      </c>
      <c r="C28" s="12">
        <f>C7/A7</f>
        <v>14.34595</v>
      </c>
      <c r="D28" s="12">
        <f t="shared" ref="D28:D37" si="0">D7/A7</f>
        <v>18.0578</v>
      </c>
      <c r="E28" s="12">
        <f t="shared" ref="E28:E37" si="1">E7/A7</f>
        <v>6.7598099999999999</v>
      </c>
      <c r="F28" s="12">
        <f t="shared" ref="F28:F37" si="2">F7/A7</f>
        <v>29.023669999999999</v>
      </c>
      <c r="G28" s="12">
        <f t="shared" ref="G28:G37" si="3">G7/A7</f>
        <v>3.9551500000000002</v>
      </c>
      <c r="H28" s="12">
        <f t="shared" ref="H28:H37" si="4">H7/A7</f>
        <v>10.9635</v>
      </c>
      <c r="I28" s="12">
        <f t="shared" ref="I28:I37" si="5">I7/A7</f>
        <v>5.0392900000000003</v>
      </c>
      <c r="J28" s="12">
        <f t="shared" ref="J28:J37" si="6">J7/A7</f>
        <v>22.683689999999999</v>
      </c>
    </row>
    <row r="29" spans="2:10" ht="18.75" x14ac:dyDescent="0.3">
      <c r="B29" s="8" t="s">
        <v>28</v>
      </c>
      <c r="C29" s="9">
        <f>C8/A8</f>
        <v>51.102978159999999</v>
      </c>
      <c r="D29" s="9">
        <f t="shared" si="0"/>
        <v>120.145670401</v>
      </c>
      <c r="E29" s="9">
        <f t="shared" si="1"/>
        <v>51.644393409000003</v>
      </c>
      <c r="F29" s="9">
        <f t="shared" si="2"/>
        <v>119.56081147800001</v>
      </c>
      <c r="G29" s="9">
        <f t="shared" si="3"/>
        <v>51.655900987999999</v>
      </c>
      <c r="H29" s="9">
        <f t="shared" si="4"/>
        <v>121.695226488</v>
      </c>
      <c r="I29" s="9">
        <f t="shared" si="5"/>
        <v>52.074639712</v>
      </c>
      <c r="J29" s="9">
        <f t="shared" si="6"/>
        <v>122.328619686</v>
      </c>
    </row>
    <row r="30" spans="2:10" ht="18.75" x14ac:dyDescent="0.3">
      <c r="B30" s="10" t="s">
        <v>29</v>
      </c>
      <c r="C30" s="12">
        <f t="shared" ref="C30:C37" si="7">C9/A9</f>
        <v>1.1236900000000001</v>
      </c>
      <c r="D30" s="12">
        <f t="shared" si="0"/>
        <v>6.4793900000000004</v>
      </c>
      <c r="E30" s="12">
        <f t="shared" si="1"/>
        <v>1.81677</v>
      </c>
      <c r="F30" s="12">
        <f t="shared" si="2"/>
        <v>11.775840000000001</v>
      </c>
      <c r="G30" s="12">
        <f t="shared" si="3"/>
        <v>5.5166500000000003</v>
      </c>
      <c r="H30" s="12">
        <f t="shared" si="4"/>
        <v>62.530230000000003</v>
      </c>
      <c r="I30" s="12">
        <f t="shared" si="5"/>
        <v>7.90585</v>
      </c>
      <c r="J30" s="12">
        <f t="shared" si="6"/>
        <v>1752.7023099999999</v>
      </c>
    </row>
    <row r="31" spans="2:10" ht="18.75" x14ac:dyDescent="0.3">
      <c r="B31" s="8" t="s">
        <v>30</v>
      </c>
      <c r="C31" s="9">
        <f t="shared" si="7"/>
        <v>9.0154158160000009</v>
      </c>
      <c r="D31" s="9">
        <f t="shared" si="0"/>
        <v>21.340000904</v>
      </c>
      <c r="E31" s="9">
        <f t="shared" si="1"/>
        <v>9.0774262760000006</v>
      </c>
      <c r="F31" s="9">
        <f t="shared" si="2"/>
        <v>20.880980393000002</v>
      </c>
      <c r="G31" s="9">
        <f t="shared" si="3"/>
        <v>9.1983713060000003</v>
      </c>
      <c r="H31" s="9">
        <f t="shared" si="4"/>
        <v>21.021737761000001</v>
      </c>
      <c r="I31" s="9">
        <f t="shared" si="5"/>
        <v>9.0003356379999992</v>
      </c>
      <c r="J31" s="9">
        <f t="shared" si="6"/>
        <v>21.148751373</v>
      </c>
    </row>
    <row r="32" spans="2:10" ht="18.75" x14ac:dyDescent="0.3">
      <c r="B32" s="10" t="s">
        <v>31</v>
      </c>
      <c r="C32" s="12">
        <f t="shared" si="7"/>
        <v>2.0280999999999998</v>
      </c>
      <c r="D32" s="12">
        <f t="shared" si="0"/>
        <v>14.775</v>
      </c>
      <c r="E32" s="12">
        <f t="shared" si="1"/>
        <v>2.8098000000000001</v>
      </c>
      <c r="F32" s="12">
        <f t="shared" si="2"/>
        <v>13.6333</v>
      </c>
      <c r="G32" s="12">
        <f t="shared" si="3"/>
        <v>4.8731999999999998</v>
      </c>
      <c r="H32" s="12">
        <f t="shared" si="4"/>
        <v>24.221599999999999</v>
      </c>
      <c r="I32" s="12">
        <f t="shared" si="5"/>
        <v>9.02</v>
      </c>
      <c r="J32" s="12">
        <f t="shared" si="6"/>
        <v>402.34530000000001</v>
      </c>
    </row>
    <row r="33" spans="2:10" ht="18.75" x14ac:dyDescent="0.3">
      <c r="B33" s="8" t="s">
        <v>32</v>
      </c>
      <c r="C33" s="9">
        <f t="shared" si="7"/>
        <v>51.963999999999999</v>
      </c>
      <c r="D33" s="9">
        <f t="shared" si="0"/>
        <v>83.477000000000004</v>
      </c>
      <c r="E33" s="9">
        <f t="shared" si="1"/>
        <v>120.095</v>
      </c>
      <c r="F33" s="9">
        <f t="shared" si="2"/>
        <v>187.55500000000001</v>
      </c>
      <c r="G33" s="9">
        <f t="shared" si="3"/>
        <v>80.581000000000003</v>
      </c>
      <c r="H33" s="9">
        <f t="shared" si="4"/>
        <v>108.633</v>
      </c>
      <c r="I33" s="9">
        <f t="shared" si="5"/>
        <v>51.024000000000001</v>
      </c>
      <c r="J33" s="9">
        <f t="shared" si="6"/>
        <v>70.037999999999997</v>
      </c>
    </row>
    <row r="34" spans="2:10" ht="18.75" x14ac:dyDescent="0.3">
      <c r="B34" s="10" t="s">
        <v>33</v>
      </c>
      <c r="C34" s="12">
        <f t="shared" si="7"/>
        <v>3.8176000000000001</v>
      </c>
      <c r="D34" s="12">
        <f t="shared" si="0"/>
        <v>7.7121000000000004</v>
      </c>
      <c r="E34" s="12">
        <f t="shared" si="1"/>
        <v>4.5589000000000004</v>
      </c>
      <c r="F34" s="12">
        <f t="shared" si="2"/>
        <v>9.4639000000000006</v>
      </c>
      <c r="G34" s="12">
        <f t="shared" si="3"/>
        <v>6.1604000000000001</v>
      </c>
      <c r="H34" s="12">
        <f t="shared" si="4"/>
        <v>11.649900000000001</v>
      </c>
      <c r="I34" s="12">
        <f t="shared" si="5"/>
        <v>9.2798999999999996</v>
      </c>
      <c r="J34" s="12">
        <f t="shared" si="6"/>
        <v>18.102</v>
      </c>
    </row>
    <row r="35" spans="2:10" ht="18.75" x14ac:dyDescent="0.3">
      <c r="B35" s="8" t="s">
        <v>34</v>
      </c>
      <c r="C35" s="9">
        <f t="shared" si="7"/>
        <v>87.276443049999997</v>
      </c>
      <c r="D35" s="9">
        <f t="shared" si="0"/>
        <v>198.90767276</v>
      </c>
      <c r="E35" s="9">
        <f t="shared" si="1"/>
        <v>90.833824390000004</v>
      </c>
      <c r="F35" s="9">
        <f t="shared" si="2"/>
        <v>201.60303761</v>
      </c>
      <c r="G35" s="9">
        <f t="shared" si="3"/>
        <v>98.147187000000002</v>
      </c>
      <c r="H35" s="9">
        <f t="shared" si="4"/>
        <v>210.43827797</v>
      </c>
      <c r="I35" s="9">
        <f t="shared" si="5"/>
        <v>110.54716356</v>
      </c>
      <c r="J35" s="9">
        <f t="shared" si="6"/>
        <v>231.29576940000001</v>
      </c>
    </row>
    <row r="36" spans="2:10" ht="18.75" x14ac:dyDescent="0.3">
      <c r="B36" s="10" t="s">
        <v>35</v>
      </c>
      <c r="C36" s="12">
        <f t="shared" si="7"/>
        <v>58.3125176</v>
      </c>
      <c r="D36" s="12">
        <f t="shared" si="0"/>
        <v>125.5069293</v>
      </c>
      <c r="E36" s="12">
        <f t="shared" si="1"/>
        <v>57.767734300000001</v>
      </c>
      <c r="F36" s="12">
        <f t="shared" si="2"/>
        <v>125.1732442</v>
      </c>
      <c r="G36" s="12">
        <f t="shared" si="3"/>
        <v>58.489876199999998</v>
      </c>
      <c r="H36" s="12">
        <f t="shared" si="4"/>
        <v>125.16341180000001</v>
      </c>
      <c r="I36" s="12">
        <f t="shared" si="5"/>
        <v>58.892713899999997</v>
      </c>
      <c r="J36" s="12">
        <f t="shared" si="6"/>
        <v>125.4963592</v>
      </c>
    </row>
    <row r="37" spans="2:10" ht="18.75" x14ac:dyDescent="0.3">
      <c r="B37" s="8" t="s">
        <v>36</v>
      </c>
      <c r="C37" s="9">
        <f t="shared" si="7"/>
        <v>14.994</v>
      </c>
      <c r="D37" s="9">
        <f t="shared" si="0"/>
        <v>34.063000000000002</v>
      </c>
      <c r="E37" s="9">
        <f t="shared" si="1"/>
        <v>8.9764999999999997</v>
      </c>
      <c r="F37" s="9">
        <f t="shared" si="2"/>
        <v>19.8674</v>
      </c>
      <c r="G37" s="9">
        <f t="shared" si="3"/>
        <v>6.3609</v>
      </c>
      <c r="H37" s="9">
        <f t="shared" si="4"/>
        <v>13.179600000000001</v>
      </c>
      <c r="I37" s="9">
        <f t="shared" si="5"/>
        <v>5.3792</v>
      </c>
      <c r="J37" s="9">
        <f t="shared" si="6"/>
        <v>11.632</v>
      </c>
    </row>
  </sheetData>
  <mergeCells count="8">
    <mergeCell ref="C23:D23"/>
    <mergeCell ref="E23:F23"/>
    <mergeCell ref="G23:H23"/>
    <mergeCell ref="I23:J23"/>
    <mergeCell ref="C2:D2"/>
    <mergeCell ref="E2:F2"/>
    <mergeCell ref="G2:H2"/>
    <mergeCell ref="I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พัทธพล จันทร์ชู</dc:creator>
  <cp:lastModifiedBy>Phol</cp:lastModifiedBy>
  <dcterms:created xsi:type="dcterms:W3CDTF">2021-11-26T14:27:30Z</dcterms:created>
  <dcterms:modified xsi:type="dcterms:W3CDTF">2021-12-03T13:56:20Z</dcterms:modified>
</cp:coreProperties>
</file>