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2435" windowHeight="4680"/>
  </bookViews>
  <sheets>
    <sheet name="UART &amp; I2C CRYSTAL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D4" i="1"/>
  <c r="E4" i="1"/>
  <c r="F4" i="1"/>
  <c r="H4" i="1"/>
  <c r="I4" i="1"/>
  <c r="J4" i="1"/>
  <c r="K4" i="1"/>
  <c r="C5" i="1"/>
  <c r="D5" i="1"/>
  <c r="E5" i="1"/>
  <c r="F5" i="1"/>
  <c r="H5" i="1"/>
  <c r="I5" i="1"/>
  <c r="J5" i="1"/>
  <c r="K5" i="1"/>
  <c r="C6" i="1"/>
  <c r="D6" i="1"/>
  <c r="E6" i="1"/>
  <c r="F6" i="1"/>
  <c r="H6" i="1"/>
  <c r="I6" i="1"/>
  <c r="J6" i="1"/>
  <c r="K6" i="1"/>
  <c r="C7" i="1"/>
  <c r="D7" i="1"/>
  <c r="E7" i="1"/>
  <c r="F7" i="1"/>
  <c r="H7" i="1"/>
  <c r="I7" i="1"/>
  <c r="J7" i="1"/>
  <c r="K7" i="1"/>
  <c r="C8" i="1"/>
  <c r="D8" i="1"/>
  <c r="E8" i="1"/>
  <c r="F8" i="1"/>
  <c r="H8" i="1"/>
  <c r="I8" i="1"/>
  <c r="J8" i="1"/>
  <c r="K8" i="1"/>
  <c r="C9" i="1"/>
  <c r="D9" i="1"/>
  <c r="E9" i="1"/>
  <c r="F9" i="1"/>
  <c r="H9" i="1"/>
  <c r="I9" i="1"/>
  <c r="J9" i="1"/>
  <c r="K9" i="1"/>
  <c r="C10" i="1"/>
  <c r="D10" i="1"/>
  <c r="E10" i="1"/>
  <c r="F10" i="1"/>
  <c r="H10" i="1"/>
  <c r="I10" i="1"/>
  <c r="J10" i="1"/>
  <c r="K10" i="1"/>
  <c r="C11" i="1"/>
  <c r="D11" i="1"/>
  <c r="E11" i="1"/>
  <c r="F11" i="1"/>
  <c r="H11" i="1"/>
  <c r="I11" i="1"/>
  <c r="J11" i="1"/>
  <c r="K11" i="1"/>
  <c r="C12" i="1"/>
  <c r="D12" i="1"/>
  <c r="E12" i="1"/>
  <c r="F12" i="1"/>
  <c r="H12" i="1"/>
  <c r="I12" i="1"/>
  <c r="J12" i="1"/>
  <c r="K12" i="1"/>
  <c r="C13" i="1"/>
  <c r="D13" i="1"/>
  <c r="E13" i="1"/>
  <c r="F13" i="1"/>
  <c r="H13" i="1"/>
  <c r="I13" i="1"/>
  <c r="J13" i="1"/>
  <c r="K13" i="1"/>
  <c r="C14" i="1"/>
  <c r="D14" i="1"/>
  <c r="E14" i="1"/>
  <c r="F14" i="1"/>
  <c r="H14" i="1"/>
  <c r="I14" i="1"/>
  <c r="J14" i="1"/>
  <c r="K14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</calcChain>
</file>

<file path=xl/sharedStrings.xml><?xml version="1.0" encoding="utf-8"?>
<sst xmlns="http://schemas.openxmlformats.org/spreadsheetml/2006/main" count="14" uniqueCount="9">
  <si>
    <t>Fosc</t>
  </si>
  <si>
    <t>PLL = 1</t>
  </si>
  <si>
    <t>PLL = 8</t>
  </si>
  <si>
    <t>PLL = 16</t>
  </si>
  <si>
    <t>PLL = 4</t>
  </si>
  <si>
    <t>UART</t>
  </si>
  <si>
    <t>I2C</t>
  </si>
  <si>
    <t>Baudrate = 9600 bd/s</t>
  </si>
  <si>
    <t>38400 bd/s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</si>
</sst>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16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/>
  </sheetViews>
  <sheetFormatPr defaultRowHeight="14.25" x14ac:dyDescent="0.2"/>
  <cols>
    <col min="1" max="1" width="10.875" bestFit="1" customWidth="1"/>
  </cols>
  <sheetData>
    <row r="1" spans="1:11" x14ac:dyDescent="0.2">
      <c r="A1" s="1"/>
      <c r="C1" s="6" t="s">
        <v>5</v>
      </c>
      <c r="D1" s="6"/>
      <c r="E1" s="6"/>
      <c r="F1" s="6"/>
      <c r="H1" s="6" t="s">
        <v>6</v>
      </c>
      <c r="I1" s="6"/>
      <c r="J1" s="6"/>
      <c r="K1" s="6"/>
    </row>
    <row r="2" spans="1:11" x14ac:dyDescent="0.2">
      <c r="A2" s="7"/>
      <c r="B2" s="8"/>
      <c r="C2" s="8" t="s">
        <v>7</v>
      </c>
      <c r="D2" s="8"/>
      <c r="E2" s="8"/>
      <c r="F2" s="8"/>
      <c r="G2" s="8"/>
      <c r="H2" s="8"/>
      <c r="I2" s="8"/>
      <c r="J2" s="8"/>
      <c r="K2" s="8"/>
    </row>
    <row r="3" spans="1:11" x14ac:dyDescent="0.2">
      <c r="A3" s="1" t="s">
        <v>0</v>
      </c>
      <c r="C3" s="2" t="s">
        <v>1</v>
      </c>
      <c r="D3" s="3" t="s">
        <v>4</v>
      </c>
      <c r="E3" s="4" t="s">
        <v>2</v>
      </c>
      <c r="F3" s="5" t="s">
        <v>3</v>
      </c>
      <c r="H3" s="2" t="s">
        <v>1</v>
      </c>
      <c r="I3" s="3" t="s">
        <v>4</v>
      </c>
      <c r="J3" s="4" t="s">
        <v>2</v>
      </c>
      <c r="K3" s="5" t="s">
        <v>3</v>
      </c>
    </row>
    <row r="4" spans="1:11" x14ac:dyDescent="0.2">
      <c r="A4" s="1">
        <v>4</v>
      </c>
      <c r="C4" s="2">
        <f>A4*10^6/(9600*16*4)-1</f>
        <v>5.510416666666667</v>
      </c>
      <c r="D4" s="3">
        <f>A4*10^6*4/(9600*16*4)-1</f>
        <v>25.041666666666668</v>
      </c>
      <c r="E4" s="4">
        <f>A4*10^6*8/(9600*16*4)-1</f>
        <v>51.083333333333336</v>
      </c>
      <c r="F4" s="5">
        <f>A4*10^6*16/(9600*16*4)-1</f>
        <v>103.16666666666667</v>
      </c>
      <c r="H4" s="2">
        <f>A4*10^6*(1/100000 - 1/1111111)/4-1</f>
        <v>8.0999999099999922</v>
      </c>
      <c r="I4" s="3">
        <f>A4*10^6*4*(1/100000 - 1/1111111)/4-1</f>
        <v>35.399999639999969</v>
      </c>
      <c r="J4" s="4">
        <f>A4*10^6*8*(1/100000 - 1/1111111)/4-1</f>
        <v>71.799999279999938</v>
      </c>
      <c r="K4" s="5">
        <f>A4*10^6*16*(1/100000 - 1/1111111)/4-1</f>
        <v>144.59999855999988</v>
      </c>
    </row>
    <row r="5" spans="1:11" x14ac:dyDescent="0.2">
      <c r="A5" s="1">
        <v>6</v>
      </c>
      <c r="B5" s="1"/>
      <c r="C5" s="2">
        <f t="shared" ref="C5:C23" si="0">A5*10^6/(9600*16*4)-1</f>
        <v>8.765625</v>
      </c>
      <c r="D5" s="3">
        <f t="shared" ref="D5:D23" si="1">A5*10^6*4/(9600*16*4)-1</f>
        <v>38.0625</v>
      </c>
      <c r="E5" s="4">
        <f t="shared" ref="E5:E23" si="2">A5*10^6*8/(9600*16*4)-1</f>
        <v>77.125</v>
      </c>
      <c r="F5" s="5">
        <f t="shared" ref="F5:F23" si="3">A5*10^6*16/(9600*16*4)-1</f>
        <v>155.25</v>
      </c>
      <c r="H5" s="2">
        <f t="shared" ref="H5:H23" si="4">A5*10^6*(1/100000 - 1/1111111)/4-1</f>
        <v>12.649999864999989</v>
      </c>
      <c r="I5" s="3">
        <f t="shared" ref="I5:I23" si="5">A5*10^6*4*(1/100000 - 1/1111111)/4-1</f>
        <v>53.599999459999957</v>
      </c>
      <c r="J5" s="4">
        <f t="shared" ref="J5:J23" si="6">A5*10^6*8*(1/100000 - 1/1111111)/4-1</f>
        <v>108.19999891999991</v>
      </c>
      <c r="K5" s="5">
        <f t="shared" ref="K5:K23" si="7">A5*10^6*16*(1/100000 - 1/1111111)/4-1</f>
        <v>217.39999783999983</v>
      </c>
    </row>
    <row r="6" spans="1:11" x14ac:dyDescent="0.2">
      <c r="A6" s="1">
        <v>7.3727999999999998</v>
      </c>
      <c r="C6" s="2">
        <f t="shared" si="0"/>
        <v>11</v>
      </c>
      <c r="D6" s="3">
        <f t="shared" si="1"/>
        <v>47</v>
      </c>
      <c r="E6" s="4">
        <f t="shared" si="2"/>
        <v>95</v>
      </c>
      <c r="F6" s="5">
        <f t="shared" si="3"/>
        <v>191</v>
      </c>
      <c r="H6" s="2">
        <f t="shared" si="4"/>
        <v>15.773119834111984</v>
      </c>
      <c r="I6" s="3">
        <f t="shared" si="5"/>
        <v>66.092479336447937</v>
      </c>
      <c r="J6" s="4">
        <f t="shared" si="6"/>
        <v>133.18495867289587</v>
      </c>
      <c r="K6" s="5">
        <f t="shared" si="7"/>
        <v>267.36991734579175</v>
      </c>
    </row>
    <row r="7" spans="1:11" x14ac:dyDescent="0.2">
      <c r="A7" s="1">
        <v>8</v>
      </c>
      <c r="C7" s="2">
        <f t="shared" si="0"/>
        <v>12.020833333333334</v>
      </c>
      <c r="D7" s="3">
        <f t="shared" si="1"/>
        <v>51.083333333333336</v>
      </c>
      <c r="E7" s="4">
        <f t="shared" si="2"/>
        <v>103.16666666666667</v>
      </c>
      <c r="F7" s="5">
        <f t="shared" si="3"/>
        <v>207.33333333333334</v>
      </c>
      <c r="H7" s="2">
        <f t="shared" si="4"/>
        <v>17.199999819999984</v>
      </c>
      <c r="I7" s="3">
        <f t="shared" si="5"/>
        <v>71.799999279999938</v>
      </c>
      <c r="J7" s="4">
        <f t="shared" si="6"/>
        <v>144.59999855999988</v>
      </c>
      <c r="K7" s="5">
        <f t="shared" si="7"/>
        <v>290.19999711999975</v>
      </c>
    </row>
    <row r="8" spans="1:11" x14ac:dyDescent="0.2">
      <c r="A8" s="1">
        <v>11.059200000000001</v>
      </c>
      <c r="C8" s="2">
        <f t="shared" si="0"/>
        <v>17</v>
      </c>
      <c r="D8" s="3">
        <f t="shared" si="1"/>
        <v>71</v>
      </c>
      <c r="E8" s="4">
        <f t="shared" si="2"/>
        <v>143</v>
      </c>
      <c r="F8" s="5">
        <f t="shared" si="3"/>
        <v>287</v>
      </c>
      <c r="H8" s="2">
        <f t="shared" si="4"/>
        <v>24.159679751167978</v>
      </c>
      <c r="I8" s="3">
        <f t="shared" si="5"/>
        <v>99.638719004671913</v>
      </c>
      <c r="J8" s="4">
        <f t="shared" si="6"/>
        <v>200.27743800934383</v>
      </c>
      <c r="K8" s="5">
        <f t="shared" si="7"/>
        <v>401.55487601868765</v>
      </c>
    </row>
    <row r="9" spans="1:11" x14ac:dyDescent="0.2">
      <c r="A9" s="1">
        <v>12</v>
      </c>
      <c r="C9" s="2">
        <f t="shared" si="0"/>
        <v>18.53125</v>
      </c>
      <c r="D9" s="3">
        <f t="shared" si="1"/>
        <v>77.125</v>
      </c>
      <c r="E9" s="4">
        <f t="shared" si="2"/>
        <v>155.25</v>
      </c>
      <c r="F9" s="5">
        <f t="shared" si="3"/>
        <v>311.5</v>
      </c>
      <c r="H9" s="2">
        <f t="shared" si="4"/>
        <v>26.299999729999978</v>
      </c>
      <c r="I9" s="3">
        <f t="shared" si="5"/>
        <v>108.19999891999991</v>
      </c>
      <c r="J9" s="4">
        <f t="shared" si="6"/>
        <v>217.39999783999983</v>
      </c>
      <c r="K9" s="5">
        <f t="shared" si="7"/>
        <v>435.79999567999965</v>
      </c>
    </row>
    <row r="10" spans="1:11" x14ac:dyDescent="0.2">
      <c r="A10" s="1">
        <v>20</v>
      </c>
      <c r="C10" s="2">
        <f t="shared" si="0"/>
        <v>31.552083333333336</v>
      </c>
      <c r="D10" s="3">
        <f t="shared" si="1"/>
        <v>129.20833333333334</v>
      </c>
      <c r="E10" s="4">
        <f t="shared" si="2"/>
        <v>259.41666666666669</v>
      </c>
      <c r="F10" s="5">
        <f t="shared" si="3"/>
        <v>519.83333333333337</v>
      </c>
      <c r="H10" s="2">
        <f t="shared" si="4"/>
        <v>44.499999549999963</v>
      </c>
      <c r="I10" s="3">
        <f t="shared" si="5"/>
        <v>180.99999819999985</v>
      </c>
      <c r="J10" s="4">
        <f t="shared" si="6"/>
        <v>362.9999963999997</v>
      </c>
      <c r="K10" s="5">
        <f t="shared" si="7"/>
        <v>726.9999927999994</v>
      </c>
    </row>
    <row r="11" spans="1:11" x14ac:dyDescent="0.2">
      <c r="A11" s="1">
        <v>24</v>
      </c>
      <c r="C11" s="2">
        <f t="shared" si="0"/>
        <v>38.0625</v>
      </c>
      <c r="D11" s="3">
        <f t="shared" si="1"/>
        <v>155.25</v>
      </c>
      <c r="E11" s="4">
        <f t="shared" si="2"/>
        <v>311.5</v>
      </c>
      <c r="F11" s="5">
        <f t="shared" si="3"/>
        <v>624</v>
      </c>
      <c r="H11" s="2">
        <f t="shared" si="4"/>
        <v>53.599999459999957</v>
      </c>
      <c r="I11" s="3">
        <f t="shared" si="5"/>
        <v>217.39999783999983</v>
      </c>
      <c r="J11" s="4">
        <f t="shared" si="6"/>
        <v>435.79999567999965</v>
      </c>
      <c r="K11" s="5">
        <f t="shared" si="7"/>
        <v>872.59999135999931</v>
      </c>
    </row>
    <row r="12" spans="1:11" x14ac:dyDescent="0.2">
      <c r="A12" s="1">
        <v>25</v>
      </c>
      <c r="C12" s="2">
        <f t="shared" si="0"/>
        <v>39.690104166666664</v>
      </c>
      <c r="D12" s="3">
        <f t="shared" si="1"/>
        <v>161.76041666666666</v>
      </c>
      <c r="E12" s="4">
        <f t="shared" si="2"/>
        <v>324.52083333333331</v>
      </c>
      <c r="F12" s="5">
        <f t="shared" si="3"/>
        <v>650.04166666666663</v>
      </c>
      <c r="H12" s="2">
        <f t="shared" si="4"/>
        <v>55.874999437499952</v>
      </c>
      <c r="I12" s="3">
        <f t="shared" si="5"/>
        <v>226.49999774999981</v>
      </c>
      <c r="J12" s="4">
        <f t="shared" si="6"/>
        <v>453.99999549999961</v>
      </c>
      <c r="K12" s="5">
        <f t="shared" si="7"/>
        <v>908.99999099999923</v>
      </c>
    </row>
    <row r="13" spans="1:11" x14ac:dyDescent="0.2">
      <c r="A13" s="1">
        <v>32.768000000000001</v>
      </c>
      <c r="C13" s="2">
        <f t="shared" si="0"/>
        <v>52.333333333333336</v>
      </c>
      <c r="D13" s="3">
        <f t="shared" si="1"/>
        <v>212.33333333333334</v>
      </c>
      <c r="E13" s="4">
        <f t="shared" si="2"/>
        <v>425.66666666666669</v>
      </c>
      <c r="F13" s="5">
        <f t="shared" si="3"/>
        <v>852.33333333333337</v>
      </c>
      <c r="H13" s="2">
        <f t="shared" si="4"/>
        <v>73.547199262719943</v>
      </c>
      <c r="I13" s="3">
        <f t="shared" si="5"/>
        <v>297.18879705087977</v>
      </c>
      <c r="J13" s="4">
        <f t="shared" si="6"/>
        <v>595.37759410175954</v>
      </c>
      <c r="K13" s="5">
        <f t="shared" si="7"/>
        <v>1191.7551882035191</v>
      </c>
    </row>
    <row r="14" spans="1:11" x14ac:dyDescent="0.2">
      <c r="A14" s="1">
        <v>32</v>
      </c>
      <c r="C14" s="2">
        <f t="shared" si="0"/>
        <v>51.083333333333336</v>
      </c>
      <c r="D14" s="3">
        <f t="shared" si="1"/>
        <v>207.33333333333334</v>
      </c>
      <c r="E14" s="4">
        <f t="shared" si="2"/>
        <v>415.66666666666669</v>
      </c>
      <c r="F14" s="5">
        <f t="shared" si="3"/>
        <v>832.33333333333337</v>
      </c>
      <c r="H14" s="2">
        <f t="shared" si="4"/>
        <v>71.799999279999938</v>
      </c>
      <c r="I14" s="3">
        <f t="shared" si="5"/>
        <v>290.19999711999975</v>
      </c>
      <c r="J14" s="4">
        <f t="shared" si="6"/>
        <v>581.3999942399995</v>
      </c>
      <c r="K14" s="5">
        <f t="shared" si="7"/>
        <v>1163.799988479999</v>
      </c>
    </row>
    <row r="16" spans="1:11" x14ac:dyDescent="0.2">
      <c r="A16" s="8"/>
      <c r="B16" s="8"/>
      <c r="C16" s="8" t="s">
        <v>7</v>
      </c>
      <c r="D16" s="8" t="s">
        <v>8</v>
      </c>
      <c r="E16" s="8"/>
      <c r="F16" s="8"/>
      <c r="G16" s="8"/>
      <c r="H16" s="8"/>
      <c r="I16" s="8"/>
      <c r="J16" s="8"/>
      <c r="K16" s="8"/>
    </row>
    <row r="17" spans="1:6" x14ac:dyDescent="0.2">
      <c r="A17" s="1">
        <v>4</v>
      </c>
      <c r="C17" s="2">
        <f>A17*10^6/(38400*16*4)-1</f>
        <v>0.62760416666666674</v>
      </c>
      <c r="D17" s="3">
        <f>A17*10^6*4/(38400*16*4)-1</f>
        <v>5.510416666666667</v>
      </c>
      <c r="E17" s="4">
        <f>A17*10^6*8/(38400*16*4)-1</f>
        <v>12.020833333333334</v>
      </c>
      <c r="F17" s="5">
        <f>A17*10^6*16/(38400*16*4)-1</f>
        <v>25.041666666666668</v>
      </c>
    </row>
    <row r="18" spans="1:6" x14ac:dyDescent="0.2">
      <c r="A18" s="1">
        <v>6</v>
      </c>
      <c r="C18" s="2">
        <f t="shared" ref="C18:C27" si="8">A18*10^6/(38400*16*4)-1</f>
        <v>1.44140625</v>
      </c>
      <c r="D18" s="3">
        <f t="shared" ref="D18:D27" si="9">A18*10^6*4/(38400*16*4)-1</f>
        <v>8.765625</v>
      </c>
      <c r="E18" s="4">
        <f t="shared" ref="E18:E27" si="10">A18*10^6*8/(38400*16*4)-1</f>
        <v>18.53125</v>
      </c>
      <c r="F18" s="5">
        <f t="shared" ref="F18:F27" si="11">A18*10^6*16/(38400*16*4)-1</f>
        <v>38.0625</v>
      </c>
    </row>
    <row r="19" spans="1:6" x14ac:dyDescent="0.2">
      <c r="A19" s="1">
        <v>7.3727999999999998</v>
      </c>
      <c r="C19" s="2">
        <f t="shared" si="8"/>
        <v>2</v>
      </c>
      <c r="D19" s="3">
        <f t="shared" si="9"/>
        <v>11</v>
      </c>
      <c r="E19" s="4">
        <f t="shared" si="10"/>
        <v>23</v>
      </c>
      <c r="F19" s="5">
        <f t="shared" si="11"/>
        <v>47</v>
      </c>
    </row>
    <row r="20" spans="1:6" x14ac:dyDescent="0.2">
      <c r="A20" s="1">
        <v>8</v>
      </c>
      <c r="C20" s="2">
        <f t="shared" si="8"/>
        <v>2.2552083333333335</v>
      </c>
      <c r="D20" s="3">
        <f t="shared" si="9"/>
        <v>12.020833333333334</v>
      </c>
      <c r="E20" s="4">
        <f t="shared" si="10"/>
        <v>25.041666666666668</v>
      </c>
      <c r="F20" s="5">
        <f t="shared" si="11"/>
        <v>51.083333333333336</v>
      </c>
    </row>
    <row r="21" spans="1:6" x14ac:dyDescent="0.2">
      <c r="A21" s="1">
        <v>11.059200000000001</v>
      </c>
      <c r="C21" s="2">
        <f t="shared" si="8"/>
        <v>3.5</v>
      </c>
      <c r="D21" s="3">
        <f t="shared" si="9"/>
        <v>17</v>
      </c>
      <c r="E21" s="4">
        <f t="shared" si="10"/>
        <v>35</v>
      </c>
      <c r="F21" s="5">
        <f t="shared" si="11"/>
        <v>71</v>
      </c>
    </row>
    <row r="22" spans="1:6" x14ac:dyDescent="0.2">
      <c r="A22" s="1">
        <v>12</v>
      </c>
      <c r="C22" s="2">
        <f t="shared" si="8"/>
        <v>3.8828125</v>
      </c>
      <c r="D22" s="3">
        <f t="shared" si="9"/>
        <v>18.53125</v>
      </c>
      <c r="E22" s="4">
        <f t="shared" si="10"/>
        <v>38.0625</v>
      </c>
      <c r="F22" s="5">
        <f t="shared" si="11"/>
        <v>77.125</v>
      </c>
    </row>
    <row r="23" spans="1:6" x14ac:dyDescent="0.2">
      <c r="A23" s="1">
        <v>20</v>
      </c>
      <c r="C23" s="2">
        <f t="shared" si="8"/>
        <v>7.1380208333333339</v>
      </c>
      <c r="D23" s="3">
        <f t="shared" si="9"/>
        <v>31.552083333333336</v>
      </c>
      <c r="E23" s="4">
        <f t="shared" si="10"/>
        <v>64.104166666666671</v>
      </c>
      <c r="F23" s="5">
        <f t="shared" si="11"/>
        <v>129.20833333333334</v>
      </c>
    </row>
    <row r="24" spans="1:6" x14ac:dyDescent="0.2">
      <c r="A24" s="1">
        <v>24</v>
      </c>
      <c r="C24" s="2">
        <f t="shared" si="8"/>
        <v>8.765625</v>
      </c>
      <c r="D24" s="3">
        <f t="shared" si="9"/>
        <v>38.0625</v>
      </c>
      <c r="E24" s="4">
        <f t="shared" si="10"/>
        <v>77.125</v>
      </c>
      <c r="F24" s="5">
        <f t="shared" si="11"/>
        <v>155.25</v>
      </c>
    </row>
    <row r="25" spans="1:6" x14ac:dyDescent="0.2">
      <c r="A25" s="1">
        <v>25</v>
      </c>
      <c r="C25" s="2">
        <f t="shared" si="8"/>
        <v>9.1725260416666661</v>
      </c>
      <c r="D25" s="3">
        <f t="shared" si="9"/>
        <v>39.690104166666664</v>
      </c>
      <c r="E25" s="4">
        <f t="shared" si="10"/>
        <v>80.380208333333329</v>
      </c>
      <c r="F25" s="5">
        <f t="shared" si="11"/>
        <v>161.76041666666666</v>
      </c>
    </row>
    <row r="26" spans="1:6" x14ac:dyDescent="0.2">
      <c r="A26" s="1">
        <v>32.768000000000001</v>
      </c>
      <c r="C26" s="2">
        <f t="shared" si="8"/>
        <v>12.333333333333334</v>
      </c>
      <c r="D26" s="3">
        <f t="shared" si="9"/>
        <v>52.333333333333336</v>
      </c>
      <c r="E26" s="4">
        <f t="shared" si="10"/>
        <v>105.66666666666667</v>
      </c>
      <c r="F26" s="5">
        <f t="shared" si="11"/>
        <v>212.33333333333334</v>
      </c>
    </row>
    <row r="27" spans="1:6" x14ac:dyDescent="0.2">
      <c r="A27" s="1">
        <v>32</v>
      </c>
      <c r="C27" s="2">
        <f t="shared" si="8"/>
        <v>12.020833333333334</v>
      </c>
      <c r="D27" s="3">
        <f t="shared" si="9"/>
        <v>51.083333333333336</v>
      </c>
      <c r="E27" s="4">
        <f t="shared" si="10"/>
        <v>103.16666666666667</v>
      </c>
      <c r="F27" s="5">
        <f t="shared" si="11"/>
        <v>207.33333333333334</v>
      </c>
    </row>
  </sheetData>
  <sortState ref="A3:A12">
    <sortCondition ref="A3"/>
  </sortState>
  <mergeCells count="2">
    <mergeCell ref="C1:F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UART &amp; I2C CRYSTAL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SONGNGOC</dc:creator>
  <cp:lastModifiedBy>SONGNGOC</cp:lastModifiedBy>
  <dcterms:created xsi:type="dcterms:W3CDTF">2012-03-26T08:54:45Z</dcterms:created>
  <dcterms:modified xsi:type="dcterms:W3CDTF">2012-03-26T11:36:33Z</dcterms:modified>
</cp:coreProperties>
</file>