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31810fc7305110/KuitansiAppProject2/pages/"/>
    </mc:Choice>
  </mc:AlternateContent>
  <xr:revisionPtr revIDLastSave="304" documentId="8_{ABF7FA0E-E72A-4359-BF5C-7D94C0E35ECF}" xr6:coauthVersionLast="47" xr6:coauthVersionMax="47" xr10:uidLastSave="{1301D0DD-64C0-41FD-8F7C-C1928451383E}"/>
  <bookViews>
    <workbookView xWindow="-120" yWindow="-120" windowWidth="29040" windowHeight="15720" activeTab="1" xr2:uid="{7C6A7E66-FDAB-4A24-973E-905138475B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2" l="1"/>
  <c r="W3" i="2"/>
  <c r="M3" i="2"/>
  <c r="V3" i="2" s="1"/>
  <c r="M2" i="2"/>
  <c r="V2" i="2" s="1"/>
  <c r="X3" i="2"/>
  <c r="X2" i="2"/>
  <c r="AB3" i="2"/>
  <c r="AB2" i="2"/>
  <c r="G3" i="2"/>
  <c r="G2" i="2"/>
  <c r="U3" i="2"/>
  <c r="U2" i="2"/>
  <c r="T3" i="2"/>
  <c r="T2" i="2"/>
  <c r="R3" i="2"/>
  <c r="R2" i="2"/>
  <c r="Q3" i="2"/>
  <c r="Q2" i="2"/>
  <c r="O3" i="2"/>
  <c r="O2" i="2"/>
  <c r="N3" i="2"/>
  <c r="N2" i="2"/>
  <c r="Z3" i="2"/>
  <c r="Z2" i="2"/>
  <c r="Y3" i="2"/>
  <c r="Y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K2" i="2"/>
  <c r="AA3" i="2"/>
  <c r="AA2" i="2"/>
  <c r="S3" i="2"/>
  <c r="S2" i="2"/>
  <c r="P3" i="2"/>
  <c r="P2" i="2"/>
  <c r="L3" i="2"/>
  <c r="L2" i="2"/>
  <c r="H3" i="2"/>
  <c r="H2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2" i="2"/>
  <c r="C11" i="2"/>
  <c r="C12" i="2"/>
  <c r="C13" i="2"/>
  <c r="C14" i="2"/>
  <c r="C15" i="2"/>
  <c r="C16" i="2"/>
  <c r="C17" i="2"/>
  <c r="C2" i="2"/>
  <c r="C3" i="2"/>
  <c r="C4" i="2"/>
  <c r="C5" i="2"/>
  <c r="C6" i="2"/>
  <c r="C7" i="2"/>
  <c r="C8" i="2"/>
  <c r="C9" i="2"/>
  <c r="C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B3" i="2" l="1"/>
  <c r="J3" i="2" s="1"/>
  <c r="B2" i="2"/>
  <c r="J2" i="2" s="1"/>
</calcChain>
</file>

<file path=xl/sharedStrings.xml><?xml version="1.0" encoding="utf-8"?>
<sst xmlns="http://schemas.openxmlformats.org/spreadsheetml/2006/main" count="63" uniqueCount="53">
  <si>
    <t>Nama</t>
  </si>
  <si>
    <t>pesawat</t>
  </si>
  <si>
    <t>lokasi</t>
  </si>
  <si>
    <t>bulan</t>
  </si>
  <si>
    <t>mak</t>
  </si>
  <si>
    <t>Dede Saputra</t>
  </si>
  <si>
    <t>Penata Muda Tk. I/IIIb</t>
  </si>
  <si>
    <t>Jakarta</t>
  </si>
  <si>
    <t>Pekanbaru</t>
  </si>
  <si>
    <t>0827/I1/KP.04.00/2022</t>
  </si>
  <si>
    <t>Kegiatan Pemantauan Tindak Lanjut Hasil Audit dan Pendampingan Pelaporan Keuangan</t>
  </si>
  <si>
    <t>Layanan Monitoring dan Evaluasi Internal</t>
  </si>
  <si>
    <t>Balai Bahasa Riau</t>
  </si>
  <si>
    <t>2020.EBA.962.059.G.524111</t>
  </si>
  <si>
    <t>Eny Rosa Diana</t>
  </si>
  <si>
    <t>NIP</t>
  </si>
  <si>
    <t>198907152015041003</t>
  </si>
  <si>
    <t>Jabatan</t>
  </si>
  <si>
    <t>Pangkat</t>
  </si>
  <si>
    <t>uang_harian_per_hari</t>
  </si>
  <si>
    <t>lama_hari</t>
  </si>
  <si>
    <t>hotel_per_hari</t>
  </si>
  <si>
    <t>taksi_asal</t>
  </si>
  <si>
    <t>taksi_daerah</t>
  </si>
  <si>
    <t>tanggal_berangkat</t>
  </si>
  <si>
    <t>tanggal_st</t>
  </si>
  <si>
    <t>total</t>
  </si>
  <si>
    <t>kegiatan</t>
  </si>
  <si>
    <t>layanan</t>
  </si>
  <si>
    <t>tanggal</t>
  </si>
  <si>
    <t>terbilang</t>
  </si>
  <si>
    <t>nama</t>
  </si>
  <si>
    <t>nip</t>
  </si>
  <si>
    <t>tiket</t>
  </si>
  <si>
    <t>hari</t>
  </si>
  <si>
    <t>malam</t>
  </si>
  <si>
    <t>no</t>
  </si>
  <si>
    <t>Nama kegiatan</t>
  </si>
  <si>
    <t>dalam rangka</t>
  </si>
  <si>
    <t>no st</t>
  </si>
  <si>
    <t>tujuan</t>
  </si>
  <si>
    <t>nomor_st</t>
  </si>
  <si>
    <t>asal_tujuan</t>
  </si>
  <si>
    <t>hari_rp</t>
  </si>
  <si>
    <t>total_hari</t>
  </si>
  <si>
    <t>malam_rp</t>
  </si>
  <si>
    <t>total_malam</t>
  </si>
  <si>
    <t>total_spd</t>
  </si>
  <si>
    <t>hari_terbilang</t>
  </si>
  <si>
    <t>tanggal_kembali</t>
  </si>
  <si>
    <t>Penyusun Laporan Keuangan</t>
  </si>
  <si>
    <t>Analis Kerugian Negara</t>
  </si>
  <si>
    <t>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</si>
</sst>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3" formatCode="_-* #,##0.00_-;\-* #,##0.00_-;_-* &quot;-&quot;??_-;_-@_-"/>
    <numFmt numFmtId="164" formatCode="_-* #,##0_-;\-* #,##0_-;_-* &quot;-&quot;??_-;_-@_-"/>
    <numFmt numFmtId="165" formatCode="&quot;Rp&quot;#,##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5" fontId="0" fillId="0" borderId="0" xfId="0" applyNumberFormat="1"/>
    <xf numFmtId="49" fontId="0" fillId="0" borderId="0" xfId="0" applyNumberFormat="1"/>
    <xf numFmtId="165" fontId="0" fillId="0" borderId="0" xfId="0" applyNumberFormat="1"/>
    <xf numFmtId="42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1" xfId="1" applyNumberFormat="1" applyFont="1" applyBorder="1"/>
    <xf numFmtId="1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81E-CB55-46E7-8B6C-3E96B9819744}">
  <dimension ref="A1:L10"/>
  <sheetViews>
    <sheetView workbookViewId="0">
      <selection activeCell="L20" sqref="L20"/>
    </sheetView>
  </sheetViews>
  <sheetFormatPr defaultRowHeight="15" x14ac:dyDescent="0.25"/>
  <cols>
    <col min="2" max="2" width="14.28515625" bestFit="1" customWidth="1"/>
    <col min="3" max="3" width="19.28515625" style="3" bestFit="1" customWidth="1"/>
    <col min="4" max="4" width="19.28515625" style="3" customWidth="1"/>
    <col min="5" max="5" width="20.5703125" bestFit="1" customWidth="1"/>
    <col min="6" max="6" width="9.7109375" bestFit="1" customWidth="1"/>
    <col min="7" max="7" width="10.5703125" style="1" bestFit="1" customWidth="1"/>
    <col min="8" max="8" width="14.42578125" bestFit="1" customWidth="1"/>
    <col min="9" max="9" width="11.5703125" bestFit="1" customWidth="1"/>
    <col min="10" max="10" width="12.28515625" bestFit="1" customWidth="1"/>
    <col min="11" max="11" width="20.5703125" bestFit="1" customWidth="1"/>
    <col min="12" max="12" width="17.5703125" bestFit="1" customWidth="1"/>
  </cols>
  <sheetData>
    <row r="1" spans="1:12" x14ac:dyDescent="0.25">
      <c r="A1" t="s">
        <v>37</v>
      </c>
      <c r="C1" t="s">
        <v>10</v>
      </c>
    </row>
    <row r="2" spans="1:12" x14ac:dyDescent="0.25">
      <c r="A2" t="s">
        <v>38</v>
      </c>
      <c r="C2" s="2" t="s">
        <v>11</v>
      </c>
    </row>
    <row r="3" spans="1:12" x14ac:dyDescent="0.25">
      <c r="A3" t="s">
        <v>4</v>
      </c>
      <c r="C3" t="s">
        <v>13</v>
      </c>
    </row>
    <row r="4" spans="1:12" x14ac:dyDescent="0.25">
      <c r="A4" t="s">
        <v>39</v>
      </c>
      <c r="C4" t="s">
        <v>9</v>
      </c>
    </row>
    <row r="5" spans="1:12" x14ac:dyDescent="0.25">
      <c r="A5" t="s">
        <v>25</v>
      </c>
      <c r="C5" s="2">
        <v>44639</v>
      </c>
    </row>
    <row r="6" spans="1:12" x14ac:dyDescent="0.25">
      <c r="A6" t="s">
        <v>2</v>
      </c>
      <c r="C6" t="s">
        <v>12</v>
      </c>
    </row>
    <row r="7" spans="1:12" x14ac:dyDescent="0.25">
      <c r="A7" t="s">
        <v>40</v>
      </c>
      <c r="C7" t="s">
        <v>8</v>
      </c>
    </row>
    <row r="8" spans="1:12" x14ac:dyDescent="0.25">
      <c r="A8" s="6" t="s">
        <v>36</v>
      </c>
      <c r="B8" s="6" t="s">
        <v>0</v>
      </c>
      <c r="C8" s="7" t="s">
        <v>15</v>
      </c>
      <c r="D8" s="7" t="s">
        <v>17</v>
      </c>
      <c r="E8" s="6" t="s">
        <v>18</v>
      </c>
      <c r="F8" s="6" t="s">
        <v>20</v>
      </c>
      <c r="G8" s="8" t="s">
        <v>1</v>
      </c>
      <c r="H8" s="6" t="s">
        <v>21</v>
      </c>
      <c r="I8" s="6" t="s">
        <v>22</v>
      </c>
      <c r="J8" s="6" t="s">
        <v>23</v>
      </c>
      <c r="K8" s="6" t="s">
        <v>19</v>
      </c>
      <c r="L8" s="6" t="s">
        <v>24</v>
      </c>
    </row>
    <row r="9" spans="1:12" x14ac:dyDescent="0.25">
      <c r="A9" s="6">
        <v>1</v>
      </c>
      <c r="B9" s="6" t="s">
        <v>5</v>
      </c>
      <c r="C9" s="7" t="s">
        <v>16</v>
      </c>
      <c r="D9" s="7" t="s">
        <v>50</v>
      </c>
      <c r="E9" s="6" t="s">
        <v>6</v>
      </c>
      <c r="F9" s="6">
        <v>4</v>
      </c>
      <c r="G9" s="8">
        <v>3013400</v>
      </c>
      <c r="H9" s="8">
        <v>850000</v>
      </c>
      <c r="I9" s="8">
        <v>512000</v>
      </c>
      <c r="J9" s="6">
        <v>0</v>
      </c>
      <c r="K9" s="8">
        <v>370000</v>
      </c>
      <c r="L9" s="9">
        <v>44643</v>
      </c>
    </row>
    <row r="10" spans="1:12" x14ac:dyDescent="0.25">
      <c r="A10" s="6">
        <v>2</v>
      </c>
      <c r="B10" s="6" t="s">
        <v>14</v>
      </c>
      <c r="C10" s="7" t="s">
        <v>16</v>
      </c>
      <c r="D10" s="7" t="s">
        <v>51</v>
      </c>
      <c r="E10" s="6" t="s">
        <v>6</v>
      </c>
      <c r="F10" s="6">
        <v>4</v>
      </c>
      <c r="G10" s="8">
        <v>3013400</v>
      </c>
      <c r="H10" s="8">
        <v>850000</v>
      </c>
      <c r="I10" s="8">
        <v>512000</v>
      </c>
      <c r="J10" s="6">
        <v>0</v>
      </c>
      <c r="K10" s="8">
        <v>370000</v>
      </c>
      <c r="L10" s="9">
        <v>44643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57A5-B047-4E87-AAE2-1882DA9AF0A3}">
  <dimension ref="A1:AB17"/>
  <sheetViews>
    <sheetView tabSelected="1" topLeftCell="K1" workbookViewId="0">
      <selection activeCell="W3" sqref="W3"/>
    </sheetView>
  </sheetViews>
  <sheetFormatPr defaultRowHeight="15" x14ac:dyDescent="0.25"/>
  <cols>
    <col min="2" max="2" width="23.7109375" style="4" customWidth="1"/>
    <col min="3" max="3" width="80.85546875" bestFit="1" customWidth="1"/>
    <col min="4" max="4" width="38.140625" bestFit="1" customWidth="1"/>
    <col min="6" max="6" width="16.7109375" bestFit="1" customWidth="1"/>
    <col min="7" max="7" width="20.85546875" bestFit="1" customWidth="1"/>
    <col min="8" max="8" width="13.28515625" bestFit="1" customWidth="1"/>
    <col min="10" max="10" width="59" bestFit="1" customWidth="1"/>
    <col min="12" max="12" width="19.28515625" bestFit="1" customWidth="1"/>
    <col min="13" max="13" width="11.42578125" style="4" bestFit="1" customWidth="1"/>
    <col min="14" max="14" width="10.42578125" style="4" customWidth="1"/>
    <col min="15" max="15" width="9.28515625" style="4" bestFit="1" customWidth="1"/>
    <col min="17" max="17" width="9.85546875" style="4" bestFit="1" customWidth="1"/>
    <col min="18" max="18" width="11.42578125" style="4" bestFit="1" customWidth="1"/>
    <col min="20" max="20" width="9.85546875" style="4" bestFit="1" customWidth="1"/>
    <col min="21" max="22" width="11.42578125" style="4" bestFit="1" customWidth="1"/>
    <col min="25" max="25" width="16.85546875" bestFit="1" customWidth="1"/>
    <col min="26" max="26" width="9.85546875" bestFit="1" customWidth="1"/>
  </cols>
  <sheetData>
    <row r="1" spans="1:28" x14ac:dyDescent="0.25">
      <c r="A1" t="s">
        <v>36</v>
      </c>
      <c r="B1" s="4" t="s">
        <v>26</v>
      </c>
      <c r="C1" t="s">
        <v>27</v>
      </c>
      <c r="D1" t="s">
        <v>28</v>
      </c>
      <c r="E1" t="s">
        <v>2</v>
      </c>
      <c r="F1" t="s">
        <v>29</v>
      </c>
      <c r="G1" t="s">
        <v>41</v>
      </c>
      <c r="H1" t="s">
        <v>25</v>
      </c>
      <c r="I1" t="s">
        <v>42</v>
      </c>
      <c r="J1" t="s">
        <v>30</v>
      </c>
      <c r="K1" t="s">
        <v>31</v>
      </c>
      <c r="L1" t="s">
        <v>32</v>
      </c>
      <c r="M1" s="4" t="s">
        <v>33</v>
      </c>
      <c r="N1" s="4" t="s">
        <v>22</v>
      </c>
      <c r="O1" s="4" t="s">
        <v>23</v>
      </c>
      <c r="P1" t="s">
        <v>34</v>
      </c>
      <c r="Q1" s="4" t="s">
        <v>43</v>
      </c>
      <c r="R1" s="4" t="s">
        <v>44</v>
      </c>
      <c r="S1" t="s">
        <v>35</v>
      </c>
      <c r="T1" s="4" t="s">
        <v>45</v>
      </c>
      <c r="U1" s="4" t="s">
        <v>46</v>
      </c>
      <c r="V1" s="4" t="s">
        <v>47</v>
      </c>
      <c r="W1" t="s">
        <v>3</v>
      </c>
      <c r="X1" t="s">
        <v>48</v>
      </c>
      <c r="Y1" t="s">
        <v>24</v>
      </c>
      <c r="Z1" t="s">
        <v>49</v>
      </c>
      <c r="AA1" t="s">
        <v>4</v>
      </c>
      <c r="AB1" t="s">
        <v>52</v>
      </c>
    </row>
    <row r="2" spans="1:28" x14ac:dyDescent="0.25">
      <c r="A2">
        <f>IF(Sheet1!A9&gt;0,Sheet1!A9,"")</f>
        <v>1</v>
      </c>
      <c r="B2" s="4" t="str">
        <f>TEXT(M2+N2+O2+R2+U2,"Rp* #.##0")</f>
        <v>Rp7.555.400</v>
      </c>
      <c r="C2" t="str">
        <f>IF(A2&lt;&gt;"",Sheet1!$C$1,"")</f>
        <v>Kegiatan Pemantauan Tindak Lanjut Hasil Audit dan Pendampingan Pelaporan Keuangan</v>
      </c>
      <c r="D2" t="str">
        <f>IF(A2&lt;&gt;"",Sheet1!$C$2,"")</f>
        <v>Layanan Monitoring dan Evaluasi Internal</v>
      </c>
      <c r="E2" t="str">
        <f>IF(A2&lt;&gt;"",Sheet1!$C$6,"")</f>
        <v>Balai Bahasa Riau</v>
      </c>
      <c r="F2" s="2" t="str">
        <f>TEXT(Sheet1!L9,"DD")&amp;"--"&amp;TEXT(Sheet1!L9+4,"DD MMMM YYYY")</f>
        <v>23--27 Maret 2022</v>
      </c>
      <c r="G2" t="str">
        <f>Sheet1!$C$4</f>
        <v>0827/I1/KP.04.00/2022</v>
      </c>
      <c r="H2" t="str">
        <f>IF(A2&lt;&gt;"",TEXT(Sheet1!$C$5,"dd mmmm yyyy"),"""")</f>
        <v>19 Maret 2022</v>
      </c>
      <c r="I2" t="s">
        <v>7</v>
      </c>
      <c r="J2" t="str">
        <f>PROPER(IF(B2=0,"nol",IF(B2&lt;0,"minus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2),"000000000000000"),1,3)=0,"",MID(TEXT(ABS(B2),"000000000000000"),1,1)&amp;" ratus "&amp;MID(TEXT(ABS(B2),"000000000000000"),2,1)&amp;" puluh "&amp;MID(TEXT(ABS(B2),"000000000000000"),3,1)&amp;" trilyun ")&amp;IF(--MID(TEXT(ABS(B2),"000000000000000"),4,3)=0,"",MID(TEXT(ABS(B2),"000000000000000"),4,1)&amp;" ratus "&amp;MID(TEXT(ABS(B2),"000000000000000"),5,1)&amp;" puluh "&amp;MID(TEXT(ABS(B2),"000000000000000"),6,1)&amp;" milyar ")&amp;IF(--MID(TEXT(ABS(B2),"000000000000000"),7,3)=0,"",MID(TEXT(ABS(B2),"000000000000000"),7,1)&amp;" ratus "&amp;MID(TEXT(ABS(B2),"000000000000000"),8,1)&amp;" puluh "&amp;MID(TEXT(ABS(B2),"000000000000000"),9,1)&amp;" juta ")&amp;IF(--MID(TEXT(ABS(B2),"000000000000000"),10,3)=0,"",IF(--MID(TEXT(ABS(B2),"000000000000000"),10,3)=1,"*",MID(TEXT(ABS(B2),"000000000000000"),10,1)&amp;" ratus "&amp;MID(TEXT(ABS(B2),"000000000000000"),11,1)&amp;" puluh ")&amp;MID(TEXT(ABS(B2),"000000000000000"),12,1)&amp;" ribu ")&amp;IF(--MID(TEXT(ABS(B2),"000000000000000"),13,3)=0,"",MID(TEXT(ABS(B2),"000000000000000"),13,1)&amp;" ratus "&amp;MID(TEXT(ABS(B2),"000000000000000"),14,1)&amp;" puluh "&amp;MID(TEXT(ABS(B2),"000000000000000"),15,1)),1,"satu"),2,"dua"),3,"tiga"),4,"empat"),5,"lima"),6,"enam"),7,"tujuh"),8,"delapan"),9,"sembilan"),"0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</f>
        <v>Tujuh Juta Lima Ratus Lima Puluh Lima Ribu Empat Ratus Rupiah</v>
      </c>
      <c r="K2" t="str">
        <f>IF(A2&lt;&gt;"",Sheet1!B9,"")</f>
        <v>Dede Saputra</v>
      </c>
      <c r="L2" t="str">
        <f>Sheet1!C9</f>
        <v>198907152015041003</v>
      </c>
      <c r="M2" s="4">
        <f>Sheet1!G9</f>
        <v>3013400</v>
      </c>
      <c r="N2" s="4" t="str">
        <f>TEXT(Sheet1!I9,"Rp* #.##0")</f>
        <v>Rp512.000</v>
      </c>
      <c r="O2" s="4" t="str">
        <f>TEXT(Sheet1!J9,"Rp* #.##0")</f>
        <v>Rp0</v>
      </c>
      <c r="P2">
        <f>Sheet1!F9</f>
        <v>4</v>
      </c>
      <c r="Q2" s="4" t="str">
        <f>TEXT(Sheet1!K9,"Rp* #.##0")</f>
        <v>Rp370.000</v>
      </c>
      <c r="R2" s="4" t="str">
        <f>TEXT(P2*Q2,"Rp* #.##0")</f>
        <v>Rp1.480.000</v>
      </c>
      <c r="S2">
        <f>P2-1</f>
        <v>3</v>
      </c>
      <c r="T2" s="4" t="str">
        <f>TEXT(Sheet1!H9,"Rp* #.##0")</f>
        <v>Rp850.000</v>
      </c>
      <c r="U2" s="4" t="str">
        <f>TEXT(S2*T2,"Rp* #.##0")</f>
        <v>Rp2.550.000</v>
      </c>
      <c r="V2" s="4" t="str">
        <f>TEXT(M2+N2+O2+U2,"Rp* #.##0")</f>
        <v>Rp6.075.400</v>
      </c>
      <c r="W2" t="str">
        <f>TEXT(Sheet1!L9,"MMMM; id")</f>
        <v>Maret</v>
      </c>
      <c r="X2" t="str">
        <f>IF(P2=0,"nol",IF(P2&lt;0,"minus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IF(--MID(TEXT(ABS(P2),"000000000000000"),1,3)=0,"",MID(TEXT(ABS(P2),"000000000000000"),1,1)&amp;" ratus "&amp;MID(TEXT(ABS(P2),"000000000000000"),2,1)&amp;" puluh "&amp;MID(TEXT(ABS(P2),"000000000000000"),3,1)&amp;" trilyun ")&amp; IF(--MID(TEXT(ABS(P2),"000000000000000"),4,3)=0,"",MID(TEXT(ABS(P2),"000000000000000"),4,1)&amp;" ratus "&amp;MID(TEXT(ABS(P2),"000000000000000"),5,1)&amp;" puluh "&amp;MID(TEXT(ABS(P2),"000000000000000"),6,1)&amp;" milyar ")&amp; IF(--MID(TEXT(ABS(P2),"000000000000000"),7,3)=0,"",MID(TEXT(ABS(P2),"000000000000000"),7,1)&amp;" ratus "&amp;MID(TEXT(ABS(P2),"000000000000000"),8,1)&amp;" puluh "&amp;MID(TEXT(ABS(P2),"000000000000000"),9,1)&amp;" juta ")&amp; IF(--MID(TEXT(ABS(P2),"000000000000000"),10,3)=0,"",IF(--MID(TEXT(ABS(P2),"000000000000000"),10,3)=1,"*",MID(TEXT(ABS(P2),"000000000000000"),10,1)&amp;" ratus "&amp;MID(TEXT(ABS(P2),"000000000000000"),11,1)&amp;" puluh ")&amp;MID(TEXT(ABS(P2),"000000000000000"),12,1)&amp;" ribu ")&amp; IF(--MID(TEXT(ABS(P2),"000000000000000"),13,3)=0,"",MID(TEXT(ABS(P2),"000000000000000"),13,1)&amp;" ratus "&amp;MID(TEXT(ABS(P2),"000000000000000"),14,1)&amp;" puluh "&amp;MID(TEXT(ABS(P2),"000000000000000"),15,1)),1,"satu"),2,"dua"),3,"tiga"),4,"empat"),5,"lima"),6,"enam"),7,"tujuh"),8,"delapan"),9,"sembilan"),"0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</f>
        <v>empat</v>
      </c>
      <c r="Y2" s="2" t="str">
        <f>TEXT(Sheet1!L9,"DD MMMM YYYY")</f>
        <v>23 Maret 2022</v>
      </c>
      <c r="Z2" s="2" t="str">
        <f>TEXT(Y2+4,"DD MMMM YYYY")</f>
        <v>27 Maret 2022</v>
      </c>
      <c r="AA2" t="str">
        <f>Sheet1!$C$3</f>
        <v>2020.EBA.962.059.G.524111</v>
      </c>
      <c r="AB2" s="3" t="str">
        <f>Sheet1!D9</f>
        <v>Penyusun Laporan Keuangan</v>
      </c>
    </row>
    <row r="3" spans="1:28" x14ac:dyDescent="0.25">
      <c r="A3">
        <f>IF(Sheet1!A10&gt;0,Sheet1!A10,"")</f>
        <v>2</v>
      </c>
      <c r="B3" s="4" t="str">
        <f>TEXT(M3+N3+O3+R3+U3,"Rp* #.##0")</f>
        <v>Rp7.555.400</v>
      </c>
      <c r="C3" t="str">
        <f>IF(A3&lt;&gt;"",Sheet1!$C$1,"")</f>
        <v>Kegiatan Pemantauan Tindak Lanjut Hasil Audit dan Pendampingan Pelaporan Keuangan</v>
      </c>
      <c r="D3" t="str">
        <f>IF(A3&lt;&gt;"",Sheet1!$C$2,"")</f>
        <v>Layanan Monitoring dan Evaluasi Internal</v>
      </c>
      <c r="E3" t="str">
        <f>IF(A3&lt;&gt;"",Sheet1!$C$6,"")</f>
        <v>Balai Bahasa Riau</v>
      </c>
      <c r="F3" s="2" t="str">
        <f>TEXT(Sheet1!L10,"DD")&amp;"--"&amp;TEXT(Sheet1!L10+4,"DD MMMM YYYY")</f>
        <v>23--27 Maret 2022</v>
      </c>
      <c r="G3" t="str">
        <f>Sheet1!$C$4</f>
        <v>0827/I1/KP.04.00/2022</v>
      </c>
      <c r="H3" t="str">
        <f>IF(A3&lt;&gt;"",TEXT(Sheet1!$C$5,"dd mmmm yyyy"),"""")</f>
        <v>19 Maret 2022</v>
      </c>
      <c r="I3" t="s">
        <v>7</v>
      </c>
      <c r="J3" t="str">
        <f>PROPER(IF(B3=0,"nol",IF(B3&lt;0,"minus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3),"000000000000000"),1,3)=0,"",MID(TEXT(ABS(B3),"000000000000000"),1,1)&amp;" ratus "&amp;MID(TEXT(ABS(B3),"000000000000000"),2,1)&amp;" puluh "&amp;MID(TEXT(ABS(B3),"000000000000000"),3,1)&amp;" trilyun ")&amp;IF(--MID(TEXT(ABS(B3),"000000000000000"),4,3)=0,"",MID(TEXT(ABS(B3),"000000000000000"),4,1)&amp;" ratus "&amp;MID(TEXT(ABS(B3),"000000000000000"),5,1)&amp;" puluh "&amp;MID(TEXT(ABS(B3),"000000000000000"),6,1)&amp;" milyar ")&amp;IF(--MID(TEXT(ABS(B3),"000000000000000"),7,3)=0,"",MID(TEXT(ABS(B3),"000000000000000"),7,1)&amp;" ratus "&amp;MID(TEXT(ABS(B3),"000000000000000"),8,1)&amp;" puluh "&amp;MID(TEXT(ABS(B3),"000000000000000"),9,1)&amp;" juta ")&amp;IF(--MID(TEXT(ABS(B3),"000000000000000"),10,3)=0,"",IF(--MID(TEXT(ABS(B3),"000000000000000"),10,3)=1,"*",MID(TEXT(ABS(B3),"000000000000000"),10,1)&amp;" ratus "&amp;MID(TEXT(ABS(B3),"000000000000000"),11,1)&amp;" puluh ")&amp;MID(TEXT(ABS(B3),"000000000000000"),12,1)&amp;" ribu ")&amp;IF(--MID(TEXT(ABS(B3),"000000000000000"),13,3)=0,"",MID(TEXT(ABS(B3),"000000000000000"),13,1)&amp;" ratus "&amp;MID(TEXT(ABS(B3),"000000000000000"),14,1)&amp;" puluh "&amp;MID(TEXT(ABS(B3),"000000000000000"),15,1)),1,"satu"),2,"dua"),3,"tiga"),4,"empat"),5,"lima"),6,"enam"),7,"tujuh"),8,"delapan"),9,"sembilan"),"0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")))&amp;" Rupiah"</f>
        <v>Tujuh Juta Lima Ratus Lima Puluh Lima Ribu Empat Ratus Rupiah</v>
      </c>
      <c r="K3" t="str">
        <f>IF(A3&lt;&gt;"",Sheet1!B10,"")</f>
        <v>Eny Rosa Diana</v>
      </c>
      <c r="L3" t="str">
        <f>Sheet1!C10</f>
        <v>198907152015041003</v>
      </c>
      <c r="M3" s="4">
        <f>Sheet1!G10</f>
        <v>3013400</v>
      </c>
      <c r="N3" s="4" t="str">
        <f>TEXT(Sheet1!I10,"Rp* #.##0")</f>
        <v>Rp512.000</v>
      </c>
      <c r="O3" s="4" t="str">
        <f>TEXT(Sheet1!J10,"Rp* #.##0")</f>
        <v>Rp0</v>
      </c>
      <c r="P3">
        <f>Sheet1!F10</f>
        <v>4</v>
      </c>
      <c r="Q3" s="4" t="str">
        <f>TEXT(Sheet1!K10,"Rp* #.##0")</f>
        <v>Rp370.000</v>
      </c>
      <c r="R3" s="4" t="str">
        <f>TEXT(P3*Q3,"Rp* #.##0")</f>
        <v>Rp1.480.000</v>
      </c>
      <c r="S3">
        <f>P3-1</f>
        <v>3</v>
      </c>
      <c r="T3" s="4" t="str">
        <f>TEXT(Sheet1!H10,"Rp* #.##0")</f>
        <v>Rp850.000</v>
      </c>
      <c r="U3" s="4" t="str">
        <f>TEXT(S3*T3,"Rp* #.##0")</f>
        <v>Rp2.550.000</v>
      </c>
      <c r="V3" s="4" t="str">
        <f>TEXT(M3+N3+O3+U3,"Rp* #.##0")</f>
        <v>Rp6.075.400</v>
      </c>
      <c r="W3" t="str">
        <f>TEXT(Sheet1!L10,"MMMM; id")</f>
        <v>Maret</v>
      </c>
      <c r="X3" t="str">
        <f>IF(P3=0,"nol",IF(P3&lt;0,"minus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IF(--MID(TEXT(ABS(P3),"000000000000000"),1,3)=0,"",MID(TEXT(ABS(P3),"000000000000000"),1,1)&amp;" ratus "&amp;MID(TEXT(ABS(P3),"000000000000000"),2,1)&amp;" puluh "&amp;MID(TEXT(ABS(P3),"000000000000000"),3,1)&amp;" trilyun ")&amp; IF(--MID(TEXT(ABS(P3),"000000000000000"),4,3)=0,"",MID(TEXT(ABS(P3),"000000000000000"),4,1)&amp;" ratus "&amp;MID(TEXT(ABS(P3),"000000000000000"),5,1)&amp;" puluh "&amp;MID(TEXT(ABS(P3),"000000000000000"),6,1)&amp;" milyar ")&amp; IF(--MID(TEXT(ABS(P3),"000000000000000"),7,3)=0,"",MID(TEXT(ABS(P3),"000000000000000"),7,1)&amp;" ratus "&amp;MID(TEXT(ABS(P3),"000000000000000"),8,1)&amp;" puluh "&amp;MID(TEXT(ABS(P3),"000000000000000"),9,1)&amp;" juta ")&amp; IF(--MID(TEXT(ABS(P3),"000000000000000"),10,3)=0,"",IF(--MID(TEXT(ABS(P3),"000000000000000"),10,3)=1,"*",MID(TEXT(ABS(P3),"000000000000000"),10,1)&amp;" ratus "&amp;MID(TEXT(ABS(P3),"000000000000000"),11,1)&amp;" puluh ")&amp;MID(TEXT(ABS(P3),"000000000000000"),12,1)&amp;" ribu ")&amp; IF(--MID(TEXT(ABS(P3),"000000000000000"),13,3)=0,"",MID(TEXT(ABS(P3),"000000000000000"),13,1)&amp;" ratus "&amp;MID(TEXT(ABS(P3),"000000000000000"),14,1)&amp;" puluh "&amp;MID(TEXT(ABS(P3),"000000000000000"),15,1)),1,"satu"),2,"dua"),3,"tiga"),4,"empat"),5,"lima"),6,"enam"),7,"tujuh"),8,"delapan"),9,"sembilan"),"0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"," "))</f>
        <v>empat</v>
      </c>
      <c r="Y3" s="2" t="str">
        <f>TEXT(Sheet1!L10,"DD MMMM YYYY")</f>
        <v>23 Maret 2022</v>
      </c>
      <c r="Z3" s="2" t="str">
        <f>TEXT(Y3+4,"DD MMMM YYYY")</f>
        <v>27 Maret 2022</v>
      </c>
      <c r="AA3" t="str">
        <f>Sheet1!$C$3</f>
        <v>2020.EBA.962.059.G.524111</v>
      </c>
      <c r="AB3" s="3" t="str">
        <f>Sheet1!D10</f>
        <v>Analis Kerugian Negara</v>
      </c>
    </row>
    <row r="4" spans="1:28" x14ac:dyDescent="0.25">
      <c r="A4" t="str">
        <f>IF(Sheet1!A11&gt;0,Sheet1!A11,"")</f>
        <v/>
      </c>
      <c r="C4" t="str">
        <f>IF(A4&lt;&gt;"",Sheet1!$C$1,"")</f>
        <v/>
      </c>
      <c r="D4" t="str">
        <f>IF(A4&lt;&gt;"",Sheet1!$C$2,"")</f>
        <v/>
      </c>
      <c r="E4" t="str">
        <f>IF(A4&lt;&gt;"",Sheet1!$C$6,"")</f>
        <v/>
      </c>
      <c r="F4" s="2"/>
      <c r="K4" t="str">
        <f>IF(A4&lt;&gt;"",Sheet1!B11,"")</f>
        <v/>
      </c>
    </row>
    <row r="5" spans="1:28" x14ac:dyDescent="0.25">
      <c r="A5" t="str">
        <f>IF(Sheet1!A12&gt;0,Sheet1!A12,"")</f>
        <v/>
      </c>
      <c r="C5" t="str">
        <f>IF(A5&lt;&gt;"",Sheet1!$C$1,"")</f>
        <v/>
      </c>
      <c r="D5" t="str">
        <f>IF(A5&lt;&gt;"",Sheet1!$C$2,"")</f>
        <v/>
      </c>
      <c r="E5" t="str">
        <f>IF(A5&lt;&gt;"",Sheet1!$C$6,"")</f>
        <v/>
      </c>
      <c r="F5" s="2"/>
      <c r="K5" t="str">
        <f>IF(A5&lt;&gt;"",Sheet1!B12,"")</f>
        <v/>
      </c>
    </row>
    <row r="6" spans="1:28" x14ac:dyDescent="0.25">
      <c r="A6" t="str">
        <f>IF(Sheet1!A13&gt;0,Sheet1!A13,"")</f>
        <v/>
      </c>
      <c r="C6" t="str">
        <f>IF(A6&lt;&gt;"",Sheet1!$C$1,"")</f>
        <v/>
      </c>
      <c r="D6" t="str">
        <f>IF(A6&lt;&gt;"",Sheet1!$C$2,"")</f>
        <v/>
      </c>
      <c r="E6" t="str">
        <f>IF(A6&lt;&gt;"",Sheet1!$C$6,"")</f>
        <v/>
      </c>
      <c r="F6" s="2"/>
      <c r="K6" t="str">
        <f>IF(A6&lt;&gt;"",Sheet1!B13,"")</f>
        <v/>
      </c>
    </row>
    <row r="7" spans="1:28" x14ac:dyDescent="0.25">
      <c r="A7" t="str">
        <f>IF(Sheet1!A14&gt;0,Sheet1!A14,"")</f>
        <v/>
      </c>
      <c r="C7" t="str">
        <f>IF(A7&lt;&gt;"",Sheet1!$C$1,"")</f>
        <v/>
      </c>
      <c r="D7" t="str">
        <f>IF(A7&lt;&gt;"",Sheet1!$C$2,"")</f>
        <v/>
      </c>
      <c r="E7" t="str">
        <f>IF(A7&lt;&gt;"",Sheet1!$C$6,"")</f>
        <v/>
      </c>
      <c r="F7" s="2"/>
      <c r="K7" t="str">
        <f>IF(A7&lt;&gt;"",Sheet1!B14,"")</f>
        <v/>
      </c>
    </row>
    <row r="8" spans="1:28" x14ac:dyDescent="0.25">
      <c r="A8" t="str">
        <f>IF(Sheet1!A15&gt;0,Sheet1!A15,"")</f>
        <v/>
      </c>
      <c r="B8" s="5"/>
      <c r="C8" t="str">
        <f>IF(A8&lt;&gt;"",Sheet1!$C$1,"")</f>
        <v/>
      </c>
      <c r="D8" t="str">
        <f>IF(A8&lt;&gt;"",Sheet1!$C$2,"")</f>
        <v/>
      </c>
      <c r="E8" t="str">
        <f>IF(A8&lt;&gt;"",Sheet1!$C$6,"")</f>
        <v/>
      </c>
      <c r="F8" s="2"/>
      <c r="K8" t="str">
        <f>IF(A8&lt;&gt;"",Sheet1!B15,"")</f>
        <v/>
      </c>
    </row>
    <row r="9" spans="1:28" x14ac:dyDescent="0.25">
      <c r="A9" t="str">
        <f>IF(Sheet1!A16&gt;0,Sheet1!A16,"")</f>
        <v/>
      </c>
      <c r="C9" t="str">
        <f>IF(A9&lt;&gt;"",Sheet1!$C$1,"")</f>
        <v/>
      </c>
      <c r="D9" t="str">
        <f>IF(A9&lt;&gt;"",Sheet1!$C$2,"")</f>
        <v/>
      </c>
      <c r="E9" t="str">
        <f>IF(A9&lt;&gt;"",Sheet1!$C$6,"")</f>
        <v/>
      </c>
      <c r="F9" s="2"/>
      <c r="K9" t="str">
        <f>IF(A9&lt;&gt;"",Sheet1!B16,"")</f>
        <v/>
      </c>
    </row>
    <row r="10" spans="1:28" x14ac:dyDescent="0.25">
      <c r="A10" t="str">
        <f>IF(Sheet1!A17&gt;0,Sheet1!A17,"")</f>
        <v/>
      </c>
      <c r="C10" t="str">
        <f>IF(A10&lt;&gt;"",Sheet1!$C$1,"")</f>
        <v/>
      </c>
      <c r="D10" t="str">
        <f>IF(A10&lt;&gt;"",Sheet1!$C$2,"")</f>
        <v/>
      </c>
      <c r="E10" t="str">
        <f>IF(A10&lt;&gt;"",Sheet1!$C$6,"")</f>
        <v/>
      </c>
      <c r="F10" s="2"/>
      <c r="K10" t="str">
        <f>IF(A10&lt;&gt;"",Sheet1!B17,"")</f>
        <v/>
      </c>
    </row>
    <row r="11" spans="1:28" x14ac:dyDescent="0.25">
      <c r="A11" t="str">
        <f>IF(Sheet1!A18&gt;0,Sheet1!A18,"")</f>
        <v/>
      </c>
      <c r="C11" t="str">
        <f>IF(A11&lt;&gt;"",Sheet1!$C$1,"")</f>
        <v/>
      </c>
      <c r="D11" t="str">
        <f>IF(A11&lt;&gt;"",Sheet1!$C$2,"")</f>
        <v/>
      </c>
      <c r="E11" t="str">
        <f>IF(A11&lt;&gt;"",Sheet1!$C$6,"")</f>
        <v/>
      </c>
      <c r="F11" s="2"/>
      <c r="K11" t="str">
        <f>IF(A11&lt;&gt;"",Sheet1!B18,"")</f>
        <v/>
      </c>
    </row>
    <row r="12" spans="1:28" x14ac:dyDescent="0.25">
      <c r="A12" t="str">
        <f>IF(Sheet1!A19&gt;0,Sheet1!A19,"")</f>
        <v/>
      </c>
      <c r="C12" t="str">
        <f>IF(A12&lt;&gt;"",Sheet1!$C$1,"")</f>
        <v/>
      </c>
      <c r="D12" t="str">
        <f>IF(A12&lt;&gt;"",Sheet1!$C$2,"")</f>
        <v/>
      </c>
      <c r="E12" t="str">
        <f>IF(A12&lt;&gt;"",Sheet1!$C$6,"")</f>
        <v/>
      </c>
      <c r="F12" s="2"/>
      <c r="K12" t="str">
        <f>IF(A12&lt;&gt;"",Sheet1!B19,"")</f>
        <v/>
      </c>
    </row>
    <row r="13" spans="1:28" x14ac:dyDescent="0.25">
      <c r="A13" t="str">
        <f>IF(Sheet1!A20&gt;0,Sheet1!A20,"")</f>
        <v/>
      </c>
      <c r="C13" t="str">
        <f>IF(A13&lt;&gt;"",Sheet1!$C$1,"")</f>
        <v/>
      </c>
      <c r="D13" t="str">
        <f>IF(A13&lt;&gt;"",Sheet1!$C$2,"")</f>
        <v/>
      </c>
      <c r="E13" t="str">
        <f>IF(A13&lt;&gt;"",Sheet1!$C$6,"")</f>
        <v/>
      </c>
      <c r="F13" s="2"/>
      <c r="K13" t="str">
        <f>IF(A13&lt;&gt;"",Sheet1!B20,"")</f>
        <v/>
      </c>
    </row>
    <row r="14" spans="1:28" x14ac:dyDescent="0.25">
      <c r="A14" t="str">
        <f>IF(Sheet1!A21&gt;0,Sheet1!A21,"")</f>
        <v/>
      </c>
      <c r="C14" t="str">
        <f>IF(A14&lt;&gt;"",Sheet1!$C$1,"")</f>
        <v/>
      </c>
      <c r="D14" t="str">
        <f>IF(A14&lt;&gt;"",Sheet1!$C$2,"")</f>
        <v/>
      </c>
      <c r="E14" t="str">
        <f>IF(A14&lt;&gt;"",Sheet1!$C$6,"")</f>
        <v/>
      </c>
      <c r="F14" s="2"/>
      <c r="K14" t="str">
        <f>IF(A14&lt;&gt;"",Sheet1!B21,"")</f>
        <v/>
      </c>
    </row>
    <row r="15" spans="1:28" x14ac:dyDescent="0.25">
      <c r="A15" t="str">
        <f>IF(Sheet1!A22&gt;0,Sheet1!A22,"")</f>
        <v/>
      </c>
      <c r="C15" t="str">
        <f>IF(A15&lt;&gt;"",Sheet1!$C$1,"")</f>
        <v/>
      </c>
      <c r="D15" t="str">
        <f>IF(A15&lt;&gt;"",Sheet1!$C$2,"")</f>
        <v/>
      </c>
      <c r="E15" t="str">
        <f>IF(A15&lt;&gt;"",Sheet1!$C$6,"")</f>
        <v/>
      </c>
      <c r="F15" s="2"/>
      <c r="K15" t="str">
        <f>IF(A15&lt;&gt;"",Sheet1!B22,"")</f>
        <v/>
      </c>
    </row>
    <row r="16" spans="1:28" x14ac:dyDescent="0.25">
      <c r="A16" t="str">
        <f>IF(Sheet1!A23&gt;0,Sheet1!A23,"")</f>
        <v/>
      </c>
      <c r="C16" t="str">
        <f>IF(A16&lt;&gt;"",Sheet1!$C$1,"")</f>
        <v/>
      </c>
      <c r="D16" t="str">
        <f>IF(A16&lt;&gt;"",Sheet1!$C$2,"")</f>
        <v/>
      </c>
      <c r="E16" t="str">
        <f>IF(A16&lt;&gt;"",Sheet1!$C$6,"")</f>
        <v/>
      </c>
      <c r="F16" s="2"/>
      <c r="K16" t="str">
        <f>IF(A16&lt;&gt;"",Sheet1!B23,"")</f>
        <v/>
      </c>
    </row>
    <row r="17" spans="1:11" x14ac:dyDescent="0.25">
      <c r="A17" t="str">
        <f>IF(Sheet1!A24&gt;0,Sheet1!A24,"")</f>
        <v/>
      </c>
      <c r="C17" t="str">
        <f>IF(A17&lt;&gt;"",Sheet1!$C$1,"")</f>
        <v/>
      </c>
      <c r="D17" t="str">
        <f>IF(A17&lt;&gt;"",Sheet1!$C$2,"")</f>
        <v/>
      </c>
      <c r="E17" t="str">
        <f>IF(A17&lt;&gt;"",Sheet1!$C$6,"")</f>
        <v/>
      </c>
      <c r="F17" s="2"/>
      <c r="K17" t="str">
        <f>IF(A17&lt;&gt;"",Sheet1!B24,"")</f>
        <v/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Pusat Perbukuan</dc:creator>
  <cp:lastModifiedBy>dede saputra</cp:lastModifiedBy>
  <dcterms:created xsi:type="dcterms:W3CDTF">2022-07-05T04:14:09Z</dcterms:created>
  <dcterms:modified xsi:type="dcterms:W3CDTF">2022-07-05T08:21:13Z</dcterms:modified>
</cp:coreProperties>
</file>