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aylor\Desktop\Comms\ProfiNet\ProfiNet Tag Generator Project\"/>
    </mc:Choice>
  </mc:AlternateContent>
  <xr:revisionPtr revIDLastSave="0" documentId="8_{0D5FCF61-D93D-4CBA-9FAD-E46FD02B8E84}" xr6:coauthVersionLast="44" xr6:coauthVersionMax="44" xr10:uidLastSave="{00000000-0000-0000-0000-000000000000}"/>
  <bookViews>
    <workbookView xWindow="-14235" yWindow="-18120" windowWidth="29040" windowHeight="17640" activeTab="1" xr2:uid="{00000000-000D-0000-FFFF-FFFF00000000}"/>
  </bookViews>
  <sheets>
    <sheet name="VIDIPC" sheetId="6" r:id="rId1"/>
    <sheet name="Profiler" sheetId="5" r:id="rId2"/>
    <sheet name="In-Sight 5X" sheetId="4" r:id="rId3"/>
    <sheet name="In-Sight 4X" sheetId="3" r:id="rId4"/>
    <sheet name="Dataman" sheetId="2" r:id="rId5"/>
  </sheets>
  <definedNames>
    <definedName name="AcquisitionControlModule" localSheetId="3">'In-Sight 4X'!$A$6</definedName>
    <definedName name="AcquisitionStatusModule" localSheetId="3">'In-Sight 4X'!$A$7</definedName>
    <definedName name="InspectionControlModule" localSheetId="3">'In-Sight 4X'!$A$8</definedName>
    <definedName name="InspectionResultsModule" localSheetId="3">'In-Sight 4X'!$A$14</definedName>
    <definedName name="InspectionStatusModule" localSheetId="3">'In-Sight 4X'!$A$9</definedName>
    <definedName name="JobControlInputModule" localSheetId="3">'In-Sight 4X'!$A$10</definedName>
    <definedName name="UserDataModule" localSheetId="3">'In-Sight 4X'!$A$13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6" l="1"/>
  <c r="F48" i="6"/>
  <c r="H38" i="6"/>
  <c r="F38" i="6"/>
  <c r="H9" i="6"/>
  <c r="F9" i="6"/>
  <c r="H52" i="6" l="1"/>
  <c r="F52" i="6"/>
  <c r="B18" i="6"/>
  <c r="H51" i="6" s="1"/>
  <c r="B17" i="6"/>
  <c r="H50" i="6" s="1"/>
  <c r="B16" i="6"/>
  <c r="H49" i="6" s="1"/>
  <c r="F49" i="6"/>
  <c r="H43" i="6"/>
  <c r="F43" i="6"/>
  <c r="H39" i="6"/>
  <c r="F39" i="6"/>
  <c r="B13" i="6"/>
  <c r="B12" i="6"/>
  <c r="H27" i="6" s="1"/>
  <c r="B11" i="6"/>
  <c r="H26" i="6" s="1"/>
  <c r="B10" i="6"/>
  <c r="H23" i="6" s="1"/>
  <c r="B7" i="6"/>
  <c r="B8" i="6" s="1"/>
  <c r="H10" i="6"/>
  <c r="H28" i="6" l="1"/>
  <c r="H30" i="6"/>
  <c r="H34" i="6"/>
  <c r="H29" i="6"/>
  <c r="H33" i="6"/>
  <c r="H32" i="6"/>
  <c r="H16" i="6"/>
  <c r="H13" i="6"/>
  <c r="H17" i="6"/>
  <c r="H14" i="6"/>
  <c r="H15" i="6"/>
  <c r="H12" i="6"/>
  <c r="H11" i="6"/>
  <c r="H18" i="6"/>
  <c r="H22" i="6"/>
  <c r="H25" i="6"/>
  <c r="H24" i="6"/>
  <c r="H35" i="6"/>
  <c r="H31" i="6"/>
  <c r="H53" i="6" l="1"/>
  <c r="F53" i="6"/>
  <c r="F51" i="6"/>
  <c r="F50" i="6"/>
  <c r="H47" i="6"/>
  <c r="F47" i="6"/>
  <c r="H46" i="6"/>
  <c r="F46" i="6"/>
  <c r="H45" i="6"/>
  <c r="F45" i="6"/>
  <c r="H44" i="6"/>
  <c r="F44" i="6"/>
  <c r="H42" i="6"/>
  <c r="F42" i="6"/>
  <c r="H41" i="6"/>
  <c r="F41" i="6"/>
  <c r="H40" i="6"/>
  <c r="F40" i="6"/>
  <c r="H37" i="6"/>
  <c r="F37" i="6"/>
  <c r="H36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H21" i="6"/>
  <c r="F21" i="6"/>
  <c r="H20" i="6"/>
  <c r="F20" i="6"/>
  <c r="H19" i="6"/>
  <c r="F19" i="6"/>
  <c r="F18" i="6"/>
  <c r="F17" i="6"/>
  <c r="F16" i="6"/>
  <c r="F15" i="6"/>
  <c r="F14" i="6"/>
  <c r="F13" i="6"/>
  <c r="F12" i="6"/>
  <c r="F11" i="6"/>
  <c r="F10" i="6"/>
  <c r="H8" i="6"/>
  <c r="F8" i="6"/>
  <c r="H7" i="6"/>
  <c r="F7" i="6"/>
  <c r="H6" i="6"/>
  <c r="F6" i="6"/>
  <c r="H5" i="6"/>
  <c r="F5" i="6"/>
  <c r="C42" i="5" l="1"/>
  <c r="C41" i="5"/>
  <c r="C40" i="5"/>
  <c r="C39" i="5"/>
  <c r="C38" i="5"/>
  <c r="C37" i="5"/>
  <c r="C36" i="5"/>
  <c r="F85" i="5" l="1"/>
  <c r="A35" i="5" s="1"/>
  <c r="F86" i="5"/>
  <c r="A40" i="5" s="1"/>
  <c r="F87" i="5"/>
  <c r="F88" i="5"/>
  <c r="A41" i="5" s="1"/>
  <c r="F89" i="5"/>
  <c r="F90" i="5"/>
  <c r="A42" i="5" s="1"/>
  <c r="F91" i="5"/>
  <c r="F92" i="5"/>
  <c r="F93" i="5"/>
  <c r="F94" i="5"/>
  <c r="H94" i="5"/>
  <c r="H93" i="5"/>
  <c r="H92" i="5"/>
  <c r="H86" i="5"/>
  <c r="B40" i="5" s="1"/>
  <c r="H87" i="5"/>
  <c r="H88" i="5"/>
  <c r="B41" i="5" s="1"/>
  <c r="H89" i="5"/>
  <c r="H90" i="5"/>
  <c r="B42" i="5" s="1"/>
  <c r="H91" i="5"/>
  <c r="H85" i="5"/>
  <c r="B35" i="5" s="1"/>
  <c r="H84" i="5"/>
  <c r="H83" i="5"/>
  <c r="B39" i="5" s="1"/>
  <c r="H43" i="5"/>
  <c r="B37" i="5" s="1"/>
  <c r="H44" i="5"/>
  <c r="B38" i="5" s="1"/>
  <c r="H42" i="5"/>
  <c r="B36" i="5" s="1"/>
  <c r="B13" i="5"/>
  <c r="H52" i="5" s="1"/>
  <c r="B12" i="5"/>
  <c r="H50" i="5" s="1"/>
  <c r="B11" i="5"/>
  <c r="H49" i="5" s="1"/>
  <c r="B10" i="5"/>
  <c r="H48" i="5" s="1"/>
  <c r="B7" i="5"/>
  <c r="B8" i="5" s="1"/>
  <c r="F16" i="5"/>
  <c r="F84" i="5"/>
  <c r="F83" i="5"/>
  <c r="A39" i="5" s="1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A38" i="5" s="1"/>
  <c r="F43" i="5"/>
  <c r="A37" i="5" s="1"/>
  <c r="F42" i="5"/>
  <c r="A36" i="5" s="1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5" i="5"/>
  <c r="F14" i="5"/>
  <c r="F13" i="5"/>
  <c r="F12" i="5"/>
  <c r="F11" i="5"/>
  <c r="F10" i="5"/>
  <c r="F9" i="5"/>
  <c r="H8" i="5"/>
  <c r="F8" i="5"/>
  <c r="H7" i="5"/>
  <c r="F7" i="5"/>
  <c r="H6" i="5"/>
  <c r="F6" i="5"/>
  <c r="H5" i="5"/>
  <c r="B34" i="5" s="1"/>
  <c r="F5" i="5"/>
  <c r="A34" i="5" s="1"/>
  <c r="H51" i="5" l="1"/>
  <c r="H59" i="5"/>
  <c r="H67" i="5"/>
  <c r="H75" i="5"/>
  <c r="H58" i="5"/>
  <c r="H65" i="5"/>
  <c r="H73" i="5"/>
  <c r="H81" i="5"/>
  <c r="H56" i="5"/>
  <c r="H63" i="5"/>
  <c r="H71" i="5"/>
  <c r="H79" i="5"/>
  <c r="H46" i="5"/>
  <c r="H54" i="5"/>
  <c r="H61" i="5"/>
  <c r="H69" i="5"/>
  <c r="H77" i="5"/>
  <c r="H35" i="5"/>
  <c r="H39" i="5"/>
  <c r="H27" i="5"/>
  <c r="H31" i="5"/>
  <c r="H19" i="5"/>
  <c r="H23" i="5"/>
  <c r="H17" i="5"/>
  <c r="H13" i="5"/>
  <c r="H36" i="5"/>
  <c r="H40" i="5"/>
  <c r="H28" i="5"/>
  <c r="H32" i="5"/>
  <c r="H20" i="5"/>
  <c r="H24" i="5"/>
  <c r="H16" i="5"/>
  <c r="H14" i="5"/>
  <c r="H37" i="5"/>
  <c r="H41" i="5"/>
  <c r="H29" i="5"/>
  <c r="H33" i="5"/>
  <c r="H21" i="5"/>
  <c r="H25" i="5"/>
  <c r="H11" i="5"/>
  <c r="H15" i="5"/>
  <c r="H38" i="5"/>
  <c r="H34" i="5"/>
  <c r="H30" i="5"/>
  <c r="H26" i="5"/>
  <c r="H22" i="5"/>
  <c r="H18" i="5"/>
  <c r="H12" i="5"/>
  <c r="H10" i="5"/>
  <c r="H9" i="5"/>
  <c r="H45" i="5"/>
  <c r="H47" i="5"/>
  <c r="H55" i="5"/>
  <c r="H66" i="5"/>
  <c r="H62" i="5"/>
  <c r="H74" i="5"/>
  <c r="H70" i="5"/>
  <c r="H82" i="5"/>
  <c r="H78" i="5"/>
  <c r="H57" i="5"/>
  <c r="H53" i="5"/>
  <c r="H64" i="5"/>
  <c r="H60" i="5"/>
  <c r="H72" i="5"/>
  <c r="H68" i="5"/>
  <c r="H80" i="5"/>
  <c r="H76" i="5"/>
  <c r="H34" i="4"/>
  <c r="H33" i="4"/>
  <c r="F34" i="4"/>
  <c r="F33" i="4"/>
  <c r="H22" i="4"/>
  <c r="F22" i="4"/>
  <c r="H7" i="4"/>
  <c r="F7" i="4"/>
  <c r="H30" i="3"/>
  <c r="H29" i="3"/>
  <c r="H32" i="4"/>
  <c r="H31" i="4"/>
  <c r="H46" i="4" l="1"/>
  <c r="H47" i="4"/>
  <c r="H48" i="4"/>
  <c r="H49" i="4"/>
  <c r="H50" i="4"/>
  <c r="H51" i="4"/>
  <c r="H52" i="4"/>
  <c r="H45" i="4"/>
  <c r="F47" i="4"/>
  <c r="F48" i="4"/>
  <c r="F49" i="4"/>
  <c r="F50" i="4"/>
  <c r="F51" i="4"/>
  <c r="F52" i="4"/>
  <c r="F46" i="4"/>
  <c r="F45" i="4"/>
  <c r="Q53" i="4" l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H68" i="4" s="1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Q70" i="4"/>
  <c r="Q69" i="4"/>
  <c r="H69" i="4" s="1"/>
  <c r="Q58" i="3"/>
  <c r="Q57" i="3"/>
  <c r="H57" i="3" s="1"/>
  <c r="Q41" i="3"/>
  <c r="H41" i="3" s="1"/>
  <c r="F58" i="3"/>
  <c r="F57" i="3"/>
  <c r="H28" i="2"/>
  <c r="H29" i="2"/>
  <c r="H30" i="2"/>
  <c r="H31" i="2"/>
  <c r="H32" i="2"/>
  <c r="H33" i="2"/>
  <c r="H27" i="2"/>
  <c r="H26" i="2"/>
  <c r="H21" i="2"/>
  <c r="H22" i="2"/>
  <c r="H23" i="2"/>
  <c r="H24" i="2"/>
  <c r="H25" i="2"/>
  <c r="H20" i="2"/>
  <c r="Q56" i="2"/>
  <c r="H56" i="2" s="1"/>
  <c r="Q55" i="2"/>
  <c r="H55" i="2" s="1"/>
  <c r="Q54" i="2"/>
  <c r="H54" i="2" s="1"/>
  <c r="Q53" i="2"/>
  <c r="H53" i="2" s="1"/>
  <c r="Q52" i="2"/>
  <c r="H52" i="2" s="1"/>
  <c r="Q36" i="2"/>
  <c r="H36" i="2" s="1"/>
  <c r="Q35" i="2"/>
  <c r="H35" i="2" s="1"/>
  <c r="Q34" i="2"/>
  <c r="H34" i="2" s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8" i="2"/>
  <c r="F7" i="2"/>
  <c r="Q42" i="3" l="1"/>
  <c r="H42" i="3" s="1"/>
  <c r="Q59" i="3"/>
  <c r="Q60" i="3" s="1"/>
  <c r="Q57" i="2"/>
  <c r="H57" i="2" s="1"/>
  <c r="Q72" i="4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H86" i="4" s="1"/>
  <c r="Q71" i="4"/>
  <c r="H70" i="4"/>
  <c r="H71" i="4"/>
  <c r="H56" i="4"/>
  <c r="H64" i="4"/>
  <c r="H53" i="4"/>
  <c r="H57" i="4"/>
  <c r="H61" i="4"/>
  <c r="H65" i="4"/>
  <c r="H54" i="4"/>
  <c r="H58" i="4"/>
  <c r="H62" i="4"/>
  <c r="H66" i="4"/>
  <c r="H55" i="4"/>
  <c r="H59" i="4"/>
  <c r="H63" i="4"/>
  <c r="H67" i="4"/>
  <c r="H60" i="4"/>
  <c r="H59" i="3"/>
  <c r="H58" i="3"/>
  <c r="Q37" i="2"/>
  <c r="Q12" i="2"/>
  <c r="H12" i="2" s="1"/>
  <c r="Q17" i="4"/>
  <c r="H17" i="4" s="1"/>
  <c r="Q16" i="3"/>
  <c r="H16" i="3" s="1"/>
  <c r="H19" i="2"/>
  <c r="H18" i="2"/>
  <c r="H17" i="2"/>
  <c r="H16" i="2"/>
  <c r="H15" i="2"/>
  <c r="H14" i="2"/>
  <c r="H13" i="2"/>
  <c r="H11" i="2"/>
  <c r="H10" i="2"/>
  <c r="H9" i="2"/>
  <c r="H8" i="2"/>
  <c r="H7" i="2"/>
  <c r="H6" i="2"/>
  <c r="F6" i="2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F32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1" i="4"/>
  <c r="F21" i="4"/>
  <c r="H20" i="4"/>
  <c r="F20" i="4"/>
  <c r="H19" i="4"/>
  <c r="F19" i="4"/>
  <c r="H18" i="4"/>
  <c r="F18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6" i="4"/>
  <c r="F6" i="4"/>
  <c r="H5" i="4"/>
  <c r="F5" i="4"/>
  <c r="H72" i="4" l="1"/>
  <c r="Q43" i="3"/>
  <c r="Q44" i="3" s="1"/>
  <c r="H60" i="3"/>
  <c r="Q61" i="3"/>
  <c r="H85" i="4"/>
  <c r="H77" i="4"/>
  <c r="H84" i="4"/>
  <c r="H83" i="4"/>
  <c r="H75" i="4"/>
  <c r="H80" i="4"/>
  <c r="H82" i="4"/>
  <c r="H81" i="4"/>
  <c r="H73" i="4"/>
  <c r="H78" i="4"/>
  <c r="Q58" i="2"/>
  <c r="H58" i="2" s="1"/>
  <c r="H74" i="4"/>
  <c r="H79" i="4"/>
  <c r="H76" i="4"/>
  <c r="Q62" i="3"/>
  <c r="H61" i="3"/>
  <c r="Q38" i="2"/>
  <c r="H37" i="2"/>
  <c r="H34" i="3"/>
  <c r="H35" i="3"/>
  <c r="H36" i="3"/>
  <c r="H37" i="3"/>
  <c r="H38" i="3"/>
  <c r="H39" i="3"/>
  <c r="H40" i="3"/>
  <c r="H32" i="3"/>
  <c r="H33" i="3"/>
  <c r="H31" i="3"/>
  <c r="H22" i="3"/>
  <c r="H23" i="3"/>
  <c r="H24" i="3"/>
  <c r="H25" i="3"/>
  <c r="H26" i="3"/>
  <c r="H27" i="3"/>
  <c r="H28" i="3"/>
  <c r="H21" i="3"/>
  <c r="H18" i="3"/>
  <c r="H19" i="3"/>
  <c r="H20" i="3"/>
  <c r="H17" i="3"/>
  <c r="H9" i="3"/>
  <c r="H10" i="3"/>
  <c r="H11" i="3"/>
  <c r="H12" i="3"/>
  <c r="H13" i="3"/>
  <c r="H14" i="3"/>
  <c r="H15" i="3"/>
  <c r="H8" i="3"/>
  <c r="H5" i="3"/>
  <c r="H6" i="3"/>
  <c r="H7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" i="3"/>
  <c r="Q59" i="2" l="1"/>
  <c r="Q45" i="3"/>
  <c r="H44" i="3"/>
  <c r="H43" i="3"/>
  <c r="H62" i="3"/>
  <c r="Q63" i="3"/>
  <c r="Q60" i="2"/>
  <c r="H59" i="2"/>
  <c r="Q39" i="2"/>
  <c r="H38" i="2"/>
  <c r="H45" i="3" l="1"/>
  <c r="Q46" i="3"/>
  <c r="Q64" i="3"/>
  <c r="H63" i="3"/>
  <c r="Q61" i="2"/>
  <c r="H60" i="2"/>
  <c r="Q40" i="2"/>
  <c r="H39" i="2"/>
  <c r="Q47" i="3" l="1"/>
  <c r="H46" i="3"/>
  <c r="Q65" i="3"/>
  <c r="H64" i="3"/>
  <c r="Q62" i="2"/>
  <c r="H61" i="2"/>
  <c r="Q41" i="2"/>
  <c r="H40" i="2"/>
  <c r="Q48" i="3" l="1"/>
  <c r="H47" i="3"/>
  <c r="Q66" i="3"/>
  <c r="H65" i="3"/>
  <c r="Q63" i="2"/>
  <c r="H62" i="2"/>
  <c r="Q42" i="2"/>
  <c r="H41" i="2"/>
  <c r="Q49" i="3" l="1"/>
  <c r="H48" i="3"/>
  <c r="Q67" i="3"/>
  <c r="H66" i="3"/>
  <c r="Q64" i="2"/>
  <c r="H63" i="2"/>
  <c r="Q43" i="2"/>
  <c r="H42" i="2"/>
  <c r="Q50" i="3" l="1"/>
  <c r="H49" i="3"/>
  <c r="Q68" i="3"/>
  <c r="H67" i="3"/>
  <c r="Q65" i="2"/>
  <c r="H64" i="2"/>
  <c r="Q44" i="2"/>
  <c r="H43" i="2"/>
  <c r="H50" i="3" l="1"/>
  <c r="Q51" i="3"/>
  <c r="Q69" i="3"/>
  <c r="H68" i="3"/>
  <c r="Q66" i="2"/>
  <c r="H65" i="2"/>
  <c r="Q45" i="2"/>
  <c r="H44" i="2"/>
  <c r="Q52" i="3" l="1"/>
  <c r="H51" i="3"/>
  <c r="Q70" i="3"/>
  <c r="H69" i="3"/>
  <c r="Q67" i="2"/>
  <c r="H66" i="2"/>
  <c r="Q46" i="2"/>
  <c r="H45" i="2"/>
  <c r="Q53" i="3" l="1"/>
  <c r="H52" i="3"/>
  <c r="Q71" i="3"/>
  <c r="H70" i="3"/>
  <c r="Q68" i="2"/>
  <c r="H67" i="2"/>
  <c r="Q47" i="2"/>
  <c r="H46" i="2"/>
  <c r="H53" i="3" l="1"/>
  <c r="Q54" i="3"/>
  <c r="Q72" i="3"/>
  <c r="H71" i="3"/>
  <c r="Q69" i="2"/>
  <c r="H68" i="2"/>
  <c r="Q48" i="2"/>
  <c r="H47" i="2"/>
  <c r="H54" i="3" l="1"/>
  <c r="Q55" i="3"/>
  <c r="Q73" i="3"/>
  <c r="H72" i="3"/>
  <c r="Q70" i="2"/>
  <c r="H69" i="2"/>
  <c r="Q49" i="2"/>
  <c r="H48" i="2"/>
  <c r="H55" i="3" l="1"/>
  <c r="Q56" i="3"/>
  <c r="H56" i="3" s="1"/>
  <c r="Q74" i="3"/>
  <c r="H74" i="3" s="1"/>
  <c r="H73" i="3"/>
  <c r="Q71" i="2"/>
  <c r="H71" i="2" s="1"/>
  <c r="H70" i="2"/>
  <c r="Q50" i="2"/>
  <c r="H49" i="2"/>
  <c r="Q51" i="2" l="1"/>
  <c r="H51" i="2" s="1"/>
  <c r="H50" i="2"/>
</calcChain>
</file>

<file path=xl/sharedStrings.xml><?xml version="1.0" encoding="utf-8"?>
<sst xmlns="http://schemas.openxmlformats.org/spreadsheetml/2006/main" count="1337" uniqueCount="326">
  <si>
    <t>TriggerEnable</t>
  </si>
  <si>
    <t>Bool</t>
  </si>
  <si>
    <t>Trigger</t>
  </si>
  <si>
    <t>SetOffline</t>
  </si>
  <si>
    <t>TriggerReady</t>
  </si>
  <si>
    <t>TriggerAck</t>
  </si>
  <si>
    <t>Acquiring</t>
  </si>
  <si>
    <t>Online</t>
  </si>
  <si>
    <t>Int</t>
  </si>
  <si>
    <t>Inspecting</t>
  </si>
  <si>
    <t>Results Buffer Overrun</t>
  </si>
  <si>
    <t>Byte</t>
  </si>
  <si>
    <t>SoftEvent(0)</t>
  </si>
  <si>
    <t>SoftEvent(1)</t>
  </si>
  <si>
    <t>SoftEvent(2)</t>
  </si>
  <si>
    <t>SoftEvent(3)</t>
  </si>
  <si>
    <t>SoftEvent(4)</t>
  </si>
  <si>
    <t>SoftEvent(5)</t>
  </si>
  <si>
    <t>SoftEvent(6)</t>
  </si>
  <si>
    <t>SoftEvent(7)</t>
  </si>
  <si>
    <t>Acquisition Control Module</t>
  </si>
  <si>
    <t>Acquisition Status Module</t>
  </si>
  <si>
    <t>Data Type</t>
  </si>
  <si>
    <t>Decoding</t>
  </si>
  <si>
    <t>Decode Complete</t>
  </si>
  <si>
    <t>Results Available</t>
  </si>
  <si>
    <t>General Fault</t>
  </si>
  <si>
    <t>Train Code</t>
  </si>
  <si>
    <t>Train Match String</t>
  </si>
  <si>
    <t>Train Focus</t>
  </si>
  <si>
    <t>Train Brightness</t>
  </si>
  <si>
    <t>Untrain</t>
  </si>
  <si>
    <t>Execute DMCC</t>
  </si>
  <si>
    <t>Set Match String</t>
  </si>
  <si>
    <t>Train Code Ack</t>
  </si>
  <si>
    <t>Train Match String Ack</t>
  </si>
  <si>
    <t>Train Focus Ack</t>
  </si>
  <si>
    <t>Train Brightness Ack</t>
  </si>
  <si>
    <t>Untrain Ack</t>
  </si>
  <si>
    <t>Execute DMCC Ack</t>
  </si>
  <si>
    <t>Set Match String Ack</t>
  </si>
  <si>
    <t>UserData[0]</t>
  </si>
  <si>
    <t>UserData[1]</t>
  </si>
  <si>
    <t>UserData[2]</t>
  </si>
  <si>
    <t>UserData[3]</t>
  </si>
  <si>
    <t>UserData[4]</t>
  </si>
  <si>
    <t>UserData[5]</t>
  </si>
  <si>
    <t>UserData[6]</t>
  </si>
  <si>
    <t>UserData[7]</t>
  </si>
  <si>
    <t>UserData Option</t>
  </si>
  <si>
    <t>UserData Length</t>
  </si>
  <si>
    <t>ResultID</t>
  </si>
  <si>
    <t>Result Code</t>
  </si>
  <si>
    <t>Result Extended</t>
  </si>
  <si>
    <t>Result Length</t>
  </si>
  <si>
    <t>In-Sight Camera Name:</t>
  </si>
  <si>
    <t>Module Name</t>
  </si>
  <si>
    <t>Start Address</t>
  </si>
  <si>
    <t>Inspection Control Module</t>
  </si>
  <si>
    <t>Inspection Status Module</t>
  </si>
  <si>
    <t>Job Control Input</t>
  </si>
  <si>
    <t>Job Control Output</t>
  </si>
  <si>
    <t>User Data Module</t>
  </si>
  <si>
    <t>Inspection Results Module</t>
  </si>
  <si>
    <t>Base Tags:</t>
  </si>
  <si>
    <t>InspectionResults[0]</t>
  </si>
  <si>
    <t>InspectionResults[1]</t>
  </si>
  <si>
    <t>InspectionResults[2]</t>
  </si>
  <si>
    <t>InspectionResults[3]</t>
  </si>
  <si>
    <t>InspectionResults[4]</t>
  </si>
  <si>
    <t>InspectionResults[5]</t>
  </si>
  <si>
    <t>InspectionResults[6]</t>
  </si>
  <si>
    <t>InspectionResults[7]</t>
  </si>
  <si>
    <t>InspectionResults[8]</t>
  </si>
  <si>
    <t>InspectionResults[9]</t>
  </si>
  <si>
    <t>InspectionResults[11]</t>
  </si>
  <si>
    <t>InspectionResults[12]</t>
  </si>
  <si>
    <t>InspectionResults[10]</t>
  </si>
  <si>
    <t>InspectionResults[13]</t>
  </si>
  <si>
    <t>InspectionResults[14]</t>
  </si>
  <si>
    <t>InspectionResults[15]</t>
  </si>
  <si>
    <t>UserData[8]</t>
  </si>
  <si>
    <t>UserData[9]</t>
  </si>
  <si>
    <t>UserData[10]</t>
  </si>
  <si>
    <t>UserData[11]</t>
  </si>
  <si>
    <t>UserData[12]</t>
  </si>
  <si>
    <t>UserData[13]</t>
  </si>
  <si>
    <t>UserData[14]</t>
  </si>
  <si>
    <t>UserData[15]</t>
  </si>
  <si>
    <t>Tag Name</t>
  </si>
  <si>
    <t>Address</t>
  </si>
  <si>
    <t>Soft Event Control Input</t>
  </si>
  <si>
    <t>Job Control Input Module</t>
  </si>
  <si>
    <t>Job Control Output Module</t>
  </si>
  <si>
    <t>Soft Event Control Input Module</t>
  </si>
  <si>
    <t>%Q</t>
  </si>
  <si>
    <t>%I</t>
  </si>
  <si>
    <t>%IW</t>
  </si>
  <si>
    <t>%IB</t>
  </si>
  <si>
    <t>%QB</t>
  </si>
  <si>
    <t>Bit Offset</t>
  </si>
  <si>
    <t>Camera_Name</t>
  </si>
  <si>
    <t>ExecuteCommand/JobLoad</t>
  </si>
  <si>
    <t>OfflineReason(0)</t>
  </si>
  <si>
    <t>OfflineReason(1)</t>
  </si>
  <si>
    <t>OfflineReason(2)</t>
  </si>
  <si>
    <t>AcquisitionID</t>
  </si>
  <si>
    <t>BufferResultsEnable</t>
  </si>
  <si>
    <t>InspectionResultsAck</t>
  </si>
  <si>
    <t>SetUserData</t>
  </si>
  <si>
    <t>InspectionCompleted</t>
  </si>
  <si>
    <t>ResultsBufferOverrun</t>
  </si>
  <si>
    <t>ResultsValid</t>
  </si>
  <si>
    <t>CommandExecuting</t>
  </si>
  <si>
    <t>CommandCompleted</t>
  </si>
  <si>
    <t>CommandFailed</t>
  </si>
  <si>
    <t>SetUserDataAck</t>
  </si>
  <si>
    <t>JobPass</t>
  </si>
  <si>
    <t>TestRunReady</t>
  </si>
  <si>
    <t>Command/JobControlInput</t>
  </si>
  <si>
    <t>Command/JobControlOutput</t>
  </si>
  <si>
    <t>TriggerID</t>
  </si>
  <si>
    <t>ResultsAck</t>
  </si>
  <si>
    <t>Result Status Module</t>
  </si>
  <si>
    <t>Result Control Module</t>
  </si>
  <si>
    <t>Soft Event Status Module</t>
  </si>
  <si>
    <t>Soft Event Control Module</t>
  </si>
  <si>
    <t>%QW</t>
  </si>
  <si>
    <t>Results Data Module</t>
  </si>
  <si>
    <t>Results data Module</t>
  </si>
  <si>
    <t>InspectionID</t>
  </si>
  <si>
    <t>InspectionResultsCode</t>
  </si>
  <si>
    <t xml:space="preserve">DO NOT MAKE ANY CHANGES RIGHT OF THIS COLUMN </t>
  </si>
  <si>
    <t>DO NOT MAKE ANY CHANGES RIGHT OF THIS COLUMN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</si>
  <si>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Put camera name in cell $B$2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</si>
  <si>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Select cells $F$5 - $H$74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</si>
  <si>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Right click on highlighted cells and select ‘Copy’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</si>
  <si>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In TIA Portal, create new tag table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</si>
  <si>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Right click in first tag space and select Paste</t>
    </r>
  </si>
  <si>
    <r>
      <t>·</t>
    </r>
    <r>
      <rPr>
        <sz val="7"/>
        <color theme="1"/>
        <rFont val="Times New Roman"/>
        <family val="1"/>
      </rPr>
      <t xml:space="preserve">         </t>
    </r>
    <r>
      <rPr>
        <sz val="11"/>
        <color theme="1"/>
        <rFont val="Calibri"/>
        <family val="2"/>
        <scheme val="minor"/>
      </rPr>
      <t>Enter module addresses in cells $B$6-$B$14</t>
    </r>
  </si>
  <si>
    <t>Instructions to use this spreadsheet</t>
  </si>
  <si>
    <r>
      <t>·</t>
    </r>
    <r>
      <rPr>
        <sz val="7"/>
        <color theme="1"/>
        <rFont val="Times New Roman"/>
        <family val="1"/>
      </rPr>
      <t xml:space="preserve">         </t>
    </r>
    <r>
      <rPr>
        <sz val="11"/>
        <color theme="1"/>
        <rFont val="Calibri"/>
        <family val="2"/>
        <scheme val="minor"/>
      </rPr>
      <t>Enter module addresses in cells $B$6-$B$13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</si>
  <si>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Select cells $F$6 - $H$71</t>
    </r>
  </si>
  <si>
    <t>SoftEventAck[0]</t>
  </si>
  <si>
    <t>SoftEventAck[2]</t>
  </si>
  <si>
    <t>SoftEventAck[1]</t>
  </si>
  <si>
    <t>SoftEventAck[3]</t>
  </si>
  <si>
    <t>SoftEventAck[4]</t>
  </si>
  <si>
    <t>SoftEventAck[5]</t>
  </si>
  <si>
    <t>SoftEventAck[6]</t>
  </si>
  <si>
    <t>SoftEventAck[7]</t>
  </si>
  <si>
    <t>Soft Event Status</t>
  </si>
  <si>
    <t>Soft Event Control</t>
  </si>
  <si>
    <t>SoftEvent[0]</t>
  </si>
  <si>
    <t>SoftEvent[1]</t>
  </si>
  <si>
    <t>SoftEvent[2]</t>
  </si>
  <si>
    <t>SoftEvent[3]</t>
  </si>
  <si>
    <t>SoftEvent[4]</t>
  </si>
  <si>
    <t>SoftEvent[5]</t>
  </si>
  <si>
    <t>SoftEvent[6]</t>
  </si>
  <si>
    <t>SoftEvent[7]</t>
  </si>
  <si>
    <t>Soft Event Control Module (Q Address)</t>
  </si>
  <si>
    <t>Soft Event Status Module   (I Address)</t>
  </si>
  <si>
    <t>Table to be copied into TIA Portal</t>
  </si>
  <si>
    <t>ExposureComplete</t>
  </si>
  <si>
    <t>MissedAcq</t>
  </si>
  <si>
    <t>SystemBusy</t>
  </si>
  <si>
    <t>Command Control Input</t>
  </si>
  <si>
    <t>Command Control Output</t>
  </si>
  <si>
    <t>CommandInput</t>
  </si>
  <si>
    <t>CommandOutput</t>
  </si>
  <si>
    <r>
      <t>·</t>
    </r>
    <r>
      <rPr>
        <sz val="7"/>
        <color theme="1"/>
        <rFont val="Times New Roman"/>
        <family val="1"/>
      </rPr>
      <t xml:space="preserve">         </t>
    </r>
    <r>
      <rPr>
        <sz val="11"/>
        <color theme="1"/>
        <rFont val="Calibri"/>
        <family val="2"/>
        <scheme val="minor"/>
      </rPr>
      <t>Enter module addresses in cells $B$6-$B$15</t>
    </r>
  </si>
  <si>
    <t>ClearExposureComplete</t>
  </si>
  <si>
    <t>ClearError</t>
  </si>
  <si>
    <t>Error</t>
  </si>
  <si>
    <t>ErrorCode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</si>
  <si>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Select cells $F$5 - $H$86</t>
    </r>
  </si>
  <si>
    <t>Note: These assemblies reflect firmware 4.10.1 and later</t>
  </si>
  <si>
    <t>Word</t>
  </si>
  <si>
    <t>ExecuteCommand</t>
  </si>
  <si>
    <t>System Input</t>
  </si>
  <si>
    <t>VC Profiler Name:</t>
  </si>
  <si>
    <t>System Input 0</t>
  </si>
  <si>
    <t>Input Channel</t>
  </si>
  <si>
    <t>Output Channel</t>
  </si>
  <si>
    <t>Trigger_Ready</t>
  </si>
  <si>
    <t>Trigger_ACK</t>
  </si>
  <si>
    <t>Acquisition_Error</t>
  </si>
  <si>
    <t>Inspection_Completed</t>
  </si>
  <si>
    <t>Results_Valid</t>
  </si>
  <si>
    <t>Inspection_Passed</t>
  </si>
  <si>
    <t>Results_Buffer_Overrun</t>
  </si>
  <si>
    <t>Inspection_Result_Code</t>
  </si>
  <si>
    <t>System Input 2-3</t>
  </si>
  <si>
    <t>Command ID</t>
  </si>
  <si>
    <t>System Input 4-7</t>
  </si>
  <si>
    <t>SoftEvent[8]</t>
  </si>
  <si>
    <t>SoftEvent[9]</t>
  </si>
  <si>
    <t>SoftEvent[10]</t>
  </si>
  <si>
    <t>SoftEvent[11]</t>
  </si>
  <si>
    <t>SoftEvent[12]</t>
  </si>
  <si>
    <t>SoftEvent[13]</t>
  </si>
  <si>
    <t>SoftEvent[14]</t>
  </si>
  <si>
    <t>SoftEvent[15]</t>
  </si>
  <si>
    <t>SoftEvent[16]</t>
  </si>
  <si>
    <t>SoftEvent[17]</t>
  </si>
  <si>
    <t>SoftEvent[18]</t>
  </si>
  <si>
    <t>SoftEvent[19]</t>
  </si>
  <si>
    <t>SoftEvent[20]</t>
  </si>
  <si>
    <t>SoftEvent[21]</t>
  </si>
  <si>
    <t>SoftEvent[22]</t>
  </si>
  <si>
    <t>SoftEvent[23]</t>
  </si>
  <si>
    <t>SoftEvent[24]</t>
  </si>
  <si>
    <t>SoftEvent[25]</t>
  </si>
  <si>
    <t>SoftEvent[26]</t>
  </si>
  <si>
    <t>SoftEvent[27]</t>
  </si>
  <si>
    <t>SoftEvent[28]</t>
  </si>
  <si>
    <t>SoftEvent[29]</t>
  </si>
  <si>
    <t>SoftEvent[30]</t>
  </si>
  <si>
    <t>SoftEvent[31]</t>
  </si>
  <si>
    <t>System Output 0</t>
  </si>
  <si>
    <t>System_Ready</t>
  </si>
  <si>
    <t>Processing_Enabled</t>
  </si>
  <si>
    <t>Run_Mode</t>
  </si>
  <si>
    <t>System Output 1</t>
  </si>
  <si>
    <t>Command_Executing</t>
  </si>
  <si>
    <t>Command_Completetd</t>
  </si>
  <si>
    <t>Command_Failed</t>
  </si>
  <si>
    <t>System Output 4-5</t>
  </si>
  <si>
    <t>Command_Result_Code</t>
  </si>
  <si>
    <t>System Output 6-7</t>
  </si>
  <si>
    <t>Error_ID</t>
  </si>
  <si>
    <t>System Output 8-11</t>
  </si>
  <si>
    <t>SoftEvent_ACK[0]</t>
  </si>
  <si>
    <t>SoftEvent_ACK[1]</t>
  </si>
  <si>
    <t>SoftEvent_ACK[2]</t>
  </si>
  <si>
    <t>SoftEvent_ACK[3]</t>
  </si>
  <si>
    <t>SoftEvent_ACK[4]</t>
  </si>
  <si>
    <t>SoftEvent_ACK[5]</t>
  </si>
  <si>
    <t>SoftEvent_ACK[6]</t>
  </si>
  <si>
    <t>SoftEvent_ACK[7]</t>
  </si>
  <si>
    <t>SoftEvent_ACK[8]</t>
  </si>
  <si>
    <t>SoftEvent_ACK[9]</t>
  </si>
  <si>
    <t>SoftEvent_ACK[10]</t>
  </si>
  <si>
    <t>SoftEvent_ACK[11]</t>
  </si>
  <si>
    <t>SoftEvent_ACK[12]</t>
  </si>
  <si>
    <t>SoftEvent_ACK[13]</t>
  </si>
  <si>
    <t>SoftEvent_ACK[14]</t>
  </si>
  <si>
    <t>SoftEvent_ACK[15]</t>
  </si>
  <si>
    <t>SoftEvent_ACK[16]</t>
  </si>
  <si>
    <t>SoftEvent_ACK[17]</t>
  </si>
  <si>
    <t>SoftEvent_ACK[18]</t>
  </si>
  <si>
    <t>SoftEvent_ACK[19]</t>
  </si>
  <si>
    <t>SoftEvent_ACK[20]</t>
  </si>
  <si>
    <t>SoftEvent_ACK[21]</t>
  </si>
  <si>
    <t>SoftEvent_ACK[22]</t>
  </si>
  <si>
    <t>SoftEvent_ACK[23]</t>
  </si>
  <si>
    <t>SoftEvent_ACK[24]</t>
  </si>
  <si>
    <t>SoftEvent_ACK[25]</t>
  </si>
  <si>
    <t>SoftEvent_ACK[26]</t>
  </si>
  <si>
    <t>SoftEvent_ACK[27]</t>
  </si>
  <si>
    <t>SoftEvent_ACK[28]</t>
  </si>
  <si>
    <t>SoftEvent_ACK[29]</t>
  </si>
  <si>
    <t>SoftEvent_ACK[30]</t>
  </si>
  <si>
    <t>SoftEvent_ACK[31]</t>
  </si>
  <si>
    <t>Trigger_Camera</t>
  </si>
  <si>
    <t>Inspection_Results_ACK</t>
  </si>
  <si>
    <t>Inspection Results</t>
  </si>
  <si>
    <t>Output Channel 0</t>
  </si>
  <si>
    <t>Output Channel 4-5</t>
  </si>
  <si>
    <t>Output Channel 6-7</t>
  </si>
  <si>
    <t>System Input 5</t>
  </si>
  <si>
    <t>System Input 6</t>
  </si>
  <si>
    <t>System Input 7</t>
  </si>
  <si>
    <t>System Output 8</t>
  </si>
  <si>
    <t>System Output 9</t>
  </si>
  <si>
    <t>System Output 10</t>
  </si>
  <si>
    <t>System Output 11</t>
  </si>
  <si>
    <t>Inspection_Results</t>
  </si>
  <si>
    <t>Inspected_Image_ID</t>
  </si>
  <si>
    <t>VCProfiler</t>
  </si>
  <si>
    <r>
      <t>·</t>
    </r>
    <r>
      <rPr>
        <sz val="7"/>
        <color theme="1"/>
        <rFont val="Times New Roman"/>
        <family val="1"/>
      </rPr>
      <t xml:space="preserve">         </t>
    </r>
    <r>
      <rPr>
        <sz val="11"/>
        <color theme="1"/>
        <rFont val="Calibri"/>
        <family val="2"/>
        <scheme val="minor"/>
      </rPr>
      <t>Enter module addresses in cells $B$6 - $B$9 - $B$14 - $B$15 - $B$16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</si>
  <si>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Select cells $F$5 - $H$94</t>
    </r>
  </si>
  <si>
    <t>%ID</t>
  </si>
  <si>
    <t>Floating-point number</t>
  </si>
  <si>
    <t>Extra: if you want to insert a minimal WatchTable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</si>
  <si>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Select cells $A$33 - $C$41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</si>
  <si>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In TIA Portal, create a new watch table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</si>
  <si>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Right click in first watch table name  space and select Paste</t>
    </r>
  </si>
  <si>
    <t>Minimal Watch Table</t>
  </si>
  <si>
    <t>is2000wall</t>
  </si>
  <si>
    <t>tr</t>
  </si>
  <si>
    <t>Soft Event Control Module ( Q )</t>
  </si>
  <si>
    <t>Soft Event Status Module ( I )</t>
  </si>
  <si>
    <t>DM262-TS</t>
  </si>
  <si>
    <t>VIDIPC</t>
  </si>
  <si>
    <t>System Control/System Input</t>
  </si>
  <si>
    <t>Engine Control 1/Input Channel</t>
  </si>
  <si>
    <t>User Data</t>
  </si>
  <si>
    <t>SYSTEM CONTROL</t>
  </si>
  <si>
    <t>ENGINE CONTROL 1</t>
  </si>
  <si>
    <t>Exposure Complete</t>
  </si>
  <si>
    <t>Acquisition_ID</t>
  </si>
  <si>
    <t>User_Data</t>
  </si>
  <si>
    <t>System Control/Command ID</t>
  </si>
  <si>
    <t>System Control/SoftEvent 31</t>
  </si>
  <si>
    <t>System Output 4..5</t>
  </si>
  <si>
    <t>System Output 6..7</t>
  </si>
  <si>
    <t>System Output 8..11</t>
  </si>
  <si>
    <t>Output Channel 2-3</t>
  </si>
  <si>
    <t>Engine Control 1/Output Channel 0</t>
  </si>
  <si>
    <t>Output Channel 4..5</t>
  </si>
  <si>
    <t>Output Channel 6..7</t>
  </si>
  <si>
    <t>Output Channel 2..3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</si>
  <si>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Select cells $F$5 - $H$98</t>
    </r>
  </si>
  <si>
    <r>
      <t>·</t>
    </r>
    <r>
      <rPr>
        <sz val="7"/>
        <color theme="1"/>
        <rFont val="Times New Roman"/>
        <family val="1"/>
      </rPr>
      <t xml:space="preserve">         </t>
    </r>
    <r>
      <rPr>
        <sz val="11"/>
        <color theme="1"/>
        <rFont val="Calibri"/>
        <family val="2"/>
        <scheme val="minor"/>
      </rPr>
      <t>Enter module addresses in cells $B$6 - $B$9 - $B$15 - $B$16 - $B$20 - $B$21</t>
    </r>
  </si>
  <si>
    <t>Dec</t>
  </si>
  <si>
    <t>Dword</t>
  </si>
  <si>
    <t>VIDIPC Name :</t>
  </si>
  <si>
    <t>Set_Pause</t>
  </si>
  <si>
    <t>Paused</t>
  </si>
  <si>
    <t>Clear_Exposure_Complete</t>
  </si>
  <si>
    <t>DWord</t>
  </si>
  <si>
    <t>%QD</t>
  </si>
  <si>
    <t>Set_User_Data</t>
  </si>
  <si>
    <t>Set_User_Data_Ack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</si>
</sst>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2" borderId="30" applyNumberFormat="0" applyAlignment="0" applyProtection="0"/>
    <xf numFmtId="0" fontId="8" fillId="3" borderId="31" applyNumberFormat="0" applyFont="0" applyAlignment="0" applyProtection="0"/>
    <xf numFmtId="0" fontId="11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Border="1"/>
    <xf numFmtId="0" fontId="0" fillId="0" borderId="13" xfId="0" applyBorder="1" applyAlignment="1">
      <alignment horizontal="center" vertical="center"/>
    </xf>
    <xf numFmtId="0" fontId="0" fillId="0" borderId="1" xfId="0" applyBorder="1"/>
    <xf numFmtId="0" fontId="0" fillId="0" borderId="14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0" fillId="0" borderId="6" xfId="0" applyFont="1" applyBorder="1"/>
    <xf numFmtId="0" fontId="0" fillId="0" borderId="3" xfId="0" applyFont="1" applyBorder="1"/>
    <xf numFmtId="0" fontId="1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/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2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wrapText="1"/>
    </xf>
    <xf numFmtId="9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ont="1" applyFill="1" applyBorder="1"/>
    <xf numFmtId="0" fontId="0" fillId="0" borderId="12" xfId="0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8" xfId="0" applyFill="1" applyBorder="1"/>
    <xf numFmtId="0" fontId="0" fillId="0" borderId="26" xfId="0" applyBorder="1"/>
    <xf numFmtId="0" fontId="0" fillId="0" borderId="7" xfId="0" applyFill="1" applyBorder="1"/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1" fontId="0" fillId="3" borderId="43" xfId="2" applyNumberFormat="1" applyFont="1" applyBorder="1" applyAlignment="1">
      <alignment horizontal="center"/>
    </xf>
    <xf numFmtId="0" fontId="0" fillId="3" borderId="45" xfId="2" applyFont="1" applyBorder="1" applyAlignment="1">
      <alignment horizontal="center"/>
    </xf>
    <xf numFmtId="0" fontId="0" fillId="3" borderId="44" xfId="2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0" xfId="0" applyFont="1" applyBorder="1"/>
    <xf numFmtId="0" fontId="0" fillId="0" borderId="53" xfId="0" applyBorder="1"/>
    <xf numFmtId="0" fontId="0" fillId="0" borderId="53" xfId="0" applyFill="1" applyBorder="1"/>
    <xf numFmtId="0" fontId="0" fillId="0" borderId="52" xfId="0" applyBorder="1" applyAlignment="1">
      <alignment horizontal="center" vertical="center"/>
    </xf>
    <xf numFmtId="0" fontId="0" fillId="0" borderId="0" xfId="2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" fontId="0" fillId="3" borderId="13" xfId="2" applyNumberFormat="1" applyFont="1" applyBorder="1" applyAlignment="1">
      <alignment horizontal="center"/>
    </xf>
    <xf numFmtId="1" fontId="0" fillId="0" borderId="13" xfId="2" applyNumberFormat="1" applyFont="1" applyFill="1" applyBorder="1" applyAlignment="1">
      <alignment horizontal="center"/>
    </xf>
    <xf numFmtId="0" fontId="0" fillId="3" borderId="13" xfId="2" applyFont="1" applyBorder="1" applyAlignment="1">
      <alignment horizontal="center"/>
    </xf>
    <xf numFmtId="0" fontId="0" fillId="0" borderId="13" xfId="2" applyFont="1" applyFill="1" applyBorder="1" applyAlignment="1">
      <alignment horizontal="center"/>
    </xf>
    <xf numFmtId="0" fontId="0" fillId="3" borderId="4" xfId="2" applyFont="1" applyBorder="1" applyAlignment="1">
      <alignment horizontal="center"/>
    </xf>
    <xf numFmtId="0" fontId="0" fillId="0" borderId="55" xfId="0" applyBorder="1"/>
    <xf numFmtId="0" fontId="0" fillId="0" borderId="5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54" xfId="0" applyBorder="1"/>
    <xf numFmtId="0" fontId="0" fillId="0" borderId="60" xfId="0" applyBorder="1" applyAlignment="1">
      <alignment horizontal="center" vertical="center"/>
    </xf>
    <xf numFmtId="0" fontId="0" fillId="0" borderId="32" xfId="0" applyBorder="1"/>
    <xf numFmtId="0" fontId="0" fillId="0" borderId="37" xfId="0" applyBorder="1" applyAlignment="1">
      <alignment horizontal="center" vertical="center"/>
    </xf>
    <xf numFmtId="0" fontId="0" fillId="0" borderId="54" xfId="0" applyFill="1" applyBorder="1"/>
    <xf numFmtId="0" fontId="0" fillId="0" borderId="32" xfId="0" applyFill="1" applyBorder="1"/>
    <xf numFmtId="0" fontId="0" fillId="0" borderId="27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11" fillId="0" borderId="0" xfId="3"/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3" xfId="2" applyFont="1" applyBorder="1" applyAlignment="1">
      <alignment horizontal="center"/>
    </xf>
    <xf numFmtId="0" fontId="0" fillId="3" borderId="16" xfId="2" applyFon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9" fillId="3" borderId="43" xfId="2" applyFont="1" applyBorder="1" applyAlignment="1">
      <alignment horizontal="center" vertical="center"/>
    </xf>
    <xf numFmtId="0" fontId="9" fillId="3" borderId="44" xfId="2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0" borderId="3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6" fillId="0" borderId="6" xfId="0" applyFont="1" applyBorder="1" applyAlignment="1">
      <alignment horizontal="left" vertical="center" indent="5"/>
    </xf>
    <xf numFmtId="0" fontId="6" fillId="0" borderId="13" xfId="0" applyFont="1" applyBorder="1" applyAlignment="1">
      <alignment horizontal="left" vertical="center" indent="5"/>
    </xf>
    <xf numFmtId="0" fontId="6" fillId="0" borderId="3" xfId="0" applyFont="1" applyBorder="1" applyAlignment="1">
      <alignment horizontal="left" vertical="center" indent="5"/>
    </xf>
    <xf numFmtId="0" fontId="6" fillId="0" borderId="4" xfId="0" applyFont="1" applyBorder="1" applyAlignment="1">
      <alignment horizontal="left" vertical="center" indent="5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 indent="5"/>
    </xf>
    <xf numFmtId="0" fontId="1" fillId="0" borderId="42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43" xfId="2" applyFont="1" applyBorder="1" applyAlignment="1">
      <alignment horizontal="center" vertical="center"/>
    </xf>
    <xf numFmtId="0" fontId="0" fillId="3" borderId="44" xfId="2" applyFont="1" applyBorder="1" applyAlignment="1">
      <alignment horizontal="center" vertical="center"/>
    </xf>
    <xf numFmtId="0" fontId="10" fillId="2" borderId="46" xfId="1" applyBorder="1" applyAlignment="1">
      <alignment horizontal="center" vertical="center"/>
    </xf>
    <xf numFmtId="0" fontId="10" fillId="2" borderId="47" xfId="1" applyBorder="1" applyAlignment="1">
      <alignment horizontal="center" vertical="center"/>
    </xf>
    <xf numFmtId="0" fontId="10" fillId="2" borderId="48" xfId="1" applyBorder="1" applyAlignment="1">
      <alignment horizontal="center" vertical="center"/>
    </xf>
    <xf numFmtId="0" fontId="10" fillId="2" borderId="49" xfId="1" applyBorder="1" applyAlignment="1">
      <alignment horizontal="center" vertical="center"/>
    </xf>
    <xf numFmtId="0" fontId="10" fillId="2" borderId="50" xfId="1" applyBorder="1" applyAlignment="1">
      <alignment horizontal="center" vertical="center"/>
    </xf>
    <xf numFmtId="0" fontId="10" fillId="2" borderId="51" xfId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9" xfId="0" applyBorder="1"/>
    <xf numFmtId="0" fontId="0" fillId="0" borderId="2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9" xfId="0" applyFill="1" applyBorder="1"/>
    <xf numFmtId="0" fontId="0" fillId="0" borderId="55" xfId="0" applyFill="1" applyBorder="1"/>
    <xf numFmtId="0" fontId="1" fillId="0" borderId="64" xfId="0" applyFont="1" applyBorder="1" applyAlignment="1">
      <alignment horizontal="center" vertical="center"/>
    </xf>
    <xf numFmtId="0" fontId="0" fillId="0" borderId="65" xfId="0" applyFill="1" applyBorder="1"/>
    <xf numFmtId="0" fontId="0" fillId="0" borderId="66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65" xfId="0" applyBorder="1"/>
    <xf numFmtId="0" fontId="0" fillId="0" borderId="66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4">
    <cellStyle name="Calculation" xfId="1" builtinId="22"/>
    <cellStyle name="Hyperlink" xfId="3" builtinId="8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31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C57184-95AC-4430-8687-854A81567B12}"/>
            </a:ext>
          </a:extLst>
        </xdr:cNvPr>
        <xdr:cNvSpPr txBox="1"/>
      </xdr:nvSpPr>
      <xdr:spPr>
        <a:xfrm>
          <a:off x="800100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800100</xdr:colOff>
      <xdr:row>39</xdr:row>
      <xdr:rowOff>9525</xdr:rowOff>
    </xdr:from>
    <xdr:ext cx="184731" cy="264560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66A13CC-0B62-414E-9F7F-B8B8A9ED7ADC}"/>
            </a:ext>
          </a:extLst>
        </xdr:cNvPr>
        <xdr:cNvSpPr txBox="1"/>
      </xdr:nvSpPr>
      <xdr:spPr>
        <a:xfrm>
          <a:off x="800100" y="504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18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35D4B4-CE19-441F-87DB-82B3D28A3551}"/>
            </a:ext>
          </a:extLst>
        </xdr:cNvPr>
        <xdr:cNvSpPr txBox="1"/>
      </xdr:nvSpPr>
      <xdr:spPr>
        <a:xfrm>
          <a:off x="800100" y="3324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800100</xdr:colOff>
      <xdr:row>26</xdr:row>
      <xdr:rowOff>9525</xdr:rowOff>
    </xdr:from>
    <xdr:ext cx="184731" cy="264560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805FB510-F16C-4D11-97B3-006C041C462A}"/>
            </a:ext>
          </a:extLst>
        </xdr:cNvPr>
        <xdr:cNvSpPr txBox="1"/>
      </xdr:nvSpPr>
      <xdr:spPr>
        <a:xfrm>
          <a:off x="800100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17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357E04-34D8-4291-AD96-F5AC334F6BCF}"/>
            </a:ext>
          </a:extLst>
        </xdr:cNvPr>
        <xdr:cNvSpPr txBox="1"/>
      </xdr:nvSpPr>
      <xdr:spPr>
        <a:xfrm>
          <a:off x="800100" y="331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17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9D5F5F-1D9F-4666-8C99-3A67A6417D94}"/>
            </a:ext>
          </a:extLst>
        </xdr:cNvPr>
        <xdr:cNvSpPr txBox="1"/>
      </xdr:nvSpPr>
      <xdr:spPr>
        <a:xfrm>
          <a:off x="800100" y="3324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17</xdr:row>
      <xdr:rowOff>9525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A211EE-A7FF-4CE9-8408-395ED58426CD}"/>
            </a:ext>
          </a:extLst>
        </xdr:cNvPr>
        <xdr:cNvSpPr txBox="1"/>
      </xdr:nvSpPr>
      <xdr:spPr>
        <a:xfrm>
          <a:off x="800100" y="3324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01F-B297-4E4D-836C-C862A781A42E}">
  <dimension ref="A1:W98"/>
  <sheetViews>
    <sheetView topLeftCell="D19" zoomScaleNormal="100" workbookViewId="0">
      <selection activeCell="K55" sqref="K55"/>
    </sheetView>
  </sheetViews>
  <sheetFormatPr defaultRowHeight="15" x14ac:dyDescent="0.25"/>
  <cols>
    <col min="1" max="1" width="38" customWidth="1"/>
    <col min="2" max="2" width="38.85546875" customWidth="1"/>
    <col min="3" max="4" width="12.85546875" customWidth="1"/>
    <col min="5" max="5" width="30.7109375" style="96" customWidth="1"/>
    <col min="6" max="6" width="41.42578125" customWidth="1"/>
    <col min="7" max="8" width="10" customWidth="1"/>
    <col min="10" max="11" width="9.140625" customWidth="1"/>
    <col min="12" max="12" width="5.28515625" customWidth="1"/>
    <col min="13" max="13" width="45.7109375" customWidth="1"/>
    <col min="14" max="14" width="18.140625" style="104" customWidth="1"/>
    <col min="15" max="15" width="27.28515625" customWidth="1"/>
    <col min="18" max="18" width="32.28515625" customWidth="1"/>
    <col min="19" max="19" width="18.5703125" bestFit="1" customWidth="1"/>
    <col min="20" max="20" width="22.85546875" bestFit="1" customWidth="1"/>
    <col min="21" max="21" width="5.85546875" bestFit="1" customWidth="1"/>
    <col min="22" max="22" width="6.140625" customWidth="1"/>
  </cols>
  <sheetData>
    <row r="1" spans="1:23" ht="15.75" thickBot="1" x14ac:dyDescent="0.3">
      <c r="B1" s="98"/>
    </row>
    <row r="2" spans="1:23" ht="15.75" thickBot="1" x14ac:dyDescent="0.3">
      <c r="A2" s="113" t="s">
        <v>318</v>
      </c>
      <c r="B2" s="115" t="s">
        <v>295</v>
      </c>
    </row>
    <row r="3" spans="1:23" ht="15.75" thickBot="1" x14ac:dyDescent="0.3">
      <c r="A3" s="114"/>
      <c r="B3" s="116"/>
      <c r="E3" s="117"/>
      <c r="F3" s="119" t="s">
        <v>163</v>
      </c>
      <c r="G3" s="120"/>
      <c r="H3" s="121"/>
      <c r="I3" s="2"/>
      <c r="N3" s="112" t="s">
        <v>64</v>
      </c>
      <c r="O3" s="112"/>
      <c r="P3" s="112"/>
      <c r="Q3" s="112"/>
      <c r="T3" s="112"/>
      <c r="U3" s="112"/>
      <c r="V3" s="112"/>
      <c r="W3" s="112"/>
    </row>
    <row r="4" spans="1:23" ht="15.75" thickBot="1" x14ac:dyDescent="0.3">
      <c r="A4" s="16"/>
      <c r="B4" s="16"/>
      <c r="E4" s="177"/>
      <c r="F4" s="178" t="s">
        <v>89</v>
      </c>
      <c r="G4" s="179" t="s">
        <v>22</v>
      </c>
      <c r="H4" s="180" t="s">
        <v>90</v>
      </c>
      <c r="Q4" t="s">
        <v>100</v>
      </c>
    </row>
    <row r="5" spans="1:23" ht="15.75" x14ac:dyDescent="0.25">
      <c r="A5" s="68" t="s">
        <v>56</v>
      </c>
      <c r="B5" s="69" t="s">
        <v>57</v>
      </c>
      <c r="E5" s="172" t="s">
        <v>182</v>
      </c>
      <c r="F5" s="168" t="str">
        <f t="shared" ref="F5:F9" si="0">$B$2&amp;"-"&amp;O5</f>
        <v>VIDIPC-TriggerEnable</v>
      </c>
      <c r="G5" s="93" t="s">
        <v>1</v>
      </c>
      <c r="H5" s="173" t="str">
        <f>P5&amp;$B$6&amp;"."&amp;Q5</f>
        <v>%Q1.0</v>
      </c>
      <c r="M5" s="125" t="s">
        <v>132</v>
      </c>
      <c r="N5" s="105" t="s">
        <v>299</v>
      </c>
      <c r="O5" t="s">
        <v>0</v>
      </c>
      <c r="P5" t="s">
        <v>95</v>
      </c>
      <c r="Q5" s="6">
        <v>0</v>
      </c>
      <c r="S5" s="20"/>
      <c r="V5" s="6"/>
    </row>
    <row r="6" spans="1:23" x14ac:dyDescent="0.25">
      <c r="A6" s="100" t="s">
        <v>296</v>
      </c>
      <c r="B6" s="70">
        <v>1</v>
      </c>
      <c r="E6" s="174"/>
      <c r="F6" s="64" t="str">
        <f t="shared" si="0"/>
        <v>VIDIPC-BufferResultsEnable</v>
      </c>
      <c r="G6" s="167" t="s">
        <v>1</v>
      </c>
      <c r="H6" s="8" t="str">
        <f>P6&amp;$B$6&amp;"."&amp;Q6</f>
        <v>%Q1.1</v>
      </c>
      <c r="M6" s="126"/>
      <c r="N6" s="106" t="s">
        <v>182</v>
      </c>
      <c r="O6" t="s">
        <v>107</v>
      </c>
      <c r="P6" t="s">
        <v>95</v>
      </c>
      <c r="Q6" s="6">
        <v>1</v>
      </c>
      <c r="S6" s="20"/>
      <c r="V6" s="6"/>
    </row>
    <row r="7" spans="1:23" x14ac:dyDescent="0.25">
      <c r="A7" s="90" t="s">
        <v>304</v>
      </c>
      <c r="B7" s="109">
        <f>B6+2</f>
        <v>3</v>
      </c>
      <c r="E7" s="174"/>
      <c r="F7" s="64" t="str">
        <f t="shared" si="0"/>
        <v>VIDIPC-ExecuteCommand</v>
      </c>
      <c r="G7" s="167" t="s">
        <v>1</v>
      </c>
      <c r="H7" s="8" t="str">
        <f>P7&amp;$B$6&amp;"."&amp;Q7</f>
        <v>%Q1.4</v>
      </c>
      <c r="M7" s="126"/>
      <c r="O7" t="s">
        <v>179</v>
      </c>
      <c r="P7" t="s">
        <v>95</v>
      </c>
      <c r="Q7">
        <v>4</v>
      </c>
    </row>
    <row r="8" spans="1:23" x14ac:dyDescent="0.25">
      <c r="A8" s="90" t="s">
        <v>305</v>
      </c>
      <c r="B8" s="109">
        <f>B7+2</f>
        <v>5</v>
      </c>
      <c r="E8" s="174"/>
      <c r="F8" s="64" t="str">
        <f t="shared" si="0"/>
        <v>VIDIPC-ClearError</v>
      </c>
      <c r="G8" s="167" t="s">
        <v>1</v>
      </c>
      <c r="H8" s="8" t="str">
        <f>P8&amp;$B$6&amp;"."&amp;Q8</f>
        <v>%Q1.6</v>
      </c>
      <c r="M8" s="126"/>
      <c r="N8" s="106"/>
      <c r="O8" t="s">
        <v>173</v>
      </c>
      <c r="P8" t="s">
        <v>95</v>
      </c>
      <c r="Q8" s="6">
        <v>6</v>
      </c>
      <c r="S8" s="20"/>
      <c r="V8" s="6"/>
    </row>
    <row r="9" spans="1:23" ht="15.75" thickBot="1" x14ac:dyDescent="0.3">
      <c r="A9" s="100" t="s">
        <v>220</v>
      </c>
      <c r="B9" s="107">
        <v>1</v>
      </c>
      <c r="E9" s="175"/>
      <c r="F9" s="75" t="str">
        <f t="shared" si="0"/>
        <v>VIDIPC-Set_Pause</v>
      </c>
      <c r="G9" s="170" t="s">
        <v>1</v>
      </c>
      <c r="H9" s="4" t="str">
        <f>P9&amp;$B$6&amp;"."&amp;Q9</f>
        <v>%Q1.7</v>
      </c>
      <c r="M9" s="126"/>
      <c r="O9" t="s">
        <v>319</v>
      </c>
      <c r="P9" t="s">
        <v>95</v>
      </c>
      <c r="Q9" s="6">
        <v>7</v>
      </c>
      <c r="S9" s="20"/>
    </row>
    <row r="10" spans="1:23" ht="15.75" thickBot="1" x14ac:dyDescent="0.3">
      <c r="A10" s="100" t="s">
        <v>224</v>
      </c>
      <c r="B10" s="110">
        <f>B9+1</f>
        <v>2</v>
      </c>
      <c r="E10" s="111" t="s">
        <v>193</v>
      </c>
      <c r="F10" s="64" t="str">
        <f>$B$2&amp;"-"&amp;O10</f>
        <v>VIDIPC-Command ID</v>
      </c>
      <c r="G10" s="66" t="s">
        <v>8</v>
      </c>
      <c r="H10" s="8" t="str">
        <f>P10&amp;($B$6+2)</f>
        <v>%QW3</v>
      </c>
      <c r="M10" s="126"/>
      <c r="N10" s="106" t="s">
        <v>193</v>
      </c>
      <c r="O10" t="s">
        <v>194</v>
      </c>
      <c r="P10" t="s">
        <v>127</v>
      </c>
      <c r="Q10" s="6">
        <v>2</v>
      </c>
      <c r="S10" s="20"/>
      <c r="V10" s="6"/>
    </row>
    <row r="11" spans="1:23" x14ac:dyDescent="0.25">
      <c r="A11" s="100" t="s">
        <v>306</v>
      </c>
      <c r="B11" s="110">
        <f>B9+4</f>
        <v>5</v>
      </c>
      <c r="E11" s="176" t="s">
        <v>195</v>
      </c>
      <c r="F11" s="168" t="str">
        <f>$B$2&amp;"-"&amp;O11</f>
        <v>VIDIPC-SoftEvent[0]</v>
      </c>
      <c r="G11" s="181" t="s">
        <v>1</v>
      </c>
      <c r="H11" s="173" t="str">
        <f>P11&amp;$B$8&amp;"."&amp;Q11</f>
        <v>%Q5.0</v>
      </c>
      <c r="M11" s="126"/>
      <c r="N11" s="106" t="s">
        <v>195</v>
      </c>
      <c r="O11" t="s">
        <v>153</v>
      </c>
      <c r="P11" t="s">
        <v>95</v>
      </c>
      <c r="Q11" s="6">
        <v>0</v>
      </c>
      <c r="V11" s="6"/>
    </row>
    <row r="12" spans="1:23" x14ac:dyDescent="0.25">
      <c r="A12" s="100" t="s">
        <v>307</v>
      </c>
      <c r="B12" s="109">
        <f>B9+6</f>
        <v>7</v>
      </c>
      <c r="E12" s="123"/>
      <c r="F12" s="64" t="str">
        <f>$B$2&amp;"-"&amp;O12</f>
        <v>VIDIPC-SoftEvent[1]</v>
      </c>
      <c r="G12" s="66" t="s">
        <v>1</v>
      </c>
      <c r="H12" s="8" t="str">
        <f>P12&amp;$B$8&amp;"."&amp;Q12</f>
        <v>%Q5.1</v>
      </c>
      <c r="M12" s="126"/>
      <c r="O12" t="s">
        <v>154</v>
      </c>
      <c r="P12" t="s">
        <v>95</v>
      </c>
      <c r="Q12" s="6">
        <v>1</v>
      </c>
      <c r="V12" s="6"/>
    </row>
    <row r="13" spans="1:23" x14ac:dyDescent="0.25">
      <c r="A13" s="100" t="s">
        <v>308</v>
      </c>
      <c r="B13" s="109">
        <f>B9+8</f>
        <v>9</v>
      </c>
      <c r="E13" s="123"/>
      <c r="F13" s="64" t="str">
        <f>$B$2&amp;"-"&amp;O13</f>
        <v>VIDIPC-SoftEvent[2]</v>
      </c>
      <c r="G13" s="66" t="s">
        <v>1</v>
      </c>
      <c r="H13" s="8" t="str">
        <f>P13&amp;$B$8&amp;"."&amp;Q13</f>
        <v>%Q5.2</v>
      </c>
      <c r="M13" s="126"/>
      <c r="O13" t="s">
        <v>155</v>
      </c>
      <c r="P13" t="s">
        <v>95</v>
      </c>
      <c r="Q13" s="6">
        <v>2</v>
      </c>
      <c r="V13" s="6"/>
    </row>
    <row r="14" spans="1:23" x14ac:dyDescent="0.25">
      <c r="A14" s="100" t="s">
        <v>297</v>
      </c>
      <c r="B14" s="107">
        <v>17</v>
      </c>
      <c r="E14" s="123"/>
      <c r="F14" s="64" t="str">
        <f>$B$2&amp;"-"&amp;O14</f>
        <v>VIDIPC-SoftEvent[3]</v>
      </c>
      <c r="G14" s="66" t="s">
        <v>1</v>
      </c>
      <c r="H14" s="8" t="str">
        <f>P14&amp;$B$8&amp;"."&amp;Q14</f>
        <v>%Q5.3</v>
      </c>
      <c r="M14" s="126"/>
      <c r="O14" t="s">
        <v>156</v>
      </c>
      <c r="P14" t="s">
        <v>95</v>
      </c>
      <c r="Q14" s="6">
        <v>3</v>
      </c>
      <c r="V14" s="6"/>
    </row>
    <row r="15" spans="1:23" x14ac:dyDescent="0.25">
      <c r="A15" s="100" t="s">
        <v>310</v>
      </c>
      <c r="B15" s="107">
        <v>17</v>
      </c>
      <c r="E15" s="123"/>
      <c r="F15" s="64" t="str">
        <f>$B$2&amp;"-"&amp;O15</f>
        <v>VIDIPC-SoftEvent[4]</v>
      </c>
      <c r="G15" s="66" t="s">
        <v>1</v>
      </c>
      <c r="H15" s="8" t="str">
        <f>P15&amp;$B$8&amp;"."&amp;Q15</f>
        <v>%Q5.4</v>
      </c>
      <c r="M15" s="126"/>
      <c r="O15" t="s">
        <v>157</v>
      </c>
      <c r="P15" t="s">
        <v>95</v>
      </c>
      <c r="Q15" s="6">
        <v>4</v>
      </c>
      <c r="V15" s="6"/>
    </row>
    <row r="16" spans="1:23" x14ac:dyDescent="0.25">
      <c r="A16" s="90" t="s">
        <v>313</v>
      </c>
      <c r="B16" s="110">
        <f>B15+2</f>
        <v>19</v>
      </c>
      <c r="E16" s="123"/>
      <c r="F16" s="64" t="str">
        <f>$B$2&amp;"-"&amp;O16</f>
        <v>VIDIPC-SoftEvent[5]</v>
      </c>
      <c r="G16" s="66" t="s">
        <v>1</v>
      </c>
      <c r="H16" s="8" t="str">
        <f>P16&amp;$B$8&amp;"."&amp;Q16</f>
        <v>%Q5.5</v>
      </c>
      <c r="M16" s="126"/>
      <c r="O16" t="s">
        <v>158</v>
      </c>
      <c r="P16" t="s">
        <v>95</v>
      </c>
      <c r="Q16" s="6">
        <v>5</v>
      </c>
      <c r="V16" s="6"/>
    </row>
    <row r="17" spans="1:22" x14ac:dyDescent="0.25">
      <c r="A17" s="90" t="s">
        <v>311</v>
      </c>
      <c r="B17" s="110">
        <f>B15+4</f>
        <v>21</v>
      </c>
      <c r="E17" s="123"/>
      <c r="F17" s="65" t="str">
        <f>$B$2&amp;"-"&amp;O17</f>
        <v>VIDIPC-SoftEvent[6]</v>
      </c>
      <c r="G17" s="66" t="s">
        <v>1</v>
      </c>
      <c r="H17" s="8" t="str">
        <f>P17&amp;$B$8&amp;"."&amp;Q17</f>
        <v>%Q5.6</v>
      </c>
      <c r="M17" s="126"/>
      <c r="O17" t="s">
        <v>159</v>
      </c>
      <c r="P17" t="s">
        <v>95</v>
      </c>
      <c r="Q17" s="6">
        <v>6</v>
      </c>
      <c r="V17" s="6"/>
    </row>
    <row r="18" spans="1:22" ht="15.75" thickBot="1" x14ac:dyDescent="0.3">
      <c r="A18" s="90" t="s">
        <v>312</v>
      </c>
      <c r="B18" s="110">
        <f>B15+6</f>
        <v>23</v>
      </c>
      <c r="E18" s="135"/>
      <c r="F18" s="75" t="str">
        <f>$B$2&amp;"-"&amp;O18</f>
        <v>VIDIPC-SoftEvent[7]</v>
      </c>
      <c r="G18" s="182" t="s">
        <v>1</v>
      </c>
      <c r="H18" s="4" t="str">
        <f>P18&amp;$B$8&amp;"."&amp;Q18</f>
        <v>%Q5.7</v>
      </c>
      <c r="M18" s="126"/>
      <c r="O18" t="s">
        <v>160</v>
      </c>
      <c r="P18" t="s">
        <v>95</v>
      </c>
      <c r="Q18" s="6">
        <v>7</v>
      </c>
      <c r="V18" s="6"/>
    </row>
    <row r="19" spans="1:22" x14ac:dyDescent="0.25">
      <c r="A19" s="102" t="s">
        <v>298</v>
      </c>
      <c r="B19" s="107">
        <v>64</v>
      </c>
      <c r="E19" s="176" t="s">
        <v>220</v>
      </c>
      <c r="F19" s="168" t="str">
        <f>$B$2&amp;"-"&amp;O19</f>
        <v>VIDIPC-Paused</v>
      </c>
      <c r="G19" s="181" t="s">
        <v>1</v>
      </c>
      <c r="H19" s="173" t="str">
        <f>P19&amp;$B$9&amp;"."&amp;Q19</f>
        <v>%I1.0</v>
      </c>
      <c r="M19" s="126"/>
      <c r="N19" s="106" t="s">
        <v>220</v>
      </c>
      <c r="O19" t="s">
        <v>320</v>
      </c>
      <c r="P19" t="s">
        <v>96</v>
      </c>
      <c r="Q19" s="6">
        <v>0</v>
      </c>
      <c r="V19" s="6"/>
    </row>
    <row r="20" spans="1:22" ht="15.75" thickBot="1" x14ac:dyDescent="0.3">
      <c r="A20" s="101" t="s">
        <v>267</v>
      </c>
      <c r="B20" s="108">
        <v>68</v>
      </c>
      <c r="E20" s="123"/>
      <c r="F20" s="64" t="str">
        <f>$B$2&amp;"-"&amp;O20</f>
        <v>VIDIPC-Online</v>
      </c>
      <c r="G20" s="66" t="s">
        <v>1</v>
      </c>
      <c r="H20" s="8" t="str">
        <f>P20&amp;$B$9&amp;"."&amp;Q20</f>
        <v>%I1.6</v>
      </c>
      <c r="M20" s="126"/>
      <c r="O20" t="s">
        <v>7</v>
      </c>
      <c r="P20" t="s">
        <v>96</v>
      </c>
      <c r="Q20" s="6">
        <v>6</v>
      </c>
      <c r="V20" s="6"/>
    </row>
    <row r="21" spans="1:22" ht="15.75" thickBot="1" x14ac:dyDescent="0.3">
      <c r="E21" s="135"/>
      <c r="F21" s="75" t="str">
        <f>$B$2&amp;"-"&amp;O21</f>
        <v>VIDIPC-Run_Mode</v>
      </c>
      <c r="G21" s="182" t="s">
        <v>1</v>
      </c>
      <c r="H21" s="4" t="str">
        <f>P21&amp;$B$9&amp;"."&amp;Q21</f>
        <v>%I1.7</v>
      </c>
      <c r="M21" s="126"/>
      <c r="O21" t="s">
        <v>223</v>
      </c>
      <c r="P21" t="s">
        <v>96</v>
      </c>
      <c r="Q21" s="6">
        <v>7</v>
      </c>
      <c r="V21" s="6"/>
    </row>
    <row r="22" spans="1:22" x14ac:dyDescent="0.25">
      <c r="E22" s="176" t="s">
        <v>224</v>
      </c>
      <c r="F22" s="183" t="str">
        <f>$B$2&amp;"-"&amp;O22</f>
        <v>VIDIPC-Command_Executing</v>
      </c>
      <c r="G22" s="181" t="s">
        <v>1</v>
      </c>
      <c r="H22" s="169" t="str">
        <f>P22&amp;$B$10&amp;"."&amp;Q22</f>
        <v>%I2.4</v>
      </c>
      <c r="M22" s="126"/>
      <c r="N22" s="106" t="s">
        <v>224</v>
      </c>
      <c r="O22" t="s">
        <v>225</v>
      </c>
      <c r="P22" t="s">
        <v>96</v>
      </c>
      <c r="Q22" s="6">
        <v>4</v>
      </c>
      <c r="V22" s="6"/>
    </row>
    <row r="23" spans="1:22" x14ac:dyDescent="0.25">
      <c r="E23" s="123"/>
      <c r="F23" s="65" t="str">
        <f>$B$2&amp;"-"&amp;O23</f>
        <v>VIDIPC-Command_Completetd</v>
      </c>
      <c r="G23" s="66" t="s">
        <v>1</v>
      </c>
      <c r="H23" s="44" t="str">
        <f>P23&amp;$B$10&amp;"."&amp;Q23</f>
        <v>%I2.5</v>
      </c>
      <c r="M23" s="126"/>
      <c r="O23" t="s">
        <v>226</v>
      </c>
      <c r="P23" t="s">
        <v>96</v>
      </c>
      <c r="Q23">
        <v>5</v>
      </c>
      <c r="V23" s="6"/>
    </row>
    <row r="24" spans="1:22" x14ac:dyDescent="0.25">
      <c r="E24" s="123"/>
      <c r="F24" s="65" t="str">
        <f>$B$2&amp;"-"&amp;O24</f>
        <v>VIDIPC-Command_Failed</v>
      </c>
      <c r="G24" s="66" t="s">
        <v>1</v>
      </c>
      <c r="H24" s="44" t="str">
        <f>P24&amp;$B$10&amp;"."&amp;Q24</f>
        <v>%I2.6</v>
      </c>
      <c r="M24" s="126"/>
      <c r="O24" t="s">
        <v>227</v>
      </c>
      <c r="P24" t="s">
        <v>96</v>
      </c>
      <c r="Q24" s="6">
        <v>6</v>
      </c>
      <c r="V24" s="6"/>
    </row>
    <row r="25" spans="1:22" ht="15.75" thickBot="1" x14ac:dyDescent="0.3">
      <c r="E25" s="135"/>
      <c r="F25" s="184" t="str">
        <f>$B$2&amp;"-"&amp;O25</f>
        <v>VIDIPC-Error</v>
      </c>
      <c r="G25" s="182" t="s">
        <v>1</v>
      </c>
      <c r="H25" s="171" t="str">
        <f>P25&amp;$B$10&amp;"."&amp;Q25</f>
        <v>%I2.7</v>
      </c>
      <c r="M25" s="126"/>
      <c r="O25" t="s">
        <v>174</v>
      </c>
      <c r="P25" t="s">
        <v>96</v>
      </c>
      <c r="Q25" s="6">
        <v>7</v>
      </c>
      <c r="V25" s="6"/>
    </row>
    <row r="26" spans="1:22" ht="15.75" thickBot="1" x14ac:dyDescent="0.3">
      <c r="E26" s="185" t="s">
        <v>228</v>
      </c>
      <c r="F26" s="186" t="str">
        <f>$B$2&amp;"-"&amp;O26</f>
        <v>VIDIPC-Command_Result_Code</v>
      </c>
      <c r="G26" s="187" t="s">
        <v>178</v>
      </c>
      <c r="H26" s="188" t="str">
        <f>P26&amp;$B$11</f>
        <v>%IW5</v>
      </c>
      <c r="M26" s="126"/>
      <c r="N26" s="106" t="s">
        <v>228</v>
      </c>
      <c r="O26" t="s">
        <v>229</v>
      </c>
      <c r="P26" t="s">
        <v>97</v>
      </c>
      <c r="V26" s="6"/>
    </row>
    <row r="27" spans="1:22" ht="15.75" thickBot="1" x14ac:dyDescent="0.3">
      <c r="E27" s="185" t="s">
        <v>230</v>
      </c>
      <c r="F27" s="186" t="str">
        <f>$B$2&amp;"-"&amp;O27</f>
        <v>VIDIPC-Error_ID</v>
      </c>
      <c r="G27" s="187" t="s">
        <v>178</v>
      </c>
      <c r="H27" s="188" t="str">
        <f>P27&amp;$B$12</f>
        <v>%IW7</v>
      </c>
      <c r="M27" s="126"/>
      <c r="N27" s="106" t="s">
        <v>230</v>
      </c>
      <c r="O27" t="s">
        <v>231</v>
      </c>
      <c r="P27" t="s">
        <v>97</v>
      </c>
      <c r="V27" s="6"/>
    </row>
    <row r="28" spans="1:22" x14ac:dyDescent="0.25">
      <c r="E28" s="123" t="s">
        <v>232</v>
      </c>
      <c r="F28" s="65" t="str">
        <f>$B$2&amp;"-"&amp;O28</f>
        <v>VIDIPC-SoftEvent_ACK[0]</v>
      </c>
      <c r="G28" s="167" t="s">
        <v>1</v>
      </c>
      <c r="H28" s="44" t="str">
        <f>P28&amp;$B$13&amp;"."&amp;Q28</f>
        <v>%I9.0</v>
      </c>
      <c r="M28" s="126"/>
      <c r="N28" s="106" t="s">
        <v>232</v>
      </c>
      <c r="O28" t="s">
        <v>233</v>
      </c>
      <c r="P28" t="s">
        <v>96</v>
      </c>
      <c r="Q28">
        <v>0</v>
      </c>
      <c r="V28" s="6"/>
    </row>
    <row r="29" spans="1:22" x14ac:dyDescent="0.25">
      <c r="E29" s="123"/>
      <c r="F29" s="65" t="str">
        <f>$B$2&amp;"-"&amp;O29</f>
        <v>VIDIPC-SoftEvent_ACK[1]</v>
      </c>
      <c r="G29" s="167" t="s">
        <v>1</v>
      </c>
      <c r="H29" s="44" t="str">
        <f>P29&amp;$B$13&amp;"."&amp;Q29</f>
        <v>%I9.1</v>
      </c>
      <c r="M29" s="126"/>
      <c r="O29" t="s">
        <v>234</v>
      </c>
      <c r="P29" t="s">
        <v>96</v>
      </c>
      <c r="Q29">
        <v>1</v>
      </c>
      <c r="V29" s="6"/>
    </row>
    <row r="30" spans="1:22" ht="15.75" thickBot="1" x14ac:dyDescent="0.3">
      <c r="E30" s="123"/>
      <c r="F30" s="64" t="str">
        <f>$B$2&amp;"-"&amp;O30</f>
        <v>VIDIPC-SoftEvent_ACK[2]</v>
      </c>
      <c r="G30" s="167" t="s">
        <v>1</v>
      </c>
      <c r="H30" s="44" t="str">
        <f>P30&amp;$B$13&amp;"."&amp;Q30</f>
        <v>%I9.2</v>
      </c>
      <c r="M30" s="126"/>
      <c r="O30" t="s">
        <v>235</v>
      </c>
      <c r="P30" t="s">
        <v>96</v>
      </c>
      <c r="Q30">
        <v>2</v>
      </c>
      <c r="V30" s="6"/>
    </row>
    <row r="31" spans="1:22" x14ac:dyDescent="0.25">
      <c r="A31" s="127" t="s">
        <v>140</v>
      </c>
      <c r="B31" s="128"/>
      <c r="E31" s="123"/>
      <c r="F31" s="64" t="str">
        <f>$B$2&amp;"-"&amp;O31</f>
        <v>VIDIPC-SoftEvent_ACK[3]</v>
      </c>
      <c r="G31" s="167" t="s">
        <v>1</v>
      </c>
      <c r="H31" s="44" t="str">
        <f>P31&amp;$B$13&amp;"."&amp;Q31</f>
        <v>%I9.3</v>
      </c>
      <c r="M31" s="126"/>
      <c r="O31" t="s">
        <v>236</v>
      </c>
      <c r="P31" t="s">
        <v>96</v>
      </c>
      <c r="Q31">
        <v>3</v>
      </c>
      <c r="V31" s="6"/>
    </row>
    <row r="32" spans="1:22" x14ac:dyDescent="0.25">
      <c r="A32" s="129" t="s">
        <v>134</v>
      </c>
      <c r="B32" s="130"/>
      <c r="E32" s="123"/>
      <c r="F32" s="64" t="str">
        <f>$B$2&amp;"-"&amp;O32</f>
        <v>VIDIPC-SoftEvent_ACK[4]</v>
      </c>
      <c r="G32" s="167" t="s">
        <v>1</v>
      </c>
      <c r="H32" s="44" t="str">
        <f>P32&amp;$B$13&amp;"."&amp;Q32</f>
        <v>%I9.4</v>
      </c>
      <c r="M32" s="126"/>
      <c r="O32" t="s">
        <v>237</v>
      </c>
      <c r="P32" t="s">
        <v>96</v>
      </c>
      <c r="Q32">
        <v>4</v>
      </c>
      <c r="V32" s="6"/>
    </row>
    <row r="33" spans="1:22" x14ac:dyDescent="0.25">
      <c r="A33" s="129" t="s">
        <v>315</v>
      </c>
      <c r="B33" s="130"/>
      <c r="E33" s="123"/>
      <c r="F33" s="64" t="str">
        <f>$B$2&amp;"-"&amp;O33</f>
        <v>VIDIPC-SoftEvent_ACK[5]</v>
      </c>
      <c r="G33" s="167" t="s">
        <v>1</v>
      </c>
      <c r="H33" s="44" t="str">
        <f>P33&amp;$B$13&amp;"."&amp;Q33</f>
        <v>%I9.5</v>
      </c>
      <c r="M33" s="126"/>
      <c r="O33" t="s">
        <v>238</v>
      </c>
      <c r="P33" t="s">
        <v>96</v>
      </c>
      <c r="Q33">
        <v>5</v>
      </c>
      <c r="V33" s="6"/>
    </row>
    <row r="34" spans="1:22" x14ac:dyDescent="0.25">
      <c r="A34" s="129" t="s">
        <v>314</v>
      </c>
      <c r="B34" s="130"/>
      <c r="E34" s="123"/>
      <c r="F34" s="64" t="str">
        <f>$B$2&amp;"-"&amp;O34</f>
        <v>VIDIPC-SoftEvent_ACK[6]</v>
      </c>
      <c r="G34" s="167" t="s">
        <v>1</v>
      </c>
      <c r="H34" s="44" t="str">
        <f>P34&amp;$B$13&amp;"."&amp;Q34</f>
        <v>%I9.6</v>
      </c>
      <c r="M34" s="126"/>
      <c r="O34" t="s">
        <v>239</v>
      </c>
      <c r="P34" t="s">
        <v>96</v>
      </c>
      <c r="Q34">
        <v>6</v>
      </c>
      <c r="V34" s="6"/>
    </row>
    <row r="35" spans="1:22" ht="15.75" thickBot="1" x14ac:dyDescent="0.3">
      <c r="A35" s="129" t="s">
        <v>136</v>
      </c>
      <c r="B35" s="130"/>
      <c r="E35" s="135"/>
      <c r="F35" s="64" t="str">
        <f>$B$2&amp;"-"&amp;O35</f>
        <v>VIDIPC-SoftEvent_ACK[7]</v>
      </c>
      <c r="G35" s="167" t="s">
        <v>1</v>
      </c>
      <c r="H35" s="44" t="str">
        <f>P35&amp;$B$13&amp;"."&amp;Q35</f>
        <v>%I9.7</v>
      </c>
      <c r="M35" s="126"/>
      <c r="O35" t="s">
        <v>240</v>
      </c>
      <c r="P35" t="s">
        <v>96</v>
      </c>
      <c r="Q35">
        <v>7</v>
      </c>
      <c r="V35" s="6"/>
    </row>
    <row r="36" spans="1:22" x14ac:dyDescent="0.25">
      <c r="A36" s="129" t="s">
        <v>137</v>
      </c>
      <c r="B36" s="130"/>
      <c r="E36" s="176" t="s">
        <v>183</v>
      </c>
      <c r="F36" s="168" t="str">
        <f>$B$2&amp;"-"&amp;O36</f>
        <v>VIDIPC-Trigger_Camera</v>
      </c>
      <c r="G36" s="93" t="s">
        <v>1</v>
      </c>
      <c r="H36" s="169" t="str">
        <f>P36&amp;$B$14&amp;"."&amp;Q36</f>
        <v>%Q17.0</v>
      </c>
      <c r="M36" s="126"/>
      <c r="N36" s="105" t="s">
        <v>300</v>
      </c>
      <c r="O36" t="s">
        <v>265</v>
      </c>
      <c r="P36" t="s">
        <v>95</v>
      </c>
      <c r="Q36">
        <v>0</v>
      </c>
      <c r="V36" s="6"/>
    </row>
    <row r="37" spans="1:22" ht="15.75" thickBot="1" x14ac:dyDescent="0.3">
      <c r="A37" s="131" t="s">
        <v>138</v>
      </c>
      <c r="B37" s="132"/>
      <c r="E37" s="123"/>
      <c r="F37" s="64" t="str">
        <f>$B$2&amp;"-"&amp;O37</f>
        <v>VIDIPC-Inspection_Results_ACK</v>
      </c>
      <c r="G37" s="167" t="s">
        <v>1</v>
      </c>
      <c r="H37" s="44" t="str">
        <f>P37&amp;$B$14&amp;"."&amp;Q37</f>
        <v>%Q17.1</v>
      </c>
      <c r="M37" s="126"/>
      <c r="N37" s="106" t="s">
        <v>183</v>
      </c>
      <c r="O37" t="s">
        <v>266</v>
      </c>
      <c r="P37" t="s">
        <v>95</v>
      </c>
      <c r="Q37">
        <v>1</v>
      </c>
      <c r="V37" s="6"/>
    </row>
    <row r="38" spans="1:22" x14ac:dyDescent="0.25">
      <c r="E38" s="123"/>
      <c r="F38" s="64" t="str">
        <f>$B$2&amp;"-"&amp;O38</f>
        <v>VIDIPC-Clear_Exposure_Complete</v>
      </c>
      <c r="G38" s="167" t="s">
        <v>1</v>
      </c>
      <c r="H38" s="44" t="str">
        <f>P38&amp;$B$14&amp;"."&amp;Q38</f>
        <v>%Q17.2</v>
      </c>
      <c r="M38" s="126"/>
      <c r="O38" t="s">
        <v>321</v>
      </c>
      <c r="P38" t="s">
        <v>95</v>
      </c>
      <c r="Q38">
        <v>2</v>
      </c>
      <c r="V38" s="6"/>
    </row>
    <row r="39" spans="1:22" ht="15.75" thickBot="1" x14ac:dyDescent="0.3">
      <c r="A39" s="133"/>
      <c r="B39" s="133"/>
      <c r="C39" s="7"/>
      <c r="E39" s="135"/>
      <c r="F39" s="75" t="str">
        <f>$B$2&amp;"-"&amp;O39</f>
        <v>VIDIPC-Set_User_Data</v>
      </c>
      <c r="G39" s="170" t="s">
        <v>1</v>
      </c>
      <c r="H39" s="171" t="str">
        <f>P39&amp;$B$14&amp;"."&amp;Q39</f>
        <v>%Q17.3</v>
      </c>
      <c r="M39" s="126"/>
      <c r="O39" t="s">
        <v>324</v>
      </c>
      <c r="P39" t="s">
        <v>95</v>
      </c>
      <c r="Q39">
        <v>3</v>
      </c>
      <c r="V39" s="6"/>
    </row>
    <row r="40" spans="1:22" x14ac:dyDescent="0.25">
      <c r="A40" s="134"/>
      <c r="B40" s="134"/>
      <c r="C40" s="7"/>
      <c r="E40" s="176" t="s">
        <v>268</v>
      </c>
      <c r="F40" s="168" t="str">
        <f>$B$2&amp;"-"&amp;O40</f>
        <v>VIDIPC-Trigger_Ready</v>
      </c>
      <c r="G40" s="181" t="s">
        <v>1</v>
      </c>
      <c r="H40" s="169" t="str">
        <f>P40&amp;$B$15&amp;"."&amp;Q40</f>
        <v>%I17.0</v>
      </c>
      <c r="M40" s="126"/>
      <c r="N40" s="106" t="s">
        <v>184</v>
      </c>
      <c r="O40" t="s">
        <v>185</v>
      </c>
      <c r="P40" t="s">
        <v>96</v>
      </c>
      <c r="Q40" s="6">
        <v>0</v>
      </c>
      <c r="V40" s="6"/>
    </row>
    <row r="41" spans="1:22" x14ac:dyDescent="0.25">
      <c r="A41" s="134"/>
      <c r="B41" s="134"/>
      <c r="C41" s="7"/>
      <c r="E41" s="123"/>
      <c r="F41" s="64" t="str">
        <f>$B$2&amp;"-"&amp;O41</f>
        <v>VIDIPC-Trigger_ACK</v>
      </c>
      <c r="G41" s="66" t="s">
        <v>1</v>
      </c>
      <c r="H41" s="44" t="str">
        <f>P41&amp;$B$15&amp;"."&amp;Q41</f>
        <v>%I17.1</v>
      </c>
      <c r="M41" s="126"/>
      <c r="N41" s="106"/>
      <c r="O41" t="s">
        <v>186</v>
      </c>
      <c r="P41" t="s">
        <v>96</v>
      </c>
      <c r="Q41" s="6">
        <v>1</v>
      </c>
      <c r="V41" s="6"/>
    </row>
    <row r="42" spans="1:22" x14ac:dyDescent="0.25">
      <c r="A42" s="134"/>
      <c r="B42" s="134"/>
      <c r="C42" s="7"/>
      <c r="E42" s="123"/>
      <c r="F42" s="64" t="str">
        <f>$B$2&amp;"-"&amp;O42</f>
        <v>VIDIPC-Acquisition_Error</v>
      </c>
      <c r="G42" s="66" t="s">
        <v>1</v>
      </c>
      <c r="H42" s="44" t="str">
        <f>P42&amp;$B$15&amp;"."&amp;Q42</f>
        <v>%I17.2</v>
      </c>
      <c r="M42" s="126"/>
      <c r="N42" s="106"/>
      <c r="O42" t="s">
        <v>187</v>
      </c>
      <c r="P42" t="s">
        <v>96</v>
      </c>
      <c r="Q42" s="6">
        <v>2</v>
      </c>
      <c r="V42" s="6"/>
    </row>
    <row r="43" spans="1:22" x14ac:dyDescent="0.25">
      <c r="A43" s="134"/>
      <c r="B43" s="134"/>
      <c r="C43" s="7"/>
      <c r="E43" s="123"/>
      <c r="F43" s="64" t="str">
        <f>$B$2&amp;"-"&amp;O43</f>
        <v>VIDIPC-Exposure Complete</v>
      </c>
      <c r="G43" s="66" t="s">
        <v>1</v>
      </c>
      <c r="H43" s="44" t="str">
        <f>P43&amp;$B$15&amp;"."&amp;Q43</f>
        <v>%I17.3</v>
      </c>
      <c r="M43" s="126"/>
      <c r="O43" t="s">
        <v>301</v>
      </c>
      <c r="P43" t="s">
        <v>96</v>
      </c>
      <c r="Q43" s="6">
        <v>3</v>
      </c>
      <c r="S43" s="20"/>
      <c r="V43" s="6"/>
    </row>
    <row r="44" spans="1:22" x14ac:dyDescent="0.25">
      <c r="A44" s="7"/>
      <c r="B44" s="7"/>
      <c r="C44" s="7"/>
      <c r="E44" s="123"/>
      <c r="F44" s="64" t="str">
        <f>$B$2&amp;"-"&amp;O44</f>
        <v>VIDIPC-Inspection_Completed</v>
      </c>
      <c r="G44" s="66" t="s">
        <v>1</v>
      </c>
      <c r="H44" s="44" t="str">
        <f>P44&amp;$B$15&amp;"."&amp;Q44</f>
        <v>%I17.4</v>
      </c>
      <c r="M44" s="126"/>
      <c r="N44" s="106"/>
      <c r="O44" t="s">
        <v>188</v>
      </c>
      <c r="P44" t="s">
        <v>96</v>
      </c>
      <c r="Q44" s="6">
        <v>4</v>
      </c>
      <c r="V44" s="6"/>
    </row>
    <row r="45" spans="1:22" x14ac:dyDescent="0.25">
      <c r="A45" s="7"/>
      <c r="B45" s="7"/>
      <c r="C45" s="7"/>
      <c r="E45" s="123"/>
      <c r="F45" s="64" t="str">
        <f>$B$2&amp;"-"&amp;O45</f>
        <v>VIDIPC-Results_Valid</v>
      </c>
      <c r="G45" s="66" t="s">
        <v>1</v>
      </c>
      <c r="H45" s="44" t="str">
        <f>P45&amp;$B$15&amp;"."&amp;Q45</f>
        <v>%I17.5</v>
      </c>
      <c r="M45" s="126"/>
      <c r="N45" s="106"/>
      <c r="O45" t="s">
        <v>189</v>
      </c>
      <c r="P45" t="s">
        <v>96</v>
      </c>
      <c r="Q45" s="6">
        <v>5</v>
      </c>
      <c r="V45" s="6"/>
    </row>
    <row r="46" spans="1:22" x14ac:dyDescent="0.25">
      <c r="A46" s="7"/>
      <c r="B46" s="7"/>
      <c r="C46" s="7"/>
      <c r="E46" s="123"/>
      <c r="F46" s="64" t="str">
        <f>$B$2&amp;"-"&amp;O46</f>
        <v>VIDIPC-Inspection_Passed</v>
      </c>
      <c r="G46" s="66" t="s">
        <v>1</v>
      </c>
      <c r="H46" s="44" t="str">
        <f>P46&amp;$B$15&amp;"."&amp;Q46</f>
        <v>%I17.6</v>
      </c>
      <c r="M46" s="126"/>
      <c r="N46" s="106"/>
      <c r="O46" t="s">
        <v>190</v>
      </c>
      <c r="P46" t="s">
        <v>96</v>
      </c>
      <c r="Q46" s="6">
        <v>6</v>
      </c>
      <c r="S46" s="20"/>
      <c r="V46" s="6"/>
    </row>
    <row r="47" spans="1:22" x14ac:dyDescent="0.25">
      <c r="A47" s="7"/>
      <c r="B47" s="7"/>
      <c r="C47" s="7"/>
      <c r="E47" s="123"/>
      <c r="F47" s="64" t="str">
        <f>$B$2&amp;"-"&amp;O47</f>
        <v>VIDIPC-Results_Buffer_Overrun</v>
      </c>
      <c r="G47" s="66" t="s">
        <v>1</v>
      </c>
      <c r="H47" s="44" t="str">
        <f>P47&amp;$B$15&amp;"."&amp;Q47</f>
        <v>%I17.7</v>
      </c>
      <c r="M47" s="126"/>
      <c r="N47" s="106"/>
      <c r="O47" t="s">
        <v>191</v>
      </c>
      <c r="P47" t="s">
        <v>96</v>
      </c>
      <c r="Q47" s="6">
        <v>7</v>
      </c>
    </row>
    <row r="48" spans="1:22" ht="15.75" thickBot="1" x14ac:dyDescent="0.3">
      <c r="A48" s="2"/>
      <c r="B48" s="16"/>
      <c r="C48" s="2"/>
      <c r="E48" s="135"/>
      <c r="F48" s="75" t="str">
        <f>$B$2&amp;"-"&amp;O48</f>
        <v>VIDIPC-Set_User_Data_Ack</v>
      </c>
      <c r="G48" s="182" t="s">
        <v>1</v>
      </c>
      <c r="H48" s="171" t="str">
        <f>P48&amp;($B$15+1)&amp;"."&amp;Q48</f>
        <v>%I18.0</v>
      </c>
      <c r="M48" s="126"/>
      <c r="O48" t="s">
        <v>325</v>
      </c>
      <c r="P48" t="s">
        <v>96</v>
      </c>
      <c r="Q48" s="6">
        <v>0</v>
      </c>
      <c r="V48" s="6"/>
    </row>
    <row r="49" spans="1:22" ht="15.75" thickBot="1" x14ac:dyDescent="0.3">
      <c r="A49" s="2"/>
      <c r="B49" s="2"/>
      <c r="C49" s="2"/>
      <c r="E49" s="185" t="s">
        <v>309</v>
      </c>
      <c r="F49" s="189" t="str">
        <f>$B$2&amp;"-"&amp;O49</f>
        <v>VIDIPC-Acquisition_ID</v>
      </c>
      <c r="G49" s="190" t="s">
        <v>316</v>
      </c>
      <c r="H49" s="188" t="str">
        <f>P49&amp;$B$16&amp;"."&amp;Q49</f>
        <v>%IW19.0</v>
      </c>
      <c r="M49" s="126"/>
      <c r="N49" s="106"/>
      <c r="O49" t="s">
        <v>302</v>
      </c>
      <c r="P49" t="s">
        <v>97</v>
      </c>
      <c r="Q49" s="6">
        <v>0</v>
      </c>
      <c r="V49" s="6"/>
    </row>
    <row r="50" spans="1:22" ht="15.75" thickBot="1" x14ac:dyDescent="0.3">
      <c r="A50" s="2"/>
      <c r="B50" s="2"/>
      <c r="C50" s="2"/>
      <c r="E50" s="111" t="s">
        <v>269</v>
      </c>
      <c r="F50" s="64" t="str">
        <f>$B$2&amp;"-"&amp;O50</f>
        <v>VIDIPC-Inspected_Image_ID</v>
      </c>
      <c r="G50" s="191" t="s">
        <v>178</v>
      </c>
      <c r="H50" s="44" t="str">
        <f>P50&amp;$B$17</f>
        <v>%IW21</v>
      </c>
      <c r="M50" s="126"/>
      <c r="O50" t="s">
        <v>279</v>
      </c>
      <c r="P50" t="s">
        <v>97</v>
      </c>
      <c r="Q50" s="6"/>
      <c r="S50" s="20"/>
    </row>
    <row r="51" spans="1:22" ht="15.75" thickBot="1" x14ac:dyDescent="0.3">
      <c r="A51" s="2"/>
      <c r="B51" s="2"/>
      <c r="C51" s="2"/>
      <c r="E51" s="185" t="s">
        <v>270</v>
      </c>
      <c r="F51" s="189" t="str">
        <f>$B$2&amp;"-"&amp;O51</f>
        <v>VIDIPC-Inspection_Result_Code</v>
      </c>
      <c r="G51" s="190" t="s">
        <v>8</v>
      </c>
      <c r="H51" s="188" t="str">
        <f>P51&amp;$B$18</f>
        <v>%IW23</v>
      </c>
      <c r="M51" s="126"/>
      <c r="O51" t="s">
        <v>192</v>
      </c>
      <c r="P51" t="s">
        <v>97</v>
      </c>
      <c r="Q51" s="6"/>
      <c r="S51" s="20"/>
    </row>
    <row r="52" spans="1:22" ht="15.75" thickBot="1" x14ac:dyDescent="0.3">
      <c r="A52" s="2"/>
      <c r="B52" s="2"/>
      <c r="C52" s="2"/>
      <c r="E52" s="111" t="s">
        <v>298</v>
      </c>
      <c r="F52" s="64" t="str">
        <f>$B$2&amp;"-"&amp;O52</f>
        <v>VIDIPC-User_Data</v>
      </c>
      <c r="G52" s="191" t="s">
        <v>322</v>
      </c>
      <c r="H52" s="44" t="str">
        <f>P52&amp;$B$19</f>
        <v>%QD64</v>
      </c>
      <c r="M52" s="126"/>
      <c r="N52" s="104" t="s">
        <v>298</v>
      </c>
      <c r="O52" t="s">
        <v>303</v>
      </c>
      <c r="P52" t="s">
        <v>323</v>
      </c>
      <c r="S52" s="20"/>
    </row>
    <row r="53" spans="1:22" ht="15.75" thickBot="1" x14ac:dyDescent="0.3">
      <c r="A53" s="2"/>
      <c r="B53" s="2"/>
      <c r="C53" s="2"/>
      <c r="E53" s="185" t="s">
        <v>267</v>
      </c>
      <c r="F53" s="189" t="str">
        <f>$B$2&amp;"-"&amp;O53</f>
        <v>VIDIPC-Inspection_Results</v>
      </c>
      <c r="G53" s="190" t="s">
        <v>317</v>
      </c>
      <c r="H53" s="192" t="str">
        <f>P53&amp;$B$20</f>
        <v>%ID68</v>
      </c>
      <c r="M53" s="126"/>
      <c r="N53" s="106" t="s">
        <v>267</v>
      </c>
      <c r="O53" t="s">
        <v>278</v>
      </c>
      <c r="P53" t="s">
        <v>283</v>
      </c>
    </row>
    <row r="54" spans="1:22" x14ac:dyDescent="0.25">
      <c r="A54" s="2"/>
      <c r="B54" s="2"/>
      <c r="C54" s="2"/>
      <c r="M54" s="126"/>
    </row>
    <row r="55" spans="1:22" x14ac:dyDescent="0.25">
      <c r="A55" s="2"/>
      <c r="B55" s="2"/>
      <c r="C55" s="2"/>
      <c r="M55" s="126"/>
    </row>
    <row r="56" spans="1:22" x14ac:dyDescent="0.25">
      <c r="A56" s="2"/>
      <c r="B56" s="2"/>
      <c r="C56" s="2"/>
      <c r="M56" s="126"/>
    </row>
    <row r="57" spans="1:22" x14ac:dyDescent="0.25">
      <c r="A57" s="7"/>
      <c r="B57" s="7"/>
      <c r="C57" s="7"/>
      <c r="M57" s="126"/>
    </row>
    <row r="58" spans="1:22" x14ac:dyDescent="0.25">
      <c r="A58" s="7"/>
      <c r="B58" s="7"/>
      <c r="C58" s="7"/>
      <c r="D58" s="7"/>
      <c r="E58" s="2"/>
      <c r="F58" s="7"/>
      <c r="G58" s="7"/>
      <c r="H58" s="7"/>
      <c r="I58" s="7"/>
      <c r="M58" s="126"/>
    </row>
    <row r="59" spans="1:22" x14ac:dyDescent="0.25">
      <c r="A59" s="7"/>
      <c r="B59" s="7"/>
      <c r="C59" s="7"/>
      <c r="D59" s="7"/>
      <c r="E59" s="103"/>
      <c r="F59" s="7"/>
      <c r="G59" s="16"/>
      <c r="H59" s="29"/>
      <c r="I59" s="7"/>
      <c r="M59" s="126"/>
      <c r="N59" s="106"/>
    </row>
    <row r="60" spans="1:22" x14ac:dyDescent="0.25">
      <c r="D60" s="7"/>
      <c r="E60" s="103"/>
      <c r="F60" s="7"/>
      <c r="G60" s="16"/>
      <c r="H60" s="29"/>
      <c r="I60" s="7"/>
      <c r="M60" s="126"/>
    </row>
    <row r="61" spans="1:22" x14ac:dyDescent="0.25">
      <c r="D61" s="7"/>
      <c r="E61" s="103"/>
      <c r="F61" s="7"/>
      <c r="G61" s="16"/>
      <c r="H61" s="29"/>
      <c r="I61" s="7"/>
      <c r="M61" s="126"/>
    </row>
    <row r="62" spans="1:22" x14ac:dyDescent="0.25">
      <c r="D62" s="7"/>
      <c r="E62" s="103"/>
      <c r="F62" s="7"/>
      <c r="G62" s="16"/>
      <c r="H62" s="29"/>
      <c r="I62" s="7"/>
      <c r="M62" s="126"/>
    </row>
    <row r="63" spans="1:22" x14ac:dyDescent="0.25">
      <c r="D63" s="7"/>
      <c r="E63" s="103"/>
      <c r="F63" s="7"/>
      <c r="G63" s="16"/>
      <c r="H63" s="29"/>
      <c r="I63" s="7"/>
      <c r="M63" s="126"/>
    </row>
    <row r="64" spans="1:22" x14ac:dyDescent="0.25">
      <c r="D64" s="7"/>
      <c r="E64" s="103"/>
      <c r="F64" s="7"/>
      <c r="G64" s="16"/>
      <c r="H64" s="29"/>
      <c r="I64" s="7"/>
      <c r="M64" s="126"/>
    </row>
    <row r="65" spans="4:14" x14ac:dyDescent="0.25">
      <c r="D65" s="7"/>
      <c r="E65" s="103"/>
      <c r="F65" s="7"/>
      <c r="G65" s="16"/>
      <c r="H65" s="29"/>
      <c r="I65" s="7"/>
      <c r="M65" s="126"/>
    </row>
    <row r="66" spans="4:14" x14ac:dyDescent="0.25">
      <c r="D66" s="7"/>
      <c r="E66" s="103"/>
      <c r="F66" s="7"/>
      <c r="G66" s="16"/>
      <c r="H66" s="29"/>
      <c r="I66" s="7"/>
      <c r="M66" s="126"/>
    </row>
    <row r="67" spans="4:14" x14ac:dyDescent="0.25">
      <c r="D67" s="7"/>
      <c r="E67" s="103"/>
      <c r="F67" s="7"/>
      <c r="G67" s="16"/>
      <c r="H67" s="29"/>
      <c r="I67" s="7"/>
      <c r="M67" s="126"/>
      <c r="N67" s="106"/>
    </row>
    <row r="68" spans="4:14" x14ac:dyDescent="0.25">
      <c r="D68" s="7"/>
      <c r="E68" s="103"/>
      <c r="F68" s="7"/>
      <c r="G68" s="16"/>
      <c r="H68" s="29"/>
      <c r="I68" s="7"/>
      <c r="M68" s="126"/>
    </row>
    <row r="69" spans="4:14" x14ac:dyDescent="0.25">
      <c r="D69" s="7"/>
      <c r="E69" s="103"/>
      <c r="F69" s="43"/>
      <c r="G69" s="16"/>
      <c r="H69" s="29"/>
      <c r="I69" s="7"/>
      <c r="M69" s="126"/>
    </row>
    <row r="70" spans="4:14" x14ac:dyDescent="0.25">
      <c r="D70" s="7"/>
      <c r="E70" s="103"/>
      <c r="F70" s="43"/>
      <c r="G70" s="16"/>
      <c r="H70" s="29"/>
      <c r="I70" s="7"/>
      <c r="M70" s="126"/>
    </row>
    <row r="71" spans="4:14" x14ac:dyDescent="0.25">
      <c r="D71" s="7"/>
      <c r="E71" s="103"/>
      <c r="F71" s="7"/>
      <c r="G71" s="16"/>
      <c r="H71" s="29"/>
      <c r="I71" s="7"/>
      <c r="M71" s="126"/>
    </row>
    <row r="72" spans="4:14" x14ac:dyDescent="0.25">
      <c r="D72" s="7"/>
      <c r="E72" s="103"/>
      <c r="F72" s="7"/>
      <c r="G72" s="16"/>
      <c r="H72" s="29"/>
      <c r="I72" s="7"/>
      <c r="M72" s="126"/>
    </row>
    <row r="73" spans="4:14" x14ac:dyDescent="0.25">
      <c r="D73" s="7"/>
      <c r="E73" s="103"/>
      <c r="F73" s="7"/>
      <c r="G73" s="16"/>
      <c r="H73" s="29"/>
      <c r="I73" s="7"/>
      <c r="M73" s="126"/>
    </row>
    <row r="74" spans="4:14" x14ac:dyDescent="0.25">
      <c r="D74" s="7"/>
      <c r="E74" s="103"/>
      <c r="F74" s="7"/>
      <c r="G74" s="16"/>
      <c r="H74" s="29"/>
      <c r="I74" s="7"/>
      <c r="M74" s="126"/>
    </row>
    <row r="75" spans="4:14" x14ac:dyDescent="0.25">
      <c r="D75" s="7"/>
      <c r="E75" s="103"/>
      <c r="F75" s="7"/>
      <c r="G75" s="16"/>
      <c r="H75" s="29"/>
      <c r="I75" s="7"/>
      <c r="M75" s="126"/>
      <c r="N75" s="106"/>
    </row>
    <row r="76" spans="4:14" x14ac:dyDescent="0.25">
      <c r="D76" s="7"/>
      <c r="E76" s="103"/>
      <c r="F76" s="7"/>
      <c r="G76" s="16"/>
      <c r="H76" s="29"/>
      <c r="I76" s="7"/>
      <c r="M76" s="39"/>
    </row>
    <row r="77" spans="4:14" x14ac:dyDescent="0.25">
      <c r="D77" s="7"/>
      <c r="E77" s="103"/>
      <c r="F77" s="7"/>
      <c r="G77" s="16"/>
      <c r="H77" s="29"/>
      <c r="I77" s="7"/>
    </row>
    <row r="78" spans="4:14" x14ac:dyDescent="0.25">
      <c r="D78" s="7"/>
      <c r="E78" s="103"/>
      <c r="F78" s="7"/>
      <c r="G78" s="16"/>
      <c r="H78" s="29"/>
      <c r="I78" s="7"/>
    </row>
    <row r="79" spans="4:14" x14ac:dyDescent="0.25">
      <c r="D79" s="7"/>
      <c r="E79" s="103"/>
      <c r="F79" s="7"/>
      <c r="G79" s="16"/>
      <c r="H79" s="29"/>
      <c r="I79" s="7"/>
    </row>
    <row r="80" spans="4:14" x14ac:dyDescent="0.25">
      <c r="D80" s="7"/>
      <c r="E80" s="103"/>
      <c r="F80" s="7"/>
      <c r="G80" s="16"/>
      <c r="H80" s="29"/>
      <c r="I80" s="7"/>
    </row>
    <row r="81" spans="4:22" x14ac:dyDescent="0.25">
      <c r="D81" s="7"/>
      <c r="E81" s="103"/>
      <c r="F81" s="7"/>
      <c r="G81" s="16"/>
      <c r="H81" s="29"/>
      <c r="I81" s="7"/>
    </row>
    <row r="82" spans="4:22" x14ac:dyDescent="0.25">
      <c r="D82" s="7"/>
      <c r="E82" s="103"/>
      <c r="F82" s="7"/>
      <c r="G82" s="16"/>
      <c r="H82" s="29"/>
      <c r="I82" s="7"/>
    </row>
    <row r="83" spans="4:22" x14ac:dyDescent="0.25">
      <c r="D83" s="7"/>
      <c r="E83" s="2"/>
      <c r="F83" s="7"/>
      <c r="G83" s="7"/>
      <c r="H83" s="7"/>
      <c r="I83" s="7"/>
    </row>
    <row r="84" spans="4:22" x14ac:dyDescent="0.25">
      <c r="S84" s="20"/>
    </row>
    <row r="85" spans="4:22" x14ac:dyDescent="0.25">
      <c r="S85" s="20"/>
    </row>
    <row r="87" spans="4:22" x14ac:dyDescent="0.25">
      <c r="S87" s="97"/>
      <c r="V87" s="6"/>
    </row>
    <row r="88" spans="4:22" x14ac:dyDescent="0.25">
      <c r="S88" s="97"/>
      <c r="V88" s="6"/>
    </row>
    <row r="89" spans="4:22" x14ac:dyDescent="0.25">
      <c r="S89" s="99"/>
      <c r="V89" s="6"/>
    </row>
    <row r="90" spans="4:22" x14ac:dyDescent="0.25">
      <c r="S90" s="97"/>
      <c r="V90" s="6"/>
    </row>
    <row r="91" spans="4:22" x14ac:dyDescent="0.25">
      <c r="S91" s="97"/>
      <c r="V91" s="6"/>
    </row>
    <row r="92" spans="4:22" x14ac:dyDescent="0.25">
      <c r="S92" s="97"/>
      <c r="V92" s="6"/>
    </row>
    <row r="93" spans="4:22" x14ac:dyDescent="0.25">
      <c r="S93" s="97"/>
      <c r="V93" s="6"/>
    </row>
    <row r="94" spans="4:22" x14ac:dyDescent="0.25">
      <c r="S94" s="97"/>
      <c r="V94" s="6"/>
    </row>
    <row r="95" spans="4:22" x14ac:dyDescent="0.25">
      <c r="S95" s="97"/>
      <c r="V95" s="6"/>
    </row>
    <row r="96" spans="4:22" x14ac:dyDescent="0.25">
      <c r="S96" s="97"/>
      <c r="V96" s="6"/>
    </row>
    <row r="97" spans="9:19" x14ac:dyDescent="0.25">
      <c r="S97" s="20"/>
    </row>
    <row r="98" spans="9:19" x14ac:dyDescent="0.25">
      <c r="I98" s="88"/>
    </row>
  </sheetData>
  <mergeCells count="26">
    <mergeCell ref="A42:B42"/>
    <mergeCell ref="A43:B43"/>
    <mergeCell ref="E5:E9"/>
    <mergeCell ref="E11:E18"/>
    <mergeCell ref="E19:E21"/>
    <mergeCell ref="E22:E25"/>
    <mergeCell ref="E28:E35"/>
    <mergeCell ref="E36:E39"/>
    <mergeCell ref="E40:E48"/>
    <mergeCell ref="M5:M75"/>
    <mergeCell ref="A31:B31"/>
    <mergeCell ref="A32:B32"/>
    <mergeCell ref="A33:B33"/>
    <mergeCell ref="A34:B34"/>
    <mergeCell ref="A35:B35"/>
    <mergeCell ref="A36:B36"/>
    <mergeCell ref="A37:B37"/>
    <mergeCell ref="A39:B39"/>
    <mergeCell ref="A40:B40"/>
    <mergeCell ref="A41:B41"/>
    <mergeCell ref="T3:W3"/>
    <mergeCell ref="A2:A3"/>
    <mergeCell ref="B2:B3"/>
    <mergeCell ref="E3:E4"/>
    <mergeCell ref="F3:H3"/>
    <mergeCell ref="N3:Q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FFE3-5C41-4E71-A672-8E51EE2C60C0}">
  <dimension ref="A1:W96"/>
  <sheetViews>
    <sheetView tabSelected="1" topLeftCell="D1" zoomScaleNormal="100" workbookViewId="0">
      <selection activeCell="I5" sqref="I5:I10"/>
    </sheetView>
  </sheetViews>
  <sheetFormatPr defaultRowHeight="15" x14ac:dyDescent="0.25"/>
  <cols>
    <col min="1" max="1" width="35" customWidth="1"/>
    <col min="2" max="2" width="37" customWidth="1"/>
    <col min="3" max="4" width="12.85546875" customWidth="1"/>
    <col min="5" max="5" width="30.7109375" style="58" customWidth="1"/>
    <col min="6" max="6" width="41.42578125" customWidth="1"/>
    <col min="7" max="8" width="10" customWidth="1"/>
    <col min="10" max="11" width="9.140625" customWidth="1"/>
    <col min="12" max="12" width="5.28515625" customWidth="1"/>
    <col min="13" max="13" width="45.7109375" customWidth="1"/>
    <col min="14" max="14" width="18.140625" customWidth="1"/>
    <col min="15" max="15" width="27.28515625" customWidth="1"/>
    <col min="18" max="18" width="32.28515625" customWidth="1"/>
    <col min="19" max="19" width="18.5703125" bestFit="1" customWidth="1"/>
    <col min="20" max="20" width="22.85546875" bestFit="1" customWidth="1"/>
    <col min="21" max="21" width="5.85546875" bestFit="1" customWidth="1"/>
    <col min="22" max="22" width="6.140625" customWidth="1"/>
  </cols>
  <sheetData>
    <row r="1" spans="1:23" ht="15.75" thickBot="1" x14ac:dyDescent="0.3"/>
    <row r="2" spans="1:23" ht="15.75" thickBot="1" x14ac:dyDescent="0.3">
      <c r="A2" s="113" t="s">
        <v>181</v>
      </c>
      <c r="B2" s="115" t="s">
        <v>280</v>
      </c>
    </row>
    <row r="3" spans="1:23" ht="15.75" thickBot="1" x14ac:dyDescent="0.3">
      <c r="A3" s="114"/>
      <c r="B3" s="116"/>
      <c r="E3" s="117"/>
      <c r="F3" s="119" t="s">
        <v>163</v>
      </c>
      <c r="G3" s="120"/>
      <c r="H3" s="121"/>
      <c r="I3" s="2"/>
      <c r="N3" s="112" t="s">
        <v>64</v>
      </c>
      <c r="O3" s="112"/>
      <c r="P3" s="112"/>
      <c r="Q3" s="112"/>
      <c r="T3" s="112"/>
      <c r="U3" s="112"/>
      <c r="V3" s="112"/>
      <c r="W3" s="112"/>
    </row>
    <row r="4" spans="1:23" ht="15.75" thickBot="1" x14ac:dyDescent="0.3">
      <c r="A4" s="16"/>
      <c r="B4" s="16"/>
      <c r="E4" s="118"/>
      <c r="F4" s="48" t="s">
        <v>89</v>
      </c>
      <c r="G4" s="53" t="s">
        <v>22</v>
      </c>
      <c r="H4" s="77" t="s">
        <v>90</v>
      </c>
      <c r="Q4" t="s">
        <v>100</v>
      </c>
    </row>
    <row r="5" spans="1:23" ht="15.75" x14ac:dyDescent="0.25">
      <c r="A5" s="68" t="s">
        <v>56</v>
      </c>
      <c r="B5" s="69" t="s">
        <v>57</v>
      </c>
      <c r="E5" s="122" t="s">
        <v>182</v>
      </c>
      <c r="F5" s="64" t="str">
        <f t="shared" ref="F5:F36" si="0">$B$2&amp;"-"&amp;O5</f>
        <v>VCProfiler-TriggerEnable</v>
      </c>
      <c r="G5" s="66" t="s">
        <v>1</v>
      </c>
      <c r="H5" s="8" t="str">
        <f>P5&amp;$B$6&amp;"."&amp;Q5</f>
        <v>%Q10.0</v>
      </c>
      <c r="M5" s="125" t="s">
        <v>132</v>
      </c>
      <c r="N5" s="20" t="s">
        <v>182</v>
      </c>
      <c r="O5" t="s">
        <v>0</v>
      </c>
      <c r="P5" t="s">
        <v>95</v>
      </c>
      <c r="Q5" s="6">
        <v>0</v>
      </c>
      <c r="S5" s="20"/>
      <c r="V5" s="6"/>
    </row>
    <row r="6" spans="1:23" x14ac:dyDescent="0.25">
      <c r="A6" s="61" t="s">
        <v>180</v>
      </c>
      <c r="B6" s="70">
        <v>10</v>
      </c>
      <c r="E6" s="123"/>
      <c r="F6" s="64" t="str">
        <f t="shared" si="0"/>
        <v>VCProfiler-BufferResultsEnable</v>
      </c>
      <c r="G6" s="66" t="s">
        <v>1</v>
      </c>
      <c r="H6" s="8" t="str">
        <f>P6&amp;$B$6&amp;"."&amp;Q6</f>
        <v>%Q10.1</v>
      </c>
      <c r="M6" s="126"/>
      <c r="N6" s="20"/>
      <c r="O6" t="s">
        <v>107</v>
      </c>
      <c r="P6" t="s">
        <v>95</v>
      </c>
      <c r="Q6" s="6">
        <v>1</v>
      </c>
      <c r="S6" s="20"/>
      <c r="V6" s="6"/>
    </row>
    <row r="7" spans="1:23" x14ac:dyDescent="0.25">
      <c r="A7" s="61" t="s">
        <v>193</v>
      </c>
      <c r="B7" s="71">
        <f>SUM(B6+2)</f>
        <v>12</v>
      </c>
      <c r="E7" s="123"/>
      <c r="F7" s="64" t="str">
        <f t="shared" si="0"/>
        <v>VCProfiler-ExecuteCommand</v>
      </c>
      <c r="G7" s="66" t="s">
        <v>1</v>
      </c>
      <c r="H7" s="8" t="str">
        <f>P7&amp;$B$6&amp;"."&amp;Q7</f>
        <v>%Q10.4</v>
      </c>
      <c r="M7" s="126"/>
      <c r="O7" t="s">
        <v>179</v>
      </c>
      <c r="P7" t="s">
        <v>95</v>
      </c>
      <c r="Q7">
        <v>4</v>
      </c>
    </row>
    <row r="8" spans="1:23" x14ac:dyDescent="0.25">
      <c r="A8" s="61" t="s">
        <v>195</v>
      </c>
      <c r="B8" s="71">
        <f>SUM(B7+2)</f>
        <v>14</v>
      </c>
      <c r="E8" s="124"/>
      <c r="F8" s="78" t="str">
        <f t="shared" si="0"/>
        <v>VCProfiler-ClearError</v>
      </c>
      <c r="G8" s="79" t="s">
        <v>1</v>
      </c>
      <c r="H8" s="26" t="str">
        <f>P8&amp;$B$6&amp;"."&amp;Q8</f>
        <v>%Q10.6</v>
      </c>
      <c r="M8" s="126"/>
      <c r="N8" s="20"/>
      <c r="O8" t="s">
        <v>173</v>
      </c>
      <c r="P8" t="s">
        <v>95</v>
      </c>
      <c r="Q8" s="6">
        <v>6</v>
      </c>
      <c r="S8" s="20"/>
      <c r="V8" s="6"/>
    </row>
    <row r="9" spans="1:23" x14ac:dyDescent="0.25">
      <c r="A9" s="61" t="s">
        <v>220</v>
      </c>
      <c r="B9" s="72">
        <v>19</v>
      </c>
      <c r="E9" s="54" t="s">
        <v>193</v>
      </c>
      <c r="F9" s="80" t="str">
        <f t="shared" si="0"/>
        <v>VCProfiler-Command ID</v>
      </c>
      <c r="G9" s="81" t="s">
        <v>8</v>
      </c>
      <c r="H9" s="38" t="str">
        <f>P9&amp;$B$7</f>
        <v>%QW12</v>
      </c>
      <c r="M9" s="126"/>
      <c r="N9" s="20" t="s">
        <v>193</v>
      </c>
      <c r="O9" t="s">
        <v>194</v>
      </c>
      <c r="P9" t="s">
        <v>127</v>
      </c>
      <c r="S9" s="20"/>
    </row>
    <row r="10" spans="1:23" x14ac:dyDescent="0.25">
      <c r="A10" s="61" t="s">
        <v>224</v>
      </c>
      <c r="B10" s="73">
        <f>SUM(B9+1)</f>
        <v>20</v>
      </c>
      <c r="E10" s="122" t="s">
        <v>195</v>
      </c>
      <c r="F10" s="64" t="str">
        <f t="shared" si="0"/>
        <v>VCProfiler-SoftEvent[0]</v>
      </c>
      <c r="G10" s="66" t="s">
        <v>1</v>
      </c>
      <c r="H10" s="8" t="str">
        <f>P10&amp;$B$8&amp;"."&amp;Q10</f>
        <v>%Q14.0</v>
      </c>
      <c r="M10" s="126"/>
      <c r="N10" s="20" t="s">
        <v>195</v>
      </c>
      <c r="O10" t="s">
        <v>153</v>
      </c>
      <c r="P10" t="s">
        <v>95</v>
      </c>
      <c r="Q10" s="6">
        <v>0</v>
      </c>
      <c r="S10" s="20"/>
      <c r="V10" s="6"/>
    </row>
    <row r="11" spans="1:23" x14ac:dyDescent="0.25">
      <c r="A11" s="61" t="s">
        <v>228</v>
      </c>
      <c r="B11" s="73">
        <f>SUM(B9+4)</f>
        <v>23</v>
      </c>
      <c r="E11" s="123"/>
      <c r="F11" s="64" t="str">
        <f t="shared" si="0"/>
        <v>VCProfiler-SoftEvent[1]</v>
      </c>
      <c r="G11" s="66" t="s">
        <v>1</v>
      </c>
      <c r="H11" s="8" t="str">
        <f t="shared" ref="H11:H15" si="1">P11&amp;$B$8&amp;"."&amp;Q11</f>
        <v>%Q14.1</v>
      </c>
      <c r="M11" s="126"/>
      <c r="O11" t="s">
        <v>154</v>
      </c>
      <c r="P11" t="s">
        <v>95</v>
      </c>
      <c r="Q11" s="6">
        <v>1</v>
      </c>
      <c r="V11" s="6"/>
    </row>
    <row r="12" spans="1:23" x14ac:dyDescent="0.25">
      <c r="A12" s="61" t="s">
        <v>230</v>
      </c>
      <c r="B12" s="73">
        <f>SUM(B9+6)</f>
        <v>25</v>
      </c>
      <c r="E12" s="123"/>
      <c r="F12" s="64" t="str">
        <f t="shared" si="0"/>
        <v>VCProfiler-SoftEvent[2]</v>
      </c>
      <c r="G12" s="66" t="s">
        <v>1</v>
      </c>
      <c r="H12" s="8" t="str">
        <f t="shared" si="1"/>
        <v>%Q14.2</v>
      </c>
      <c r="M12" s="126"/>
      <c r="O12" t="s">
        <v>155</v>
      </c>
      <c r="P12" t="s">
        <v>95</v>
      </c>
      <c r="Q12" s="6">
        <v>2</v>
      </c>
      <c r="V12" s="6"/>
    </row>
    <row r="13" spans="1:23" x14ac:dyDescent="0.25">
      <c r="A13" s="61" t="s">
        <v>232</v>
      </c>
      <c r="B13" s="73">
        <f>SUM(B9+8)</f>
        <v>27</v>
      </c>
      <c r="E13" s="123"/>
      <c r="F13" s="64" t="str">
        <f t="shared" si="0"/>
        <v>VCProfiler-SoftEvent[3]</v>
      </c>
      <c r="G13" s="66" t="s">
        <v>1</v>
      </c>
      <c r="H13" s="8" t="str">
        <f t="shared" si="1"/>
        <v>%Q14.3</v>
      </c>
      <c r="M13" s="126"/>
      <c r="O13" t="s">
        <v>156</v>
      </c>
      <c r="P13" t="s">
        <v>95</v>
      </c>
      <c r="Q13" s="6">
        <v>3</v>
      </c>
      <c r="V13" s="6"/>
    </row>
    <row r="14" spans="1:23" x14ac:dyDescent="0.25">
      <c r="A14" s="61" t="s">
        <v>183</v>
      </c>
      <c r="B14" s="72">
        <v>26</v>
      </c>
      <c r="E14" s="123"/>
      <c r="F14" s="64" t="str">
        <f t="shared" si="0"/>
        <v>VCProfiler-SoftEvent[4]</v>
      </c>
      <c r="G14" s="66" t="s">
        <v>1</v>
      </c>
      <c r="H14" s="8" t="str">
        <f t="shared" si="1"/>
        <v>%Q14.4</v>
      </c>
      <c r="M14" s="126"/>
      <c r="O14" t="s">
        <v>157</v>
      </c>
      <c r="P14" t="s">
        <v>95</v>
      </c>
      <c r="Q14" s="6">
        <v>4</v>
      </c>
      <c r="V14" s="6"/>
    </row>
    <row r="15" spans="1:23" x14ac:dyDescent="0.25">
      <c r="A15" s="61" t="s">
        <v>184</v>
      </c>
      <c r="B15" s="72">
        <v>35</v>
      </c>
      <c r="E15" s="123"/>
      <c r="F15" s="64" t="str">
        <f t="shared" si="0"/>
        <v>VCProfiler-SoftEvent[5]</v>
      </c>
      <c r="G15" s="66" t="s">
        <v>1</v>
      </c>
      <c r="H15" s="8" t="str">
        <f t="shared" si="1"/>
        <v>%Q14.5</v>
      </c>
      <c r="M15" s="126"/>
      <c r="O15" t="s">
        <v>158</v>
      </c>
      <c r="P15" t="s">
        <v>95</v>
      </c>
      <c r="Q15" s="6">
        <v>5</v>
      </c>
      <c r="V15" s="6"/>
    </row>
    <row r="16" spans="1:23" ht="15.75" thickBot="1" x14ac:dyDescent="0.3">
      <c r="A16" s="62" t="s">
        <v>267</v>
      </c>
      <c r="B16" s="74">
        <v>290</v>
      </c>
      <c r="E16" s="123"/>
      <c r="F16" s="65" t="str">
        <f t="shared" si="0"/>
        <v>VCProfiler-SoftEvent[6]</v>
      </c>
      <c r="G16" s="66" t="s">
        <v>1</v>
      </c>
      <c r="H16" s="8" t="str">
        <f>P16&amp;$B$8&amp;"."&amp;Q16</f>
        <v>%Q14.6</v>
      </c>
      <c r="M16" s="126"/>
      <c r="O16" t="s">
        <v>159</v>
      </c>
      <c r="P16" t="s">
        <v>95</v>
      </c>
      <c r="Q16" s="6">
        <v>6</v>
      </c>
      <c r="V16" s="6"/>
    </row>
    <row r="17" spans="1:22" ht="15.75" thickBot="1" x14ac:dyDescent="0.3">
      <c r="A17" s="63"/>
      <c r="B17" s="67"/>
      <c r="E17" s="123"/>
      <c r="F17" s="64" t="str">
        <f t="shared" si="0"/>
        <v>VCProfiler-SoftEvent[7]</v>
      </c>
      <c r="G17" s="66" t="s">
        <v>1</v>
      </c>
      <c r="H17" s="8" t="str">
        <f>P17&amp;$B$8&amp;"."&amp;Q17</f>
        <v>%Q14.7</v>
      </c>
      <c r="M17" s="126"/>
      <c r="O17" t="s">
        <v>160</v>
      </c>
      <c r="P17" t="s">
        <v>95</v>
      </c>
      <c r="Q17" s="6">
        <v>7</v>
      </c>
      <c r="V17" s="6"/>
    </row>
    <row r="18" spans="1:22" x14ac:dyDescent="0.25">
      <c r="A18" s="127" t="s">
        <v>140</v>
      </c>
      <c r="B18" s="128"/>
      <c r="E18" s="123"/>
      <c r="F18" s="64" t="str">
        <f t="shared" si="0"/>
        <v>VCProfiler-SoftEvent[8]</v>
      </c>
      <c r="G18" s="66" t="s">
        <v>1</v>
      </c>
      <c r="H18" s="8" t="str">
        <f>P18&amp;($B$8+1)&amp;"."&amp;Q18</f>
        <v>%Q15.0</v>
      </c>
      <c r="M18" s="126"/>
      <c r="O18" t="s">
        <v>196</v>
      </c>
      <c r="P18" t="s">
        <v>95</v>
      </c>
      <c r="Q18" s="6">
        <v>0</v>
      </c>
      <c r="V18" s="6"/>
    </row>
    <row r="19" spans="1:22" x14ac:dyDescent="0.25">
      <c r="A19" s="129" t="s">
        <v>134</v>
      </c>
      <c r="B19" s="130"/>
      <c r="E19" s="123"/>
      <c r="F19" s="64" t="str">
        <f t="shared" si="0"/>
        <v>VCProfiler-SoftEvent[9]</v>
      </c>
      <c r="G19" s="66" t="s">
        <v>1</v>
      </c>
      <c r="H19" s="8" t="str">
        <f t="shared" ref="H19:H25" si="2">P19&amp;($B$8+1)&amp;"."&amp;Q19</f>
        <v>%Q15.1</v>
      </c>
      <c r="M19" s="126"/>
      <c r="N19" s="20" t="s">
        <v>271</v>
      </c>
      <c r="O19" t="s">
        <v>197</v>
      </c>
      <c r="P19" t="s">
        <v>95</v>
      </c>
      <c r="Q19" s="6">
        <v>1</v>
      </c>
      <c r="V19" s="6"/>
    </row>
    <row r="20" spans="1:22" x14ac:dyDescent="0.25">
      <c r="A20" s="129" t="s">
        <v>281</v>
      </c>
      <c r="B20" s="130"/>
      <c r="E20" s="123"/>
      <c r="F20" s="64" t="str">
        <f t="shared" si="0"/>
        <v>VCProfiler-SoftEvent[10]</v>
      </c>
      <c r="G20" s="66" t="s">
        <v>1</v>
      </c>
      <c r="H20" s="8" t="str">
        <f t="shared" si="2"/>
        <v>%Q15.2</v>
      </c>
      <c r="M20" s="126"/>
      <c r="O20" t="s">
        <v>198</v>
      </c>
      <c r="P20" t="s">
        <v>95</v>
      </c>
      <c r="Q20" s="6">
        <v>2</v>
      </c>
      <c r="V20" s="6"/>
    </row>
    <row r="21" spans="1:22" x14ac:dyDescent="0.25">
      <c r="A21" s="129" t="s">
        <v>282</v>
      </c>
      <c r="B21" s="130"/>
      <c r="E21" s="123"/>
      <c r="F21" s="64" t="str">
        <f t="shared" si="0"/>
        <v>VCProfiler-SoftEvent[11]</v>
      </c>
      <c r="G21" s="66" t="s">
        <v>1</v>
      </c>
      <c r="H21" s="8" t="str">
        <f t="shared" si="2"/>
        <v>%Q15.3</v>
      </c>
      <c r="M21" s="126"/>
      <c r="O21" t="s">
        <v>199</v>
      </c>
      <c r="P21" t="s">
        <v>95</v>
      </c>
      <c r="Q21" s="6">
        <v>3</v>
      </c>
      <c r="V21" s="6"/>
    </row>
    <row r="22" spans="1:22" x14ac:dyDescent="0.25">
      <c r="A22" s="129" t="s">
        <v>136</v>
      </c>
      <c r="B22" s="130"/>
      <c r="E22" s="123"/>
      <c r="F22" s="65" t="str">
        <f t="shared" si="0"/>
        <v>VCProfiler-SoftEvent[12]</v>
      </c>
      <c r="G22" s="66" t="s">
        <v>1</v>
      </c>
      <c r="H22" s="8" t="str">
        <f t="shared" si="2"/>
        <v>%Q15.4</v>
      </c>
      <c r="M22" s="126"/>
      <c r="O22" t="s">
        <v>200</v>
      </c>
      <c r="P22" t="s">
        <v>95</v>
      </c>
      <c r="Q22" s="6">
        <v>4</v>
      </c>
      <c r="V22" s="6"/>
    </row>
    <row r="23" spans="1:22" x14ac:dyDescent="0.25">
      <c r="A23" s="129" t="s">
        <v>137</v>
      </c>
      <c r="B23" s="130"/>
      <c r="E23" s="123"/>
      <c r="F23" s="64" t="str">
        <f t="shared" si="0"/>
        <v>VCProfiler-SoftEvent[13]</v>
      </c>
      <c r="G23" s="66" t="s">
        <v>1</v>
      </c>
      <c r="H23" s="8" t="str">
        <f t="shared" si="2"/>
        <v>%Q15.5</v>
      </c>
      <c r="M23" s="126"/>
      <c r="O23" t="s">
        <v>201</v>
      </c>
      <c r="P23" t="s">
        <v>95</v>
      </c>
      <c r="Q23" s="6">
        <v>5</v>
      </c>
      <c r="V23" s="6"/>
    </row>
    <row r="24" spans="1:22" ht="15.75" thickBot="1" x14ac:dyDescent="0.3">
      <c r="A24" s="131" t="s">
        <v>138</v>
      </c>
      <c r="B24" s="132"/>
      <c r="E24" s="123"/>
      <c r="F24" s="64" t="str">
        <f t="shared" si="0"/>
        <v>VCProfiler-SoftEvent[14]</v>
      </c>
      <c r="G24" s="66" t="s">
        <v>1</v>
      </c>
      <c r="H24" s="8" t="str">
        <f t="shared" si="2"/>
        <v>%Q15.6</v>
      </c>
      <c r="M24" s="126"/>
      <c r="O24" t="s">
        <v>202</v>
      </c>
      <c r="P24" t="s">
        <v>95</v>
      </c>
      <c r="Q24" s="6">
        <v>6</v>
      </c>
      <c r="V24" s="6"/>
    </row>
    <row r="25" spans="1:22" ht="15.75" thickBot="1" x14ac:dyDescent="0.3">
      <c r="E25" s="123"/>
      <c r="F25" s="64" t="str">
        <f t="shared" si="0"/>
        <v>VCProfiler-SoftEvent[15]</v>
      </c>
      <c r="G25" s="66" t="s">
        <v>1</v>
      </c>
      <c r="H25" s="8" t="str">
        <f t="shared" si="2"/>
        <v>%Q15.7</v>
      </c>
      <c r="M25" s="126"/>
      <c r="O25" t="s">
        <v>203</v>
      </c>
      <c r="P25" t="s">
        <v>95</v>
      </c>
      <c r="Q25" s="6">
        <v>7</v>
      </c>
      <c r="V25" s="6"/>
    </row>
    <row r="26" spans="1:22" x14ac:dyDescent="0.25">
      <c r="A26" s="127" t="s">
        <v>285</v>
      </c>
      <c r="B26" s="128"/>
      <c r="E26" s="123"/>
      <c r="F26" s="64" t="str">
        <f t="shared" si="0"/>
        <v>VCProfiler-SoftEvent[16]</v>
      </c>
      <c r="G26" s="66" t="s">
        <v>1</v>
      </c>
      <c r="H26" s="8" t="str">
        <f>P26&amp;($B$8+2)&amp;"."&amp;Q26</f>
        <v>%Q16.0</v>
      </c>
      <c r="M26" s="126"/>
      <c r="O26" t="s">
        <v>204</v>
      </c>
      <c r="P26" t="s">
        <v>95</v>
      </c>
      <c r="Q26" s="6">
        <v>0</v>
      </c>
      <c r="V26" s="6"/>
    </row>
    <row r="27" spans="1:22" x14ac:dyDescent="0.25">
      <c r="A27" s="129" t="s">
        <v>286</v>
      </c>
      <c r="B27" s="130"/>
      <c r="E27" s="123"/>
      <c r="F27" s="64" t="str">
        <f t="shared" si="0"/>
        <v>VCProfiler-SoftEvent[17]</v>
      </c>
      <c r="G27" s="66" t="s">
        <v>1</v>
      </c>
      <c r="H27" s="8" t="str">
        <f t="shared" ref="H27:H33" si="3">P27&amp;($B$8+2)&amp;"."&amp;Q27</f>
        <v>%Q16.1</v>
      </c>
      <c r="M27" s="126"/>
      <c r="N27" s="20" t="s">
        <v>272</v>
      </c>
      <c r="O27" t="s">
        <v>205</v>
      </c>
      <c r="P27" t="s">
        <v>95</v>
      </c>
      <c r="Q27" s="6">
        <v>1</v>
      </c>
      <c r="V27" s="6"/>
    </row>
    <row r="28" spans="1:22" x14ac:dyDescent="0.25">
      <c r="A28" s="129" t="s">
        <v>136</v>
      </c>
      <c r="B28" s="130"/>
      <c r="E28" s="123"/>
      <c r="F28" s="64" t="str">
        <f t="shared" si="0"/>
        <v>VCProfiler-SoftEvent[18]</v>
      </c>
      <c r="G28" s="66" t="s">
        <v>1</v>
      </c>
      <c r="H28" s="8" t="str">
        <f t="shared" si="3"/>
        <v>%Q16.2</v>
      </c>
      <c r="M28" s="126"/>
      <c r="O28" t="s">
        <v>206</v>
      </c>
      <c r="P28" t="s">
        <v>95</v>
      </c>
      <c r="Q28" s="6">
        <v>2</v>
      </c>
      <c r="V28" s="6"/>
    </row>
    <row r="29" spans="1:22" x14ac:dyDescent="0.25">
      <c r="A29" s="129" t="s">
        <v>287</v>
      </c>
      <c r="B29" s="130"/>
      <c r="E29" s="123"/>
      <c r="F29" s="64" t="str">
        <f t="shared" si="0"/>
        <v>VCProfiler-SoftEvent[19]</v>
      </c>
      <c r="G29" s="66" t="s">
        <v>1</v>
      </c>
      <c r="H29" s="8" t="str">
        <f t="shared" si="3"/>
        <v>%Q16.3</v>
      </c>
      <c r="M29" s="126"/>
      <c r="O29" t="s">
        <v>207</v>
      </c>
      <c r="P29" t="s">
        <v>95</v>
      </c>
      <c r="Q29" s="6">
        <v>3</v>
      </c>
      <c r="V29" s="6"/>
    </row>
    <row r="30" spans="1:22" ht="15.75" thickBot="1" x14ac:dyDescent="0.3">
      <c r="A30" s="131" t="s">
        <v>288</v>
      </c>
      <c r="B30" s="132"/>
      <c r="E30" s="123"/>
      <c r="F30" s="64" t="str">
        <f t="shared" si="0"/>
        <v>VCProfiler-SoftEvent[20]</v>
      </c>
      <c r="G30" s="66" t="s">
        <v>1</v>
      </c>
      <c r="H30" s="8" t="str">
        <f t="shared" si="3"/>
        <v>%Q16.4</v>
      </c>
      <c r="M30" s="126"/>
      <c r="O30" t="s">
        <v>208</v>
      </c>
      <c r="P30" t="s">
        <v>95</v>
      </c>
      <c r="Q30" s="6">
        <v>4</v>
      </c>
      <c r="V30" s="6"/>
    </row>
    <row r="31" spans="1:22" x14ac:dyDescent="0.25">
      <c r="E31" s="123"/>
      <c r="F31" s="64" t="str">
        <f t="shared" si="0"/>
        <v>VCProfiler-SoftEvent[21]</v>
      </c>
      <c r="G31" s="66" t="s">
        <v>1</v>
      </c>
      <c r="H31" s="8" t="str">
        <f t="shared" si="3"/>
        <v>%Q16.5</v>
      </c>
      <c r="M31" s="126"/>
      <c r="O31" t="s">
        <v>209</v>
      </c>
      <c r="P31" t="s">
        <v>95</v>
      </c>
      <c r="Q31" s="6">
        <v>5</v>
      </c>
      <c r="V31" s="6"/>
    </row>
    <row r="32" spans="1:22" x14ac:dyDescent="0.25">
      <c r="A32" t="s">
        <v>289</v>
      </c>
      <c r="E32" s="123"/>
      <c r="F32" s="64" t="str">
        <f t="shared" si="0"/>
        <v>VCProfiler-SoftEvent[22]</v>
      </c>
      <c r="G32" s="66" t="s">
        <v>1</v>
      </c>
      <c r="H32" s="8" t="str">
        <f t="shared" si="3"/>
        <v>%Q16.6</v>
      </c>
      <c r="M32" s="126"/>
      <c r="O32" t="s">
        <v>210</v>
      </c>
      <c r="P32" t="s">
        <v>95</v>
      </c>
      <c r="Q32" s="6">
        <v>6</v>
      </c>
      <c r="V32" s="6"/>
    </row>
    <row r="33" spans="1:22" ht="15.75" thickBot="1" x14ac:dyDescent="0.3">
      <c r="E33" s="123"/>
      <c r="F33" s="65" t="str">
        <f t="shared" si="0"/>
        <v>VCProfiler-SoftEvent[23]</v>
      </c>
      <c r="G33" s="66" t="s">
        <v>1</v>
      </c>
      <c r="H33" s="8" t="str">
        <f t="shared" si="3"/>
        <v>%Q16.7</v>
      </c>
      <c r="M33" s="126"/>
      <c r="O33" t="s">
        <v>211</v>
      </c>
      <c r="P33" t="s">
        <v>95</v>
      </c>
      <c r="Q33" s="6">
        <v>7</v>
      </c>
      <c r="V33" s="6"/>
    </row>
    <row r="34" spans="1:22" x14ac:dyDescent="0.25">
      <c r="A34" s="86" t="str">
        <f>F5</f>
        <v>VCProfiler-TriggerEnable</v>
      </c>
      <c r="B34" s="93" t="str">
        <f>H5</f>
        <v>%Q10.0</v>
      </c>
      <c r="C34" s="89" t="s">
        <v>1</v>
      </c>
      <c r="E34" s="123"/>
      <c r="F34" s="65" t="str">
        <f t="shared" si="0"/>
        <v>VCProfiler-SoftEvent[24]</v>
      </c>
      <c r="G34" s="66" t="s">
        <v>1</v>
      </c>
      <c r="H34" s="8" t="str">
        <f>P34&amp;($B$8+3)&amp;"."&amp;Q34</f>
        <v>%Q17.0</v>
      </c>
      <c r="M34" s="126"/>
      <c r="O34" t="s">
        <v>212</v>
      </c>
      <c r="P34" t="s">
        <v>95</v>
      </c>
      <c r="Q34" s="6">
        <v>0</v>
      </c>
      <c r="V34" s="6"/>
    </row>
    <row r="35" spans="1:22" x14ac:dyDescent="0.25">
      <c r="A35" s="87" t="str">
        <f>F85</f>
        <v>VCProfiler-Trigger_Ready</v>
      </c>
      <c r="B35" s="94" t="str">
        <f>H85</f>
        <v>%I35.0</v>
      </c>
      <c r="C35" s="90" t="s">
        <v>1</v>
      </c>
      <c r="E35" s="123"/>
      <c r="F35" s="64" t="str">
        <f t="shared" si="0"/>
        <v>VCProfiler-SoftEvent[25]</v>
      </c>
      <c r="G35" s="66" t="s">
        <v>1</v>
      </c>
      <c r="H35" s="8" t="str">
        <f t="shared" ref="H35:H41" si="4">P35&amp;($B$8+3)&amp;"."&amp;Q35</f>
        <v>%Q17.1</v>
      </c>
      <c r="M35" s="126"/>
      <c r="N35" s="20" t="s">
        <v>273</v>
      </c>
      <c r="O35" t="s">
        <v>213</v>
      </c>
      <c r="P35" t="s">
        <v>95</v>
      </c>
      <c r="Q35" s="6">
        <v>1</v>
      </c>
      <c r="V35" s="6"/>
    </row>
    <row r="36" spans="1:22" x14ac:dyDescent="0.25">
      <c r="A36" s="87" t="str">
        <f>F42</f>
        <v>VCProfiler-System_Ready</v>
      </c>
      <c r="B36" s="94" t="str">
        <f>H42</f>
        <v>%I19.0</v>
      </c>
      <c r="C36" s="90" t="str">
        <f>G42</f>
        <v>Bool</v>
      </c>
      <c r="E36" s="123"/>
      <c r="F36" s="64" t="str">
        <f t="shared" si="0"/>
        <v>VCProfiler-SoftEvent[26]</v>
      </c>
      <c r="G36" s="66" t="s">
        <v>1</v>
      </c>
      <c r="H36" s="8" t="str">
        <f t="shared" si="4"/>
        <v>%Q17.2</v>
      </c>
      <c r="M36" s="126"/>
      <c r="O36" t="s">
        <v>214</v>
      </c>
      <c r="P36" t="s">
        <v>95</v>
      </c>
      <c r="Q36" s="6">
        <v>2</v>
      </c>
      <c r="V36" s="6"/>
    </row>
    <row r="37" spans="1:22" x14ac:dyDescent="0.25">
      <c r="A37" s="87" t="str">
        <f>F43</f>
        <v>VCProfiler-Processing_Enabled</v>
      </c>
      <c r="B37" s="94" t="str">
        <f>H43</f>
        <v>%I19.6</v>
      </c>
      <c r="C37" s="90" t="str">
        <f>G43</f>
        <v>Bool</v>
      </c>
      <c r="E37" s="123"/>
      <c r="F37" s="64" t="str">
        <f t="shared" ref="F37:F68" si="5">$B$2&amp;"-"&amp;O37</f>
        <v>VCProfiler-SoftEvent[27]</v>
      </c>
      <c r="G37" s="66" t="s">
        <v>1</v>
      </c>
      <c r="H37" s="8" t="str">
        <f t="shared" si="4"/>
        <v>%Q17.3</v>
      </c>
      <c r="M37" s="126"/>
      <c r="O37" t="s">
        <v>215</v>
      </c>
      <c r="P37" t="s">
        <v>95</v>
      </c>
      <c r="Q37" s="6">
        <v>3</v>
      </c>
      <c r="V37" s="6"/>
    </row>
    <row r="38" spans="1:22" x14ac:dyDescent="0.25">
      <c r="A38" s="87" t="str">
        <f>F44</f>
        <v>VCProfiler-Run_Mode</v>
      </c>
      <c r="B38" s="94" t="str">
        <f>H44</f>
        <v>%I19.7</v>
      </c>
      <c r="C38" s="90" t="str">
        <f>G44</f>
        <v>Bool</v>
      </c>
      <c r="E38" s="123"/>
      <c r="F38" s="64" t="str">
        <f t="shared" si="5"/>
        <v>VCProfiler-SoftEvent[28]</v>
      </c>
      <c r="G38" s="66" t="s">
        <v>1</v>
      </c>
      <c r="H38" s="8" t="str">
        <f t="shared" si="4"/>
        <v>%Q17.4</v>
      </c>
      <c r="M38" s="126"/>
      <c r="O38" t="s">
        <v>216</v>
      </c>
      <c r="P38" t="s">
        <v>95</v>
      </c>
      <c r="Q38" s="6">
        <v>4</v>
      </c>
      <c r="V38" s="6"/>
    </row>
    <row r="39" spans="1:22" x14ac:dyDescent="0.25">
      <c r="A39" s="87" t="str">
        <f>F83</f>
        <v>VCProfiler-Trigger_Camera</v>
      </c>
      <c r="B39" s="94" t="str">
        <f>H83</f>
        <v>%Q26.0</v>
      </c>
      <c r="C39" s="90" t="str">
        <f>G83</f>
        <v>Bool</v>
      </c>
      <c r="E39" s="123"/>
      <c r="F39" s="64" t="str">
        <f t="shared" si="5"/>
        <v>VCProfiler-SoftEvent[29]</v>
      </c>
      <c r="G39" s="66" t="s">
        <v>1</v>
      </c>
      <c r="H39" s="8" t="str">
        <f t="shared" si="4"/>
        <v>%Q17.5</v>
      </c>
      <c r="M39" s="126"/>
      <c r="O39" t="s">
        <v>217</v>
      </c>
      <c r="P39" t="s">
        <v>95</v>
      </c>
      <c r="Q39" s="6">
        <v>5</v>
      </c>
      <c r="V39" s="6"/>
    </row>
    <row r="40" spans="1:22" x14ac:dyDescent="0.25">
      <c r="A40" s="87" t="str">
        <f>F86</f>
        <v>VCProfiler-Trigger_ACK</v>
      </c>
      <c r="B40" s="94" t="str">
        <f>H86</f>
        <v>%I35.1</v>
      </c>
      <c r="C40" s="90" t="str">
        <f>G86</f>
        <v>Bool</v>
      </c>
      <c r="E40" s="123"/>
      <c r="F40" s="64" t="str">
        <f t="shared" si="5"/>
        <v>VCProfiler-SoftEvent[30]</v>
      </c>
      <c r="G40" s="66" t="s">
        <v>1</v>
      </c>
      <c r="H40" s="8" t="str">
        <f t="shared" si="4"/>
        <v>%Q17.6</v>
      </c>
      <c r="M40" s="126"/>
      <c r="O40" t="s">
        <v>218</v>
      </c>
      <c r="P40" t="s">
        <v>95</v>
      </c>
      <c r="Q40" s="6">
        <v>6</v>
      </c>
      <c r="V40" s="6"/>
    </row>
    <row r="41" spans="1:22" x14ac:dyDescent="0.25">
      <c r="A41" s="87" t="str">
        <f>F88</f>
        <v>VCProfiler-Inspection_Completed</v>
      </c>
      <c r="B41" s="94" t="str">
        <f>H88</f>
        <v>%I35.4</v>
      </c>
      <c r="C41" s="90" t="str">
        <f>G88</f>
        <v>Bool</v>
      </c>
      <c r="E41" s="124"/>
      <c r="F41" s="78" t="str">
        <f t="shared" si="5"/>
        <v>VCProfiler-SoftEvent[31]</v>
      </c>
      <c r="G41" s="79" t="s">
        <v>1</v>
      </c>
      <c r="H41" s="26" t="str">
        <f t="shared" si="4"/>
        <v>%Q17.7</v>
      </c>
      <c r="M41" s="126"/>
      <c r="O41" t="s">
        <v>219</v>
      </c>
      <c r="P41" t="s">
        <v>95</v>
      </c>
      <c r="Q41" s="6">
        <v>7</v>
      </c>
      <c r="V41" s="6"/>
    </row>
    <row r="42" spans="1:22" ht="15.75" thickBot="1" x14ac:dyDescent="0.3">
      <c r="A42" s="92" t="str">
        <f>F90</f>
        <v>VCProfiler-Inspection_Passed</v>
      </c>
      <c r="B42" s="95" t="str">
        <f>H90</f>
        <v>%I35.6</v>
      </c>
      <c r="C42" s="91" t="str">
        <f>G90</f>
        <v>Bool</v>
      </c>
      <c r="E42" s="122" t="s">
        <v>220</v>
      </c>
      <c r="F42" s="64" t="str">
        <f t="shared" si="5"/>
        <v>VCProfiler-System_Ready</v>
      </c>
      <c r="G42" s="66" t="s">
        <v>1</v>
      </c>
      <c r="H42" s="8" t="str">
        <f>P42&amp;$B$9&amp;"."&amp;Q42</f>
        <v>%I19.0</v>
      </c>
      <c r="M42" s="126"/>
      <c r="O42" t="s">
        <v>221</v>
      </c>
      <c r="P42" t="s">
        <v>96</v>
      </c>
      <c r="Q42" s="6">
        <v>0</v>
      </c>
      <c r="V42" s="6"/>
    </row>
    <row r="43" spans="1:22" x14ac:dyDescent="0.25">
      <c r="E43" s="123"/>
      <c r="F43" s="64" t="str">
        <f t="shared" si="5"/>
        <v>VCProfiler-Processing_Enabled</v>
      </c>
      <c r="G43" s="66" t="s">
        <v>1</v>
      </c>
      <c r="H43" s="8" t="str">
        <f t="shared" ref="H43:H44" si="6">P43&amp;$B$9&amp;"."&amp;Q43</f>
        <v>%I19.6</v>
      </c>
      <c r="M43" s="126"/>
      <c r="N43" s="20" t="s">
        <v>220</v>
      </c>
      <c r="O43" t="s">
        <v>222</v>
      </c>
      <c r="P43" t="s">
        <v>96</v>
      </c>
      <c r="Q43" s="6">
        <v>6</v>
      </c>
      <c r="S43" s="20"/>
      <c r="V43" s="6"/>
    </row>
    <row r="44" spans="1:22" x14ac:dyDescent="0.25">
      <c r="A44" t="s">
        <v>291</v>
      </c>
      <c r="E44" s="124"/>
      <c r="F44" s="78" t="str">
        <f t="shared" si="5"/>
        <v>VCProfiler-Run_Mode</v>
      </c>
      <c r="G44" s="79" t="s">
        <v>1</v>
      </c>
      <c r="H44" s="26" t="str">
        <f t="shared" si="6"/>
        <v>%I19.7</v>
      </c>
      <c r="M44" s="126"/>
      <c r="O44" t="s">
        <v>223</v>
      </c>
      <c r="P44" t="s">
        <v>96</v>
      </c>
      <c r="Q44" s="6">
        <v>7</v>
      </c>
      <c r="V44" s="6"/>
    </row>
    <row r="45" spans="1:22" x14ac:dyDescent="0.25">
      <c r="E45" s="122" t="s">
        <v>224</v>
      </c>
      <c r="F45" s="65" t="str">
        <f t="shared" si="5"/>
        <v>VCProfiler-Command_Executing</v>
      </c>
      <c r="G45" s="66" t="s">
        <v>1</v>
      </c>
      <c r="H45" s="44" t="str">
        <f>P45&amp;$B$10&amp;"."&amp;Q45</f>
        <v>%I20.4</v>
      </c>
      <c r="M45" s="126"/>
      <c r="O45" t="s">
        <v>225</v>
      </c>
      <c r="P45" t="s">
        <v>96</v>
      </c>
      <c r="Q45" s="6">
        <v>4</v>
      </c>
      <c r="V45" s="6"/>
    </row>
    <row r="46" spans="1:22" x14ac:dyDescent="0.25">
      <c r="E46" s="123"/>
      <c r="F46" s="65" t="str">
        <f t="shared" si="5"/>
        <v>VCProfiler-Command_Completetd</v>
      </c>
      <c r="G46" s="66" t="s">
        <v>1</v>
      </c>
      <c r="H46" s="44" t="str">
        <f t="shared" ref="H46:H48" si="7">P46&amp;$B$10&amp;"."&amp;Q46</f>
        <v>%I20.5</v>
      </c>
      <c r="M46" s="126"/>
      <c r="N46" s="20" t="s">
        <v>224</v>
      </c>
      <c r="O46" t="s">
        <v>226</v>
      </c>
      <c r="P46" t="s">
        <v>96</v>
      </c>
      <c r="Q46">
        <v>5</v>
      </c>
      <c r="S46" s="20"/>
      <c r="V46" s="6"/>
    </row>
    <row r="47" spans="1:22" x14ac:dyDescent="0.25">
      <c r="E47" s="123"/>
      <c r="F47" s="65" t="str">
        <f t="shared" si="5"/>
        <v>VCProfiler-Command_Failed</v>
      </c>
      <c r="G47" s="66" t="s">
        <v>1</v>
      </c>
      <c r="H47" s="44" t="str">
        <f t="shared" si="7"/>
        <v>%I20.6</v>
      </c>
      <c r="M47" s="126"/>
      <c r="O47" t="s">
        <v>227</v>
      </c>
      <c r="P47" t="s">
        <v>96</v>
      </c>
      <c r="Q47" s="6">
        <v>6</v>
      </c>
    </row>
    <row r="48" spans="1:22" x14ac:dyDescent="0.25">
      <c r="E48" s="124"/>
      <c r="F48" s="82" t="str">
        <f t="shared" si="5"/>
        <v>VCProfiler-Error</v>
      </c>
      <c r="G48" s="79" t="s">
        <v>1</v>
      </c>
      <c r="H48" s="47" t="str">
        <f t="shared" si="7"/>
        <v>%I20.7</v>
      </c>
      <c r="M48" s="126"/>
      <c r="O48" t="s">
        <v>174</v>
      </c>
      <c r="P48" t="s">
        <v>96</v>
      </c>
      <c r="Q48" s="6">
        <v>7</v>
      </c>
      <c r="V48" s="6"/>
    </row>
    <row r="49" spans="5:22" x14ac:dyDescent="0.25">
      <c r="E49" s="54" t="s">
        <v>228</v>
      </c>
      <c r="F49" s="83" t="str">
        <f t="shared" si="5"/>
        <v>VCProfiler-Command_Result_Code</v>
      </c>
      <c r="G49" s="81" t="s">
        <v>178</v>
      </c>
      <c r="H49" s="84" t="str">
        <f>P49&amp;$B$11</f>
        <v>%IW23</v>
      </c>
      <c r="M49" s="126"/>
      <c r="N49" s="20" t="s">
        <v>228</v>
      </c>
      <c r="O49" t="s">
        <v>229</v>
      </c>
      <c r="P49" t="s">
        <v>97</v>
      </c>
      <c r="V49" s="6"/>
    </row>
    <row r="50" spans="5:22" x14ac:dyDescent="0.25">
      <c r="E50" s="54" t="s">
        <v>230</v>
      </c>
      <c r="F50" s="83" t="str">
        <f t="shared" si="5"/>
        <v>VCProfiler-Error_ID</v>
      </c>
      <c r="G50" s="81" t="s">
        <v>178</v>
      </c>
      <c r="H50" s="84" t="str">
        <f>P50&amp;$B$12</f>
        <v>%IW25</v>
      </c>
      <c r="M50" s="126"/>
      <c r="N50" s="20" t="s">
        <v>230</v>
      </c>
      <c r="O50" t="s">
        <v>231</v>
      </c>
      <c r="P50" t="s">
        <v>97</v>
      </c>
      <c r="S50" s="20"/>
    </row>
    <row r="51" spans="5:22" x14ac:dyDescent="0.25">
      <c r="E51" s="122" t="s">
        <v>232</v>
      </c>
      <c r="F51" s="65" t="str">
        <f t="shared" si="5"/>
        <v>VCProfiler-SoftEvent_ACK[0]</v>
      </c>
      <c r="G51" s="66" t="s">
        <v>1</v>
      </c>
      <c r="H51" s="44" t="str">
        <f t="shared" ref="H51:H58" si="8">P51&amp;$B$13&amp;"."&amp;Q51</f>
        <v>%I27.0</v>
      </c>
      <c r="M51" s="126"/>
      <c r="N51" s="20" t="s">
        <v>274</v>
      </c>
      <c r="O51" t="s">
        <v>233</v>
      </c>
      <c r="P51" t="s">
        <v>96</v>
      </c>
      <c r="Q51">
        <v>0</v>
      </c>
      <c r="S51" s="20"/>
    </row>
    <row r="52" spans="5:22" x14ac:dyDescent="0.25">
      <c r="E52" s="123"/>
      <c r="F52" s="65" t="str">
        <f t="shared" si="5"/>
        <v>VCProfiler-SoftEvent_ACK[1]</v>
      </c>
      <c r="G52" s="66" t="s">
        <v>1</v>
      </c>
      <c r="H52" s="44" t="str">
        <f t="shared" si="8"/>
        <v>%I27.1</v>
      </c>
      <c r="M52" s="126"/>
      <c r="O52" t="s">
        <v>234</v>
      </c>
      <c r="P52" t="s">
        <v>96</v>
      </c>
      <c r="Q52">
        <v>1</v>
      </c>
      <c r="S52" s="20"/>
    </row>
    <row r="53" spans="5:22" x14ac:dyDescent="0.25">
      <c r="E53" s="123"/>
      <c r="F53" s="64" t="str">
        <f t="shared" si="5"/>
        <v>VCProfiler-SoftEvent_ACK[2]</v>
      </c>
      <c r="G53" s="66" t="s">
        <v>1</v>
      </c>
      <c r="H53" s="44" t="str">
        <f t="shared" si="8"/>
        <v>%I27.2</v>
      </c>
      <c r="M53" s="126"/>
      <c r="O53" t="s">
        <v>235</v>
      </c>
      <c r="P53" t="s">
        <v>96</v>
      </c>
      <c r="Q53">
        <v>2</v>
      </c>
    </row>
    <row r="54" spans="5:22" x14ac:dyDescent="0.25">
      <c r="E54" s="123"/>
      <c r="F54" s="64" t="str">
        <f t="shared" si="5"/>
        <v>VCProfiler-SoftEvent_ACK[3]</v>
      </c>
      <c r="G54" s="66" t="s">
        <v>1</v>
      </c>
      <c r="H54" s="44" t="str">
        <f t="shared" si="8"/>
        <v>%I27.3</v>
      </c>
      <c r="M54" s="126"/>
      <c r="O54" t="s">
        <v>236</v>
      </c>
      <c r="P54" t="s">
        <v>96</v>
      </c>
      <c r="Q54">
        <v>3</v>
      </c>
    </row>
    <row r="55" spans="5:22" x14ac:dyDescent="0.25">
      <c r="E55" s="123"/>
      <c r="F55" s="64" t="str">
        <f t="shared" si="5"/>
        <v>VCProfiler-SoftEvent_ACK[4]</v>
      </c>
      <c r="G55" s="66" t="s">
        <v>1</v>
      </c>
      <c r="H55" s="44" t="str">
        <f t="shared" si="8"/>
        <v>%I27.4</v>
      </c>
      <c r="M55" s="126"/>
      <c r="O55" t="s">
        <v>237</v>
      </c>
      <c r="P55" t="s">
        <v>96</v>
      </c>
      <c r="Q55">
        <v>4</v>
      </c>
    </row>
    <row r="56" spans="5:22" x14ac:dyDescent="0.25">
      <c r="E56" s="123"/>
      <c r="F56" s="64" t="str">
        <f t="shared" si="5"/>
        <v>VCProfiler-SoftEvent_ACK[5]</v>
      </c>
      <c r="G56" s="66" t="s">
        <v>1</v>
      </c>
      <c r="H56" s="44" t="str">
        <f t="shared" si="8"/>
        <v>%I27.5</v>
      </c>
      <c r="M56" s="126"/>
      <c r="O56" t="s">
        <v>238</v>
      </c>
      <c r="P56" t="s">
        <v>96</v>
      </c>
      <c r="Q56">
        <v>5</v>
      </c>
    </row>
    <row r="57" spans="5:22" x14ac:dyDescent="0.25">
      <c r="E57" s="123"/>
      <c r="F57" s="64" t="str">
        <f t="shared" si="5"/>
        <v>VCProfiler-SoftEvent_ACK[6]</v>
      </c>
      <c r="G57" s="66" t="s">
        <v>1</v>
      </c>
      <c r="H57" s="44" t="str">
        <f t="shared" si="8"/>
        <v>%I27.6</v>
      </c>
      <c r="M57" s="126"/>
      <c r="O57" t="s">
        <v>239</v>
      </c>
      <c r="P57" t="s">
        <v>96</v>
      </c>
      <c r="Q57">
        <v>6</v>
      </c>
    </row>
    <row r="58" spans="5:22" x14ac:dyDescent="0.25">
      <c r="E58" s="123"/>
      <c r="F58" s="64" t="str">
        <f t="shared" si="5"/>
        <v>VCProfiler-SoftEvent_ACK[7]</v>
      </c>
      <c r="G58" s="66" t="s">
        <v>1</v>
      </c>
      <c r="H58" s="44" t="str">
        <f t="shared" si="8"/>
        <v>%I27.7</v>
      </c>
      <c r="M58" s="126"/>
      <c r="O58" t="s">
        <v>240</v>
      </c>
      <c r="P58" t="s">
        <v>96</v>
      </c>
      <c r="Q58">
        <v>7</v>
      </c>
    </row>
    <row r="59" spans="5:22" x14ac:dyDescent="0.25">
      <c r="E59" s="123"/>
      <c r="F59" s="64" t="str">
        <f t="shared" si="5"/>
        <v>VCProfiler-SoftEvent_ACK[8]</v>
      </c>
      <c r="G59" s="66" t="s">
        <v>1</v>
      </c>
      <c r="H59" s="44" t="str">
        <f t="shared" ref="H59:H66" si="9">P59&amp;($B$13+1)&amp;"."&amp;Q59</f>
        <v>%I28.0</v>
      </c>
      <c r="M59" s="126"/>
      <c r="N59" s="20" t="s">
        <v>275</v>
      </c>
      <c r="O59" t="s">
        <v>241</v>
      </c>
      <c r="P59" t="s">
        <v>96</v>
      </c>
      <c r="Q59">
        <v>0</v>
      </c>
    </row>
    <row r="60" spans="5:22" x14ac:dyDescent="0.25">
      <c r="E60" s="123"/>
      <c r="F60" s="64" t="str">
        <f t="shared" si="5"/>
        <v>VCProfiler-SoftEvent_ACK[9]</v>
      </c>
      <c r="G60" s="66" t="s">
        <v>1</v>
      </c>
      <c r="H60" s="44" t="str">
        <f t="shared" si="9"/>
        <v>%I28.1</v>
      </c>
      <c r="M60" s="126"/>
      <c r="O60" t="s">
        <v>242</v>
      </c>
      <c r="P60" t="s">
        <v>96</v>
      </c>
      <c r="Q60">
        <v>1</v>
      </c>
    </row>
    <row r="61" spans="5:22" x14ac:dyDescent="0.25">
      <c r="E61" s="123"/>
      <c r="F61" s="64" t="str">
        <f t="shared" si="5"/>
        <v>VCProfiler-SoftEvent_ACK[10]</v>
      </c>
      <c r="G61" s="66" t="s">
        <v>1</v>
      </c>
      <c r="H61" s="44" t="str">
        <f t="shared" si="9"/>
        <v>%I28.2</v>
      </c>
      <c r="M61" s="126"/>
      <c r="O61" t="s">
        <v>243</v>
      </c>
      <c r="P61" t="s">
        <v>96</v>
      </c>
      <c r="Q61">
        <v>2</v>
      </c>
    </row>
    <row r="62" spans="5:22" x14ac:dyDescent="0.25">
      <c r="E62" s="123"/>
      <c r="F62" s="64" t="str">
        <f t="shared" si="5"/>
        <v>VCProfiler-SoftEvent_ACK[11]</v>
      </c>
      <c r="G62" s="66" t="s">
        <v>1</v>
      </c>
      <c r="H62" s="44" t="str">
        <f t="shared" si="9"/>
        <v>%I28.3</v>
      </c>
      <c r="M62" s="126"/>
      <c r="O62" t="s">
        <v>244</v>
      </c>
      <c r="P62" t="s">
        <v>96</v>
      </c>
      <c r="Q62">
        <v>3</v>
      </c>
    </row>
    <row r="63" spans="5:22" x14ac:dyDescent="0.25">
      <c r="E63" s="123"/>
      <c r="F63" s="64" t="str">
        <f t="shared" si="5"/>
        <v>VCProfiler-SoftEvent_ACK[12]</v>
      </c>
      <c r="G63" s="66" t="s">
        <v>1</v>
      </c>
      <c r="H63" s="44" t="str">
        <f t="shared" si="9"/>
        <v>%I28.4</v>
      </c>
      <c r="M63" s="126"/>
      <c r="O63" t="s">
        <v>245</v>
      </c>
      <c r="P63" t="s">
        <v>96</v>
      </c>
      <c r="Q63">
        <v>4</v>
      </c>
    </row>
    <row r="64" spans="5:22" x14ac:dyDescent="0.25">
      <c r="E64" s="123"/>
      <c r="F64" s="64" t="str">
        <f t="shared" si="5"/>
        <v>VCProfiler-SoftEvent_ACK[13]</v>
      </c>
      <c r="G64" s="66" t="s">
        <v>1</v>
      </c>
      <c r="H64" s="44" t="str">
        <f t="shared" si="9"/>
        <v>%I28.5</v>
      </c>
      <c r="M64" s="126"/>
      <c r="O64" t="s">
        <v>246</v>
      </c>
      <c r="P64" t="s">
        <v>96</v>
      </c>
      <c r="Q64">
        <v>5</v>
      </c>
    </row>
    <row r="65" spans="5:17" x14ac:dyDescent="0.25">
      <c r="E65" s="123"/>
      <c r="F65" s="64" t="str">
        <f t="shared" si="5"/>
        <v>VCProfiler-SoftEvent_ACK[14]</v>
      </c>
      <c r="G65" s="66" t="s">
        <v>1</v>
      </c>
      <c r="H65" s="44" t="str">
        <f t="shared" si="9"/>
        <v>%I28.6</v>
      </c>
      <c r="M65" s="126"/>
      <c r="O65" t="s">
        <v>247</v>
      </c>
      <c r="P65" t="s">
        <v>96</v>
      </c>
      <c r="Q65">
        <v>6</v>
      </c>
    </row>
    <row r="66" spans="5:17" x14ac:dyDescent="0.25">
      <c r="E66" s="123"/>
      <c r="F66" s="64" t="str">
        <f t="shared" si="5"/>
        <v>VCProfiler-SoftEvent_ACK[15]</v>
      </c>
      <c r="G66" s="66" t="s">
        <v>1</v>
      </c>
      <c r="H66" s="44" t="str">
        <f t="shared" si="9"/>
        <v>%I28.7</v>
      </c>
      <c r="M66" s="126"/>
      <c r="O66" t="s">
        <v>248</v>
      </c>
      <c r="P66" t="s">
        <v>96</v>
      </c>
      <c r="Q66">
        <v>7</v>
      </c>
    </row>
    <row r="67" spans="5:17" x14ac:dyDescent="0.25">
      <c r="E67" s="123"/>
      <c r="F67" s="64" t="str">
        <f t="shared" si="5"/>
        <v>VCProfiler-SoftEvent_ACK[16]</v>
      </c>
      <c r="G67" s="66" t="s">
        <v>1</v>
      </c>
      <c r="H67" s="44" t="str">
        <f t="shared" ref="H67:H74" si="10">P67&amp;($B$13+2)&amp;"."&amp;Q67</f>
        <v>%I29.0</v>
      </c>
      <c r="M67" s="126"/>
      <c r="N67" s="20" t="s">
        <v>276</v>
      </c>
      <c r="O67" t="s">
        <v>249</v>
      </c>
      <c r="P67" t="s">
        <v>96</v>
      </c>
      <c r="Q67">
        <v>0</v>
      </c>
    </row>
    <row r="68" spans="5:17" x14ac:dyDescent="0.25">
      <c r="E68" s="123"/>
      <c r="F68" s="64" t="str">
        <f t="shared" si="5"/>
        <v>VCProfiler-SoftEvent_ACK[17]</v>
      </c>
      <c r="G68" s="66" t="s">
        <v>1</v>
      </c>
      <c r="H68" s="44" t="str">
        <f t="shared" si="10"/>
        <v>%I29.1</v>
      </c>
      <c r="M68" s="126"/>
      <c r="O68" t="s">
        <v>250</v>
      </c>
      <c r="P68" t="s">
        <v>96</v>
      </c>
      <c r="Q68">
        <v>1</v>
      </c>
    </row>
    <row r="69" spans="5:17" x14ac:dyDescent="0.25">
      <c r="E69" s="123"/>
      <c r="F69" s="65" t="str">
        <f t="shared" ref="F69:F84" si="11">$B$2&amp;"-"&amp;O69</f>
        <v>VCProfiler-SoftEvent_ACK[18]</v>
      </c>
      <c r="G69" s="66" t="s">
        <v>1</v>
      </c>
      <c r="H69" s="44" t="str">
        <f t="shared" si="10"/>
        <v>%I29.2</v>
      </c>
      <c r="M69" s="126"/>
      <c r="O69" t="s">
        <v>251</v>
      </c>
      <c r="P69" t="s">
        <v>96</v>
      </c>
      <c r="Q69">
        <v>2</v>
      </c>
    </row>
    <row r="70" spans="5:17" x14ac:dyDescent="0.25">
      <c r="E70" s="123"/>
      <c r="F70" s="65" t="str">
        <f t="shared" si="11"/>
        <v>VCProfiler-SoftEvent_ACK[19]</v>
      </c>
      <c r="G70" s="66" t="s">
        <v>1</v>
      </c>
      <c r="H70" s="44" t="str">
        <f t="shared" si="10"/>
        <v>%I29.3</v>
      </c>
      <c r="M70" s="126"/>
      <c r="O70" t="s">
        <v>252</v>
      </c>
      <c r="P70" t="s">
        <v>96</v>
      </c>
      <c r="Q70">
        <v>3</v>
      </c>
    </row>
    <row r="71" spans="5:17" x14ac:dyDescent="0.25">
      <c r="E71" s="123"/>
      <c r="F71" s="64" t="str">
        <f t="shared" si="11"/>
        <v>VCProfiler-SoftEvent_ACK[20]</v>
      </c>
      <c r="G71" s="66" t="s">
        <v>1</v>
      </c>
      <c r="H71" s="44" t="str">
        <f t="shared" si="10"/>
        <v>%I29.4</v>
      </c>
      <c r="M71" s="126"/>
      <c r="O71" t="s">
        <v>253</v>
      </c>
      <c r="P71" t="s">
        <v>96</v>
      </c>
      <c r="Q71">
        <v>4</v>
      </c>
    </row>
    <row r="72" spans="5:17" x14ac:dyDescent="0.25">
      <c r="E72" s="123"/>
      <c r="F72" s="64" t="str">
        <f t="shared" si="11"/>
        <v>VCProfiler-SoftEvent_ACK[21]</v>
      </c>
      <c r="G72" s="66" t="s">
        <v>1</v>
      </c>
      <c r="H72" s="44" t="str">
        <f t="shared" si="10"/>
        <v>%I29.5</v>
      </c>
      <c r="M72" s="126"/>
      <c r="O72" t="s">
        <v>254</v>
      </c>
      <c r="P72" t="s">
        <v>96</v>
      </c>
      <c r="Q72">
        <v>5</v>
      </c>
    </row>
    <row r="73" spans="5:17" x14ac:dyDescent="0.25">
      <c r="E73" s="123"/>
      <c r="F73" s="64" t="str">
        <f t="shared" si="11"/>
        <v>VCProfiler-SoftEvent_ACK[22]</v>
      </c>
      <c r="G73" s="66" t="s">
        <v>1</v>
      </c>
      <c r="H73" s="44" t="str">
        <f t="shared" si="10"/>
        <v>%I29.6</v>
      </c>
      <c r="M73" s="126"/>
      <c r="O73" t="s">
        <v>255</v>
      </c>
      <c r="P73" t="s">
        <v>96</v>
      </c>
      <c r="Q73">
        <v>6</v>
      </c>
    </row>
    <row r="74" spans="5:17" x14ac:dyDescent="0.25">
      <c r="E74" s="123"/>
      <c r="F74" s="64" t="str">
        <f t="shared" si="11"/>
        <v>VCProfiler-SoftEvent_ACK[23]</v>
      </c>
      <c r="G74" s="66" t="s">
        <v>1</v>
      </c>
      <c r="H74" s="44" t="str">
        <f t="shared" si="10"/>
        <v>%I29.7</v>
      </c>
      <c r="M74" s="126"/>
      <c r="O74" t="s">
        <v>256</v>
      </c>
      <c r="P74" t="s">
        <v>96</v>
      </c>
      <c r="Q74">
        <v>7</v>
      </c>
    </row>
    <row r="75" spans="5:17" x14ac:dyDescent="0.25">
      <c r="E75" s="123"/>
      <c r="F75" s="64" t="str">
        <f t="shared" si="11"/>
        <v>VCProfiler-SoftEvent_ACK[24]</v>
      </c>
      <c r="G75" s="66" t="s">
        <v>1</v>
      </c>
      <c r="H75" s="44" t="str">
        <f t="shared" ref="H75:H82" si="12">P75&amp;($B$13+3)&amp;"."&amp;Q75</f>
        <v>%I30.0</v>
      </c>
      <c r="M75" s="126"/>
      <c r="N75" s="20" t="s">
        <v>277</v>
      </c>
      <c r="O75" t="s">
        <v>257</v>
      </c>
      <c r="P75" t="s">
        <v>96</v>
      </c>
      <c r="Q75">
        <v>0</v>
      </c>
    </row>
    <row r="76" spans="5:17" x14ac:dyDescent="0.25">
      <c r="E76" s="123"/>
      <c r="F76" s="64" t="str">
        <f t="shared" si="11"/>
        <v>VCProfiler-SoftEvent_ACK[25]</v>
      </c>
      <c r="G76" s="66" t="s">
        <v>1</v>
      </c>
      <c r="H76" s="44" t="str">
        <f t="shared" si="12"/>
        <v>%I30.1</v>
      </c>
      <c r="M76" s="39"/>
      <c r="O76" t="s">
        <v>258</v>
      </c>
      <c r="P76" t="s">
        <v>96</v>
      </c>
      <c r="Q76">
        <v>1</v>
      </c>
    </row>
    <row r="77" spans="5:17" x14ac:dyDescent="0.25">
      <c r="E77" s="123"/>
      <c r="F77" s="64" t="str">
        <f t="shared" si="11"/>
        <v>VCProfiler-SoftEvent_ACK[26]</v>
      </c>
      <c r="G77" s="66" t="s">
        <v>1</v>
      </c>
      <c r="H77" s="44" t="str">
        <f t="shared" si="12"/>
        <v>%I30.2</v>
      </c>
      <c r="O77" t="s">
        <v>259</v>
      </c>
      <c r="P77" t="s">
        <v>96</v>
      </c>
      <c r="Q77">
        <v>2</v>
      </c>
    </row>
    <row r="78" spans="5:17" x14ac:dyDescent="0.25">
      <c r="E78" s="123"/>
      <c r="F78" s="64" t="str">
        <f t="shared" si="11"/>
        <v>VCProfiler-SoftEvent_ACK[27]</v>
      </c>
      <c r="G78" s="66" t="s">
        <v>1</v>
      </c>
      <c r="H78" s="44" t="str">
        <f t="shared" si="12"/>
        <v>%I30.3</v>
      </c>
      <c r="O78" t="s">
        <v>260</v>
      </c>
      <c r="P78" t="s">
        <v>96</v>
      </c>
      <c r="Q78">
        <v>3</v>
      </c>
    </row>
    <row r="79" spans="5:17" x14ac:dyDescent="0.25">
      <c r="E79" s="123"/>
      <c r="F79" s="64" t="str">
        <f t="shared" si="11"/>
        <v>VCProfiler-SoftEvent_ACK[28]</v>
      </c>
      <c r="G79" s="66" t="s">
        <v>1</v>
      </c>
      <c r="H79" s="44" t="str">
        <f t="shared" si="12"/>
        <v>%I30.4</v>
      </c>
      <c r="O79" t="s">
        <v>261</v>
      </c>
      <c r="P79" t="s">
        <v>96</v>
      </c>
      <c r="Q79">
        <v>4</v>
      </c>
    </row>
    <row r="80" spans="5:17" x14ac:dyDescent="0.25">
      <c r="E80" s="123"/>
      <c r="F80" s="64" t="str">
        <f t="shared" si="11"/>
        <v>VCProfiler-SoftEvent_ACK[29]</v>
      </c>
      <c r="G80" s="66" t="s">
        <v>1</v>
      </c>
      <c r="H80" s="44" t="str">
        <f t="shared" si="12"/>
        <v>%I30.5</v>
      </c>
      <c r="O80" t="s">
        <v>262</v>
      </c>
      <c r="P80" t="s">
        <v>96</v>
      </c>
      <c r="Q80">
        <v>5</v>
      </c>
    </row>
    <row r="81" spans="5:22" x14ac:dyDescent="0.25">
      <c r="E81" s="123"/>
      <c r="F81" s="64" t="str">
        <f t="shared" si="11"/>
        <v>VCProfiler-SoftEvent_ACK[30]</v>
      </c>
      <c r="G81" s="66" t="s">
        <v>1</v>
      </c>
      <c r="H81" s="44" t="str">
        <f t="shared" si="12"/>
        <v>%I30.6</v>
      </c>
      <c r="O81" t="s">
        <v>263</v>
      </c>
      <c r="P81" t="s">
        <v>96</v>
      </c>
      <c r="Q81">
        <v>6</v>
      </c>
    </row>
    <row r="82" spans="5:22" x14ac:dyDescent="0.25">
      <c r="E82" s="124"/>
      <c r="F82" s="78" t="str">
        <f t="shared" si="11"/>
        <v>VCProfiler-SoftEvent_ACK[31]</v>
      </c>
      <c r="G82" s="79" t="s">
        <v>1</v>
      </c>
      <c r="H82" s="47" t="str">
        <f t="shared" si="12"/>
        <v>%I30.7</v>
      </c>
      <c r="O82" t="s">
        <v>264</v>
      </c>
      <c r="P82" t="s">
        <v>96</v>
      </c>
      <c r="Q82">
        <v>7</v>
      </c>
    </row>
    <row r="83" spans="5:22" x14ac:dyDescent="0.25">
      <c r="E83" s="122" t="s">
        <v>183</v>
      </c>
      <c r="F83" s="64" t="str">
        <f t="shared" si="11"/>
        <v>VCProfiler-Trigger_Camera</v>
      </c>
      <c r="G83" s="66" t="s">
        <v>1</v>
      </c>
      <c r="H83" s="44" t="str">
        <f>P83&amp;$B$14&amp;"."&amp;Q83</f>
        <v>%Q26.0</v>
      </c>
      <c r="N83" s="20" t="s">
        <v>183</v>
      </c>
      <c r="O83" t="s">
        <v>265</v>
      </c>
      <c r="P83" t="s">
        <v>95</v>
      </c>
      <c r="Q83">
        <v>0</v>
      </c>
    </row>
    <row r="84" spans="5:22" x14ac:dyDescent="0.25">
      <c r="E84" s="124"/>
      <c r="F84" s="78" t="str">
        <f t="shared" si="11"/>
        <v>VCProfiler-Inspection_Results_ACK</v>
      </c>
      <c r="G84" s="79" t="s">
        <v>1</v>
      </c>
      <c r="H84" s="47" t="str">
        <f>P84&amp;$B$14&amp;"."&amp;Q84</f>
        <v>%Q26.1</v>
      </c>
      <c r="O84" t="s">
        <v>266</v>
      </c>
      <c r="P84" t="s">
        <v>95</v>
      </c>
      <c r="Q84">
        <v>1</v>
      </c>
      <c r="S84" s="20"/>
    </row>
    <row r="85" spans="5:22" x14ac:dyDescent="0.25">
      <c r="E85" s="122" t="s">
        <v>268</v>
      </c>
      <c r="F85" s="64" t="str">
        <f t="shared" ref="F85:F94" si="13">$B$2&amp;"-"&amp;O85</f>
        <v>VCProfiler-Trigger_Ready</v>
      </c>
      <c r="G85" s="66" t="s">
        <v>1</v>
      </c>
      <c r="H85" s="44" t="str">
        <f>P85&amp;$B$15&amp;"."&amp;Q85</f>
        <v>%I35.0</v>
      </c>
      <c r="N85" s="60" t="s">
        <v>184</v>
      </c>
      <c r="O85" t="s">
        <v>185</v>
      </c>
      <c r="P85" t="s">
        <v>96</v>
      </c>
      <c r="Q85" s="6">
        <v>0</v>
      </c>
    </row>
    <row r="86" spans="5:22" x14ac:dyDescent="0.25">
      <c r="E86" s="123"/>
      <c r="F86" s="64" t="str">
        <f t="shared" si="13"/>
        <v>VCProfiler-Trigger_ACK</v>
      </c>
      <c r="G86" s="66" t="s">
        <v>1</v>
      </c>
      <c r="H86" s="44" t="str">
        <f t="shared" ref="H86:H91" si="14">P86&amp;$B$15&amp;"."&amp;Q86</f>
        <v>%I35.1</v>
      </c>
      <c r="N86" s="60"/>
      <c r="O86" t="s">
        <v>186</v>
      </c>
      <c r="P86" t="s">
        <v>96</v>
      </c>
      <c r="Q86" s="6">
        <v>1</v>
      </c>
      <c r="S86" s="60"/>
      <c r="V86" s="6"/>
    </row>
    <row r="87" spans="5:22" x14ac:dyDescent="0.25">
      <c r="E87" s="123"/>
      <c r="F87" s="64" t="str">
        <f t="shared" si="13"/>
        <v>VCProfiler-Acquisition_Error</v>
      </c>
      <c r="G87" s="66" t="s">
        <v>1</v>
      </c>
      <c r="H87" s="44" t="str">
        <f t="shared" si="14"/>
        <v>%I35.2</v>
      </c>
      <c r="N87" s="60"/>
      <c r="O87" t="s">
        <v>187</v>
      </c>
      <c r="P87" t="s">
        <v>96</v>
      </c>
      <c r="Q87" s="6">
        <v>2</v>
      </c>
      <c r="S87" s="60"/>
      <c r="V87" s="6"/>
    </row>
    <row r="88" spans="5:22" x14ac:dyDescent="0.25">
      <c r="E88" s="123"/>
      <c r="F88" s="64" t="str">
        <f t="shared" si="13"/>
        <v>VCProfiler-Inspection_Completed</v>
      </c>
      <c r="G88" s="66" t="s">
        <v>1</v>
      </c>
      <c r="H88" s="44" t="str">
        <f t="shared" si="14"/>
        <v>%I35.4</v>
      </c>
      <c r="N88" s="60"/>
      <c r="O88" t="s">
        <v>188</v>
      </c>
      <c r="P88" t="s">
        <v>96</v>
      </c>
      <c r="Q88" s="6">
        <v>4</v>
      </c>
      <c r="S88" s="60"/>
      <c r="V88" s="6"/>
    </row>
    <row r="89" spans="5:22" x14ac:dyDescent="0.25">
      <c r="E89" s="123"/>
      <c r="F89" s="64" t="str">
        <f t="shared" si="13"/>
        <v>VCProfiler-Results_Valid</v>
      </c>
      <c r="G89" s="66" t="s">
        <v>1</v>
      </c>
      <c r="H89" s="44" t="str">
        <f t="shared" si="14"/>
        <v>%I35.5</v>
      </c>
      <c r="N89" s="60"/>
      <c r="O89" t="s">
        <v>189</v>
      </c>
      <c r="P89" t="s">
        <v>96</v>
      </c>
      <c r="Q89" s="6">
        <v>5</v>
      </c>
      <c r="S89" s="60"/>
      <c r="V89" s="6"/>
    </row>
    <row r="90" spans="5:22" x14ac:dyDescent="0.25">
      <c r="E90" s="123"/>
      <c r="F90" s="64" t="str">
        <f t="shared" si="13"/>
        <v>VCProfiler-Inspection_Passed</v>
      </c>
      <c r="G90" s="66" t="s">
        <v>1</v>
      </c>
      <c r="H90" s="44" t="str">
        <f t="shared" si="14"/>
        <v>%I35.6</v>
      </c>
      <c r="N90" s="60"/>
      <c r="O90" t="s">
        <v>190</v>
      </c>
      <c r="P90" t="s">
        <v>96</v>
      </c>
      <c r="Q90" s="6">
        <v>6</v>
      </c>
      <c r="S90" s="60"/>
      <c r="V90" s="6"/>
    </row>
    <row r="91" spans="5:22" x14ac:dyDescent="0.25">
      <c r="E91" s="124"/>
      <c r="F91" s="78" t="str">
        <f t="shared" si="13"/>
        <v>VCProfiler-Results_Buffer_Overrun</v>
      </c>
      <c r="G91" s="79" t="s">
        <v>1</v>
      </c>
      <c r="H91" s="47" t="str">
        <f t="shared" si="14"/>
        <v>%I35.7</v>
      </c>
      <c r="N91" s="60"/>
      <c r="O91" t="s">
        <v>191</v>
      </c>
      <c r="P91" t="s">
        <v>96</v>
      </c>
      <c r="Q91" s="6">
        <v>7</v>
      </c>
      <c r="S91" s="60"/>
      <c r="V91" s="6"/>
    </row>
    <row r="92" spans="5:22" x14ac:dyDescent="0.25">
      <c r="E92" s="54" t="s">
        <v>269</v>
      </c>
      <c r="F92" s="80" t="str">
        <f t="shared" si="13"/>
        <v>VCProfiler-Inspected_Image_ID</v>
      </c>
      <c r="G92" s="85" t="s">
        <v>178</v>
      </c>
      <c r="H92" s="84" t="str">
        <f>P92&amp;($B$15+4)</f>
        <v>%IW39</v>
      </c>
      <c r="N92" s="60"/>
      <c r="O92" t="s">
        <v>279</v>
      </c>
      <c r="P92" t="s">
        <v>97</v>
      </c>
      <c r="Q92" s="6"/>
      <c r="S92" s="60"/>
      <c r="V92" s="6"/>
    </row>
    <row r="93" spans="5:22" x14ac:dyDescent="0.25">
      <c r="E93" s="54" t="s">
        <v>270</v>
      </c>
      <c r="F93" s="80" t="str">
        <f t="shared" si="13"/>
        <v>VCProfiler-Inspection_Result_Code</v>
      </c>
      <c r="G93" s="85" t="s">
        <v>8</v>
      </c>
      <c r="H93" s="84" t="str">
        <f>P93&amp;($B$15+6)</f>
        <v>%IW41</v>
      </c>
      <c r="O93" t="s">
        <v>192</v>
      </c>
      <c r="P93" t="s">
        <v>97</v>
      </c>
      <c r="Q93" s="6"/>
      <c r="S93" s="60"/>
      <c r="V93" s="6"/>
    </row>
    <row r="94" spans="5:22" ht="15.75" thickBot="1" x14ac:dyDescent="0.3">
      <c r="E94" s="59" t="s">
        <v>267</v>
      </c>
      <c r="F94" s="75" t="str">
        <f t="shared" si="13"/>
        <v>VCProfiler-Inspection_Results</v>
      </c>
      <c r="G94" s="76" t="s">
        <v>284</v>
      </c>
      <c r="H94" s="4" t="str">
        <f>P94&amp;$B$16</f>
        <v>%ID290</v>
      </c>
      <c r="N94" s="20" t="s">
        <v>267</v>
      </c>
      <c r="O94" t="s">
        <v>278</v>
      </c>
      <c r="P94" t="s">
        <v>283</v>
      </c>
      <c r="S94" s="60"/>
      <c r="V94" s="6"/>
    </row>
    <row r="95" spans="5:22" x14ac:dyDescent="0.25">
      <c r="S95" s="20"/>
    </row>
    <row r="96" spans="5:22" x14ac:dyDescent="0.25">
      <c r="I96" s="88"/>
    </row>
  </sheetData>
  <mergeCells count="26">
    <mergeCell ref="T3:W3"/>
    <mergeCell ref="N3:Q3"/>
    <mergeCell ref="A20:B20"/>
    <mergeCell ref="A21:B21"/>
    <mergeCell ref="A22:B22"/>
    <mergeCell ref="F3:H3"/>
    <mergeCell ref="M5:M75"/>
    <mergeCell ref="A26:B26"/>
    <mergeCell ref="A27:B27"/>
    <mergeCell ref="A28:B28"/>
    <mergeCell ref="A29:B29"/>
    <mergeCell ref="A30:B30"/>
    <mergeCell ref="A23:B23"/>
    <mergeCell ref="A24:B24"/>
    <mergeCell ref="A2:A3"/>
    <mergeCell ref="B2:B3"/>
    <mergeCell ref="E3:E4"/>
    <mergeCell ref="E5:E8"/>
    <mergeCell ref="A18:B18"/>
    <mergeCell ref="A19:B19"/>
    <mergeCell ref="E83:E84"/>
    <mergeCell ref="E85:E91"/>
    <mergeCell ref="E10:E41"/>
    <mergeCell ref="E42:E44"/>
    <mergeCell ref="E45:E48"/>
    <mergeCell ref="E51:E8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8937-171E-4D57-B2EB-7CCFE9D5FC46}">
  <dimension ref="A1:Q86"/>
  <sheetViews>
    <sheetView workbookViewId="0">
      <selection activeCell="F31" sqref="F31"/>
    </sheetView>
  </sheetViews>
  <sheetFormatPr defaultRowHeight="15" x14ac:dyDescent="0.25"/>
  <cols>
    <col min="1" max="1" width="35" customWidth="1"/>
    <col min="2" max="2" width="21.42578125" customWidth="1"/>
    <col min="3" max="4" width="12.85546875" customWidth="1"/>
    <col min="5" max="5" width="30.7109375" customWidth="1"/>
    <col min="6" max="6" width="41.42578125" customWidth="1"/>
    <col min="7" max="8" width="10" customWidth="1"/>
    <col min="13" max="13" width="48.140625" customWidth="1"/>
    <col min="14" max="14" width="29.28515625" customWidth="1"/>
    <col min="15" max="15" width="27.28515625" customWidth="1"/>
  </cols>
  <sheetData>
    <row r="1" spans="1:17" ht="15.75" thickBot="1" x14ac:dyDescent="0.3"/>
    <row r="2" spans="1:17" ht="15.75" thickBot="1" x14ac:dyDescent="0.3">
      <c r="A2" s="113" t="s">
        <v>55</v>
      </c>
      <c r="B2" s="115" t="s">
        <v>101</v>
      </c>
    </row>
    <row r="3" spans="1:17" ht="15.75" thickBot="1" x14ac:dyDescent="0.3">
      <c r="A3" s="114"/>
      <c r="B3" s="116"/>
      <c r="E3" s="117"/>
      <c r="F3" s="136" t="s">
        <v>163</v>
      </c>
      <c r="G3" s="137"/>
      <c r="H3" s="138"/>
      <c r="I3" s="2"/>
      <c r="N3" s="112" t="s">
        <v>64</v>
      </c>
      <c r="O3" s="112"/>
      <c r="P3" s="112"/>
      <c r="Q3" s="112"/>
    </row>
    <row r="4" spans="1:17" ht="15.75" thickBot="1" x14ac:dyDescent="0.3">
      <c r="A4" s="3"/>
      <c r="B4" s="3"/>
      <c r="E4" s="118"/>
      <c r="F4" s="53" t="s">
        <v>89</v>
      </c>
      <c r="G4" s="48" t="s">
        <v>22</v>
      </c>
      <c r="H4" s="52" t="s">
        <v>90</v>
      </c>
      <c r="Q4" t="s">
        <v>100</v>
      </c>
    </row>
    <row r="5" spans="1:17" ht="16.5" thickBot="1" x14ac:dyDescent="0.3">
      <c r="A5" s="11" t="s">
        <v>56</v>
      </c>
      <c r="B5" s="11" t="s">
        <v>57</v>
      </c>
      <c r="E5" s="122" t="s">
        <v>20</v>
      </c>
      <c r="F5" s="33" t="str">
        <f t="shared" ref="F5:F7" si="0">$B$2&amp;"-"&amp;O5</f>
        <v>Camera_Name-TriggerEnable</v>
      </c>
      <c r="G5" s="15" t="s">
        <v>1</v>
      </c>
      <c r="H5" s="35" t="str">
        <f>P5&amp;$B$6&amp;"."&amp;Q5</f>
        <v>%Q13.0</v>
      </c>
      <c r="M5" s="125" t="s">
        <v>132</v>
      </c>
      <c r="N5" s="20" t="s">
        <v>20</v>
      </c>
      <c r="O5" t="s">
        <v>0</v>
      </c>
      <c r="P5" t="s">
        <v>95</v>
      </c>
      <c r="Q5" s="6">
        <v>0</v>
      </c>
    </row>
    <row r="6" spans="1:17" x14ac:dyDescent="0.25">
      <c r="A6" s="12" t="s">
        <v>20</v>
      </c>
      <c r="B6" s="55">
        <v>13</v>
      </c>
      <c r="E6" s="123"/>
      <c r="F6" s="7" t="str">
        <f t="shared" si="0"/>
        <v>Camera_Name-Trigger</v>
      </c>
      <c r="G6" s="16" t="s">
        <v>1</v>
      </c>
      <c r="H6" s="8" t="str">
        <f t="shared" ref="H6:H7" si="1">P6&amp;$B$6&amp;"."&amp;Q6</f>
        <v>%Q13.1</v>
      </c>
      <c r="M6" s="126"/>
      <c r="N6" s="20"/>
      <c r="O6" t="s">
        <v>2</v>
      </c>
      <c r="P6" t="s">
        <v>95</v>
      </c>
      <c r="Q6" s="6">
        <v>1</v>
      </c>
    </row>
    <row r="7" spans="1:17" x14ac:dyDescent="0.25">
      <c r="A7" s="12" t="s">
        <v>21</v>
      </c>
      <c r="B7" s="56">
        <v>27</v>
      </c>
      <c r="E7" s="123"/>
      <c r="F7" s="7" t="str">
        <f t="shared" si="0"/>
        <v>Camera_Name-ClearExposureComplete</v>
      </c>
      <c r="G7" s="16" t="s">
        <v>1</v>
      </c>
      <c r="H7" s="8" t="str">
        <f t="shared" si="1"/>
        <v>%Q13.2</v>
      </c>
      <c r="M7" s="126"/>
      <c r="O7" t="s">
        <v>172</v>
      </c>
      <c r="P7" t="s">
        <v>95</v>
      </c>
      <c r="Q7">
        <v>2</v>
      </c>
    </row>
    <row r="8" spans="1:17" x14ac:dyDescent="0.25">
      <c r="A8" s="12" t="s">
        <v>58</v>
      </c>
      <c r="B8" s="56">
        <v>14</v>
      </c>
      <c r="E8" s="124"/>
      <c r="F8" s="25" t="str">
        <f t="shared" ref="F8:F39" si="2">$B$2&amp;"-"&amp;O8</f>
        <v>Camera_Name-SetOffline</v>
      </c>
      <c r="G8" s="17" t="s">
        <v>1</v>
      </c>
      <c r="H8" s="26" t="str">
        <f>P8&amp;$B$6&amp;"."&amp;Q8</f>
        <v>%Q13.7</v>
      </c>
      <c r="M8" s="126"/>
      <c r="N8" s="20"/>
      <c r="O8" t="s">
        <v>3</v>
      </c>
      <c r="P8" t="s">
        <v>95</v>
      </c>
      <c r="Q8" s="6">
        <v>7</v>
      </c>
    </row>
    <row r="9" spans="1:17" x14ac:dyDescent="0.25">
      <c r="A9" s="12" t="s">
        <v>59</v>
      </c>
      <c r="B9" s="56">
        <v>30</v>
      </c>
      <c r="E9" s="122" t="s">
        <v>21</v>
      </c>
      <c r="F9" s="33" t="str">
        <f t="shared" si="2"/>
        <v>Camera_Name-TriggerReady</v>
      </c>
      <c r="G9" s="15" t="s">
        <v>1</v>
      </c>
      <c r="H9" s="35" t="str">
        <f t="shared" ref="H9:H16" si="3">P9&amp;$B$7&amp;"."&amp;Q9</f>
        <v>%I27.0</v>
      </c>
      <c r="M9" s="126"/>
      <c r="N9" s="41" t="s">
        <v>21</v>
      </c>
      <c r="O9" t="s">
        <v>4</v>
      </c>
      <c r="P9" t="s">
        <v>96</v>
      </c>
      <c r="Q9" s="6">
        <v>0</v>
      </c>
    </row>
    <row r="10" spans="1:17" x14ac:dyDescent="0.25">
      <c r="A10" s="12" t="s">
        <v>92</v>
      </c>
      <c r="B10" s="56">
        <v>582</v>
      </c>
      <c r="E10" s="123"/>
      <c r="F10" s="7" t="str">
        <f t="shared" si="2"/>
        <v>Camera_Name-TriggerAck</v>
      </c>
      <c r="G10" s="16" t="s">
        <v>1</v>
      </c>
      <c r="H10" s="8" t="str">
        <f t="shared" si="3"/>
        <v>%I27.1</v>
      </c>
      <c r="M10" s="126"/>
      <c r="N10" s="41"/>
      <c r="O10" t="s">
        <v>5</v>
      </c>
      <c r="P10" t="s">
        <v>96</v>
      </c>
      <c r="Q10" s="6">
        <v>1</v>
      </c>
    </row>
    <row r="11" spans="1:17" x14ac:dyDescent="0.25">
      <c r="A11" s="12" t="s">
        <v>93</v>
      </c>
      <c r="B11" s="56">
        <v>716</v>
      </c>
      <c r="E11" s="123"/>
      <c r="F11" s="7" t="str">
        <f t="shared" si="2"/>
        <v>Camera_Name-ExposureComplete</v>
      </c>
      <c r="G11" s="16" t="s">
        <v>1</v>
      </c>
      <c r="H11" s="8" t="str">
        <f t="shared" si="3"/>
        <v>%I27.2</v>
      </c>
      <c r="M11" s="126"/>
      <c r="N11" s="41"/>
      <c r="O11" t="s">
        <v>164</v>
      </c>
      <c r="P11" t="s">
        <v>96</v>
      </c>
      <c r="Q11" s="6">
        <v>2</v>
      </c>
    </row>
    <row r="12" spans="1:17" x14ac:dyDescent="0.25">
      <c r="A12" s="12" t="s">
        <v>161</v>
      </c>
      <c r="B12" s="56">
        <v>15</v>
      </c>
      <c r="E12" s="123"/>
      <c r="F12" s="7" t="str">
        <f t="shared" si="2"/>
        <v>Camera_Name-MissedAcq</v>
      </c>
      <c r="G12" s="16" t="s">
        <v>1</v>
      </c>
      <c r="H12" s="8" t="str">
        <f t="shared" si="3"/>
        <v>%I27.3</v>
      </c>
      <c r="M12" s="126"/>
      <c r="N12" s="41"/>
      <c r="O12" t="s">
        <v>165</v>
      </c>
      <c r="P12" t="s">
        <v>96</v>
      </c>
      <c r="Q12" s="6">
        <v>3</v>
      </c>
    </row>
    <row r="13" spans="1:17" x14ac:dyDescent="0.25">
      <c r="A13" s="46" t="s">
        <v>162</v>
      </c>
      <c r="B13" s="56">
        <v>34</v>
      </c>
      <c r="E13" s="123"/>
      <c r="F13" s="7" t="str">
        <f t="shared" si="2"/>
        <v>Camera_Name-OfflineReason(0)</v>
      </c>
      <c r="G13" s="16" t="s">
        <v>1</v>
      </c>
      <c r="H13" s="8" t="str">
        <f t="shared" si="3"/>
        <v>%I27.4</v>
      </c>
      <c r="M13" s="126"/>
      <c r="N13" s="41"/>
      <c r="O13" t="s">
        <v>103</v>
      </c>
      <c r="P13" t="s">
        <v>96</v>
      </c>
      <c r="Q13" s="6">
        <v>4</v>
      </c>
    </row>
    <row r="14" spans="1:17" x14ac:dyDescent="0.25">
      <c r="A14" s="12" t="s">
        <v>62</v>
      </c>
      <c r="B14" s="56">
        <v>584</v>
      </c>
      <c r="E14" s="123"/>
      <c r="F14" s="7" t="str">
        <f t="shared" si="2"/>
        <v>Camera_Name-OfflineReason(1)</v>
      </c>
      <c r="G14" s="16" t="s">
        <v>1</v>
      </c>
      <c r="H14" s="8" t="str">
        <f t="shared" si="3"/>
        <v>%I27.5</v>
      </c>
      <c r="M14" s="126"/>
      <c r="N14" s="41"/>
      <c r="O14" t="s">
        <v>104</v>
      </c>
      <c r="P14" t="s">
        <v>96</v>
      </c>
      <c r="Q14" s="6">
        <v>5</v>
      </c>
    </row>
    <row r="15" spans="1:17" ht="15.75" thickBot="1" x14ac:dyDescent="0.3">
      <c r="A15" s="13" t="s">
        <v>63</v>
      </c>
      <c r="B15" s="57">
        <v>718</v>
      </c>
      <c r="E15" s="123"/>
      <c r="F15" s="7" t="str">
        <f t="shared" si="2"/>
        <v>Camera_Name-OfflineReason(2)</v>
      </c>
      <c r="G15" s="16" t="s">
        <v>1</v>
      </c>
      <c r="H15" s="8" t="str">
        <f t="shared" si="3"/>
        <v>%I27.6</v>
      </c>
      <c r="M15" s="126"/>
      <c r="N15" s="41"/>
      <c r="O15" t="s">
        <v>105</v>
      </c>
      <c r="P15" t="s">
        <v>96</v>
      </c>
      <c r="Q15" s="6">
        <v>6</v>
      </c>
    </row>
    <row r="16" spans="1:17" ht="15.75" thickBot="1" x14ac:dyDescent="0.3">
      <c r="E16" s="123"/>
      <c r="F16" s="7" t="str">
        <f t="shared" si="2"/>
        <v>Camera_Name-Online</v>
      </c>
      <c r="G16" s="16" t="s">
        <v>1</v>
      </c>
      <c r="H16" s="8" t="str">
        <f t="shared" si="3"/>
        <v>%I27.7</v>
      </c>
      <c r="M16" s="126"/>
      <c r="N16" s="41"/>
      <c r="O16" t="s">
        <v>7</v>
      </c>
      <c r="P16" t="s">
        <v>96</v>
      </c>
      <c r="Q16" s="6">
        <v>7</v>
      </c>
    </row>
    <row r="17" spans="1:17" x14ac:dyDescent="0.25">
      <c r="A17" s="127" t="s">
        <v>140</v>
      </c>
      <c r="B17" s="128"/>
      <c r="E17" s="124"/>
      <c r="F17" s="25" t="str">
        <f t="shared" si="2"/>
        <v>Camera_Name-AcquisitionID</v>
      </c>
      <c r="G17" s="17" t="s">
        <v>8</v>
      </c>
      <c r="H17" s="26" t="str">
        <f>P17&amp;Q17</f>
        <v>%IW28</v>
      </c>
      <c r="M17" s="126"/>
      <c r="N17" s="41"/>
      <c r="O17" t="s">
        <v>106</v>
      </c>
      <c r="P17" t="s">
        <v>97</v>
      </c>
      <c r="Q17" s="6">
        <f>SUM(B7+1)</f>
        <v>28</v>
      </c>
    </row>
    <row r="18" spans="1:17" x14ac:dyDescent="0.25">
      <c r="A18" s="129" t="s">
        <v>134</v>
      </c>
      <c r="B18" s="130"/>
      <c r="E18" s="122" t="s">
        <v>58</v>
      </c>
      <c r="F18" s="33" t="str">
        <f t="shared" si="2"/>
        <v>Camera_Name-BufferResultsEnable</v>
      </c>
      <c r="G18" s="15" t="s">
        <v>1</v>
      </c>
      <c r="H18" s="35" t="str">
        <f>P18&amp;$B$8&amp;"."&amp;Q18</f>
        <v>%Q14.0</v>
      </c>
      <c r="M18" s="126"/>
      <c r="N18" s="41" t="s">
        <v>58</v>
      </c>
      <c r="O18" t="s">
        <v>107</v>
      </c>
      <c r="P18" t="s">
        <v>95</v>
      </c>
      <c r="Q18" s="6">
        <v>0</v>
      </c>
    </row>
    <row r="19" spans="1:17" x14ac:dyDescent="0.25">
      <c r="A19" s="129" t="s">
        <v>171</v>
      </c>
      <c r="B19" s="130"/>
      <c r="E19" s="123"/>
      <c r="F19" s="7" t="str">
        <f t="shared" si="2"/>
        <v>Camera_Name-InspectionResultsAck</v>
      </c>
      <c r="G19" s="16" t="s">
        <v>1</v>
      </c>
      <c r="H19" s="8" t="str">
        <f>P19&amp;$B$8&amp;"."&amp;Q19</f>
        <v>%Q14.1</v>
      </c>
      <c r="M19" s="126"/>
      <c r="N19" s="41"/>
      <c r="O19" t="s">
        <v>108</v>
      </c>
      <c r="P19" t="s">
        <v>95</v>
      </c>
      <c r="Q19" s="6">
        <v>1</v>
      </c>
    </row>
    <row r="20" spans="1:17" x14ac:dyDescent="0.25">
      <c r="A20" s="129" t="s">
        <v>176</v>
      </c>
      <c r="B20" s="130"/>
      <c r="E20" s="123"/>
      <c r="F20" s="7" t="str">
        <f t="shared" si="2"/>
        <v>Camera_Name-SetUserData</v>
      </c>
      <c r="G20" s="16" t="s">
        <v>1</v>
      </c>
      <c r="H20" s="8" t="str">
        <f>P20&amp;$B$8&amp;"."&amp;Q20</f>
        <v>%Q14.2</v>
      </c>
      <c r="M20" s="126"/>
      <c r="N20" s="41"/>
      <c r="O20" t="s">
        <v>109</v>
      </c>
      <c r="P20" t="s">
        <v>95</v>
      </c>
      <c r="Q20" s="6">
        <v>2</v>
      </c>
    </row>
    <row r="21" spans="1:17" x14ac:dyDescent="0.25">
      <c r="A21" s="129" t="s">
        <v>136</v>
      </c>
      <c r="B21" s="130"/>
      <c r="E21" s="123"/>
      <c r="F21" s="7" t="str">
        <f t="shared" si="2"/>
        <v>Camera_Name-ExecuteCommand/JobLoad</v>
      </c>
      <c r="G21" s="16" t="s">
        <v>1</v>
      </c>
      <c r="H21" s="8" t="str">
        <f>P21&amp;$B$8&amp;"."&amp;Q21</f>
        <v>%Q14.3</v>
      </c>
      <c r="M21" s="126"/>
      <c r="N21" s="41"/>
      <c r="O21" t="s">
        <v>102</v>
      </c>
      <c r="P21" t="s">
        <v>95</v>
      </c>
      <c r="Q21" s="6">
        <v>3</v>
      </c>
    </row>
    <row r="22" spans="1:17" x14ac:dyDescent="0.25">
      <c r="A22" s="129" t="s">
        <v>137</v>
      </c>
      <c r="B22" s="130"/>
      <c r="E22" s="124"/>
      <c r="F22" s="49" t="str">
        <f t="shared" si="2"/>
        <v>Camera_Name-ClearError</v>
      </c>
      <c r="G22" s="17" t="s">
        <v>1</v>
      </c>
      <c r="H22" s="47" t="str">
        <f>P22&amp;$B$8&amp;"."&amp;Q22</f>
        <v>%Q14.7</v>
      </c>
      <c r="M22" s="126"/>
      <c r="O22" t="s">
        <v>173</v>
      </c>
      <c r="P22" t="s">
        <v>95</v>
      </c>
      <c r="Q22" s="6">
        <v>7</v>
      </c>
    </row>
    <row r="23" spans="1:17" ht="15.75" thickBot="1" x14ac:dyDescent="0.3">
      <c r="A23" s="131" t="s">
        <v>138</v>
      </c>
      <c r="B23" s="132"/>
      <c r="E23" s="122" t="s">
        <v>59</v>
      </c>
      <c r="F23" s="33" t="str">
        <f t="shared" si="2"/>
        <v>Camera_Name-SystemBusy</v>
      </c>
      <c r="G23" s="15" t="s">
        <v>1</v>
      </c>
      <c r="H23" s="35" t="str">
        <f t="shared" ref="H23:H30" si="4">P23&amp;$B$9&amp;"."&amp;Q23</f>
        <v>%I30.0</v>
      </c>
      <c r="M23" s="126"/>
      <c r="N23" s="41" t="s">
        <v>59</v>
      </c>
      <c r="O23" t="s">
        <v>166</v>
      </c>
      <c r="P23" t="s">
        <v>96</v>
      </c>
      <c r="Q23" s="6">
        <v>0</v>
      </c>
    </row>
    <row r="24" spans="1:17" x14ac:dyDescent="0.25">
      <c r="E24" s="123"/>
      <c r="F24" s="7" t="str">
        <f t="shared" si="2"/>
        <v>Camera_Name-InspectionCompleted</v>
      </c>
      <c r="G24" s="16" t="s">
        <v>1</v>
      </c>
      <c r="H24" s="8" t="str">
        <f t="shared" si="4"/>
        <v>%I30.1</v>
      </c>
      <c r="M24" s="126"/>
      <c r="N24" s="41"/>
      <c r="O24" t="s">
        <v>110</v>
      </c>
      <c r="P24" t="s">
        <v>96</v>
      </c>
      <c r="Q24" s="6">
        <v>1</v>
      </c>
    </row>
    <row r="25" spans="1:17" x14ac:dyDescent="0.25">
      <c r="E25" s="123"/>
      <c r="F25" s="7" t="str">
        <f t="shared" si="2"/>
        <v>Camera_Name-ResultsBufferOverrun</v>
      </c>
      <c r="G25" s="16" t="s">
        <v>1</v>
      </c>
      <c r="H25" s="8" t="str">
        <f t="shared" si="4"/>
        <v>%I30.2</v>
      </c>
      <c r="M25" s="126"/>
      <c r="N25" s="41"/>
      <c r="O25" t="s">
        <v>111</v>
      </c>
      <c r="P25" t="s">
        <v>96</v>
      </c>
      <c r="Q25" s="6">
        <v>2</v>
      </c>
    </row>
    <row r="26" spans="1:17" x14ac:dyDescent="0.25">
      <c r="E26" s="123"/>
      <c r="F26" s="7" t="str">
        <f t="shared" si="2"/>
        <v>Camera_Name-ResultsValid</v>
      </c>
      <c r="G26" s="16" t="s">
        <v>1</v>
      </c>
      <c r="H26" s="8" t="str">
        <f t="shared" si="4"/>
        <v>%I30.3</v>
      </c>
      <c r="M26" s="126"/>
      <c r="N26" s="41"/>
      <c r="O26" t="s">
        <v>112</v>
      </c>
      <c r="P26" t="s">
        <v>96</v>
      </c>
      <c r="Q26" s="6">
        <v>3</v>
      </c>
    </row>
    <row r="27" spans="1:17" x14ac:dyDescent="0.25">
      <c r="E27" s="123"/>
      <c r="F27" s="7" t="str">
        <f t="shared" si="2"/>
        <v>Camera_Name-CommandExecuting</v>
      </c>
      <c r="G27" s="16" t="s">
        <v>1</v>
      </c>
      <c r="H27" s="8" t="str">
        <f t="shared" si="4"/>
        <v>%I30.4</v>
      </c>
      <c r="M27" s="126"/>
      <c r="N27" s="41"/>
      <c r="O27" t="s">
        <v>113</v>
      </c>
      <c r="P27" t="s">
        <v>96</v>
      </c>
      <c r="Q27" s="6">
        <v>4</v>
      </c>
    </row>
    <row r="28" spans="1:17" x14ac:dyDescent="0.25">
      <c r="E28" s="123"/>
      <c r="F28" s="7" t="str">
        <f t="shared" si="2"/>
        <v>Camera_Name-CommandCompleted</v>
      </c>
      <c r="G28" s="16" t="s">
        <v>1</v>
      </c>
      <c r="H28" s="8" t="str">
        <f t="shared" si="4"/>
        <v>%I30.5</v>
      </c>
      <c r="M28" s="126"/>
      <c r="N28" s="41"/>
      <c r="O28" t="s">
        <v>114</v>
      </c>
      <c r="P28" t="s">
        <v>96</v>
      </c>
      <c r="Q28" s="6">
        <v>5</v>
      </c>
    </row>
    <row r="29" spans="1:17" x14ac:dyDescent="0.25">
      <c r="E29" s="123"/>
      <c r="F29" s="7" t="str">
        <f t="shared" si="2"/>
        <v>Camera_Name-CommandFailed</v>
      </c>
      <c r="G29" s="16" t="s">
        <v>1</v>
      </c>
      <c r="H29" s="8" t="str">
        <f t="shared" si="4"/>
        <v>%I30.6</v>
      </c>
      <c r="M29" s="126"/>
      <c r="N29" s="41"/>
      <c r="O29" t="s">
        <v>115</v>
      </c>
      <c r="P29" t="s">
        <v>96</v>
      </c>
      <c r="Q29" s="6">
        <v>6</v>
      </c>
    </row>
    <row r="30" spans="1:17" x14ac:dyDescent="0.25">
      <c r="E30" s="123"/>
      <c r="F30" s="7" t="str">
        <f t="shared" si="2"/>
        <v>Camera_Name-SetUserDataAck</v>
      </c>
      <c r="G30" s="16" t="s">
        <v>1</v>
      </c>
      <c r="H30" s="8" t="str">
        <f t="shared" si="4"/>
        <v>%I30.7</v>
      </c>
      <c r="M30" s="126"/>
      <c r="N30" s="41"/>
      <c r="O30" t="s">
        <v>116</v>
      </c>
      <c r="P30" t="s">
        <v>96</v>
      </c>
      <c r="Q30" s="6">
        <v>7</v>
      </c>
    </row>
    <row r="31" spans="1:17" x14ac:dyDescent="0.25">
      <c r="E31" s="123"/>
      <c r="F31" s="7" t="str">
        <f t="shared" si="2"/>
        <v>Camera_Name-JobPass</v>
      </c>
      <c r="G31" s="16" t="s">
        <v>1</v>
      </c>
      <c r="H31" s="8" t="str">
        <f>P31&amp;SUM($B$9+1)&amp;"."&amp;Q31</f>
        <v>%I31.0</v>
      </c>
      <c r="M31" s="126"/>
      <c r="N31" s="41"/>
      <c r="O31" t="s">
        <v>117</v>
      </c>
      <c r="P31" t="s">
        <v>96</v>
      </c>
      <c r="Q31" s="6">
        <v>0</v>
      </c>
    </row>
    <row r="32" spans="1:17" x14ac:dyDescent="0.25">
      <c r="E32" s="123"/>
      <c r="F32" s="7" t="str">
        <f t="shared" si="2"/>
        <v>Camera_Name-TestRunReady</v>
      </c>
      <c r="G32" s="16" t="s">
        <v>1</v>
      </c>
      <c r="H32" s="8" t="str">
        <f>P32&amp;SUM($B$9+1)&amp;"."&amp;Q32</f>
        <v>%I31.1</v>
      </c>
      <c r="M32" s="126"/>
      <c r="N32" s="41"/>
      <c r="O32" t="s">
        <v>118</v>
      </c>
      <c r="P32" t="s">
        <v>96</v>
      </c>
      <c r="Q32" s="6">
        <v>1</v>
      </c>
    </row>
    <row r="33" spans="5:17" x14ac:dyDescent="0.25">
      <c r="E33" s="123"/>
      <c r="F33" s="43" t="str">
        <f t="shared" si="2"/>
        <v>Camera_Name-Error</v>
      </c>
      <c r="G33" s="16" t="s">
        <v>1</v>
      </c>
      <c r="H33" s="8" t="str">
        <f t="shared" ref="H33" si="5">P33&amp;SUM($B$9+1)&amp;"."&amp;Q33</f>
        <v>%I31.7</v>
      </c>
      <c r="M33" s="126"/>
      <c r="O33" t="s">
        <v>174</v>
      </c>
      <c r="P33" t="s">
        <v>96</v>
      </c>
      <c r="Q33" s="6">
        <v>7</v>
      </c>
    </row>
    <row r="34" spans="5:17" x14ac:dyDescent="0.25">
      <c r="E34" s="124"/>
      <c r="F34" s="49" t="str">
        <f t="shared" si="2"/>
        <v>Camera_Name-ErrorCode</v>
      </c>
      <c r="G34" s="17" t="s">
        <v>178</v>
      </c>
      <c r="H34" s="26" t="str">
        <f>P34&amp;SUM($B$9+2)</f>
        <v>%IW32</v>
      </c>
      <c r="M34" s="126"/>
      <c r="O34" t="s">
        <v>175</v>
      </c>
      <c r="P34" t="s">
        <v>97</v>
      </c>
    </row>
    <row r="35" spans="5:17" x14ac:dyDescent="0.25">
      <c r="E35" s="54" t="s">
        <v>167</v>
      </c>
      <c r="F35" s="50" t="str">
        <f t="shared" si="2"/>
        <v>Camera_Name-CommandInput</v>
      </c>
      <c r="G35" s="37" t="s">
        <v>178</v>
      </c>
      <c r="H35" s="38" t="str">
        <f>P35&amp;$B$10</f>
        <v>%IW582</v>
      </c>
      <c r="M35" s="126"/>
      <c r="N35" s="41" t="s">
        <v>167</v>
      </c>
      <c r="O35" t="s">
        <v>169</v>
      </c>
      <c r="P35" t="s">
        <v>97</v>
      </c>
    </row>
    <row r="36" spans="5:17" x14ac:dyDescent="0.25">
      <c r="E36" s="54" t="s">
        <v>168</v>
      </c>
      <c r="F36" s="50" t="str">
        <f t="shared" si="2"/>
        <v>Camera_Name-CommandOutput</v>
      </c>
      <c r="G36" s="37" t="s">
        <v>178</v>
      </c>
      <c r="H36" s="38" t="str">
        <f>P36&amp;$B$11</f>
        <v>%QW716</v>
      </c>
      <c r="M36" s="126"/>
      <c r="N36" s="41" t="s">
        <v>168</v>
      </c>
      <c r="O36" t="s">
        <v>170</v>
      </c>
      <c r="P36" t="s">
        <v>127</v>
      </c>
    </row>
    <row r="37" spans="5:17" x14ac:dyDescent="0.25">
      <c r="E37" s="122" t="s">
        <v>152</v>
      </c>
      <c r="F37" s="33" t="str">
        <f t="shared" si="2"/>
        <v>Camera_Name-SoftEvent[0]</v>
      </c>
      <c r="G37" s="15" t="s">
        <v>1</v>
      </c>
      <c r="H37" s="35" t="str">
        <f t="shared" ref="H37:H44" si="6">P37&amp;$B$12&amp;"."&amp;Q37</f>
        <v>%Q15.0</v>
      </c>
      <c r="M37" s="126"/>
      <c r="N37" s="41" t="s">
        <v>152</v>
      </c>
      <c r="O37" t="s">
        <v>153</v>
      </c>
      <c r="P37" t="s">
        <v>95</v>
      </c>
      <c r="Q37" s="6">
        <v>0</v>
      </c>
    </row>
    <row r="38" spans="5:17" x14ac:dyDescent="0.25">
      <c r="E38" s="123"/>
      <c r="F38" s="7" t="str">
        <f t="shared" si="2"/>
        <v>Camera_Name-SoftEvent[1]</v>
      </c>
      <c r="G38" s="16" t="s">
        <v>1</v>
      </c>
      <c r="H38" s="8" t="str">
        <f t="shared" si="6"/>
        <v>%Q15.1</v>
      </c>
      <c r="M38" s="126"/>
      <c r="N38" s="41"/>
      <c r="O38" t="s">
        <v>154</v>
      </c>
      <c r="P38" t="s">
        <v>95</v>
      </c>
      <c r="Q38" s="6">
        <v>1</v>
      </c>
    </row>
    <row r="39" spans="5:17" x14ac:dyDescent="0.25">
      <c r="E39" s="123"/>
      <c r="F39" s="7" t="str">
        <f t="shared" si="2"/>
        <v>Camera_Name-SoftEvent[2]</v>
      </c>
      <c r="G39" s="16" t="s">
        <v>1</v>
      </c>
      <c r="H39" s="8" t="str">
        <f t="shared" si="6"/>
        <v>%Q15.2</v>
      </c>
      <c r="M39" s="126"/>
      <c r="N39" s="41"/>
      <c r="O39" t="s">
        <v>155</v>
      </c>
      <c r="P39" t="s">
        <v>95</v>
      </c>
      <c r="Q39" s="6">
        <v>2</v>
      </c>
    </row>
    <row r="40" spans="5:17" x14ac:dyDescent="0.25">
      <c r="E40" s="123"/>
      <c r="F40" s="7" t="str">
        <f t="shared" ref="F40:F71" si="7">$B$2&amp;"-"&amp;O40</f>
        <v>Camera_Name-SoftEvent[3]</v>
      </c>
      <c r="G40" s="16" t="s">
        <v>1</v>
      </c>
      <c r="H40" s="8" t="str">
        <f t="shared" si="6"/>
        <v>%Q15.3</v>
      </c>
      <c r="M40" s="126"/>
      <c r="N40" s="41"/>
      <c r="O40" t="s">
        <v>156</v>
      </c>
      <c r="P40" t="s">
        <v>95</v>
      </c>
      <c r="Q40" s="6">
        <v>3</v>
      </c>
    </row>
    <row r="41" spans="5:17" x14ac:dyDescent="0.25">
      <c r="E41" s="123"/>
      <c r="F41" s="7" t="str">
        <f t="shared" si="7"/>
        <v>Camera_Name-SoftEvent[4]</v>
      </c>
      <c r="G41" s="16" t="s">
        <v>1</v>
      </c>
      <c r="H41" s="8" t="str">
        <f t="shared" si="6"/>
        <v>%Q15.4</v>
      </c>
      <c r="M41" s="126"/>
      <c r="N41" s="41"/>
      <c r="O41" t="s">
        <v>157</v>
      </c>
      <c r="P41" t="s">
        <v>95</v>
      </c>
      <c r="Q41" s="6">
        <v>4</v>
      </c>
    </row>
    <row r="42" spans="5:17" x14ac:dyDescent="0.25">
      <c r="E42" s="123"/>
      <c r="F42" s="7" t="str">
        <f t="shared" si="7"/>
        <v>Camera_Name-SoftEvent[5]</v>
      </c>
      <c r="G42" s="16" t="s">
        <v>1</v>
      </c>
      <c r="H42" s="8" t="str">
        <f t="shared" si="6"/>
        <v>%Q15.5</v>
      </c>
      <c r="M42" s="126"/>
      <c r="N42" s="41"/>
      <c r="O42" t="s">
        <v>158</v>
      </c>
      <c r="P42" t="s">
        <v>95</v>
      </c>
      <c r="Q42" s="6">
        <v>5</v>
      </c>
    </row>
    <row r="43" spans="5:17" x14ac:dyDescent="0.25">
      <c r="E43" s="123"/>
      <c r="F43" s="7" t="str">
        <f t="shared" si="7"/>
        <v>Camera_Name-SoftEvent[6]</v>
      </c>
      <c r="G43" s="16" t="s">
        <v>1</v>
      </c>
      <c r="H43" s="8" t="str">
        <f t="shared" si="6"/>
        <v>%Q15.6</v>
      </c>
      <c r="M43" s="126"/>
      <c r="N43" s="41"/>
      <c r="O43" t="s">
        <v>159</v>
      </c>
      <c r="P43" t="s">
        <v>95</v>
      </c>
      <c r="Q43" s="6">
        <v>6</v>
      </c>
    </row>
    <row r="44" spans="5:17" x14ac:dyDescent="0.25">
      <c r="E44" s="124"/>
      <c r="F44" s="25" t="str">
        <f t="shared" si="7"/>
        <v>Camera_Name-SoftEvent[7]</v>
      </c>
      <c r="G44" s="17" t="s">
        <v>1</v>
      </c>
      <c r="H44" s="26" t="str">
        <f t="shared" si="6"/>
        <v>%Q15.7</v>
      </c>
      <c r="M44" s="126"/>
      <c r="N44" s="41"/>
      <c r="O44" t="s">
        <v>160</v>
      </c>
      <c r="P44" t="s">
        <v>95</v>
      </c>
      <c r="Q44" s="6">
        <v>7</v>
      </c>
    </row>
    <row r="45" spans="5:17" x14ac:dyDescent="0.25">
      <c r="E45" s="122" t="s">
        <v>151</v>
      </c>
      <c r="F45" s="51" t="str">
        <f t="shared" si="7"/>
        <v>Camera_Name-SoftEventAck[0]</v>
      </c>
      <c r="G45" s="15" t="s">
        <v>1</v>
      </c>
      <c r="H45" s="45" t="str">
        <f t="shared" ref="H45:H52" si="8">P45&amp;$B$13&amp;"."&amp;Q45</f>
        <v>%I34.0</v>
      </c>
      <c r="M45" s="126"/>
      <c r="N45" s="42" t="s">
        <v>151</v>
      </c>
      <c r="O45" t="s">
        <v>143</v>
      </c>
      <c r="P45" t="s">
        <v>96</v>
      </c>
      <c r="Q45" s="6">
        <v>0</v>
      </c>
    </row>
    <row r="46" spans="5:17" x14ac:dyDescent="0.25">
      <c r="E46" s="123"/>
      <c r="F46" s="43" t="str">
        <f t="shared" si="7"/>
        <v>Camera_Name-SoftEventAck[1]</v>
      </c>
      <c r="G46" s="16" t="s">
        <v>1</v>
      </c>
      <c r="H46" s="44" t="str">
        <f t="shared" si="8"/>
        <v>%I34.1</v>
      </c>
      <c r="M46" s="126"/>
      <c r="N46" s="42"/>
      <c r="O46" t="s">
        <v>145</v>
      </c>
      <c r="P46" t="s">
        <v>96</v>
      </c>
      <c r="Q46" s="6">
        <v>1</v>
      </c>
    </row>
    <row r="47" spans="5:17" x14ac:dyDescent="0.25">
      <c r="E47" s="123"/>
      <c r="F47" s="43" t="str">
        <f t="shared" si="7"/>
        <v>Camera_Name-SoftEventAck[2]</v>
      </c>
      <c r="G47" s="16" t="s">
        <v>1</v>
      </c>
      <c r="H47" s="44" t="str">
        <f t="shared" si="8"/>
        <v>%I34.2</v>
      </c>
      <c r="M47" s="126"/>
      <c r="N47" s="42"/>
      <c r="O47" t="s">
        <v>144</v>
      </c>
      <c r="P47" t="s">
        <v>96</v>
      </c>
      <c r="Q47" s="6">
        <v>2</v>
      </c>
    </row>
    <row r="48" spans="5:17" x14ac:dyDescent="0.25">
      <c r="E48" s="123"/>
      <c r="F48" s="43" t="str">
        <f t="shared" si="7"/>
        <v>Camera_Name-SoftEventAck[3]</v>
      </c>
      <c r="G48" s="16" t="s">
        <v>1</v>
      </c>
      <c r="H48" s="44" t="str">
        <f t="shared" si="8"/>
        <v>%I34.3</v>
      </c>
      <c r="M48" s="126"/>
      <c r="N48" s="42"/>
      <c r="O48" t="s">
        <v>146</v>
      </c>
      <c r="P48" t="s">
        <v>96</v>
      </c>
      <c r="Q48" s="6">
        <v>3</v>
      </c>
    </row>
    <row r="49" spans="5:17" x14ac:dyDescent="0.25">
      <c r="E49" s="123"/>
      <c r="F49" s="43" t="str">
        <f t="shared" si="7"/>
        <v>Camera_Name-SoftEventAck[4]</v>
      </c>
      <c r="G49" s="16" t="s">
        <v>1</v>
      </c>
      <c r="H49" s="44" t="str">
        <f t="shared" si="8"/>
        <v>%I34.4</v>
      </c>
      <c r="M49" s="126"/>
      <c r="N49" s="42"/>
      <c r="O49" t="s">
        <v>147</v>
      </c>
      <c r="P49" t="s">
        <v>96</v>
      </c>
      <c r="Q49" s="6">
        <v>4</v>
      </c>
    </row>
    <row r="50" spans="5:17" x14ac:dyDescent="0.25">
      <c r="E50" s="123"/>
      <c r="F50" s="43" t="str">
        <f t="shared" si="7"/>
        <v>Camera_Name-SoftEventAck[5]</v>
      </c>
      <c r="G50" s="16" t="s">
        <v>1</v>
      </c>
      <c r="H50" s="44" t="str">
        <f t="shared" si="8"/>
        <v>%I34.5</v>
      </c>
      <c r="M50" s="126"/>
      <c r="N50" s="42"/>
      <c r="O50" t="s">
        <v>148</v>
      </c>
      <c r="P50" t="s">
        <v>96</v>
      </c>
      <c r="Q50" s="6">
        <v>5</v>
      </c>
    </row>
    <row r="51" spans="5:17" x14ac:dyDescent="0.25">
      <c r="E51" s="123"/>
      <c r="F51" s="43" t="str">
        <f t="shared" si="7"/>
        <v>Camera_Name-SoftEventAck[6]</v>
      </c>
      <c r="G51" s="16" t="s">
        <v>1</v>
      </c>
      <c r="H51" s="44" t="str">
        <f t="shared" si="8"/>
        <v>%I34.6</v>
      </c>
      <c r="M51" s="126"/>
      <c r="N51" s="42"/>
      <c r="O51" t="s">
        <v>149</v>
      </c>
      <c r="P51" t="s">
        <v>96</v>
      </c>
      <c r="Q51" s="6">
        <v>6</v>
      </c>
    </row>
    <row r="52" spans="5:17" x14ac:dyDescent="0.25">
      <c r="E52" s="124"/>
      <c r="F52" s="49" t="str">
        <f t="shared" si="7"/>
        <v>Camera_Name-SoftEventAck[7]</v>
      </c>
      <c r="G52" s="17" t="s">
        <v>1</v>
      </c>
      <c r="H52" s="47" t="str">
        <f t="shared" si="8"/>
        <v>%I34.7</v>
      </c>
      <c r="M52" s="126"/>
      <c r="N52" s="42"/>
      <c r="O52" t="s">
        <v>150</v>
      </c>
      <c r="P52" t="s">
        <v>96</v>
      </c>
      <c r="Q52" s="6">
        <v>7</v>
      </c>
    </row>
    <row r="53" spans="5:17" x14ac:dyDescent="0.25">
      <c r="E53" s="122" t="s">
        <v>62</v>
      </c>
      <c r="F53" s="33" t="str">
        <f t="shared" si="7"/>
        <v>Camera_Name-UserData[0]</v>
      </c>
      <c r="G53" s="15" t="s">
        <v>11</v>
      </c>
      <c r="H53" s="35" t="str">
        <f t="shared" ref="H53:H86" si="9">P53&amp;Q53</f>
        <v>%QB584</v>
      </c>
      <c r="M53" s="126"/>
      <c r="N53" s="41" t="s">
        <v>62</v>
      </c>
      <c r="O53" t="s">
        <v>41</v>
      </c>
      <c r="P53" t="s">
        <v>99</v>
      </c>
      <c r="Q53">
        <f>$B$14</f>
        <v>584</v>
      </c>
    </row>
    <row r="54" spans="5:17" x14ac:dyDescent="0.25">
      <c r="E54" s="123"/>
      <c r="F54" s="7" t="str">
        <f t="shared" si="7"/>
        <v>Camera_Name-UserData[1]</v>
      </c>
      <c r="G54" s="16" t="s">
        <v>11</v>
      </c>
      <c r="H54" s="8" t="str">
        <f t="shared" si="9"/>
        <v>%QB585</v>
      </c>
      <c r="M54" s="126"/>
      <c r="N54" s="42"/>
      <c r="O54" t="s">
        <v>42</v>
      </c>
      <c r="P54" t="s">
        <v>99</v>
      </c>
      <c r="Q54">
        <f>SUM(Q53+1)</f>
        <v>585</v>
      </c>
    </row>
    <row r="55" spans="5:17" x14ac:dyDescent="0.25">
      <c r="E55" s="123"/>
      <c r="F55" s="7" t="str">
        <f t="shared" si="7"/>
        <v>Camera_Name-UserData[2]</v>
      </c>
      <c r="G55" s="16" t="s">
        <v>11</v>
      </c>
      <c r="H55" s="8" t="str">
        <f t="shared" si="9"/>
        <v>%QB586</v>
      </c>
      <c r="M55" s="126"/>
      <c r="N55" s="42"/>
      <c r="O55" t="s">
        <v>43</v>
      </c>
      <c r="P55" t="s">
        <v>99</v>
      </c>
      <c r="Q55">
        <f t="shared" ref="Q55:Q68" si="10">SUM(Q54+1)</f>
        <v>586</v>
      </c>
    </row>
    <row r="56" spans="5:17" x14ac:dyDescent="0.25">
      <c r="E56" s="123"/>
      <c r="F56" s="7" t="str">
        <f t="shared" si="7"/>
        <v>Camera_Name-UserData[3]</v>
      </c>
      <c r="G56" s="16" t="s">
        <v>11</v>
      </c>
      <c r="H56" s="8" t="str">
        <f t="shared" si="9"/>
        <v>%QB587</v>
      </c>
      <c r="M56" s="126"/>
      <c r="N56" s="42"/>
      <c r="O56" t="s">
        <v>44</v>
      </c>
      <c r="P56" t="s">
        <v>99</v>
      </c>
      <c r="Q56">
        <f t="shared" si="10"/>
        <v>587</v>
      </c>
    </row>
    <row r="57" spans="5:17" x14ac:dyDescent="0.25">
      <c r="E57" s="123"/>
      <c r="F57" s="7" t="str">
        <f t="shared" si="7"/>
        <v>Camera_Name-UserData[4]</v>
      </c>
      <c r="G57" s="16" t="s">
        <v>11</v>
      </c>
      <c r="H57" s="8" t="str">
        <f t="shared" si="9"/>
        <v>%QB588</v>
      </c>
      <c r="M57" s="126"/>
      <c r="N57" s="42"/>
      <c r="O57" t="s">
        <v>45</v>
      </c>
      <c r="P57" t="s">
        <v>99</v>
      </c>
      <c r="Q57">
        <f t="shared" si="10"/>
        <v>588</v>
      </c>
    </row>
    <row r="58" spans="5:17" x14ac:dyDescent="0.25">
      <c r="E58" s="123"/>
      <c r="F58" s="7" t="str">
        <f t="shared" si="7"/>
        <v>Camera_Name-UserData[5]</v>
      </c>
      <c r="G58" s="16" t="s">
        <v>11</v>
      </c>
      <c r="H58" s="8" t="str">
        <f t="shared" si="9"/>
        <v>%QB589</v>
      </c>
      <c r="M58" s="126"/>
      <c r="N58" s="42"/>
      <c r="O58" t="s">
        <v>46</v>
      </c>
      <c r="P58" t="s">
        <v>99</v>
      </c>
      <c r="Q58">
        <f t="shared" si="10"/>
        <v>589</v>
      </c>
    </row>
    <row r="59" spans="5:17" x14ac:dyDescent="0.25">
      <c r="E59" s="123"/>
      <c r="F59" s="7" t="str">
        <f t="shared" si="7"/>
        <v>Camera_Name-UserData[6]</v>
      </c>
      <c r="G59" s="16" t="s">
        <v>11</v>
      </c>
      <c r="H59" s="8" t="str">
        <f t="shared" si="9"/>
        <v>%QB590</v>
      </c>
      <c r="M59" s="126"/>
      <c r="N59" s="42"/>
      <c r="O59" t="s">
        <v>47</v>
      </c>
      <c r="P59" t="s">
        <v>99</v>
      </c>
      <c r="Q59">
        <f t="shared" si="10"/>
        <v>590</v>
      </c>
    </row>
    <row r="60" spans="5:17" x14ac:dyDescent="0.25">
      <c r="E60" s="123"/>
      <c r="F60" s="7" t="str">
        <f t="shared" si="7"/>
        <v>Camera_Name-UserData[7]</v>
      </c>
      <c r="G60" s="16" t="s">
        <v>11</v>
      </c>
      <c r="H60" s="8" t="str">
        <f t="shared" si="9"/>
        <v>%QB591</v>
      </c>
      <c r="M60" s="126"/>
      <c r="N60" s="42"/>
      <c r="O60" t="s">
        <v>48</v>
      </c>
      <c r="P60" t="s">
        <v>99</v>
      </c>
      <c r="Q60">
        <f t="shared" si="10"/>
        <v>591</v>
      </c>
    </row>
    <row r="61" spans="5:17" x14ac:dyDescent="0.25">
      <c r="E61" s="123"/>
      <c r="F61" s="7" t="str">
        <f t="shared" si="7"/>
        <v>Camera_Name-UserData[8]</v>
      </c>
      <c r="G61" s="16" t="s">
        <v>11</v>
      </c>
      <c r="H61" s="8" t="str">
        <f t="shared" si="9"/>
        <v>%QB592</v>
      </c>
      <c r="M61" s="126"/>
      <c r="N61" s="42"/>
      <c r="O61" t="s">
        <v>81</v>
      </c>
      <c r="P61" t="s">
        <v>99</v>
      </c>
      <c r="Q61">
        <f t="shared" si="10"/>
        <v>592</v>
      </c>
    </row>
    <row r="62" spans="5:17" x14ac:dyDescent="0.25">
      <c r="E62" s="123"/>
      <c r="F62" s="7" t="str">
        <f t="shared" si="7"/>
        <v>Camera_Name-UserData[9]</v>
      </c>
      <c r="G62" s="16" t="s">
        <v>11</v>
      </c>
      <c r="H62" s="8" t="str">
        <f t="shared" si="9"/>
        <v>%QB593</v>
      </c>
      <c r="M62" s="126"/>
      <c r="N62" s="42"/>
      <c r="O62" t="s">
        <v>82</v>
      </c>
      <c r="P62" t="s">
        <v>99</v>
      </c>
      <c r="Q62">
        <f t="shared" si="10"/>
        <v>593</v>
      </c>
    </row>
    <row r="63" spans="5:17" x14ac:dyDescent="0.25">
      <c r="E63" s="123"/>
      <c r="F63" s="7" t="str">
        <f t="shared" si="7"/>
        <v>Camera_Name-UserData[10]</v>
      </c>
      <c r="G63" s="16" t="s">
        <v>11</v>
      </c>
      <c r="H63" s="8" t="str">
        <f t="shared" si="9"/>
        <v>%QB594</v>
      </c>
      <c r="M63" s="126"/>
      <c r="N63" s="42"/>
      <c r="O63" t="s">
        <v>83</v>
      </c>
      <c r="P63" t="s">
        <v>99</v>
      </c>
      <c r="Q63">
        <f t="shared" si="10"/>
        <v>594</v>
      </c>
    </row>
    <row r="64" spans="5:17" x14ac:dyDescent="0.25">
      <c r="E64" s="123"/>
      <c r="F64" s="7" t="str">
        <f t="shared" si="7"/>
        <v>Camera_Name-UserData[11]</v>
      </c>
      <c r="G64" s="16" t="s">
        <v>11</v>
      </c>
      <c r="H64" s="8" t="str">
        <f t="shared" si="9"/>
        <v>%QB595</v>
      </c>
      <c r="M64" s="126"/>
      <c r="N64" s="42"/>
      <c r="O64" t="s">
        <v>84</v>
      </c>
      <c r="P64" t="s">
        <v>99</v>
      </c>
      <c r="Q64">
        <f t="shared" si="10"/>
        <v>595</v>
      </c>
    </row>
    <row r="65" spans="5:17" x14ac:dyDescent="0.25">
      <c r="E65" s="123"/>
      <c r="F65" s="7" t="str">
        <f t="shared" si="7"/>
        <v>Camera_Name-UserData[12]</v>
      </c>
      <c r="G65" s="16" t="s">
        <v>11</v>
      </c>
      <c r="H65" s="8" t="str">
        <f t="shared" si="9"/>
        <v>%QB596</v>
      </c>
      <c r="M65" s="126"/>
      <c r="N65" s="42"/>
      <c r="O65" t="s">
        <v>85</v>
      </c>
      <c r="P65" t="s">
        <v>99</v>
      </c>
      <c r="Q65">
        <f t="shared" si="10"/>
        <v>596</v>
      </c>
    </row>
    <row r="66" spans="5:17" x14ac:dyDescent="0.25">
      <c r="E66" s="123"/>
      <c r="F66" s="7" t="str">
        <f t="shared" si="7"/>
        <v>Camera_Name-UserData[13]</v>
      </c>
      <c r="G66" s="16" t="s">
        <v>11</v>
      </c>
      <c r="H66" s="8" t="str">
        <f t="shared" si="9"/>
        <v>%QB597</v>
      </c>
      <c r="M66" s="126"/>
      <c r="N66" s="42"/>
      <c r="O66" t="s">
        <v>86</v>
      </c>
      <c r="P66" t="s">
        <v>99</v>
      </c>
      <c r="Q66">
        <f t="shared" si="10"/>
        <v>597</v>
      </c>
    </row>
    <row r="67" spans="5:17" x14ac:dyDescent="0.25">
      <c r="E67" s="123"/>
      <c r="F67" s="7" t="str">
        <f t="shared" si="7"/>
        <v>Camera_Name-UserData[14]</v>
      </c>
      <c r="G67" s="16" t="s">
        <v>11</v>
      </c>
      <c r="H67" s="8" t="str">
        <f t="shared" si="9"/>
        <v>%QB598</v>
      </c>
      <c r="M67" s="126"/>
      <c r="N67" s="42"/>
      <c r="O67" t="s">
        <v>87</v>
      </c>
      <c r="P67" t="s">
        <v>99</v>
      </c>
      <c r="Q67">
        <f t="shared" si="10"/>
        <v>598</v>
      </c>
    </row>
    <row r="68" spans="5:17" x14ac:dyDescent="0.25">
      <c r="E68" s="124"/>
      <c r="F68" s="25" t="str">
        <f t="shared" si="7"/>
        <v>Camera_Name-UserData[15]</v>
      </c>
      <c r="G68" s="17" t="s">
        <v>11</v>
      </c>
      <c r="H68" s="26" t="str">
        <f t="shared" si="9"/>
        <v>%QB599</v>
      </c>
      <c r="M68" s="126"/>
      <c r="N68" s="42"/>
      <c r="O68" t="s">
        <v>88</v>
      </c>
      <c r="P68" t="s">
        <v>99</v>
      </c>
      <c r="Q68">
        <f t="shared" si="10"/>
        <v>599</v>
      </c>
    </row>
    <row r="69" spans="5:17" x14ac:dyDescent="0.25">
      <c r="E69" s="123" t="s">
        <v>63</v>
      </c>
      <c r="F69" s="43" t="str">
        <f t="shared" si="7"/>
        <v>Camera_Name-InspectionID</v>
      </c>
      <c r="G69" s="29" t="s">
        <v>178</v>
      </c>
      <c r="H69" s="8" t="str">
        <f t="shared" si="9"/>
        <v>%IW718</v>
      </c>
      <c r="M69" s="126"/>
      <c r="N69" s="41" t="s">
        <v>63</v>
      </c>
      <c r="O69" t="s">
        <v>130</v>
      </c>
      <c r="P69" t="s">
        <v>97</v>
      </c>
      <c r="Q69">
        <f>$B$15</f>
        <v>718</v>
      </c>
    </row>
    <row r="70" spans="5:17" x14ac:dyDescent="0.25">
      <c r="E70" s="123"/>
      <c r="F70" s="43" t="str">
        <f t="shared" si="7"/>
        <v>Camera_Name-InspectionResultsCode</v>
      </c>
      <c r="G70" s="29" t="s">
        <v>8</v>
      </c>
      <c r="H70" s="8" t="str">
        <f t="shared" si="9"/>
        <v>%IW720</v>
      </c>
      <c r="M70" s="126"/>
      <c r="N70" s="42"/>
      <c r="O70" t="s">
        <v>131</v>
      </c>
      <c r="P70" t="s">
        <v>97</v>
      </c>
      <c r="Q70">
        <f>SUM($B$15+2)</f>
        <v>720</v>
      </c>
    </row>
    <row r="71" spans="5:17" x14ac:dyDescent="0.25">
      <c r="E71" s="123"/>
      <c r="F71" s="7" t="str">
        <f t="shared" si="7"/>
        <v>Camera_Name-InspectionResults[0]</v>
      </c>
      <c r="G71" s="16" t="s">
        <v>11</v>
      </c>
      <c r="H71" s="8" t="str">
        <f t="shared" si="9"/>
        <v>%IB722</v>
      </c>
      <c r="M71" s="126"/>
      <c r="N71" s="42"/>
      <c r="O71" t="s">
        <v>65</v>
      </c>
      <c r="P71" t="s">
        <v>98</v>
      </c>
      <c r="Q71">
        <f>SUM(Q70+2)</f>
        <v>722</v>
      </c>
    </row>
    <row r="72" spans="5:17" x14ac:dyDescent="0.25">
      <c r="E72" s="123"/>
      <c r="F72" s="7" t="str">
        <f t="shared" ref="F72:F86" si="11">$B$2&amp;"-"&amp;O72</f>
        <v>Camera_Name-InspectionResults[1]</v>
      </c>
      <c r="G72" s="16" t="s">
        <v>11</v>
      </c>
      <c r="H72" s="8" t="str">
        <f t="shared" si="9"/>
        <v>%IB723</v>
      </c>
      <c r="M72" s="126"/>
      <c r="N72" s="42"/>
      <c r="O72" t="s">
        <v>66</v>
      </c>
      <c r="P72" t="s">
        <v>98</v>
      </c>
      <c r="Q72">
        <f t="shared" ref="Q72:Q86" si="12">SUM(Q71+1)</f>
        <v>723</v>
      </c>
    </row>
    <row r="73" spans="5:17" x14ac:dyDescent="0.25">
      <c r="E73" s="123"/>
      <c r="F73" s="7" t="str">
        <f t="shared" si="11"/>
        <v>Camera_Name-InspectionResults[2]</v>
      </c>
      <c r="G73" s="16" t="s">
        <v>11</v>
      </c>
      <c r="H73" s="8" t="str">
        <f t="shared" si="9"/>
        <v>%IB724</v>
      </c>
      <c r="M73" s="126"/>
      <c r="N73" s="42"/>
      <c r="O73" t="s">
        <v>67</v>
      </c>
      <c r="P73" t="s">
        <v>98</v>
      </c>
      <c r="Q73">
        <f t="shared" si="12"/>
        <v>724</v>
      </c>
    </row>
    <row r="74" spans="5:17" x14ac:dyDescent="0.25">
      <c r="E74" s="123"/>
      <c r="F74" s="7" t="str">
        <f t="shared" si="11"/>
        <v>Camera_Name-InspectionResults[3]</v>
      </c>
      <c r="G74" s="16" t="s">
        <v>11</v>
      </c>
      <c r="H74" s="8" t="str">
        <f t="shared" si="9"/>
        <v>%IB725</v>
      </c>
      <c r="M74" s="126"/>
      <c r="N74" s="42"/>
      <c r="O74" t="s">
        <v>68</v>
      </c>
      <c r="P74" t="s">
        <v>98</v>
      </c>
      <c r="Q74">
        <f t="shared" si="12"/>
        <v>725</v>
      </c>
    </row>
    <row r="75" spans="5:17" x14ac:dyDescent="0.25">
      <c r="E75" s="123"/>
      <c r="F75" s="7" t="str">
        <f t="shared" si="11"/>
        <v>Camera_Name-InspectionResults[4]</v>
      </c>
      <c r="G75" s="16" t="s">
        <v>11</v>
      </c>
      <c r="H75" s="8" t="str">
        <f t="shared" si="9"/>
        <v>%IB726</v>
      </c>
      <c r="M75" s="39"/>
      <c r="N75" s="42"/>
      <c r="O75" t="s">
        <v>69</v>
      </c>
      <c r="P75" t="s">
        <v>98</v>
      </c>
      <c r="Q75">
        <f t="shared" si="12"/>
        <v>726</v>
      </c>
    </row>
    <row r="76" spans="5:17" x14ac:dyDescent="0.25">
      <c r="E76" s="123"/>
      <c r="F76" s="7" t="str">
        <f t="shared" si="11"/>
        <v>Camera_Name-InspectionResults[5]</v>
      </c>
      <c r="G76" s="16" t="s">
        <v>11</v>
      </c>
      <c r="H76" s="8" t="str">
        <f t="shared" si="9"/>
        <v>%IB727</v>
      </c>
      <c r="N76" s="42"/>
      <c r="O76" t="s">
        <v>70</v>
      </c>
      <c r="P76" t="s">
        <v>98</v>
      </c>
      <c r="Q76">
        <f t="shared" si="12"/>
        <v>727</v>
      </c>
    </row>
    <row r="77" spans="5:17" x14ac:dyDescent="0.25">
      <c r="E77" s="123"/>
      <c r="F77" s="7" t="str">
        <f t="shared" si="11"/>
        <v>Camera_Name-InspectionResults[6]</v>
      </c>
      <c r="G77" s="16" t="s">
        <v>11</v>
      </c>
      <c r="H77" s="8" t="str">
        <f t="shared" si="9"/>
        <v>%IB728</v>
      </c>
      <c r="N77" s="42"/>
      <c r="O77" t="s">
        <v>71</v>
      </c>
      <c r="P77" t="s">
        <v>98</v>
      </c>
      <c r="Q77">
        <f t="shared" si="12"/>
        <v>728</v>
      </c>
    </row>
    <row r="78" spans="5:17" x14ac:dyDescent="0.25">
      <c r="E78" s="123"/>
      <c r="F78" s="7" t="str">
        <f t="shared" si="11"/>
        <v>Camera_Name-InspectionResults[7]</v>
      </c>
      <c r="G78" s="16" t="s">
        <v>11</v>
      </c>
      <c r="H78" s="8" t="str">
        <f t="shared" si="9"/>
        <v>%IB729</v>
      </c>
      <c r="N78" s="42"/>
      <c r="O78" t="s">
        <v>72</v>
      </c>
      <c r="P78" t="s">
        <v>98</v>
      </c>
      <c r="Q78">
        <f t="shared" si="12"/>
        <v>729</v>
      </c>
    </row>
    <row r="79" spans="5:17" x14ac:dyDescent="0.25">
      <c r="E79" s="123"/>
      <c r="F79" s="7" t="str">
        <f t="shared" si="11"/>
        <v>Camera_Name-InspectionResults[8]</v>
      </c>
      <c r="G79" s="16" t="s">
        <v>11</v>
      </c>
      <c r="H79" s="8" t="str">
        <f t="shared" si="9"/>
        <v>%IB730</v>
      </c>
      <c r="N79" s="42"/>
      <c r="O79" t="s">
        <v>73</v>
      </c>
      <c r="P79" t="s">
        <v>98</v>
      </c>
      <c r="Q79">
        <f t="shared" si="12"/>
        <v>730</v>
      </c>
    </row>
    <row r="80" spans="5:17" x14ac:dyDescent="0.25">
      <c r="E80" s="123"/>
      <c r="F80" s="7" t="str">
        <f t="shared" si="11"/>
        <v>Camera_Name-InspectionResults[9]</v>
      </c>
      <c r="G80" s="16" t="s">
        <v>11</v>
      </c>
      <c r="H80" s="8" t="str">
        <f t="shared" si="9"/>
        <v>%IB731</v>
      </c>
      <c r="N80" s="42"/>
      <c r="O80" t="s">
        <v>74</v>
      </c>
      <c r="P80" t="s">
        <v>98</v>
      </c>
      <c r="Q80">
        <f t="shared" si="12"/>
        <v>731</v>
      </c>
    </row>
    <row r="81" spans="5:17" x14ac:dyDescent="0.25">
      <c r="E81" s="123"/>
      <c r="F81" s="7" t="str">
        <f t="shared" si="11"/>
        <v>Camera_Name-InspectionResults[10]</v>
      </c>
      <c r="G81" s="16" t="s">
        <v>11</v>
      </c>
      <c r="H81" s="8" t="str">
        <f t="shared" si="9"/>
        <v>%IB732</v>
      </c>
      <c r="N81" s="42"/>
      <c r="O81" t="s">
        <v>77</v>
      </c>
      <c r="P81" t="s">
        <v>98</v>
      </c>
      <c r="Q81">
        <f t="shared" si="12"/>
        <v>732</v>
      </c>
    </row>
    <row r="82" spans="5:17" x14ac:dyDescent="0.25">
      <c r="E82" s="123"/>
      <c r="F82" s="7" t="str">
        <f t="shared" si="11"/>
        <v>Camera_Name-InspectionResults[11]</v>
      </c>
      <c r="G82" s="16" t="s">
        <v>11</v>
      </c>
      <c r="H82" s="8" t="str">
        <f t="shared" si="9"/>
        <v>%IB733</v>
      </c>
      <c r="N82" s="42"/>
      <c r="O82" t="s">
        <v>75</v>
      </c>
      <c r="P82" t="s">
        <v>98</v>
      </c>
      <c r="Q82">
        <f t="shared" si="12"/>
        <v>733</v>
      </c>
    </row>
    <row r="83" spans="5:17" x14ac:dyDescent="0.25">
      <c r="E83" s="123"/>
      <c r="F83" s="7" t="str">
        <f t="shared" si="11"/>
        <v>Camera_Name-InspectionResults[12]</v>
      </c>
      <c r="G83" s="16" t="s">
        <v>11</v>
      </c>
      <c r="H83" s="8" t="str">
        <f t="shared" si="9"/>
        <v>%IB734</v>
      </c>
      <c r="N83" s="42"/>
      <c r="O83" t="s">
        <v>76</v>
      </c>
      <c r="P83" t="s">
        <v>98</v>
      </c>
      <c r="Q83">
        <f t="shared" si="12"/>
        <v>734</v>
      </c>
    </row>
    <row r="84" spans="5:17" x14ac:dyDescent="0.25">
      <c r="E84" s="123"/>
      <c r="F84" s="7" t="str">
        <f t="shared" si="11"/>
        <v>Camera_Name-InspectionResults[13]</v>
      </c>
      <c r="G84" s="16" t="s">
        <v>11</v>
      </c>
      <c r="H84" s="8" t="str">
        <f t="shared" si="9"/>
        <v>%IB735</v>
      </c>
      <c r="N84" s="42"/>
      <c r="O84" t="s">
        <v>78</v>
      </c>
      <c r="P84" t="s">
        <v>98</v>
      </c>
      <c r="Q84">
        <f t="shared" si="12"/>
        <v>735</v>
      </c>
    </row>
    <row r="85" spans="5:17" x14ac:dyDescent="0.25">
      <c r="E85" s="123"/>
      <c r="F85" s="7" t="str">
        <f t="shared" si="11"/>
        <v>Camera_Name-InspectionResults[14]</v>
      </c>
      <c r="G85" s="16" t="s">
        <v>11</v>
      </c>
      <c r="H85" s="8" t="str">
        <f t="shared" si="9"/>
        <v>%IB736</v>
      </c>
      <c r="O85" t="s">
        <v>79</v>
      </c>
      <c r="P85" t="s">
        <v>98</v>
      </c>
      <c r="Q85">
        <f t="shared" si="12"/>
        <v>736</v>
      </c>
    </row>
    <row r="86" spans="5:17" ht="15.75" thickBot="1" x14ac:dyDescent="0.3">
      <c r="E86" s="135"/>
      <c r="F86" s="9" t="str">
        <f t="shared" si="11"/>
        <v>Camera_Name-InspectionResults[15]</v>
      </c>
      <c r="G86" s="18" t="s">
        <v>11</v>
      </c>
      <c r="H86" s="4" t="str">
        <f t="shared" si="9"/>
        <v>%IB737</v>
      </c>
      <c r="O86" t="s">
        <v>80</v>
      </c>
      <c r="P86" t="s">
        <v>98</v>
      </c>
      <c r="Q86">
        <f t="shared" si="12"/>
        <v>737</v>
      </c>
    </row>
  </sheetData>
  <mergeCells count="21">
    <mergeCell ref="A20:B20"/>
    <mergeCell ref="A21:B21"/>
    <mergeCell ref="E18:E22"/>
    <mergeCell ref="E9:E17"/>
    <mergeCell ref="E5:E8"/>
    <mergeCell ref="M5:M74"/>
    <mergeCell ref="N3:Q3"/>
    <mergeCell ref="E69:E86"/>
    <mergeCell ref="A23:B23"/>
    <mergeCell ref="E37:E44"/>
    <mergeCell ref="E45:E52"/>
    <mergeCell ref="E53:E68"/>
    <mergeCell ref="E23:E34"/>
    <mergeCell ref="A2:A3"/>
    <mergeCell ref="B2:B3"/>
    <mergeCell ref="E3:E4"/>
    <mergeCell ref="F3:H3"/>
    <mergeCell ref="A22:B22"/>
    <mergeCell ref="A17:B17"/>
    <mergeCell ref="A18:B18"/>
    <mergeCell ref="A19:B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4"/>
  <sheetViews>
    <sheetView workbookViewId="0">
      <selection activeCell="H32" sqref="H32"/>
    </sheetView>
  </sheetViews>
  <sheetFormatPr defaultRowHeight="15" x14ac:dyDescent="0.25"/>
  <cols>
    <col min="1" max="1" width="35" customWidth="1"/>
    <col min="2" max="2" width="21.42578125" customWidth="1"/>
    <col min="3" max="4" width="12.85546875" customWidth="1"/>
    <col min="5" max="5" width="30.7109375" customWidth="1"/>
    <col min="6" max="6" width="41.42578125" customWidth="1"/>
    <col min="7" max="8" width="10" customWidth="1"/>
    <col min="13" max="13" width="48.42578125" customWidth="1"/>
    <col min="14" max="14" width="30.7109375" customWidth="1"/>
    <col min="15" max="15" width="28.7109375" customWidth="1"/>
  </cols>
  <sheetData>
    <row r="1" spans="1:17" ht="15.75" thickBot="1" x14ac:dyDescent="0.3">
      <c r="E1" s="155" t="s">
        <v>177</v>
      </c>
      <c r="F1" s="156"/>
      <c r="G1" s="156"/>
      <c r="H1" s="157"/>
    </row>
    <row r="2" spans="1:17" ht="15.75" thickBot="1" x14ac:dyDescent="0.3">
      <c r="A2" s="113" t="s">
        <v>55</v>
      </c>
      <c r="B2" s="153" t="s">
        <v>290</v>
      </c>
      <c r="E2" s="158"/>
      <c r="F2" s="159"/>
      <c r="G2" s="159"/>
      <c r="H2" s="160"/>
    </row>
    <row r="3" spans="1:17" ht="15.75" thickBot="1" x14ac:dyDescent="0.3">
      <c r="A3" s="114"/>
      <c r="B3" s="154"/>
      <c r="E3" s="149"/>
      <c r="F3" s="117" t="s">
        <v>163</v>
      </c>
      <c r="G3" s="151"/>
      <c r="H3" s="152"/>
      <c r="I3" s="2"/>
      <c r="N3" s="112" t="s">
        <v>64</v>
      </c>
      <c r="O3" s="112"/>
      <c r="P3" s="112"/>
      <c r="Q3" s="112"/>
    </row>
    <row r="4" spans="1:17" ht="15.75" thickBot="1" x14ac:dyDescent="0.3">
      <c r="A4" s="1"/>
      <c r="B4" s="1"/>
      <c r="E4" s="150"/>
      <c r="F4" s="10" t="s">
        <v>89</v>
      </c>
      <c r="G4" s="10" t="s">
        <v>22</v>
      </c>
      <c r="H4" s="10" t="s">
        <v>90</v>
      </c>
      <c r="Q4" t="s">
        <v>100</v>
      </c>
    </row>
    <row r="5" spans="1:17" ht="16.5" thickBot="1" x14ac:dyDescent="0.3">
      <c r="A5" s="11" t="s">
        <v>56</v>
      </c>
      <c r="B5" s="11" t="s">
        <v>57</v>
      </c>
      <c r="E5" s="143" t="s">
        <v>20</v>
      </c>
      <c r="F5" s="7" t="str">
        <f t="shared" ref="F5:F36" si="0">$B$2&amp;"-"&amp;O5</f>
        <v>is2000wall-TriggerEnable</v>
      </c>
      <c r="G5" s="16" t="s">
        <v>1</v>
      </c>
      <c r="H5" s="8" t="str">
        <f>P5&amp;$B$6&amp;"."&amp;Q5</f>
        <v>%Q13.0</v>
      </c>
      <c r="M5" s="125" t="s">
        <v>132</v>
      </c>
      <c r="N5" s="139" t="s">
        <v>20</v>
      </c>
      <c r="O5" t="s">
        <v>0</v>
      </c>
      <c r="P5" t="s">
        <v>95</v>
      </c>
      <c r="Q5" s="6">
        <v>0</v>
      </c>
    </row>
    <row r="6" spans="1:17" x14ac:dyDescent="0.25">
      <c r="A6" s="12" t="s">
        <v>20</v>
      </c>
      <c r="B6" s="55">
        <v>13</v>
      </c>
      <c r="E6" s="141"/>
      <c r="F6" s="7" t="str">
        <f t="shared" si="0"/>
        <v>is2000wall-Trigger</v>
      </c>
      <c r="G6" s="16" t="s">
        <v>1</v>
      </c>
      <c r="H6" s="8" t="str">
        <f t="shared" ref="H6:H7" si="1">P6&amp;$B$6&amp;"."&amp;Q6</f>
        <v>%Q13.1</v>
      </c>
      <c r="M6" s="125"/>
      <c r="N6" s="139"/>
      <c r="O6" t="s">
        <v>2</v>
      </c>
      <c r="P6" t="s">
        <v>95</v>
      </c>
      <c r="Q6" s="6">
        <v>1</v>
      </c>
    </row>
    <row r="7" spans="1:17" x14ac:dyDescent="0.25">
      <c r="A7" s="12" t="s">
        <v>21</v>
      </c>
      <c r="B7" s="56">
        <v>27</v>
      </c>
      <c r="E7" s="141"/>
      <c r="F7" s="7" t="str">
        <f t="shared" si="0"/>
        <v>is2000wall-SetOffline</v>
      </c>
      <c r="G7" s="16" t="s">
        <v>1</v>
      </c>
      <c r="H7" s="8" t="str">
        <f t="shared" si="1"/>
        <v>%Q13.7</v>
      </c>
      <c r="M7" s="125"/>
      <c r="N7" s="139"/>
      <c r="O7" t="s">
        <v>3</v>
      </c>
      <c r="P7" t="s">
        <v>95</v>
      </c>
      <c r="Q7" s="6">
        <v>7</v>
      </c>
    </row>
    <row r="8" spans="1:17" x14ac:dyDescent="0.25">
      <c r="A8" s="12" t="s">
        <v>58</v>
      </c>
      <c r="B8" s="56">
        <v>14</v>
      </c>
      <c r="E8" s="141" t="s">
        <v>21</v>
      </c>
      <c r="F8" s="34" t="str">
        <f t="shared" si="0"/>
        <v>is2000wall-TriggerReady</v>
      </c>
      <c r="G8" s="15" t="s">
        <v>1</v>
      </c>
      <c r="H8" s="35" t="str">
        <f>P8&amp;$B$7&amp;"."&amp;Q8</f>
        <v>%I27.0</v>
      </c>
      <c r="M8" s="125"/>
      <c r="N8" s="139" t="s">
        <v>21</v>
      </c>
      <c r="O8" t="s">
        <v>4</v>
      </c>
      <c r="P8" t="s">
        <v>96</v>
      </c>
      <c r="Q8" s="6">
        <v>0</v>
      </c>
    </row>
    <row r="9" spans="1:17" x14ac:dyDescent="0.25">
      <c r="A9" s="12" t="s">
        <v>59</v>
      </c>
      <c r="B9" s="56">
        <v>30</v>
      </c>
      <c r="E9" s="141"/>
      <c r="F9" s="7" t="str">
        <f t="shared" si="0"/>
        <v>is2000wall-TriggerAck</v>
      </c>
      <c r="G9" s="16" t="s">
        <v>1</v>
      </c>
      <c r="H9" s="8" t="str">
        <f t="shared" ref="H9:H15" si="2">P9&amp;$B$7&amp;"."&amp;Q9</f>
        <v>%I27.1</v>
      </c>
      <c r="M9" s="125"/>
      <c r="N9" s="139"/>
      <c r="O9" t="s">
        <v>5</v>
      </c>
      <c r="P9" t="s">
        <v>96</v>
      </c>
      <c r="Q9" s="6">
        <v>1</v>
      </c>
    </row>
    <row r="10" spans="1:17" x14ac:dyDescent="0.25">
      <c r="A10" s="12" t="s">
        <v>92</v>
      </c>
      <c r="B10" s="56">
        <v>582</v>
      </c>
      <c r="E10" s="141"/>
      <c r="F10" s="7" t="str">
        <f t="shared" si="0"/>
        <v>is2000wall-Acquiring</v>
      </c>
      <c r="G10" s="16" t="s">
        <v>1</v>
      </c>
      <c r="H10" s="8" t="str">
        <f t="shared" si="2"/>
        <v>%I27.2</v>
      </c>
      <c r="M10" s="125"/>
      <c r="N10" s="139"/>
      <c r="O10" t="s">
        <v>6</v>
      </c>
      <c r="P10" t="s">
        <v>96</v>
      </c>
      <c r="Q10" s="6">
        <v>2</v>
      </c>
    </row>
    <row r="11" spans="1:17" x14ac:dyDescent="0.25">
      <c r="A11" s="12" t="s">
        <v>93</v>
      </c>
      <c r="B11" s="56">
        <v>716</v>
      </c>
      <c r="E11" s="141"/>
      <c r="F11" s="7" t="str">
        <f t="shared" si="0"/>
        <v>is2000wall-MissedAcq</v>
      </c>
      <c r="G11" s="16" t="s">
        <v>1</v>
      </c>
      <c r="H11" s="8" t="str">
        <f t="shared" si="2"/>
        <v>%I27.3</v>
      </c>
      <c r="M11" s="125"/>
      <c r="N11" s="139"/>
      <c r="O11" t="s">
        <v>165</v>
      </c>
      <c r="P11" t="s">
        <v>96</v>
      </c>
      <c r="Q11" s="6">
        <v>3</v>
      </c>
    </row>
    <row r="12" spans="1:17" x14ac:dyDescent="0.25">
      <c r="A12" s="12" t="s">
        <v>94</v>
      </c>
      <c r="B12" s="56">
        <v>15</v>
      </c>
      <c r="E12" s="141"/>
      <c r="F12" s="7" t="str">
        <f t="shared" si="0"/>
        <v>is2000wall-OfflineReason(0)</v>
      </c>
      <c r="G12" s="16" t="s">
        <v>1</v>
      </c>
      <c r="H12" s="8" t="str">
        <f t="shared" si="2"/>
        <v>%I27.4</v>
      </c>
      <c r="M12" s="125"/>
      <c r="N12" s="139"/>
      <c r="O12" t="s">
        <v>103</v>
      </c>
      <c r="P12" t="s">
        <v>96</v>
      </c>
      <c r="Q12" s="6">
        <v>4</v>
      </c>
    </row>
    <row r="13" spans="1:17" x14ac:dyDescent="0.25">
      <c r="A13" s="12" t="s">
        <v>62</v>
      </c>
      <c r="B13" s="56">
        <v>584</v>
      </c>
      <c r="E13" s="141"/>
      <c r="F13" s="7" t="str">
        <f t="shared" si="0"/>
        <v>is2000wall-OfflineReason(1)</v>
      </c>
      <c r="G13" s="16" t="s">
        <v>1</v>
      </c>
      <c r="H13" s="8" t="str">
        <f t="shared" si="2"/>
        <v>%I27.5</v>
      </c>
      <c r="M13" s="125"/>
      <c r="N13" s="139"/>
      <c r="O13" t="s">
        <v>104</v>
      </c>
      <c r="P13" t="s">
        <v>96</v>
      </c>
      <c r="Q13" s="6">
        <v>5</v>
      </c>
    </row>
    <row r="14" spans="1:17" ht="15.75" thickBot="1" x14ac:dyDescent="0.3">
      <c r="A14" s="13" t="s">
        <v>63</v>
      </c>
      <c r="B14" s="57">
        <v>718</v>
      </c>
      <c r="E14" s="141"/>
      <c r="F14" s="7" t="str">
        <f t="shared" si="0"/>
        <v>is2000wall-OfflineReason(2)</v>
      </c>
      <c r="G14" s="16" t="s">
        <v>1</v>
      </c>
      <c r="H14" s="8" t="str">
        <f t="shared" si="2"/>
        <v>%I27.6</v>
      </c>
      <c r="M14" s="125"/>
      <c r="N14" s="139"/>
      <c r="O14" t="s">
        <v>105</v>
      </c>
      <c r="P14" t="s">
        <v>96</v>
      </c>
      <c r="Q14" s="6">
        <v>6</v>
      </c>
    </row>
    <row r="15" spans="1:17" x14ac:dyDescent="0.25">
      <c r="E15" s="141"/>
      <c r="F15" s="7" t="str">
        <f t="shared" si="0"/>
        <v>is2000wall-Online</v>
      </c>
      <c r="G15" s="16" t="s">
        <v>1</v>
      </c>
      <c r="H15" s="8" t="str">
        <f t="shared" si="2"/>
        <v>%I27.7</v>
      </c>
      <c r="M15" s="125"/>
      <c r="N15" s="139"/>
      <c r="O15" t="s">
        <v>7</v>
      </c>
      <c r="P15" t="s">
        <v>96</v>
      </c>
      <c r="Q15" s="6">
        <v>7</v>
      </c>
    </row>
    <row r="16" spans="1:17" ht="15.75" thickBot="1" x14ac:dyDescent="0.3">
      <c r="E16" s="141"/>
      <c r="F16" s="7" t="str">
        <f t="shared" si="0"/>
        <v>is2000wall-AcquisitionID</v>
      </c>
      <c r="G16" s="16" t="s">
        <v>178</v>
      </c>
      <c r="H16" s="8" t="str">
        <f>P16&amp;Q16</f>
        <v>%IW28</v>
      </c>
      <c r="M16" s="125"/>
      <c r="N16" s="139"/>
      <c r="O16" t="s">
        <v>106</v>
      </c>
      <c r="P16" t="s">
        <v>97</v>
      </c>
      <c r="Q16" s="6">
        <f>SUM(B7+1)</f>
        <v>28</v>
      </c>
    </row>
    <row r="17" spans="1:17" x14ac:dyDescent="0.25">
      <c r="A17" s="127" t="s">
        <v>140</v>
      </c>
      <c r="B17" s="128"/>
      <c r="E17" s="141" t="s">
        <v>58</v>
      </c>
      <c r="F17" s="34" t="str">
        <f t="shared" si="0"/>
        <v>is2000wall-BufferResultsEnable</v>
      </c>
      <c r="G17" s="15" t="s">
        <v>1</v>
      </c>
      <c r="H17" s="35" t="str">
        <f>P17&amp;$B$8&amp;"."&amp;Q17</f>
        <v>%Q14.0</v>
      </c>
      <c r="M17" s="125"/>
      <c r="N17" s="139" t="s">
        <v>58</v>
      </c>
      <c r="O17" t="s">
        <v>107</v>
      </c>
      <c r="P17" t="s">
        <v>95</v>
      </c>
      <c r="Q17" s="6">
        <v>0</v>
      </c>
    </row>
    <row r="18" spans="1:17" x14ac:dyDescent="0.25">
      <c r="A18" s="129" t="s">
        <v>134</v>
      </c>
      <c r="B18" s="130"/>
      <c r="E18" s="141"/>
      <c r="F18" s="7" t="str">
        <f t="shared" si="0"/>
        <v>is2000wall-InspectionResultsAck</v>
      </c>
      <c r="G18" s="16" t="s">
        <v>1</v>
      </c>
      <c r="H18" s="8" t="str">
        <f t="shared" ref="H18:H20" si="3">P18&amp;$B$8&amp;"."&amp;Q18</f>
        <v>%Q14.1</v>
      </c>
      <c r="M18" s="125"/>
      <c r="N18" s="139"/>
      <c r="O18" t="s">
        <v>108</v>
      </c>
      <c r="P18" t="s">
        <v>95</v>
      </c>
      <c r="Q18" s="6">
        <v>1</v>
      </c>
    </row>
    <row r="19" spans="1:17" x14ac:dyDescent="0.25">
      <c r="A19" s="129" t="s">
        <v>139</v>
      </c>
      <c r="B19" s="130"/>
      <c r="E19" s="141"/>
      <c r="F19" s="7" t="str">
        <f t="shared" si="0"/>
        <v>is2000wall-SetUserData</v>
      </c>
      <c r="G19" s="16" t="s">
        <v>1</v>
      </c>
      <c r="H19" s="8" t="str">
        <f t="shared" si="3"/>
        <v>%Q14.2</v>
      </c>
      <c r="M19" s="125"/>
      <c r="N19" s="139"/>
      <c r="O19" t="s">
        <v>109</v>
      </c>
      <c r="P19" t="s">
        <v>95</v>
      </c>
      <c r="Q19" s="6">
        <v>2</v>
      </c>
    </row>
    <row r="20" spans="1:17" x14ac:dyDescent="0.25">
      <c r="A20" s="129" t="s">
        <v>135</v>
      </c>
      <c r="B20" s="130"/>
      <c r="E20" s="141"/>
      <c r="F20" s="7" t="str">
        <f t="shared" si="0"/>
        <v>is2000wall-ExecuteCommand/JobLoad</v>
      </c>
      <c r="G20" s="16" t="s">
        <v>1</v>
      </c>
      <c r="H20" s="8" t="str">
        <f t="shared" si="3"/>
        <v>%Q14.3</v>
      </c>
      <c r="M20" s="125"/>
      <c r="N20" s="139"/>
      <c r="O20" t="s">
        <v>102</v>
      </c>
      <c r="P20" t="s">
        <v>95</v>
      </c>
      <c r="Q20" s="6">
        <v>3</v>
      </c>
    </row>
    <row r="21" spans="1:17" x14ac:dyDescent="0.25">
      <c r="A21" s="129" t="s">
        <v>136</v>
      </c>
      <c r="B21" s="130"/>
      <c r="E21" s="141" t="s">
        <v>59</v>
      </c>
      <c r="F21" s="34" t="str">
        <f t="shared" si="0"/>
        <v>is2000wall-Inspecting</v>
      </c>
      <c r="G21" s="15" t="s">
        <v>1</v>
      </c>
      <c r="H21" s="35" t="str">
        <f>P21&amp;$B$9&amp;"."&amp;Q21</f>
        <v>%I30.0</v>
      </c>
      <c r="M21" s="125"/>
      <c r="N21" s="139" t="s">
        <v>59</v>
      </c>
      <c r="O21" t="s">
        <v>9</v>
      </c>
      <c r="P21" t="s">
        <v>96</v>
      </c>
      <c r="Q21" s="6">
        <v>0</v>
      </c>
    </row>
    <row r="22" spans="1:17" x14ac:dyDescent="0.25">
      <c r="A22" s="129" t="s">
        <v>137</v>
      </c>
      <c r="B22" s="130"/>
      <c r="E22" s="141"/>
      <c r="F22" s="7" t="str">
        <f t="shared" si="0"/>
        <v>is2000wall-InspectionCompleted</v>
      </c>
      <c r="G22" s="16" t="s">
        <v>1</v>
      </c>
      <c r="H22" s="8" t="str">
        <f t="shared" ref="H22:H28" si="4">P22&amp;$B$9&amp;"."&amp;Q22</f>
        <v>%I30.1</v>
      </c>
      <c r="M22" s="125"/>
      <c r="N22" s="139"/>
      <c r="O22" t="s">
        <v>110</v>
      </c>
      <c r="P22" t="s">
        <v>96</v>
      </c>
      <c r="Q22" s="6">
        <v>1</v>
      </c>
    </row>
    <row r="23" spans="1:17" ht="15.75" thickBot="1" x14ac:dyDescent="0.3">
      <c r="A23" s="131" t="s">
        <v>138</v>
      </c>
      <c r="B23" s="132"/>
      <c r="E23" s="141"/>
      <c r="F23" s="7" t="str">
        <f t="shared" si="0"/>
        <v>is2000wall-ResultsBufferOverrun</v>
      </c>
      <c r="G23" s="16" t="s">
        <v>1</v>
      </c>
      <c r="H23" s="8" t="str">
        <f t="shared" si="4"/>
        <v>%I30.2</v>
      </c>
      <c r="M23" s="125"/>
      <c r="N23" s="139"/>
      <c r="O23" t="s">
        <v>111</v>
      </c>
      <c r="P23" t="s">
        <v>96</v>
      </c>
      <c r="Q23" s="6">
        <v>2</v>
      </c>
    </row>
    <row r="24" spans="1:17" x14ac:dyDescent="0.25">
      <c r="E24" s="141"/>
      <c r="F24" s="7" t="str">
        <f t="shared" si="0"/>
        <v>is2000wall-ResultsValid</v>
      </c>
      <c r="G24" s="16" t="s">
        <v>1</v>
      </c>
      <c r="H24" s="8" t="str">
        <f t="shared" si="4"/>
        <v>%I30.3</v>
      </c>
      <c r="M24" s="125"/>
      <c r="N24" s="139"/>
      <c r="O24" t="s">
        <v>112</v>
      </c>
      <c r="P24" t="s">
        <v>96</v>
      </c>
      <c r="Q24" s="6">
        <v>3</v>
      </c>
    </row>
    <row r="25" spans="1:17" x14ac:dyDescent="0.25">
      <c r="E25" s="141"/>
      <c r="F25" s="7" t="str">
        <f t="shared" si="0"/>
        <v>is2000wall-CommandExecuting</v>
      </c>
      <c r="G25" s="16" t="s">
        <v>1</v>
      </c>
      <c r="H25" s="8" t="str">
        <f t="shared" si="4"/>
        <v>%I30.4</v>
      </c>
      <c r="M25" s="125"/>
      <c r="N25" s="139"/>
      <c r="O25" t="s">
        <v>113</v>
      </c>
      <c r="P25" t="s">
        <v>96</v>
      </c>
      <c r="Q25" s="6">
        <v>4</v>
      </c>
    </row>
    <row r="26" spans="1:17" x14ac:dyDescent="0.25">
      <c r="E26" s="141"/>
      <c r="F26" s="7" t="str">
        <f t="shared" si="0"/>
        <v>is2000wall-CommandCompleted</v>
      </c>
      <c r="G26" s="16" t="s">
        <v>1</v>
      </c>
      <c r="H26" s="8" t="str">
        <f t="shared" si="4"/>
        <v>%I30.5</v>
      </c>
      <c r="M26" s="125"/>
      <c r="N26" s="139"/>
      <c r="O26" t="s">
        <v>114</v>
      </c>
      <c r="P26" t="s">
        <v>96</v>
      </c>
      <c r="Q26" s="6">
        <v>5</v>
      </c>
    </row>
    <row r="27" spans="1:17" x14ac:dyDescent="0.25">
      <c r="E27" s="141"/>
      <c r="F27" s="7" t="str">
        <f t="shared" si="0"/>
        <v>is2000wall-CommandFailed</v>
      </c>
      <c r="G27" s="16" t="s">
        <v>1</v>
      </c>
      <c r="H27" s="8" t="str">
        <f t="shared" si="4"/>
        <v>%I30.6</v>
      </c>
      <c r="M27" s="125"/>
      <c r="N27" s="139"/>
      <c r="O27" t="s">
        <v>115</v>
      </c>
      <c r="P27" t="s">
        <v>96</v>
      </c>
      <c r="Q27" s="6">
        <v>6</v>
      </c>
    </row>
    <row r="28" spans="1:17" x14ac:dyDescent="0.25">
      <c r="E28" s="141"/>
      <c r="F28" s="7" t="str">
        <f t="shared" si="0"/>
        <v>is2000wall-SetUserDataAck</v>
      </c>
      <c r="G28" s="16" t="s">
        <v>1</v>
      </c>
      <c r="H28" s="8" t="str">
        <f t="shared" si="4"/>
        <v>%I30.7</v>
      </c>
      <c r="M28" s="125"/>
      <c r="N28" s="139"/>
      <c r="O28" t="s">
        <v>116</v>
      </c>
      <c r="P28" t="s">
        <v>96</v>
      </c>
      <c r="Q28" s="6">
        <v>7</v>
      </c>
    </row>
    <row r="29" spans="1:17" x14ac:dyDescent="0.25">
      <c r="E29" s="141"/>
      <c r="F29" s="7" t="str">
        <f t="shared" si="0"/>
        <v>is2000wall-JobPass</v>
      </c>
      <c r="G29" s="16" t="s">
        <v>1</v>
      </c>
      <c r="H29" s="8" t="str">
        <f>P29&amp;SUM($B$9+1)&amp;"."&amp;Q29</f>
        <v>%I31.0</v>
      </c>
      <c r="M29" s="125"/>
      <c r="N29" s="139"/>
      <c r="O29" t="s">
        <v>117</v>
      </c>
      <c r="P29" t="s">
        <v>96</v>
      </c>
      <c r="Q29" s="6">
        <v>0</v>
      </c>
    </row>
    <row r="30" spans="1:17" x14ac:dyDescent="0.25">
      <c r="E30" s="141"/>
      <c r="F30" s="7" t="str">
        <f t="shared" si="0"/>
        <v>is2000wall-TestRunReady</v>
      </c>
      <c r="G30" s="16" t="s">
        <v>1</v>
      </c>
      <c r="H30" s="8" t="str">
        <f>P30&amp;SUM($B$9+1)&amp;"."&amp;Q30</f>
        <v>%I31.1</v>
      </c>
      <c r="M30" s="125"/>
      <c r="N30" s="139"/>
      <c r="O30" t="s">
        <v>118</v>
      </c>
      <c r="P30" t="s">
        <v>96</v>
      </c>
      <c r="Q30" s="6">
        <v>1</v>
      </c>
    </row>
    <row r="31" spans="1:17" x14ac:dyDescent="0.25">
      <c r="E31" s="14" t="s">
        <v>60</v>
      </c>
      <c r="F31" s="36" t="str">
        <f t="shared" si="0"/>
        <v>is2000wall-Command/JobControlInput</v>
      </c>
      <c r="G31" s="37" t="s">
        <v>11</v>
      </c>
      <c r="H31" s="38" t="str">
        <f>P31&amp;$B$10</f>
        <v>%IB582</v>
      </c>
      <c r="M31" s="125"/>
      <c r="N31" s="5" t="s">
        <v>60</v>
      </c>
      <c r="O31" t="s">
        <v>119</v>
      </c>
      <c r="P31" t="s">
        <v>98</v>
      </c>
    </row>
    <row r="32" spans="1:17" x14ac:dyDescent="0.25">
      <c r="E32" s="14" t="s">
        <v>61</v>
      </c>
      <c r="F32" s="36" t="str">
        <f t="shared" si="0"/>
        <v>is2000wall-Command/JobControlOutput</v>
      </c>
      <c r="G32" s="37" t="s">
        <v>178</v>
      </c>
      <c r="H32" s="38" t="str">
        <f>P32&amp;$B$11</f>
        <v>%QW716</v>
      </c>
      <c r="M32" s="125"/>
      <c r="N32" s="5" t="s">
        <v>61</v>
      </c>
      <c r="O32" t="s">
        <v>120</v>
      </c>
      <c r="P32" t="s">
        <v>127</v>
      </c>
    </row>
    <row r="33" spans="5:17" x14ac:dyDescent="0.25">
      <c r="E33" s="141" t="s">
        <v>91</v>
      </c>
      <c r="F33" s="34" t="str">
        <f t="shared" si="0"/>
        <v>is2000wall-SoftEvent(0)</v>
      </c>
      <c r="G33" s="15" t="s">
        <v>1</v>
      </c>
      <c r="H33" s="35" t="str">
        <f>P33&amp;$B$12&amp;"."&amp;Q33</f>
        <v>%Q15.0</v>
      </c>
      <c r="M33" s="125"/>
      <c r="N33" s="139" t="s">
        <v>91</v>
      </c>
      <c r="O33" t="s">
        <v>12</v>
      </c>
      <c r="P33" t="s">
        <v>95</v>
      </c>
      <c r="Q33" s="6">
        <v>0</v>
      </c>
    </row>
    <row r="34" spans="5:17" x14ac:dyDescent="0.25">
      <c r="E34" s="141"/>
      <c r="F34" s="7" t="str">
        <f t="shared" si="0"/>
        <v>is2000wall-SoftEvent(1)</v>
      </c>
      <c r="G34" s="16" t="s">
        <v>1</v>
      </c>
      <c r="H34" s="8" t="str">
        <f t="shared" ref="H34:H40" si="5">P34&amp;$B$12&amp;"."&amp;Q34</f>
        <v>%Q15.1</v>
      </c>
      <c r="M34" s="125"/>
      <c r="N34" s="139"/>
      <c r="O34" t="s">
        <v>13</v>
      </c>
      <c r="P34" t="s">
        <v>95</v>
      </c>
      <c r="Q34" s="6">
        <v>1</v>
      </c>
    </row>
    <row r="35" spans="5:17" x14ac:dyDescent="0.25">
      <c r="E35" s="141"/>
      <c r="F35" s="7" t="str">
        <f t="shared" si="0"/>
        <v>is2000wall-SoftEvent(2)</v>
      </c>
      <c r="G35" s="16" t="s">
        <v>1</v>
      </c>
      <c r="H35" s="8" t="str">
        <f t="shared" si="5"/>
        <v>%Q15.2</v>
      </c>
      <c r="M35" s="125"/>
      <c r="N35" s="139"/>
      <c r="O35" t="s">
        <v>14</v>
      </c>
      <c r="P35" t="s">
        <v>95</v>
      </c>
      <c r="Q35" s="6">
        <v>2</v>
      </c>
    </row>
    <row r="36" spans="5:17" x14ac:dyDescent="0.25">
      <c r="E36" s="141"/>
      <c r="F36" s="7" t="str">
        <f t="shared" si="0"/>
        <v>is2000wall-SoftEvent(3)</v>
      </c>
      <c r="G36" s="16" t="s">
        <v>1</v>
      </c>
      <c r="H36" s="8" t="str">
        <f t="shared" si="5"/>
        <v>%Q15.3</v>
      </c>
      <c r="M36" s="125"/>
      <c r="N36" s="139"/>
      <c r="O36" t="s">
        <v>15</v>
      </c>
      <c r="P36" t="s">
        <v>95</v>
      </c>
      <c r="Q36" s="6">
        <v>3</v>
      </c>
    </row>
    <row r="37" spans="5:17" x14ac:dyDescent="0.25">
      <c r="E37" s="141"/>
      <c r="F37" s="7" t="str">
        <f t="shared" ref="F37:F58" si="6">$B$2&amp;"-"&amp;O37</f>
        <v>is2000wall-SoftEvent(4)</v>
      </c>
      <c r="G37" s="16" t="s">
        <v>1</v>
      </c>
      <c r="H37" s="8" t="str">
        <f t="shared" si="5"/>
        <v>%Q15.4</v>
      </c>
      <c r="M37" s="125"/>
      <c r="N37" s="139"/>
      <c r="O37" t="s">
        <v>16</v>
      </c>
      <c r="P37" t="s">
        <v>95</v>
      </c>
      <c r="Q37" s="6">
        <v>4</v>
      </c>
    </row>
    <row r="38" spans="5:17" x14ac:dyDescent="0.25">
      <c r="E38" s="141"/>
      <c r="F38" s="7" t="str">
        <f t="shared" si="6"/>
        <v>is2000wall-SoftEvent(5)</v>
      </c>
      <c r="G38" s="16" t="s">
        <v>1</v>
      </c>
      <c r="H38" s="8" t="str">
        <f t="shared" si="5"/>
        <v>%Q15.5</v>
      </c>
      <c r="M38" s="125"/>
      <c r="N38" s="139"/>
      <c r="O38" t="s">
        <v>17</v>
      </c>
      <c r="P38" t="s">
        <v>95</v>
      </c>
      <c r="Q38" s="6">
        <v>5</v>
      </c>
    </row>
    <row r="39" spans="5:17" x14ac:dyDescent="0.25">
      <c r="E39" s="141"/>
      <c r="F39" s="7" t="str">
        <f t="shared" si="6"/>
        <v>is2000wall-SoftEvent(6)</v>
      </c>
      <c r="G39" s="16" t="s">
        <v>1</v>
      </c>
      <c r="H39" s="8" t="str">
        <f t="shared" si="5"/>
        <v>%Q15.6</v>
      </c>
      <c r="M39" s="125"/>
      <c r="N39" s="139"/>
      <c r="O39" t="s">
        <v>18</v>
      </c>
      <c r="P39" t="s">
        <v>95</v>
      </c>
      <c r="Q39" s="6">
        <v>6</v>
      </c>
    </row>
    <row r="40" spans="5:17" ht="15.75" thickBot="1" x14ac:dyDescent="0.3">
      <c r="E40" s="142"/>
      <c r="F40" s="7" t="str">
        <f t="shared" si="6"/>
        <v>is2000wall-SoftEvent(7)</v>
      </c>
      <c r="G40" s="16" t="s">
        <v>1</v>
      </c>
      <c r="H40" s="8" t="str">
        <f t="shared" si="5"/>
        <v>%Q15.7</v>
      </c>
      <c r="M40" s="125"/>
      <c r="N40" s="139"/>
      <c r="O40" t="s">
        <v>19</v>
      </c>
      <c r="P40" t="s">
        <v>95</v>
      </c>
      <c r="Q40" s="6">
        <v>7</v>
      </c>
    </row>
    <row r="41" spans="5:17" x14ac:dyDescent="0.25">
      <c r="E41" s="143" t="s">
        <v>62</v>
      </c>
      <c r="F41" s="33" t="str">
        <f t="shared" si="6"/>
        <v>is2000wall-UserData[0]</v>
      </c>
      <c r="G41" s="15" t="s">
        <v>11</v>
      </c>
      <c r="H41" s="35" t="str">
        <f>P41&amp;Q41</f>
        <v>%QB584</v>
      </c>
      <c r="M41" s="125"/>
      <c r="N41" s="139" t="s">
        <v>62</v>
      </c>
      <c r="O41" t="s">
        <v>41</v>
      </c>
      <c r="P41" t="s">
        <v>99</v>
      </c>
      <c r="Q41">
        <f>$B$13</f>
        <v>584</v>
      </c>
    </row>
    <row r="42" spans="5:17" x14ac:dyDescent="0.25">
      <c r="E42" s="144"/>
      <c r="F42" s="7" t="str">
        <f t="shared" si="6"/>
        <v>is2000wall-UserData[1]</v>
      </c>
      <c r="G42" s="16" t="s">
        <v>11</v>
      </c>
      <c r="H42" s="8" t="str">
        <f t="shared" ref="H42:H56" si="7">P42&amp;Q42</f>
        <v>%QB585</v>
      </c>
      <c r="M42" s="125"/>
      <c r="N42" s="140"/>
      <c r="O42" t="s">
        <v>42</v>
      </c>
      <c r="P42" t="s">
        <v>99</v>
      </c>
      <c r="Q42">
        <f>SUM(Q41+1)</f>
        <v>585</v>
      </c>
    </row>
    <row r="43" spans="5:17" x14ac:dyDescent="0.25">
      <c r="E43" s="144"/>
      <c r="F43" s="7" t="str">
        <f t="shared" si="6"/>
        <v>is2000wall-UserData[2]</v>
      </c>
      <c r="G43" s="16" t="s">
        <v>11</v>
      </c>
      <c r="H43" s="8" t="str">
        <f t="shared" si="7"/>
        <v>%QB586</v>
      </c>
      <c r="M43" s="125"/>
      <c r="N43" s="140"/>
      <c r="O43" t="s">
        <v>43</v>
      </c>
      <c r="P43" t="s">
        <v>99</v>
      </c>
      <c r="Q43">
        <f t="shared" ref="Q43:Q56" si="8">SUM(Q42+1)</f>
        <v>586</v>
      </c>
    </row>
    <row r="44" spans="5:17" x14ac:dyDescent="0.25">
      <c r="E44" s="144"/>
      <c r="F44" s="7" t="str">
        <f t="shared" si="6"/>
        <v>is2000wall-UserData[3]</v>
      </c>
      <c r="G44" s="16" t="s">
        <v>11</v>
      </c>
      <c r="H44" s="8" t="str">
        <f t="shared" si="7"/>
        <v>%QB587</v>
      </c>
      <c r="M44" s="125"/>
      <c r="N44" s="140"/>
      <c r="O44" t="s">
        <v>44</v>
      </c>
      <c r="P44" t="s">
        <v>99</v>
      </c>
      <c r="Q44">
        <f t="shared" si="8"/>
        <v>587</v>
      </c>
    </row>
    <row r="45" spans="5:17" x14ac:dyDescent="0.25">
      <c r="E45" s="144"/>
      <c r="F45" s="7" t="str">
        <f t="shared" si="6"/>
        <v>is2000wall-UserData[4]</v>
      </c>
      <c r="G45" s="16" t="s">
        <v>11</v>
      </c>
      <c r="H45" s="8" t="str">
        <f t="shared" si="7"/>
        <v>%QB588</v>
      </c>
      <c r="M45" s="125"/>
      <c r="N45" s="140"/>
      <c r="O45" t="s">
        <v>45</v>
      </c>
      <c r="P45" t="s">
        <v>99</v>
      </c>
      <c r="Q45">
        <f t="shared" si="8"/>
        <v>588</v>
      </c>
    </row>
    <row r="46" spans="5:17" x14ac:dyDescent="0.25">
      <c r="E46" s="144"/>
      <c r="F46" s="7" t="str">
        <f t="shared" si="6"/>
        <v>is2000wall-UserData[5]</v>
      </c>
      <c r="G46" s="16" t="s">
        <v>11</v>
      </c>
      <c r="H46" s="8" t="str">
        <f t="shared" si="7"/>
        <v>%QB589</v>
      </c>
      <c r="M46" s="125"/>
      <c r="N46" s="140"/>
      <c r="O46" t="s">
        <v>46</v>
      </c>
      <c r="P46" t="s">
        <v>99</v>
      </c>
      <c r="Q46">
        <f t="shared" si="8"/>
        <v>589</v>
      </c>
    </row>
    <row r="47" spans="5:17" x14ac:dyDescent="0.25">
      <c r="E47" s="144"/>
      <c r="F47" s="7" t="str">
        <f t="shared" si="6"/>
        <v>is2000wall-UserData[6]</v>
      </c>
      <c r="G47" s="16" t="s">
        <v>11</v>
      </c>
      <c r="H47" s="8" t="str">
        <f t="shared" si="7"/>
        <v>%QB590</v>
      </c>
      <c r="M47" s="125"/>
      <c r="N47" s="140"/>
      <c r="O47" t="s">
        <v>47</v>
      </c>
      <c r="P47" t="s">
        <v>99</v>
      </c>
      <c r="Q47">
        <f t="shared" si="8"/>
        <v>590</v>
      </c>
    </row>
    <row r="48" spans="5:17" x14ac:dyDescent="0.25">
      <c r="E48" s="144"/>
      <c r="F48" s="7" t="str">
        <f t="shared" si="6"/>
        <v>is2000wall-UserData[7]</v>
      </c>
      <c r="G48" s="16" t="s">
        <v>11</v>
      </c>
      <c r="H48" s="8" t="str">
        <f t="shared" si="7"/>
        <v>%QB591</v>
      </c>
      <c r="M48" s="125"/>
      <c r="N48" s="140"/>
      <c r="O48" t="s">
        <v>48</v>
      </c>
      <c r="P48" t="s">
        <v>99</v>
      </c>
      <c r="Q48">
        <f t="shared" si="8"/>
        <v>591</v>
      </c>
    </row>
    <row r="49" spans="5:17" x14ac:dyDescent="0.25">
      <c r="E49" s="144"/>
      <c r="F49" s="7" t="str">
        <f t="shared" si="6"/>
        <v>is2000wall-UserData[8]</v>
      </c>
      <c r="G49" s="16" t="s">
        <v>11</v>
      </c>
      <c r="H49" s="8" t="str">
        <f t="shared" si="7"/>
        <v>%QB592</v>
      </c>
      <c r="M49" s="125"/>
      <c r="N49" s="140"/>
      <c r="O49" t="s">
        <v>81</v>
      </c>
      <c r="P49" t="s">
        <v>99</v>
      </c>
      <c r="Q49">
        <f t="shared" si="8"/>
        <v>592</v>
      </c>
    </row>
    <row r="50" spans="5:17" x14ac:dyDescent="0.25">
      <c r="E50" s="144"/>
      <c r="F50" s="7" t="str">
        <f t="shared" si="6"/>
        <v>is2000wall-UserData[9]</v>
      </c>
      <c r="G50" s="16" t="s">
        <v>11</v>
      </c>
      <c r="H50" s="8" t="str">
        <f t="shared" si="7"/>
        <v>%QB593</v>
      </c>
      <c r="M50" s="125"/>
      <c r="N50" s="140"/>
      <c r="O50" t="s">
        <v>82</v>
      </c>
      <c r="P50" t="s">
        <v>99</v>
      </c>
      <c r="Q50">
        <f t="shared" si="8"/>
        <v>593</v>
      </c>
    </row>
    <row r="51" spans="5:17" x14ac:dyDescent="0.25">
      <c r="E51" s="144"/>
      <c r="F51" s="7" t="str">
        <f t="shared" si="6"/>
        <v>is2000wall-UserData[10]</v>
      </c>
      <c r="G51" s="16" t="s">
        <v>11</v>
      </c>
      <c r="H51" s="8" t="str">
        <f t="shared" si="7"/>
        <v>%QB594</v>
      </c>
      <c r="M51" s="125"/>
      <c r="N51" s="140"/>
      <c r="O51" t="s">
        <v>83</v>
      </c>
      <c r="P51" t="s">
        <v>99</v>
      </c>
      <c r="Q51">
        <f t="shared" si="8"/>
        <v>594</v>
      </c>
    </row>
    <row r="52" spans="5:17" x14ac:dyDescent="0.25">
      <c r="E52" s="144"/>
      <c r="F52" s="7" t="str">
        <f t="shared" si="6"/>
        <v>is2000wall-UserData[11]</v>
      </c>
      <c r="G52" s="16" t="s">
        <v>11</v>
      </c>
      <c r="H52" s="8" t="str">
        <f t="shared" si="7"/>
        <v>%QB595</v>
      </c>
      <c r="M52" s="125"/>
      <c r="N52" s="140"/>
      <c r="O52" t="s">
        <v>84</v>
      </c>
      <c r="P52" t="s">
        <v>99</v>
      </c>
      <c r="Q52">
        <f t="shared" si="8"/>
        <v>595</v>
      </c>
    </row>
    <row r="53" spans="5:17" x14ac:dyDescent="0.25">
      <c r="E53" s="144"/>
      <c r="F53" s="7" t="str">
        <f t="shared" si="6"/>
        <v>is2000wall-UserData[12]</v>
      </c>
      <c r="G53" s="16" t="s">
        <v>11</v>
      </c>
      <c r="H53" s="8" t="str">
        <f t="shared" si="7"/>
        <v>%QB596</v>
      </c>
      <c r="M53" s="125"/>
      <c r="N53" s="140"/>
      <c r="O53" t="s">
        <v>85</v>
      </c>
      <c r="P53" t="s">
        <v>99</v>
      </c>
      <c r="Q53">
        <f t="shared" si="8"/>
        <v>596</v>
      </c>
    </row>
    <row r="54" spans="5:17" x14ac:dyDescent="0.25">
      <c r="E54" s="144"/>
      <c r="F54" s="7" t="str">
        <f t="shared" si="6"/>
        <v>is2000wall-UserData[13]</v>
      </c>
      <c r="G54" s="16" t="s">
        <v>11</v>
      </c>
      <c r="H54" s="8" t="str">
        <f t="shared" si="7"/>
        <v>%QB597</v>
      </c>
      <c r="M54" s="125"/>
      <c r="N54" s="140"/>
      <c r="O54" t="s">
        <v>86</v>
      </c>
      <c r="P54" t="s">
        <v>99</v>
      </c>
      <c r="Q54">
        <f t="shared" si="8"/>
        <v>597</v>
      </c>
    </row>
    <row r="55" spans="5:17" x14ac:dyDescent="0.25">
      <c r="E55" s="144"/>
      <c r="F55" s="7" t="str">
        <f t="shared" si="6"/>
        <v>is2000wall-UserData[14]</v>
      </c>
      <c r="G55" s="16" t="s">
        <v>11</v>
      </c>
      <c r="H55" s="8" t="str">
        <f t="shared" si="7"/>
        <v>%QB598</v>
      </c>
      <c r="M55" s="125"/>
      <c r="N55" s="140"/>
      <c r="O55" t="s">
        <v>87</v>
      </c>
      <c r="P55" t="s">
        <v>99</v>
      </c>
      <c r="Q55">
        <f t="shared" si="8"/>
        <v>598</v>
      </c>
    </row>
    <row r="56" spans="5:17" ht="15.75" thickBot="1" x14ac:dyDescent="0.3">
      <c r="E56" s="145"/>
      <c r="F56" s="25" t="str">
        <f t="shared" si="6"/>
        <v>is2000wall-UserData[15]</v>
      </c>
      <c r="G56" s="17" t="s">
        <v>11</v>
      </c>
      <c r="H56" s="26" t="str">
        <f t="shared" si="7"/>
        <v>%QB599</v>
      </c>
      <c r="M56" s="125"/>
      <c r="N56" s="140"/>
      <c r="O56" t="s">
        <v>88</v>
      </c>
      <c r="P56" t="s">
        <v>99</v>
      </c>
      <c r="Q56">
        <f t="shared" si="8"/>
        <v>599</v>
      </c>
    </row>
    <row r="57" spans="5:17" x14ac:dyDescent="0.25">
      <c r="E57" s="146" t="s">
        <v>63</v>
      </c>
      <c r="F57" s="30" t="str">
        <f t="shared" si="6"/>
        <v>is2000wall-InspectionID</v>
      </c>
      <c r="G57" s="29" t="s">
        <v>178</v>
      </c>
      <c r="H57" s="8" t="str">
        <f>P57&amp;Q57</f>
        <v>%IW718</v>
      </c>
      <c r="M57" s="125"/>
      <c r="N57" s="139" t="s">
        <v>63</v>
      </c>
      <c r="O57" t="s">
        <v>130</v>
      </c>
      <c r="P57" t="s">
        <v>97</v>
      </c>
      <c r="Q57">
        <f>$B$14</f>
        <v>718</v>
      </c>
    </row>
    <row r="58" spans="5:17" x14ac:dyDescent="0.25">
      <c r="E58" s="147"/>
      <c r="F58" s="30" t="str">
        <f t="shared" si="6"/>
        <v>is2000wall-InspectionResultsCode</v>
      </c>
      <c r="G58" s="29" t="s">
        <v>8</v>
      </c>
      <c r="H58" s="8" t="str">
        <f t="shared" ref="H58:H74" si="9">P58&amp;Q58</f>
        <v>%IW720</v>
      </c>
      <c r="M58" s="125"/>
      <c r="N58" s="140"/>
      <c r="O58" t="s">
        <v>131</v>
      </c>
      <c r="P58" t="s">
        <v>97</v>
      </c>
      <c r="Q58">
        <f>SUM($B$14+2)</f>
        <v>720</v>
      </c>
    </row>
    <row r="59" spans="5:17" x14ac:dyDescent="0.25">
      <c r="E59" s="147"/>
      <c r="F59" s="31" t="str">
        <f t="shared" ref="F59:F74" si="10">$B$2&amp;"-"&amp;O59</f>
        <v>is2000wall-InspectionResults[0]</v>
      </c>
      <c r="G59" s="16" t="s">
        <v>11</v>
      </c>
      <c r="H59" s="8" t="str">
        <f t="shared" si="9"/>
        <v>%IB722</v>
      </c>
      <c r="M59" s="125"/>
      <c r="N59" s="140"/>
      <c r="O59" t="s">
        <v>65</v>
      </c>
      <c r="P59" t="s">
        <v>98</v>
      </c>
      <c r="Q59">
        <f>SUM(Q58+2)</f>
        <v>722</v>
      </c>
    </row>
    <row r="60" spans="5:17" x14ac:dyDescent="0.25">
      <c r="E60" s="147"/>
      <c r="F60" s="31" t="str">
        <f t="shared" si="10"/>
        <v>is2000wall-InspectionResults[1]</v>
      </c>
      <c r="G60" s="16" t="s">
        <v>11</v>
      </c>
      <c r="H60" s="8" t="str">
        <f t="shared" si="9"/>
        <v>%IB723</v>
      </c>
      <c r="M60" s="125"/>
      <c r="N60" s="140"/>
      <c r="O60" t="s">
        <v>66</v>
      </c>
      <c r="P60" t="s">
        <v>98</v>
      </c>
      <c r="Q60">
        <f t="shared" ref="Q60:Q74" si="11">SUM(Q59+1)</f>
        <v>723</v>
      </c>
    </row>
    <row r="61" spans="5:17" x14ac:dyDescent="0.25">
      <c r="E61" s="147"/>
      <c r="F61" s="31" t="str">
        <f t="shared" si="10"/>
        <v>is2000wall-InspectionResults[2]</v>
      </c>
      <c r="G61" s="16" t="s">
        <v>11</v>
      </c>
      <c r="H61" s="8" t="str">
        <f t="shared" si="9"/>
        <v>%IB724</v>
      </c>
      <c r="M61" s="125"/>
      <c r="N61" s="140"/>
      <c r="O61" t="s">
        <v>67</v>
      </c>
      <c r="P61" t="s">
        <v>98</v>
      </c>
      <c r="Q61">
        <f t="shared" si="11"/>
        <v>724</v>
      </c>
    </row>
    <row r="62" spans="5:17" x14ac:dyDescent="0.25">
      <c r="E62" s="147"/>
      <c r="F62" s="31" t="str">
        <f t="shared" si="10"/>
        <v>is2000wall-InspectionResults[3]</v>
      </c>
      <c r="G62" s="16" t="s">
        <v>11</v>
      </c>
      <c r="H62" s="8" t="str">
        <f t="shared" si="9"/>
        <v>%IB725</v>
      </c>
      <c r="M62" s="125"/>
      <c r="N62" s="140"/>
      <c r="O62" t="s">
        <v>68</v>
      </c>
      <c r="P62" t="s">
        <v>98</v>
      </c>
      <c r="Q62">
        <f t="shared" si="11"/>
        <v>725</v>
      </c>
    </row>
    <row r="63" spans="5:17" x14ac:dyDescent="0.25">
      <c r="E63" s="147"/>
      <c r="F63" s="31" t="str">
        <f t="shared" si="10"/>
        <v>is2000wall-InspectionResults[4]</v>
      </c>
      <c r="G63" s="16" t="s">
        <v>11</v>
      </c>
      <c r="H63" s="8" t="str">
        <f t="shared" si="9"/>
        <v>%IB726</v>
      </c>
      <c r="M63" s="125"/>
      <c r="N63" s="140"/>
      <c r="O63" t="s">
        <v>69</v>
      </c>
      <c r="P63" t="s">
        <v>98</v>
      </c>
      <c r="Q63">
        <f t="shared" si="11"/>
        <v>726</v>
      </c>
    </row>
    <row r="64" spans="5:17" x14ac:dyDescent="0.25">
      <c r="E64" s="147"/>
      <c r="F64" s="31" t="str">
        <f t="shared" si="10"/>
        <v>is2000wall-InspectionResults[5]</v>
      </c>
      <c r="G64" s="16" t="s">
        <v>11</v>
      </c>
      <c r="H64" s="8" t="str">
        <f t="shared" si="9"/>
        <v>%IB727</v>
      </c>
      <c r="M64" s="125"/>
      <c r="N64" s="140"/>
      <c r="O64" t="s">
        <v>70</v>
      </c>
      <c r="P64" t="s">
        <v>98</v>
      </c>
      <c r="Q64">
        <f t="shared" si="11"/>
        <v>727</v>
      </c>
    </row>
    <row r="65" spans="5:17" x14ac:dyDescent="0.25">
      <c r="E65" s="147"/>
      <c r="F65" s="31" t="str">
        <f t="shared" si="10"/>
        <v>is2000wall-InspectionResults[6]</v>
      </c>
      <c r="G65" s="16" t="s">
        <v>11</v>
      </c>
      <c r="H65" s="8" t="str">
        <f t="shared" si="9"/>
        <v>%IB728</v>
      </c>
      <c r="M65" s="125"/>
      <c r="N65" s="140"/>
      <c r="O65" t="s">
        <v>71</v>
      </c>
      <c r="P65" t="s">
        <v>98</v>
      </c>
      <c r="Q65">
        <f t="shared" si="11"/>
        <v>728</v>
      </c>
    </row>
    <row r="66" spans="5:17" x14ac:dyDescent="0.25">
      <c r="E66" s="147"/>
      <c r="F66" s="31" t="str">
        <f t="shared" si="10"/>
        <v>is2000wall-InspectionResults[7]</v>
      </c>
      <c r="G66" s="16" t="s">
        <v>11</v>
      </c>
      <c r="H66" s="8" t="str">
        <f t="shared" si="9"/>
        <v>%IB729</v>
      </c>
      <c r="M66" s="125"/>
      <c r="N66" s="140"/>
      <c r="O66" t="s">
        <v>72</v>
      </c>
      <c r="P66" t="s">
        <v>98</v>
      </c>
      <c r="Q66">
        <f t="shared" si="11"/>
        <v>729</v>
      </c>
    </row>
    <row r="67" spans="5:17" x14ac:dyDescent="0.25">
      <c r="E67" s="147"/>
      <c r="F67" s="31" t="str">
        <f t="shared" si="10"/>
        <v>is2000wall-InspectionResults[8]</v>
      </c>
      <c r="G67" s="16" t="s">
        <v>11</v>
      </c>
      <c r="H67" s="8" t="str">
        <f t="shared" si="9"/>
        <v>%IB730</v>
      </c>
      <c r="M67" s="125"/>
      <c r="N67" s="140"/>
      <c r="O67" t="s">
        <v>73</v>
      </c>
      <c r="P67" t="s">
        <v>98</v>
      </c>
      <c r="Q67">
        <f t="shared" si="11"/>
        <v>730</v>
      </c>
    </row>
    <row r="68" spans="5:17" x14ac:dyDescent="0.25">
      <c r="E68" s="147"/>
      <c r="F68" s="31" t="str">
        <f t="shared" si="10"/>
        <v>is2000wall-InspectionResults[9]</v>
      </c>
      <c r="G68" s="16" t="s">
        <v>11</v>
      </c>
      <c r="H68" s="8" t="str">
        <f t="shared" si="9"/>
        <v>%IB731</v>
      </c>
      <c r="M68" s="125"/>
      <c r="N68" s="140"/>
      <c r="O68" t="s">
        <v>74</v>
      </c>
      <c r="P68" t="s">
        <v>98</v>
      </c>
      <c r="Q68">
        <f t="shared" si="11"/>
        <v>731</v>
      </c>
    </row>
    <row r="69" spans="5:17" x14ac:dyDescent="0.25">
      <c r="E69" s="147"/>
      <c r="F69" s="31" t="str">
        <f t="shared" si="10"/>
        <v>is2000wall-InspectionResults[10]</v>
      </c>
      <c r="G69" s="16" t="s">
        <v>11</v>
      </c>
      <c r="H69" s="8" t="str">
        <f t="shared" si="9"/>
        <v>%IB732</v>
      </c>
      <c r="M69" s="125"/>
      <c r="N69" s="140"/>
      <c r="O69" t="s">
        <v>77</v>
      </c>
      <c r="P69" t="s">
        <v>98</v>
      </c>
      <c r="Q69">
        <f t="shared" si="11"/>
        <v>732</v>
      </c>
    </row>
    <row r="70" spans="5:17" x14ac:dyDescent="0.25">
      <c r="E70" s="147"/>
      <c r="F70" s="31" t="str">
        <f t="shared" si="10"/>
        <v>is2000wall-InspectionResults[11]</v>
      </c>
      <c r="G70" s="16" t="s">
        <v>11</v>
      </c>
      <c r="H70" s="8" t="str">
        <f t="shared" si="9"/>
        <v>%IB733</v>
      </c>
      <c r="M70" s="125"/>
      <c r="N70" s="140"/>
      <c r="O70" t="s">
        <v>75</v>
      </c>
      <c r="P70" t="s">
        <v>98</v>
      </c>
      <c r="Q70">
        <f t="shared" si="11"/>
        <v>733</v>
      </c>
    </row>
    <row r="71" spans="5:17" x14ac:dyDescent="0.25">
      <c r="E71" s="147"/>
      <c r="F71" s="31" t="str">
        <f t="shared" si="10"/>
        <v>is2000wall-InspectionResults[12]</v>
      </c>
      <c r="G71" s="16" t="s">
        <v>11</v>
      </c>
      <c r="H71" s="8" t="str">
        <f t="shared" si="9"/>
        <v>%IB734</v>
      </c>
      <c r="M71" s="125"/>
      <c r="N71" s="140"/>
      <c r="O71" t="s">
        <v>76</v>
      </c>
      <c r="P71" t="s">
        <v>98</v>
      </c>
      <c r="Q71">
        <f t="shared" si="11"/>
        <v>734</v>
      </c>
    </row>
    <row r="72" spans="5:17" x14ac:dyDescent="0.25">
      <c r="E72" s="147"/>
      <c r="F72" s="31" t="str">
        <f t="shared" si="10"/>
        <v>is2000wall-InspectionResults[13]</v>
      </c>
      <c r="G72" s="16" t="s">
        <v>11</v>
      </c>
      <c r="H72" s="8" t="str">
        <f t="shared" si="9"/>
        <v>%IB735</v>
      </c>
      <c r="M72" s="125"/>
      <c r="N72" s="140"/>
      <c r="O72" t="s">
        <v>78</v>
      </c>
      <c r="P72" t="s">
        <v>98</v>
      </c>
      <c r="Q72">
        <f t="shared" si="11"/>
        <v>735</v>
      </c>
    </row>
    <row r="73" spans="5:17" x14ac:dyDescent="0.25">
      <c r="E73" s="147"/>
      <c r="F73" s="31" t="str">
        <f t="shared" si="10"/>
        <v>is2000wall-InspectionResults[14]</v>
      </c>
      <c r="G73" s="16" t="s">
        <v>11</v>
      </c>
      <c r="H73" s="8" t="str">
        <f t="shared" si="9"/>
        <v>%IB736</v>
      </c>
      <c r="M73" s="125"/>
      <c r="O73" t="s">
        <v>79</v>
      </c>
      <c r="P73" t="s">
        <v>98</v>
      </c>
      <c r="Q73">
        <f t="shared" si="11"/>
        <v>736</v>
      </c>
    </row>
    <row r="74" spans="5:17" ht="15.75" thickBot="1" x14ac:dyDescent="0.3">
      <c r="E74" s="148"/>
      <c r="F74" s="32" t="str">
        <f t="shared" si="10"/>
        <v>is2000wall-InspectionResults[15]</v>
      </c>
      <c r="G74" s="18" t="s">
        <v>11</v>
      </c>
      <c r="H74" s="4" t="str">
        <f t="shared" si="9"/>
        <v>%IB737</v>
      </c>
      <c r="M74" s="125"/>
      <c r="O74" t="s">
        <v>80</v>
      </c>
      <c r="P74" t="s">
        <v>98</v>
      </c>
      <c r="Q74">
        <f t="shared" si="11"/>
        <v>737</v>
      </c>
    </row>
  </sheetData>
  <mergeCells count="28">
    <mergeCell ref="E3:E4"/>
    <mergeCell ref="F3:H3"/>
    <mergeCell ref="A2:A3"/>
    <mergeCell ref="B2:B3"/>
    <mergeCell ref="E5:E7"/>
    <mergeCell ref="E1:H2"/>
    <mergeCell ref="N33:N40"/>
    <mergeCell ref="N57:N72"/>
    <mergeCell ref="E21:E30"/>
    <mergeCell ref="E33:E40"/>
    <mergeCell ref="E41:E56"/>
    <mergeCell ref="N41:N56"/>
    <mergeCell ref="E57:E74"/>
    <mergeCell ref="M5:M74"/>
    <mergeCell ref="E8:E16"/>
    <mergeCell ref="E17:E20"/>
    <mergeCell ref="N3:Q3"/>
    <mergeCell ref="N5:N7"/>
    <mergeCell ref="N8:N16"/>
    <mergeCell ref="N17:N20"/>
    <mergeCell ref="N21:N30"/>
    <mergeCell ref="A22:B22"/>
    <mergeCell ref="A23:B23"/>
    <mergeCell ref="A17:B17"/>
    <mergeCell ref="A18:B18"/>
    <mergeCell ref="A19:B19"/>
    <mergeCell ref="A20:B20"/>
    <mergeCell ref="A21:B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"/>
  <sheetViews>
    <sheetView workbookViewId="0">
      <selection activeCell="D4" sqref="D4"/>
    </sheetView>
  </sheetViews>
  <sheetFormatPr defaultRowHeight="15" x14ac:dyDescent="0.25"/>
  <cols>
    <col min="1" max="1" width="35" customWidth="1"/>
    <col min="2" max="2" width="21.42578125" customWidth="1"/>
    <col min="3" max="3" width="12.85546875" customWidth="1"/>
    <col min="4" max="4" width="13" customWidth="1"/>
    <col min="5" max="5" width="30.7109375" customWidth="1"/>
    <col min="6" max="6" width="41.42578125" customWidth="1"/>
    <col min="7" max="8" width="10" customWidth="1"/>
    <col min="9" max="9" width="12.140625" customWidth="1"/>
    <col min="10" max="10" width="15.42578125" customWidth="1"/>
    <col min="13" max="13" width="45.140625" customWidth="1"/>
    <col min="14" max="14" width="29.140625" customWidth="1"/>
    <col min="15" max="15" width="20.85546875" customWidth="1"/>
    <col min="18" max="18" width="22.5703125" customWidth="1"/>
    <col min="20" max="20" width="25.28515625" customWidth="1"/>
  </cols>
  <sheetData>
    <row r="1" spans="1:22" ht="15.75" thickBot="1" x14ac:dyDescent="0.3"/>
    <row r="2" spans="1:22" ht="15.75" thickBot="1" x14ac:dyDescent="0.3">
      <c r="A2" s="113" t="s">
        <v>55</v>
      </c>
      <c r="B2" s="153" t="s">
        <v>294</v>
      </c>
    </row>
    <row r="3" spans="1:22" ht="15.75" thickBot="1" x14ac:dyDescent="0.3">
      <c r="A3" s="114"/>
      <c r="B3" s="154"/>
      <c r="C3" s="19"/>
      <c r="D3" s="19"/>
      <c r="E3" s="163"/>
      <c r="F3" s="165" t="s">
        <v>163</v>
      </c>
      <c r="G3" s="151"/>
      <c r="H3" s="152"/>
      <c r="I3" s="2"/>
      <c r="N3" s="112" t="s">
        <v>64</v>
      </c>
      <c r="O3" s="112"/>
      <c r="P3" s="112"/>
      <c r="Q3" s="112"/>
    </row>
    <row r="4" spans="1:22" ht="15.75" thickBot="1" x14ac:dyDescent="0.3">
      <c r="A4" s="3"/>
      <c r="B4" s="3"/>
      <c r="C4" s="19"/>
      <c r="D4" s="19"/>
      <c r="E4" s="164"/>
      <c r="F4" s="28" t="s">
        <v>89</v>
      </c>
      <c r="G4" s="10" t="s">
        <v>22</v>
      </c>
      <c r="H4" s="10" t="s">
        <v>90</v>
      </c>
      <c r="Q4" t="s">
        <v>100</v>
      </c>
    </row>
    <row r="5" spans="1:22" ht="16.5" thickBot="1" x14ac:dyDescent="0.3">
      <c r="A5" s="11" t="s">
        <v>56</v>
      </c>
      <c r="B5" s="11" t="s">
        <v>57</v>
      </c>
      <c r="E5" s="142" t="s">
        <v>20</v>
      </c>
      <c r="F5" s="7"/>
      <c r="G5" s="7"/>
      <c r="H5" s="27"/>
      <c r="R5" s="2"/>
      <c r="S5" s="2"/>
      <c r="T5" s="2"/>
      <c r="U5" s="2"/>
      <c r="V5" s="2"/>
    </row>
    <row r="6" spans="1:22" x14ac:dyDescent="0.25">
      <c r="A6" s="23" t="s">
        <v>20</v>
      </c>
      <c r="B6" s="55">
        <v>1</v>
      </c>
      <c r="E6" s="147"/>
      <c r="F6" s="7" t="str">
        <f t="shared" ref="F6:F7" si="0">$B$2&amp;"-"&amp;O6</f>
        <v>DM262-TS-TriggerEnable</v>
      </c>
      <c r="G6" s="16" t="s">
        <v>1</v>
      </c>
      <c r="H6" s="8" t="str">
        <f>P6&amp;$B$6&amp;"."&amp;Q6</f>
        <v>%Q1.0</v>
      </c>
      <c r="M6" s="125" t="s">
        <v>133</v>
      </c>
      <c r="N6" s="139" t="s">
        <v>20</v>
      </c>
      <c r="O6" t="s">
        <v>0</v>
      </c>
      <c r="P6" t="s">
        <v>95</v>
      </c>
      <c r="Q6" s="6">
        <v>0</v>
      </c>
      <c r="R6" s="16"/>
      <c r="S6" s="16"/>
      <c r="T6" s="7"/>
      <c r="U6" s="2"/>
      <c r="V6" s="2"/>
    </row>
    <row r="7" spans="1:22" x14ac:dyDescent="0.25">
      <c r="A7" s="23" t="s">
        <v>21</v>
      </c>
      <c r="B7" s="56">
        <v>1</v>
      </c>
      <c r="E7" s="161"/>
      <c r="F7" s="7" t="str">
        <f t="shared" si="0"/>
        <v>DM262-TS-Trigger</v>
      </c>
      <c r="G7" s="16" t="s">
        <v>1</v>
      </c>
      <c r="H7" s="8" t="str">
        <f>P7&amp;$B$6&amp;"."&amp;Q7</f>
        <v>%Q1.1</v>
      </c>
      <c r="M7" s="125"/>
      <c r="N7" s="139"/>
      <c r="O7" t="s">
        <v>2</v>
      </c>
      <c r="P7" t="s">
        <v>95</v>
      </c>
      <c r="Q7" s="6">
        <v>1</v>
      </c>
      <c r="R7" s="16"/>
      <c r="S7" s="16"/>
      <c r="T7" s="7"/>
      <c r="U7" s="2"/>
      <c r="V7" s="2"/>
    </row>
    <row r="8" spans="1:22" x14ac:dyDescent="0.25">
      <c r="A8" s="23" t="s">
        <v>124</v>
      </c>
      <c r="B8" s="56">
        <v>2</v>
      </c>
      <c r="E8" s="141" t="s">
        <v>21</v>
      </c>
      <c r="F8" s="34" t="str">
        <f>$B$2&amp;"-"&amp;O8</f>
        <v>DM262-TS-TriggerReady</v>
      </c>
      <c r="G8" s="15" t="s">
        <v>1</v>
      </c>
      <c r="H8" s="35" t="str">
        <f>P8&amp;$B$7&amp;"."&amp;Q8</f>
        <v>%I1.0</v>
      </c>
      <c r="M8" s="125"/>
      <c r="N8" s="139" t="s">
        <v>21</v>
      </c>
      <c r="O8" t="s">
        <v>4</v>
      </c>
      <c r="P8" t="s">
        <v>96</v>
      </c>
      <c r="Q8" s="6">
        <v>0</v>
      </c>
      <c r="R8" s="16"/>
      <c r="S8" s="16"/>
      <c r="T8" s="7"/>
      <c r="U8" s="2"/>
      <c r="V8" s="2"/>
    </row>
    <row r="9" spans="1:22" x14ac:dyDescent="0.25">
      <c r="A9" s="23" t="s">
        <v>123</v>
      </c>
      <c r="B9" s="56">
        <v>4</v>
      </c>
      <c r="E9" s="141"/>
      <c r="F9" s="7" t="str">
        <f t="shared" ref="F9:F71" si="1">$B$2&amp;"-"&amp;O9</f>
        <v>DM262-TS-TriggerAck</v>
      </c>
      <c r="G9" s="16" t="s">
        <v>1</v>
      </c>
      <c r="H9" s="8" t="str">
        <f>P9&amp;$B$7&amp;"."&amp;Q9</f>
        <v>%I1.1</v>
      </c>
      <c r="M9" s="125"/>
      <c r="N9" s="139"/>
      <c r="O9" t="s">
        <v>5</v>
      </c>
      <c r="P9" t="s">
        <v>96</v>
      </c>
      <c r="Q9" s="6">
        <v>1</v>
      </c>
      <c r="R9" s="16"/>
      <c r="S9" s="16"/>
      <c r="T9" s="7"/>
      <c r="U9" s="2"/>
      <c r="V9" s="2"/>
    </row>
    <row r="10" spans="1:22" x14ac:dyDescent="0.25">
      <c r="A10" s="23" t="s">
        <v>292</v>
      </c>
      <c r="B10" s="56">
        <v>3</v>
      </c>
      <c r="E10" s="141"/>
      <c r="F10" s="7" t="str">
        <f t="shared" si="1"/>
        <v>DM262-TS-Acquiring</v>
      </c>
      <c r="G10" s="16" t="s">
        <v>1</v>
      </c>
      <c r="H10" s="8" t="str">
        <f>P10&amp;$B$7&amp;"."&amp;Q10</f>
        <v>%I1.2</v>
      </c>
      <c r="M10" s="125"/>
      <c r="N10" s="139"/>
      <c r="O10" t="s">
        <v>6</v>
      </c>
      <c r="P10" t="s">
        <v>96</v>
      </c>
      <c r="Q10" s="6">
        <v>2</v>
      </c>
      <c r="R10" s="16"/>
      <c r="S10" s="16"/>
      <c r="T10" s="7"/>
      <c r="U10" s="2"/>
      <c r="V10" s="2"/>
    </row>
    <row r="11" spans="1:22" x14ac:dyDescent="0.25">
      <c r="A11" s="23" t="s">
        <v>293</v>
      </c>
      <c r="B11" s="56">
        <v>5</v>
      </c>
      <c r="E11" s="141"/>
      <c r="F11" s="7" t="str">
        <f t="shared" si="1"/>
        <v>DM262-TS-MissedAcq</v>
      </c>
      <c r="G11" s="16" t="s">
        <v>1</v>
      </c>
      <c r="H11" s="8" t="str">
        <f>P11&amp;$B$7&amp;"."&amp;Q11</f>
        <v>%I1.3</v>
      </c>
      <c r="M11" s="125"/>
      <c r="N11" s="139"/>
      <c r="O11" t="s">
        <v>165</v>
      </c>
      <c r="P11" t="s">
        <v>96</v>
      </c>
      <c r="Q11" s="6">
        <v>3</v>
      </c>
      <c r="R11" s="16"/>
      <c r="S11" s="16"/>
      <c r="T11" s="7"/>
      <c r="U11" s="2"/>
      <c r="V11" s="2"/>
    </row>
    <row r="12" spans="1:22" x14ac:dyDescent="0.25">
      <c r="A12" s="23" t="s">
        <v>62</v>
      </c>
      <c r="B12" s="56">
        <v>386</v>
      </c>
      <c r="E12" s="141"/>
      <c r="F12" s="7" t="str">
        <f t="shared" si="1"/>
        <v>DM262-TS-TriggerID</v>
      </c>
      <c r="G12" s="16" t="s">
        <v>178</v>
      </c>
      <c r="H12" s="8" t="str">
        <f>P12&amp;Q12</f>
        <v>%IW2</v>
      </c>
      <c r="M12" s="125"/>
      <c r="N12" s="139"/>
      <c r="O12" t="s">
        <v>121</v>
      </c>
      <c r="P12" t="s">
        <v>97</v>
      </c>
      <c r="Q12" s="6">
        <f>SUM(B7+1)</f>
        <v>2</v>
      </c>
      <c r="R12" s="16"/>
      <c r="S12" s="16"/>
      <c r="T12" s="7"/>
      <c r="U12" s="2"/>
      <c r="V12" s="2"/>
    </row>
    <row r="13" spans="1:22" ht="15.75" thickBot="1" x14ac:dyDescent="0.3">
      <c r="A13" s="24" t="s">
        <v>128</v>
      </c>
      <c r="B13" s="57">
        <v>394</v>
      </c>
      <c r="E13" s="141" t="s">
        <v>124</v>
      </c>
      <c r="F13" s="34" t="str">
        <f t="shared" si="1"/>
        <v>DM262-TS-BufferResultsEnable</v>
      </c>
      <c r="G13" s="15" t="s">
        <v>1</v>
      </c>
      <c r="H13" s="35" t="str">
        <f>P13&amp;$B$8&amp;"."&amp;Q13</f>
        <v>%Q2.0</v>
      </c>
      <c r="M13" s="125"/>
      <c r="N13" s="139" t="s">
        <v>124</v>
      </c>
      <c r="O13" t="s">
        <v>107</v>
      </c>
      <c r="P13" t="s">
        <v>95</v>
      </c>
      <c r="Q13" s="6">
        <v>0</v>
      </c>
      <c r="R13" s="16"/>
      <c r="S13" s="16"/>
      <c r="T13" s="7"/>
      <c r="U13" s="2"/>
      <c r="V13" s="2"/>
    </row>
    <row r="14" spans="1:22" x14ac:dyDescent="0.25">
      <c r="A14" s="20"/>
      <c r="B14" s="2"/>
      <c r="E14" s="141"/>
      <c r="F14" s="31" t="str">
        <f t="shared" si="1"/>
        <v>DM262-TS-ResultsAck</v>
      </c>
      <c r="G14" s="16" t="s">
        <v>1</v>
      </c>
      <c r="H14" s="8" t="str">
        <f>P14&amp;$B$8&amp;"."&amp;Q14</f>
        <v>%Q2.1</v>
      </c>
      <c r="M14" s="125"/>
      <c r="N14" s="139"/>
      <c r="O14" t="s">
        <v>122</v>
      </c>
      <c r="P14" t="s">
        <v>95</v>
      </c>
      <c r="Q14" s="6">
        <v>1</v>
      </c>
      <c r="R14" s="16"/>
      <c r="S14" s="16"/>
      <c r="T14" s="7"/>
      <c r="U14" s="2"/>
      <c r="V14" s="2"/>
    </row>
    <row r="15" spans="1:22" x14ac:dyDescent="0.25">
      <c r="E15" s="141" t="s">
        <v>123</v>
      </c>
      <c r="F15" s="34" t="str">
        <f t="shared" si="1"/>
        <v>DM262-TS-Decoding</v>
      </c>
      <c r="G15" s="15" t="s">
        <v>1</v>
      </c>
      <c r="H15" s="35" t="str">
        <f>P15&amp;$B$9&amp;"."&amp;Q15</f>
        <v>%I4.0</v>
      </c>
      <c r="M15" s="125"/>
      <c r="N15" s="139" t="s">
        <v>123</v>
      </c>
      <c r="O15" s="7" t="s">
        <v>23</v>
      </c>
      <c r="P15" t="s">
        <v>96</v>
      </c>
      <c r="Q15" s="6">
        <v>0</v>
      </c>
      <c r="R15" s="16"/>
      <c r="S15" s="16"/>
      <c r="T15" s="7"/>
      <c r="U15" s="2"/>
      <c r="V15" s="2"/>
    </row>
    <row r="16" spans="1:22" ht="15.75" thickBot="1" x14ac:dyDescent="0.3">
      <c r="A16" s="20"/>
      <c r="E16" s="141"/>
      <c r="F16" s="31" t="str">
        <f t="shared" si="1"/>
        <v>DM262-TS-Decode Complete</v>
      </c>
      <c r="G16" s="16" t="s">
        <v>1</v>
      </c>
      <c r="H16" s="8" t="str">
        <f>P16&amp;$B$9&amp;"."&amp;Q16</f>
        <v>%I4.1</v>
      </c>
      <c r="M16" s="125"/>
      <c r="N16" s="139"/>
      <c r="O16" s="7" t="s">
        <v>24</v>
      </c>
      <c r="P16" t="s">
        <v>96</v>
      </c>
      <c r="Q16" s="6">
        <v>1</v>
      </c>
      <c r="R16" s="16"/>
      <c r="S16" s="16"/>
      <c r="T16" s="7"/>
      <c r="U16" s="2"/>
      <c r="V16" s="2"/>
    </row>
    <row r="17" spans="1:22" x14ac:dyDescent="0.25">
      <c r="A17" s="127" t="s">
        <v>140</v>
      </c>
      <c r="B17" s="128"/>
      <c r="E17" s="141"/>
      <c r="F17" s="7" t="str">
        <f t="shared" si="1"/>
        <v>DM262-TS-Results Buffer Overrun</v>
      </c>
      <c r="G17" s="16" t="s">
        <v>1</v>
      </c>
      <c r="H17" s="8" t="str">
        <f>P17&amp;$B$9&amp;"."&amp;Q17</f>
        <v>%I4.2</v>
      </c>
      <c r="M17" s="125"/>
      <c r="N17" s="139"/>
      <c r="O17" s="7" t="s">
        <v>10</v>
      </c>
      <c r="P17" t="s">
        <v>96</v>
      </c>
      <c r="Q17" s="6">
        <v>2</v>
      </c>
      <c r="R17" s="16"/>
      <c r="S17" s="16"/>
      <c r="T17" s="7"/>
      <c r="U17" s="2"/>
      <c r="V17" s="2"/>
    </row>
    <row r="18" spans="1:22" x14ac:dyDescent="0.25">
      <c r="A18" s="129" t="s">
        <v>134</v>
      </c>
      <c r="B18" s="130"/>
      <c r="E18" s="141"/>
      <c r="F18" s="7" t="str">
        <f t="shared" si="1"/>
        <v>DM262-TS-Results Available</v>
      </c>
      <c r="G18" s="16" t="s">
        <v>1</v>
      </c>
      <c r="H18" s="8" t="str">
        <f>P18&amp;$B$9&amp;"."&amp;Q18</f>
        <v>%I4.3</v>
      </c>
      <c r="M18" s="125"/>
      <c r="N18" s="139"/>
      <c r="O18" s="7" t="s">
        <v>25</v>
      </c>
      <c r="P18" t="s">
        <v>96</v>
      </c>
      <c r="Q18" s="6">
        <v>3</v>
      </c>
      <c r="R18" s="16"/>
      <c r="S18" s="16"/>
      <c r="T18" s="7"/>
      <c r="U18" s="2"/>
      <c r="V18" s="2"/>
    </row>
    <row r="19" spans="1:22" x14ac:dyDescent="0.25">
      <c r="A19" s="129" t="s">
        <v>141</v>
      </c>
      <c r="B19" s="130"/>
      <c r="E19" s="141"/>
      <c r="F19" s="7" t="str">
        <f t="shared" si="1"/>
        <v>DM262-TS-General Fault</v>
      </c>
      <c r="G19" s="16" t="s">
        <v>1</v>
      </c>
      <c r="H19" s="8" t="str">
        <f>P19&amp;$B$9&amp;"."&amp;Q19</f>
        <v>%I4.7</v>
      </c>
      <c r="M19" s="125"/>
      <c r="N19" s="139"/>
      <c r="O19" s="7" t="s">
        <v>26</v>
      </c>
      <c r="P19" t="s">
        <v>96</v>
      </c>
      <c r="Q19" s="6">
        <v>7</v>
      </c>
      <c r="R19" s="16"/>
      <c r="S19" s="16"/>
      <c r="T19" s="7"/>
      <c r="U19" s="2"/>
      <c r="V19" s="40"/>
    </row>
    <row r="20" spans="1:22" x14ac:dyDescent="0.25">
      <c r="A20" s="129" t="s">
        <v>142</v>
      </c>
      <c r="B20" s="130"/>
      <c r="E20" s="141" t="s">
        <v>126</v>
      </c>
      <c r="F20" s="34" t="str">
        <f t="shared" si="1"/>
        <v>DM262-TS-Train Code</v>
      </c>
      <c r="G20" s="15" t="s">
        <v>1</v>
      </c>
      <c r="H20" s="35" t="str">
        <f>P20&amp;$B$10&amp;"."&amp;Q20</f>
        <v>%Q3.0</v>
      </c>
      <c r="M20" s="125"/>
      <c r="N20" s="166" t="s">
        <v>126</v>
      </c>
      <c r="O20" s="7" t="s">
        <v>27</v>
      </c>
      <c r="P20" t="s">
        <v>95</v>
      </c>
      <c r="Q20" s="6">
        <v>0</v>
      </c>
      <c r="R20" s="16"/>
      <c r="S20" s="16"/>
      <c r="T20" s="7"/>
      <c r="U20" s="2"/>
      <c r="V20" s="2"/>
    </row>
    <row r="21" spans="1:22" x14ac:dyDescent="0.25">
      <c r="A21" s="129" t="s">
        <v>136</v>
      </c>
      <c r="B21" s="130"/>
      <c r="E21" s="141"/>
      <c r="F21" s="31" t="str">
        <f t="shared" si="1"/>
        <v>DM262-TS-Train Match String</v>
      </c>
      <c r="G21" s="16" t="s">
        <v>1</v>
      </c>
      <c r="H21" s="8" t="str">
        <f t="shared" ref="H21:H25" si="2">P21&amp;$B$10&amp;"."&amp;Q21</f>
        <v>%Q3.1</v>
      </c>
      <c r="M21" s="125"/>
      <c r="N21" s="166"/>
      <c r="O21" s="7" t="s">
        <v>28</v>
      </c>
      <c r="P21" t="s">
        <v>95</v>
      </c>
      <c r="Q21" s="6">
        <v>1</v>
      </c>
      <c r="R21" s="16"/>
      <c r="S21" s="16"/>
      <c r="T21" s="7"/>
      <c r="U21" s="2"/>
      <c r="V21" s="2"/>
    </row>
    <row r="22" spans="1:22" x14ac:dyDescent="0.25">
      <c r="A22" s="129" t="s">
        <v>137</v>
      </c>
      <c r="B22" s="130"/>
      <c r="E22" s="141"/>
      <c r="F22" s="7" t="str">
        <f t="shared" si="1"/>
        <v>DM262-TS-Train Focus</v>
      </c>
      <c r="G22" s="16" t="s">
        <v>1</v>
      </c>
      <c r="H22" s="8" t="str">
        <f t="shared" si="2"/>
        <v>%Q3.2</v>
      </c>
      <c r="M22" s="125"/>
      <c r="N22" s="166"/>
      <c r="O22" s="7" t="s">
        <v>29</v>
      </c>
      <c r="P22" t="s">
        <v>95</v>
      </c>
      <c r="Q22" s="6">
        <v>2</v>
      </c>
      <c r="R22" s="16"/>
      <c r="S22" s="16"/>
      <c r="T22" s="7"/>
      <c r="U22" s="2"/>
      <c r="V22" s="2"/>
    </row>
    <row r="23" spans="1:22" ht="15.75" thickBot="1" x14ac:dyDescent="0.3">
      <c r="A23" s="131" t="s">
        <v>138</v>
      </c>
      <c r="B23" s="132"/>
      <c r="E23" s="141"/>
      <c r="F23" s="7" t="str">
        <f t="shared" si="1"/>
        <v>DM262-TS-Train Brightness</v>
      </c>
      <c r="G23" s="16" t="s">
        <v>1</v>
      </c>
      <c r="H23" s="8" t="str">
        <f t="shared" si="2"/>
        <v>%Q3.3</v>
      </c>
      <c r="M23" s="125"/>
      <c r="N23" s="166"/>
      <c r="O23" s="7" t="s">
        <v>30</v>
      </c>
      <c r="P23" t="s">
        <v>95</v>
      </c>
      <c r="Q23" s="6">
        <v>3</v>
      </c>
      <c r="R23" s="16"/>
      <c r="S23" s="16"/>
      <c r="T23" s="7"/>
      <c r="U23" s="2"/>
      <c r="V23" s="2"/>
    </row>
    <row r="24" spans="1:22" x14ac:dyDescent="0.25">
      <c r="A24" s="22"/>
      <c r="E24" s="141"/>
      <c r="F24" s="7" t="str">
        <f t="shared" si="1"/>
        <v>DM262-TS-Untrain</v>
      </c>
      <c r="G24" s="16" t="s">
        <v>1</v>
      </c>
      <c r="H24" s="8" t="str">
        <f t="shared" si="2"/>
        <v>%Q3.4</v>
      </c>
      <c r="M24" s="125"/>
      <c r="N24" s="166"/>
      <c r="O24" s="7" t="s">
        <v>31</v>
      </c>
      <c r="P24" t="s">
        <v>95</v>
      </c>
      <c r="Q24" s="6">
        <v>4</v>
      </c>
      <c r="R24" s="16"/>
      <c r="S24" s="16"/>
      <c r="T24" s="7"/>
      <c r="U24" s="2"/>
      <c r="V24" s="2"/>
    </row>
    <row r="25" spans="1:22" x14ac:dyDescent="0.25">
      <c r="A25" s="22"/>
      <c r="E25" s="141"/>
      <c r="F25" s="7" t="str">
        <f t="shared" si="1"/>
        <v>DM262-TS-Execute DMCC</v>
      </c>
      <c r="G25" s="16" t="s">
        <v>1</v>
      </c>
      <c r="H25" s="8" t="str">
        <f t="shared" si="2"/>
        <v>%Q3.6</v>
      </c>
      <c r="M25" s="125"/>
      <c r="N25" s="166"/>
      <c r="O25" s="7" t="s">
        <v>32</v>
      </c>
      <c r="P25" t="s">
        <v>95</v>
      </c>
      <c r="Q25" s="6">
        <v>6</v>
      </c>
      <c r="R25" s="16"/>
      <c r="S25" s="16"/>
      <c r="T25" s="7"/>
      <c r="U25" s="2"/>
      <c r="V25" s="2"/>
    </row>
    <row r="26" spans="1:22" x14ac:dyDescent="0.25">
      <c r="A26" s="22"/>
      <c r="E26" s="141"/>
      <c r="F26" s="7" t="str">
        <f t="shared" si="1"/>
        <v>DM262-TS-Set Match String</v>
      </c>
      <c r="G26" s="16" t="s">
        <v>1</v>
      </c>
      <c r="H26" s="8" t="str">
        <f>P26&amp;$B$10&amp;"."&amp;Q26</f>
        <v>%Q3.7</v>
      </c>
      <c r="M26" s="125"/>
      <c r="N26" s="166"/>
      <c r="O26" s="7" t="s">
        <v>33</v>
      </c>
      <c r="P26" t="s">
        <v>95</v>
      </c>
      <c r="Q26" s="6">
        <v>7</v>
      </c>
      <c r="R26" s="16"/>
      <c r="S26" s="16"/>
      <c r="T26" s="7"/>
      <c r="U26" s="2"/>
      <c r="V26" s="2"/>
    </row>
    <row r="27" spans="1:22" x14ac:dyDescent="0.25">
      <c r="E27" s="141" t="s">
        <v>125</v>
      </c>
      <c r="F27" s="34" t="str">
        <f t="shared" si="1"/>
        <v>DM262-TS-Train Code Ack</v>
      </c>
      <c r="G27" s="15" t="s">
        <v>1</v>
      </c>
      <c r="H27" s="35" t="str">
        <f>P27&amp;$B$11&amp;"."&amp;Q27</f>
        <v>%I5.0</v>
      </c>
      <c r="M27" s="125"/>
      <c r="N27" s="166" t="s">
        <v>125</v>
      </c>
      <c r="O27" s="7" t="s">
        <v>34</v>
      </c>
      <c r="P27" t="s">
        <v>96</v>
      </c>
      <c r="Q27" s="6">
        <v>0</v>
      </c>
      <c r="R27" s="16"/>
      <c r="S27" s="16"/>
      <c r="T27" s="7"/>
      <c r="U27" s="2"/>
      <c r="V27" s="2"/>
    </row>
    <row r="28" spans="1:22" x14ac:dyDescent="0.25">
      <c r="A28" s="22"/>
      <c r="E28" s="141"/>
      <c r="F28" s="7" t="str">
        <f t="shared" si="1"/>
        <v>DM262-TS-Train Match String Ack</v>
      </c>
      <c r="G28" s="16" t="s">
        <v>1</v>
      </c>
      <c r="H28" s="8" t="str">
        <f t="shared" ref="H28:H33" si="3">P28&amp;$B$11&amp;"."&amp;Q28</f>
        <v>%I5.1</v>
      </c>
      <c r="M28" s="125"/>
      <c r="N28" s="166"/>
      <c r="O28" s="7" t="s">
        <v>35</v>
      </c>
      <c r="P28" t="s">
        <v>96</v>
      </c>
      <c r="Q28" s="6">
        <v>1</v>
      </c>
      <c r="R28" s="16"/>
      <c r="S28" s="16"/>
      <c r="T28" s="7"/>
      <c r="U28" s="2"/>
      <c r="V28" s="2"/>
    </row>
    <row r="29" spans="1:22" x14ac:dyDescent="0.25">
      <c r="A29" s="22"/>
      <c r="E29" s="141"/>
      <c r="F29" s="7" t="str">
        <f t="shared" si="1"/>
        <v>DM262-TS-Train Focus Ack</v>
      </c>
      <c r="G29" s="16" t="s">
        <v>1</v>
      </c>
      <c r="H29" s="8" t="str">
        <f t="shared" si="3"/>
        <v>%I5.2</v>
      </c>
      <c r="M29" s="125"/>
      <c r="N29" s="166"/>
      <c r="O29" s="7" t="s">
        <v>36</v>
      </c>
      <c r="P29" t="s">
        <v>96</v>
      </c>
      <c r="Q29" s="6">
        <v>2</v>
      </c>
      <c r="R29" s="16"/>
      <c r="S29" s="16"/>
      <c r="T29" s="7"/>
      <c r="U29" s="2"/>
      <c r="V29" s="2"/>
    </row>
    <row r="30" spans="1:22" x14ac:dyDescent="0.25">
      <c r="A30" s="22"/>
      <c r="E30" s="141"/>
      <c r="F30" s="7" t="str">
        <f t="shared" si="1"/>
        <v>DM262-TS-Train Brightness Ack</v>
      </c>
      <c r="G30" s="16" t="s">
        <v>1</v>
      </c>
      <c r="H30" s="8" t="str">
        <f t="shared" si="3"/>
        <v>%I5.3</v>
      </c>
      <c r="M30" s="125"/>
      <c r="N30" s="166"/>
      <c r="O30" s="7" t="s">
        <v>37</v>
      </c>
      <c r="P30" t="s">
        <v>96</v>
      </c>
      <c r="Q30" s="6">
        <v>3</v>
      </c>
      <c r="R30" s="16"/>
      <c r="S30" s="16"/>
      <c r="T30" s="7"/>
      <c r="U30" s="2"/>
      <c r="V30" s="2"/>
    </row>
    <row r="31" spans="1:22" x14ac:dyDescent="0.25">
      <c r="A31" s="22"/>
      <c r="E31" s="141"/>
      <c r="F31" s="7" t="str">
        <f t="shared" si="1"/>
        <v>DM262-TS-Untrain Ack</v>
      </c>
      <c r="G31" s="16" t="s">
        <v>1</v>
      </c>
      <c r="H31" s="8" t="str">
        <f t="shared" si="3"/>
        <v>%I5.4</v>
      </c>
      <c r="M31" s="125"/>
      <c r="N31" s="166"/>
      <c r="O31" s="7" t="s">
        <v>38</v>
      </c>
      <c r="P31" t="s">
        <v>96</v>
      </c>
      <c r="Q31" s="6">
        <v>4</v>
      </c>
      <c r="R31" s="16"/>
      <c r="S31" s="16"/>
      <c r="T31" s="7"/>
      <c r="U31" s="2"/>
      <c r="V31" s="2"/>
    </row>
    <row r="32" spans="1:22" x14ac:dyDescent="0.25">
      <c r="A32" s="22"/>
      <c r="E32" s="141"/>
      <c r="F32" s="7" t="str">
        <f t="shared" si="1"/>
        <v>DM262-TS-Execute DMCC Ack</v>
      </c>
      <c r="G32" s="16" t="s">
        <v>1</v>
      </c>
      <c r="H32" s="8" t="str">
        <f t="shared" si="3"/>
        <v>%I5.6</v>
      </c>
      <c r="M32" s="125"/>
      <c r="N32" s="166"/>
      <c r="O32" s="7" t="s">
        <v>39</v>
      </c>
      <c r="P32" t="s">
        <v>96</v>
      </c>
      <c r="Q32" s="6">
        <v>6</v>
      </c>
      <c r="R32" s="16"/>
      <c r="S32" s="16"/>
      <c r="T32" s="7"/>
      <c r="U32" s="2"/>
      <c r="V32" s="2"/>
    </row>
    <row r="33" spans="1:22" x14ac:dyDescent="0.25">
      <c r="A33" s="22"/>
      <c r="E33" s="141"/>
      <c r="F33" s="7" t="str">
        <f t="shared" si="1"/>
        <v>DM262-TS-Set Match String Ack</v>
      </c>
      <c r="G33" s="16" t="s">
        <v>1</v>
      </c>
      <c r="H33" s="8" t="str">
        <f t="shared" si="3"/>
        <v>%I5.7</v>
      </c>
      <c r="M33" s="125"/>
      <c r="N33" s="166"/>
      <c r="O33" s="7" t="s">
        <v>40</v>
      </c>
      <c r="P33" t="s">
        <v>96</v>
      </c>
      <c r="Q33" s="6">
        <v>7</v>
      </c>
      <c r="R33" s="16"/>
      <c r="S33" s="16"/>
      <c r="T33" s="7"/>
      <c r="U33" s="2"/>
      <c r="V33" s="2"/>
    </row>
    <row r="34" spans="1:22" x14ac:dyDescent="0.25">
      <c r="E34" s="141" t="s">
        <v>62</v>
      </c>
      <c r="F34" s="34" t="str">
        <f t="shared" si="1"/>
        <v>DM262-TS-UserData Option</v>
      </c>
      <c r="G34" s="15" t="s">
        <v>178</v>
      </c>
      <c r="H34" s="35" t="str">
        <f>P34&amp;Q34</f>
        <v>%QW386</v>
      </c>
      <c r="M34" s="125"/>
      <c r="N34" s="139" t="s">
        <v>62</v>
      </c>
      <c r="O34" s="7" t="s">
        <v>49</v>
      </c>
      <c r="P34" t="s">
        <v>127</v>
      </c>
      <c r="Q34" s="6">
        <f>$B$12</f>
        <v>386</v>
      </c>
      <c r="R34" s="16"/>
      <c r="S34" s="16"/>
      <c r="T34" s="7"/>
      <c r="U34" s="2"/>
      <c r="V34" s="2"/>
    </row>
    <row r="35" spans="1:22" x14ac:dyDescent="0.25">
      <c r="A35" s="20"/>
      <c r="E35" s="141"/>
      <c r="F35" s="31" t="str">
        <f t="shared" si="1"/>
        <v>DM262-TS-UserData Length</v>
      </c>
      <c r="G35" s="16" t="s">
        <v>178</v>
      </c>
      <c r="H35" s="8" t="str">
        <f>P35&amp;Q35</f>
        <v>%QW388</v>
      </c>
      <c r="M35" s="125"/>
      <c r="N35" s="139"/>
      <c r="O35" s="7" t="s">
        <v>50</v>
      </c>
      <c r="P35" t="s">
        <v>127</v>
      </c>
      <c r="Q35" s="6">
        <f>SUM($B$12+2)</f>
        <v>388</v>
      </c>
      <c r="R35" s="16"/>
      <c r="S35" s="16"/>
      <c r="T35" s="7"/>
      <c r="U35" s="2"/>
      <c r="V35" s="2"/>
    </row>
    <row r="36" spans="1:22" x14ac:dyDescent="0.25">
      <c r="A36" s="20"/>
      <c r="E36" s="141"/>
      <c r="F36" s="7" t="str">
        <f t="shared" si="1"/>
        <v>DM262-TS-UserData[0]</v>
      </c>
      <c r="G36" s="16" t="s">
        <v>11</v>
      </c>
      <c r="H36" s="8" t="str">
        <f t="shared" ref="H36:H71" si="4">P36&amp;Q36</f>
        <v>%QB390</v>
      </c>
      <c r="M36" s="125"/>
      <c r="N36" s="139"/>
      <c r="O36" t="s">
        <v>41</v>
      </c>
      <c r="P36" t="s">
        <v>99</v>
      </c>
      <c r="Q36" s="6">
        <f>SUM(B12+4)</f>
        <v>390</v>
      </c>
      <c r="R36" s="16"/>
      <c r="S36" s="16"/>
      <c r="T36" s="7"/>
      <c r="U36" s="2"/>
      <c r="V36" s="2"/>
    </row>
    <row r="37" spans="1:22" x14ac:dyDescent="0.25">
      <c r="A37" s="20"/>
      <c r="E37" s="141"/>
      <c r="F37" s="7" t="str">
        <f t="shared" si="1"/>
        <v>DM262-TS-UserData[1]</v>
      </c>
      <c r="G37" s="16" t="s">
        <v>11</v>
      </c>
      <c r="H37" s="8" t="str">
        <f t="shared" si="4"/>
        <v>%QB391</v>
      </c>
      <c r="M37" s="125"/>
      <c r="N37" s="139"/>
      <c r="O37" t="s">
        <v>42</v>
      </c>
      <c r="P37" t="s">
        <v>99</v>
      </c>
      <c r="Q37" s="6">
        <f>SUM(Q36+1)</f>
        <v>391</v>
      </c>
      <c r="R37" s="16"/>
      <c r="S37" s="16"/>
      <c r="T37" s="7"/>
      <c r="U37" s="2"/>
      <c r="V37" s="2"/>
    </row>
    <row r="38" spans="1:22" x14ac:dyDescent="0.25">
      <c r="A38" s="20"/>
      <c r="E38" s="141"/>
      <c r="F38" s="7" t="str">
        <f t="shared" si="1"/>
        <v>DM262-TS-UserData[2]</v>
      </c>
      <c r="G38" s="16" t="s">
        <v>11</v>
      </c>
      <c r="H38" s="8" t="str">
        <f t="shared" si="4"/>
        <v>%QB392</v>
      </c>
      <c r="M38" s="125"/>
      <c r="N38" s="139"/>
      <c r="O38" t="s">
        <v>43</v>
      </c>
      <c r="P38" t="s">
        <v>99</v>
      </c>
      <c r="Q38" s="6">
        <f>SUM(Q37+1)</f>
        <v>392</v>
      </c>
      <c r="R38" s="16"/>
      <c r="S38" s="16"/>
      <c r="T38" s="7"/>
      <c r="U38" s="2"/>
      <c r="V38" s="2"/>
    </row>
    <row r="39" spans="1:22" x14ac:dyDescent="0.25">
      <c r="A39" s="20"/>
      <c r="E39" s="141"/>
      <c r="F39" s="7" t="str">
        <f t="shared" si="1"/>
        <v>DM262-TS-UserData[3]</v>
      </c>
      <c r="G39" s="16" t="s">
        <v>11</v>
      </c>
      <c r="H39" s="8" t="str">
        <f t="shared" si="4"/>
        <v>%QB393</v>
      </c>
      <c r="M39" s="125"/>
      <c r="N39" s="139"/>
      <c r="O39" t="s">
        <v>44</v>
      </c>
      <c r="P39" t="s">
        <v>99</v>
      </c>
      <c r="Q39" s="6">
        <f t="shared" ref="Q39:Q51" si="5">SUM(Q38+1)</f>
        <v>393</v>
      </c>
      <c r="R39" s="16"/>
      <c r="S39" s="16"/>
      <c r="T39" s="7"/>
      <c r="U39" s="2"/>
      <c r="V39" s="2"/>
    </row>
    <row r="40" spans="1:22" x14ac:dyDescent="0.25">
      <c r="A40" s="20"/>
      <c r="E40" s="141"/>
      <c r="F40" s="7" t="str">
        <f t="shared" si="1"/>
        <v>DM262-TS-UserData[4]</v>
      </c>
      <c r="G40" s="16" t="s">
        <v>11</v>
      </c>
      <c r="H40" s="8" t="str">
        <f t="shared" si="4"/>
        <v>%QB394</v>
      </c>
      <c r="M40" s="125"/>
      <c r="N40" s="139"/>
      <c r="O40" t="s">
        <v>45</v>
      </c>
      <c r="P40" t="s">
        <v>99</v>
      </c>
      <c r="Q40" s="6">
        <f t="shared" si="5"/>
        <v>394</v>
      </c>
      <c r="R40" s="16"/>
      <c r="S40" s="16"/>
      <c r="T40" s="7"/>
      <c r="U40" s="2"/>
      <c r="V40" s="2"/>
    </row>
    <row r="41" spans="1:22" x14ac:dyDescent="0.25">
      <c r="A41" s="20"/>
      <c r="E41" s="141"/>
      <c r="F41" s="7" t="str">
        <f t="shared" si="1"/>
        <v>DM262-TS-UserData[5]</v>
      </c>
      <c r="G41" s="16" t="s">
        <v>11</v>
      </c>
      <c r="H41" s="8" t="str">
        <f t="shared" si="4"/>
        <v>%QB395</v>
      </c>
      <c r="M41" s="125"/>
      <c r="N41" s="139"/>
      <c r="O41" t="s">
        <v>46</v>
      </c>
      <c r="P41" t="s">
        <v>99</v>
      </c>
      <c r="Q41" s="6">
        <f t="shared" si="5"/>
        <v>395</v>
      </c>
      <c r="R41" s="16"/>
      <c r="S41" s="16"/>
      <c r="T41" s="7"/>
      <c r="U41" s="2"/>
      <c r="V41" s="2"/>
    </row>
    <row r="42" spans="1:22" x14ac:dyDescent="0.25">
      <c r="A42" s="20"/>
      <c r="E42" s="141"/>
      <c r="F42" s="7" t="str">
        <f t="shared" si="1"/>
        <v>DM262-TS-UserData[6]</v>
      </c>
      <c r="G42" s="16" t="s">
        <v>11</v>
      </c>
      <c r="H42" s="8" t="str">
        <f t="shared" si="4"/>
        <v>%QB396</v>
      </c>
      <c r="M42" s="125"/>
      <c r="N42" s="139"/>
      <c r="O42" t="s">
        <v>47</v>
      </c>
      <c r="P42" t="s">
        <v>99</v>
      </c>
      <c r="Q42" s="6">
        <f t="shared" si="5"/>
        <v>396</v>
      </c>
      <c r="R42" s="16"/>
      <c r="S42" s="16"/>
      <c r="T42" s="7"/>
      <c r="U42" s="2"/>
      <c r="V42" s="2"/>
    </row>
    <row r="43" spans="1:22" x14ac:dyDescent="0.25">
      <c r="A43" s="20"/>
      <c r="E43" s="141"/>
      <c r="F43" s="7" t="str">
        <f t="shared" si="1"/>
        <v>DM262-TS-UserData[7]</v>
      </c>
      <c r="G43" s="16" t="s">
        <v>11</v>
      </c>
      <c r="H43" s="8" t="str">
        <f t="shared" si="4"/>
        <v>%QB397</v>
      </c>
      <c r="M43" s="125"/>
      <c r="N43" s="139"/>
      <c r="O43" t="s">
        <v>48</v>
      </c>
      <c r="P43" t="s">
        <v>99</v>
      </c>
      <c r="Q43" s="6">
        <f t="shared" si="5"/>
        <v>397</v>
      </c>
      <c r="R43" s="16"/>
      <c r="S43" s="16"/>
      <c r="T43" s="7"/>
      <c r="U43" s="2"/>
      <c r="V43" s="2"/>
    </row>
    <row r="44" spans="1:22" x14ac:dyDescent="0.25">
      <c r="A44" s="20"/>
      <c r="E44" s="141"/>
      <c r="F44" s="7" t="str">
        <f t="shared" si="1"/>
        <v>DM262-TS-UserData[8]</v>
      </c>
      <c r="G44" s="16" t="s">
        <v>11</v>
      </c>
      <c r="H44" s="8" t="str">
        <f t="shared" si="4"/>
        <v>%QB398</v>
      </c>
      <c r="M44" s="125"/>
      <c r="N44" s="139"/>
      <c r="O44" t="s">
        <v>81</v>
      </c>
      <c r="P44" t="s">
        <v>99</v>
      </c>
      <c r="Q44" s="6">
        <f t="shared" si="5"/>
        <v>398</v>
      </c>
      <c r="R44" s="16"/>
      <c r="S44" s="16"/>
      <c r="T44" s="7"/>
      <c r="U44" s="2"/>
      <c r="V44" s="2"/>
    </row>
    <row r="45" spans="1:22" x14ac:dyDescent="0.25">
      <c r="A45" s="20"/>
      <c r="E45" s="141"/>
      <c r="F45" s="7" t="str">
        <f t="shared" si="1"/>
        <v>DM262-TS-UserData[9]</v>
      </c>
      <c r="G45" s="16" t="s">
        <v>11</v>
      </c>
      <c r="H45" s="8" t="str">
        <f t="shared" si="4"/>
        <v>%QB399</v>
      </c>
      <c r="M45" s="125"/>
      <c r="N45" s="139"/>
      <c r="O45" t="s">
        <v>82</v>
      </c>
      <c r="P45" t="s">
        <v>99</v>
      </c>
      <c r="Q45" s="6">
        <f t="shared" si="5"/>
        <v>399</v>
      </c>
      <c r="R45" s="16"/>
      <c r="S45" s="16"/>
      <c r="T45" s="7"/>
      <c r="U45" s="2"/>
      <c r="V45" s="2"/>
    </row>
    <row r="46" spans="1:22" x14ac:dyDescent="0.25">
      <c r="A46" s="20"/>
      <c r="E46" s="141"/>
      <c r="F46" s="7" t="str">
        <f t="shared" si="1"/>
        <v>DM262-TS-UserData[10]</v>
      </c>
      <c r="G46" s="16" t="s">
        <v>11</v>
      </c>
      <c r="H46" s="8" t="str">
        <f t="shared" si="4"/>
        <v>%QB400</v>
      </c>
      <c r="M46" s="125"/>
      <c r="N46" s="139"/>
      <c r="O46" t="s">
        <v>83</v>
      </c>
      <c r="P46" t="s">
        <v>99</v>
      </c>
      <c r="Q46" s="6">
        <f t="shared" si="5"/>
        <v>400</v>
      </c>
      <c r="R46" s="16"/>
      <c r="S46" s="16"/>
      <c r="T46" s="7"/>
      <c r="U46" s="2"/>
      <c r="V46" s="2"/>
    </row>
    <row r="47" spans="1:22" x14ac:dyDescent="0.25">
      <c r="A47" s="20"/>
      <c r="E47" s="141"/>
      <c r="F47" s="7" t="str">
        <f t="shared" si="1"/>
        <v>DM262-TS-UserData[11]</v>
      </c>
      <c r="G47" s="16" t="s">
        <v>11</v>
      </c>
      <c r="H47" s="8" t="str">
        <f t="shared" si="4"/>
        <v>%QB401</v>
      </c>
      <c r="M47" s="125"/>
      <c r="N47" s="139"/>
      <c r="O47" t="s">
        <v>84</v>
      </c>
      <c r="P47" t="s">
        <v>99</v>
      </c>
      <c r="Q47" s="6">
        <f t="shared" si="5"/>
        <v>401</v>
      </c>
      <c r="R47" s="16"/>
      <c r="S47" s="16"/>
      <c r="T47" s="7"/>
      <c r="U47" s="2"/>
      <c r="V47" s="2"/>
    </row>
    <row r="48" spans="1:22" x14ac:dyDescent="0.25">
      <c r="A48" s="20"/>
      <c r="E48" s="141"/>
      <c r="F48" s="7" t="str">
        <f t="shared" si="1"/>
        <v>DM262-TS-UserData[12]</v>
      </c>
      <c r="G48" s="16" t="s">
        <v>11</v>
      </c>
      <c r="H48" s="8" t="str">
        <f t="shared" si="4"/>
        <v>%QB402</v>
      </c>
      <c r="M48" s="125"/>
      <c r="N48" s="139"/>
      <c r="O48" t="s">
        <v>85</v>
      </c>
      <c r="P48" t="s">
        <v>99</v>
      </c>
      <c r="Q48" s="6">
        <f t="shared" si="5"/>
        <v>402</v>
      </c>
      <c r="R48" s="16"/>
      <c r="S48" s="16"/>
      <c r="T48" s="7"/>
      <c r="U48" s="2"/>
      <c r="V48" s="2"/>
    </row>
    <row r="49" spans="1:22" x14ac:dyDescent="0.25">
      <c r="A49" s="20"/>
      <c r="E49" s="141"/>
      <c r="F49" s="7" t="str">
        <f t="shared" si="1"/>
        <v>DM262-TS-UserData[13]</v>
      </c>
      <c r="G49" s="16" t="s">
        <v>11</v>
      </c>
      <c r="H49" s="8" t="str">
        <f t="shared" si="4"/>
        <v>%QB403</v>
      </c>
      <c r="M49" s="125"/>
      <c r="N49" s="139"/>
      <c r="O49" t="s">
        <v>86</v>
      </c>
      <c r="P49" t="s">
        <v>99</v>
      </c>
      <c r="Q49" s="6">
        <f t="shared" si="5"/>
        <v>403</v>
      </c>
      <c r="R49" s="16"/>
      <c r="S49" s="16"/>
      <c r="T49" s="7"/>
      <c r="U49" s="2"/>
      <c r="V49" s="2"/>
    </row>
    <row r="50" spans="1:22" x14ac:dyDescent="0.25">
      <c r="A50" s="20"/>
      <c r="E50" s="141"/>
      <c r="F50" s="7" t="str">
        <f t="shared" si="1"/>
        <v>DM262-TS-UserData[14]</v>
      </c>
      <c r="G50" s="16" t="s">
        <v>11</v>
      </c>
      <c r="H50" s="8" t="str">
        <f t="shared" si="4"/>
        <v>%QB404</v>
      </c>
      <c r="M50" s="125"/>
      <c r="N50" s="139"/>
      <c r="O50" t="s">
        <v>87</v>
      </c>
      <c r="P50" t="s">
        <v>99</v>
      </c>
      <c r="Q50" s="6">
        <f t="shared" si="5"/>
        <v>404</v>
      </c>
      <c r="R50" s="16"/>
      <c r="S50" s="16"/>
      <c r="T50" s="7"/>
      <c r="U50" s="2"/>
      <c r="V50" s="2"/>
    </row>
    <row r="51" spans="1:22" x14ac:dyDescent="0.25">
      <c r="A51" s="20"/>
      <c r="E51" s="141"/>
      <c r="F51" s="7" t="str">
        <f t="shared" si="1"/>
        <v>DM262-TS-UserData[15]</v>
      </c>
      <c r="G51" s="16" t="s">
        <v>11</v>
      </c>
      <c r="H51" s="8" t="str">
        <f t="shared" si="4"/>
        <v>%QB405</v>
      </c>
      <c r="M51" s="125"/>
      <c r="N51" s="139"/>
      <c r="O51" t="s">
        <v>88</v>
      </c>
      <c r="P51" t="s">
        <v>99</v>
      </c>
      <c r="Q51" s="6">
        <f t="shared" si="5"/>
        <v>405</v>
      </c>
      <c r="R51" s="16"/>
      <c r="S51" s="16"/>
      <c r="T51" s="7"/>
      <c r="U51" s="2"/>
      <c r="V51" s="2"/>
    </row>
    <row r="52" spans="1:22" x14ac:dyDescent="0.25">
      <c r="A52" s="20"/>
      <c r="E52" s="141" t="s">
        <v>128</v>
      </c>
      <c r="F52" s="34" t="str">
        <f t="shared" si="1"/>
        <v>DM262-TS-ResultID</v>
      </c>
      <c r="G52" s="15" t="s">
        <v>11</v>
      </c>
      <c r="H52" s="35" t="str">
        <f t="shared" si="4"/>
        <v>%IW394</v>
      </c>
      <c r="M52" s="125"/>
      <c r="N52" s="139" t="s">
        <v>129</v>
      </c>
      <c r="O52" s="7" t="s">
        <v>51</v>
      </c>
      <c r="P52" s="21" t="s">
        <v>97</v>
      </c>
      <c r="Q52" s="6">
        <f>$B$13</f>
        <v>394</v>
      </c>
      <c r="R52" s="16"/>
      <c r="S52" s="16"/>
      <c r="T52" s="7"/>
      <c r="U52" s="2"/>
      <c r="V52" s="2"/>
    </row>
    <row r="53" spans="1:22" x14ac:dyDescent="0.25">
      <c r="A53" s="20"/>
      <c r="E53" s="141"/>
      <c r="F53" s="31" t="str">
        <f t="shared" si="1"/>
        <v>DM262-TS-Result Code</v>
      </c>
      <c r="G53" s="16" t="s">
        <v>11</v>
      </c>
      <c r="H53" s="8" t="str">
        <f t="shared" si="4"/>
        <v>%IW396</v>
      </c>
      <c r="M53" s="125"/>
      <c r="N53" s="139"/>
      <c r="O53" s="7" t="s">
        <v>52</v>
      </c>
      <c r="P53" s="21" t="s">
        <v>97</v>
      </c>
      <c r="Q53" s="6">
        <f>SUM($B$13+2)</f>
        <v>396</v>
      </c>
      <c r="R53" s="16"/>
      <c r="S53" s="16"/>
      <c r="T53" s="7"/>
      <c r="U53" s="2"/>
      <c r="V53" s="2"/>
    </row>
    <row r="54" spans="1:22" x14ac:dyDescent="0.25">
      <c r="A54" s="20"/>
      <c r="E54" s="141"/>
      <c r="F54" s="7" t="str">
        <f t="shared" si="1"/>
        <v>DM262-TS-Result Extended</v>
      </c>
      <c r="G54" s="16" t="s">
        <v>11</v>
      </c>
      <c r="H54" s="8" t="str">
        <f t="shared" si="4"/>
        <v>%IW398</v>
      </c>
      <c r="M54" s="125"/>
      <c r="N54" s="139"/>
      <c r="O54" s="7" t="s">
        <v>53</v>
      </c>
      <c r="P54" s="21" t="s">
        <v>97</v>
      </c>
      <c r="Q54" s="6">
        <f>SUM($B$13+4)</f>
        <v>398</v>
      </c>
      <c r="R54" s="16"/>
      <c r="S54" s="16"/>
      <c r="T54" s="7"/>
      <c r="U54" s="2"/>
      <c r="V54" s="2"/>
    </row>
    <row r="55" spans="1:22" x14ac:dyDescent="0.25">
      <c r="A55" s="20"/>
      <c r="E55" s="141"/>
      <c r="F55" s="7" t="str">
        <f t="shared" si="1"/>
        <v>DM262-TS-Result Length</v>
      </c>
      <c r="G55" s="16" t="s">
        <v>11</v>
      </c>
      <c r="H55" s="8" t="str">
        <f t="shared" si="4"/>
        <v>%IW400</v>
      </c>
      <c r="M55" s="125"/>
      <c r="N55" s="139"/>
      <c r="O55" s="7" t="s">
        <v>54</v>
      </c>
      <c r="P55" s="21" t="s">
        <v>97</v>
      </c>
      <c r="Q55" s="6">
        <f>SUM($B$13+6)</f>
        <v>400</v>
      </c>
      <c r="R55" s="16"/>
      <c r="S55" s="16"/>
      <c r="T55" s="7"/>
      <c r="U55" s="2"/>
      <c r="V55" s="2"/>
    </row>
    <row r="56" spans="1:22" x14ac:dyDescent="0.25">
      <c r="A56" s="20"/>
      <c r="E56" s="141"/>
      <c r="F56" s="7" t="str">
        <f t="shared" si="1"/>
        <v>DM262-TS-InspectionResults[0]</v>
      </c>
      <c r="G56" s="16" t="s">
        <v>11</v>
      </c>
      <c r="H56" s="8" t="str">
        <f t="shared" si="4"/>
        <v>%IB402</v>
      </c>
      <c r="M56" s="125"/>
      <c r="N56" s="139"/>
      <c r="O56" t="s">
        <v>65</v>
      </c>
      <c r="P56" t="s">
        <v>98</v>
      </c>
      <c r="Q56" s="6">
        <f>SUM($B$13+8)</f>
        <v>402</v>
      </c>
      <c r="R56" s="7"/>
      <c r="S56" s="7"/>
      <c r="T56" s="7"/>
      <c r="U56" s="7"/>
      <c r="V56" s="7"/>
    </row>
    <row r="57" spans="1:22" x14ac:dyDescent="0.25">
      <c r="A57" s="20"/>
      <c r="E57" s="141"/>
      <c r="F57" s="7" t="str">
        <f t="shared" si="1"/>
        <v>DM262-TS-InspectionResults[1]</v>
      </c>
      <c r="G57" s="16" t="s">
        <v>11</v>
      </c>
      <c r="H57" s="8" t="str">
        <f t="shared" si="4"/>
        <v>%IB403</v>
      </c>
      <c r="M57" s="125"/>
      <c r="N57" s="139"/>
      <c r="O57" t="s">
        <v>66</v>
      </c>
      <c r="P57" t="s">
        <v>98</v>
      </c>
      <c r="Q57" s="6">
        <f>SUM(Q56+1)</f>
        <v>403</v>
      </c>
      <c r="R57" s="7"/>
      <c r="S57" s="7"/>
      <c r="T57" s="7"/>
      <c r="U57" s="7"/>
      <c r="V57" s="7"/>
    </row>
    <row r="58" spans="1:22" x14ac:dyDescent="0.25">
      <c r="A58" s="20"/>
      <c r="E58" s="141"/>
      <c r="F58" s="7" t="str">
        <f t="shared" si="1"/>
        <v>DM262-TS-InspectionResults[2]</v>
      </c>
      <c r="G58" s="16" t="s">
        <v>11</v>
      </c>
      <c r="H58" s="8" t="str">
        <f t="shared" si="4"/>
        <v>%IB404</v>
      </c>
      <c r="M58" s="125"/>
      <c r="N58" s="139"/>
      <c r="O58" t="s">
        <v>67</v>
      </c>
      <c r="P58" t="s">
        <v>98</v>
      </c>
      <c r="Q58" s="6">
        <f t="shared" ref="Q58:Q71" si="6">SUM(Q57+1)</f>
        <v>404</v>
      </c>
      <c r="R58" s="7"/>
      <c r="S58" s="7"/>
      <c r="T58" s="7"/>
      <c r="U58" s="7"/>
      <c r="V58" s="7"/>
    </row>
    <row r="59" spans="1:22" x14ac:dyDescent="0.25">
      <c r="A59" s="20"/>
      <c r="E59" s="141"/>
      <c r="F59" s="7" t="str">
        <f t="shared" si="1"/>
        <v>DM262-TS-InspectionResults[3]</v>
      </c>
      <c r="G59" s="16" t="s">
        <v>11</v>
      </c>
      <c r="H59" s="8" t="str">
        <f t="shared" si="4"/>
        <v>%IB405</v>
      </c>
      <c r="M59" s="125"/>
      <c r="N59" s="139"/>
      <c r="O59" t="s">
        <v>68</v>
      </c>
      <c r="P59" t="s">
        <v>98</v>
      </c>
      <c r="Q59" s="6">
        <f t="shared" si="6"/>
        <v>405</v>
      </c>
      <c r="R59" s="7"/>
      <c r="S59" s="7"/>
      <c r="T59" s="7"/>
      <c r="U59" s="7"/>
      <c r="V59" s="7"/>
    </row>
    <row r="60" spans="1:22" x14ac:dyDescent="0.25">
      <c r="A60" s="20"/>
      <c r="E60" s="141"/>
      <c r="F60" s="7" t="str">
        <f t="shared" si="1"/>
        <v>DM262-TS-InspectionResults[4]</v>
      </c>
      <c r="G60" s="16" t="s">
        <v>11</v>
      </c>
      <c r="H60" s="8" t="str">
        <f t="shared" si="4"/>
        <v>%IB406</v>
      </c>
      <c r="M60" s="125"/>
      <c r="N60" s="139"/>
      <c r="O60" t="s">
        <v>69</v>
      </c>
      <c r="P60" t="s">
        <v>98</v>
      </c>
      <c r="Q60" s="6">
        <f t="shared" si="6"/>
        <v>406</v>
      </c>
      <c r="R60" s="7"/>
      <c r="S60" s="7"/>
      <c r="T60" s="7"/>
      <c r="U60" s="7"/>
      <c r="V60" s="7"/>
    </row>
    <row r="61" spans="1:22" x14ac:dyDescent="0.25">
      <c r="A61" s="20"/>
      <c r="E61" s="141"/>
      <c r="F61" s="7" t="str">
        <f t="shared" si="1"/>
        <v>DM262-TS-InspectionResults[5]</v>
      </c>
      <c r="G61" s="16" t="s">
        <v>11</v>
      </c>
      <c r="H61" s="8" t="str">
        <f t="shared" si="4"/>
        <v>%IB407</v>
      </c>
      <c r="M61" s="125"/>
      <c r="N61" s="139"/>
      <c r="O61" t="s">
        <v>70</v>
      </c>
      <c r="P61" t="s">
        <v>98</v>
      </c>
      <c r="Q61" s="6">
        <f t="shared" si="6"/>
        <v>407</v>
      </c>
    </row>
    <row r="62" spans="1:22" x14ac:dyDescent="0.25">
      <c r="A62" s="20"/>
      <c r="E62" s="141"/>
      <c r="F62" s="7" t="str">
        <f t="shared" si="1"/>
        <v>DM262-TS-InspectionResults[6]</v>
      </c>
      <c r="G62" s="16" t="s">
        <v>11</v>
      </c>
      <c r="H62" s="8" t="str">
        <f t="shared" si="4"/>
        <v>%IB408</v>
      </c>
      <c r="M62" s="125"/>
      <c r="N62" s="139"/>
      <c r="O62" t="s">
        <v>71</v>
      </c>
      <c r="P62" t="s">
        <v>98</v>
      </c>
      <c r="Q62" s="6">
        <f t="shared" si="6"/>
        <v>408</v>
      </c>
    </row>
    <row r="63" spans="1:22" x14ac:dyDescent="0.25">
      <c r="A63" s="20"/>
      <c r="E63" s="141"/>
      <c r="F63" s="7" t="str">
        <f t="shared" si="1"/>
        <v>DM262-TS-InspectionResults[7]</v>
      </c>
      <c r="G63" s="16" t="s">
        <v>11</v>
      </c>
      <c r="H63" s="8" t="str">
        <f t="shared" si="4"/>
        <v>%IB409</v>
      </c>
      <c r="M63" s="125"/>
      <c r="N63" s="139"/>
      <c r="O63" t="s">
        <v>72</v>
      </c>
      <c r="P63" t="s">
        <v>98</v>
      </c>
      <c r="Q63" s="6">
        <f t="shared" si="6"/>
        <v>409</v>
      </c>
    </row>
    <row r="64" spans="1:22" x14ac:dyDescent="0.25">
      <c r="A64" s="20"/>
      <c r="E64" s="141"/>
      <c r="F64" s="7" t="str">
        <f t="shared" si="1"/>
        <v>DM262-TS-InspectionResults[8]</v>
      </c>
      <c r="G64" s="16" t="s">
        <v>11</v>
      </c>
      <c r="H64" s="8" t="str">
        <f t="shared" si="4"/>
        <v>%IB410</v>
      </c>
      <c r="M64" s="125"/>
      <c r="N64" s="139"/>
      <c r="O64" t="s">
        <v>73</v>
      </c>
      <c r="P64" t="s">
        <v>98</v>
      </c>
      <c r="Q64" s="6">
        <f t="shared" si="6"/>
        <v>410</v>
      </c>
    </row>
    <row r="65" spans="1:17" x14ac:dyDescent="0.25">
      <c r="A65" s="20"/>
      <c r="E65" s="141"/>
      <c r="F65" s="7" t="str">
        <f t="shared" si="1"/>
        <v>DM262-TS-InspectionResults[9]</v>
      </c>
      <c r="G65" s="16" t="s">
        <v>11</v>
      </c>
      <c r="H65" s="8" t="str">
        <f t="shared" si="4"/>
        <v>%IB411</v>
      </c>
      <c r="M65" s="125"/>
      <c r="N65" s="139"/>
      <c r="O65" t="s">
        <v>74</v>
      </c>
      <c r="P65" t="s">
        <v>98</v>
      </c>
      <c r="Q65" s="6">
        <f t="shared" si="6"/>
        <v>411</v>
      </c>
    </row>
    <row r="66" spans="1:17" x14ac:dyDescent="0.25">
      <c r="A66" s="20"/>
      <c r="E66" s="141"/>
      <c r="F66" s="7" t="str">
        <f t="shared" si="1"/>
        <v>DM262-TS-InspectionResults[10]</v>
      </c>
      <c r="G66" s="16" t="s">
        <v>11</v>
      </c>
      <c r="H66" s="8" t="str">
        <f t="shared" si="4"/>
        <v>%IB412</v>
      </c>
      <c r="M66" s="125"/>
      <c r="N66" s="139"/>
      <c r="O66" t="s">
        <v>77</v>
      </c>
      <c r="P66" t="s">
        <v>98</v>
      </c>
      <c r="Q66" s="6">
        <f t="shared" si="6"/>
        <v>412</v>
      </c>
    </row>
    <row r="67" spans="1:17" x14ac:dyDescent="0.25">
      <c r="A67" s="20"/>
      <c r="E67" s="141"/>
      <c r="F67" s="7" t="str">
        <f t="shared" si="1"/>
        <v>DM262-TS-InspectionResults[11]</v>
      </c>
      <c r="G67" s="16" t="s">
        <v>11</v>
      </c>
      <c r="H67" s="8" t="str">
        <f t="shared" si="4"/>
        <v>%IB413</v>
      </c>
      <c r="M67" s="125"/>
      <c r="N67" s="139"/>
      <c r="O67" t="s">
        <v>75</v>
      </c>
      <c r="P67" t="s">
        <v>98</v>
      </c>
      <c r="Q67" s="6">
        <f t="shared" si="6"/>
        <v>413</v>
      </c>
    </row>
    <row r="68" spans="1:17" x14ac:dyDescent="0.25">
      <c r="A68" s="20"/>
      <c r="E68" s="141"/>
      <c r="F68" s="7" t="str">
        <f t="shared" si="1"/>
        <v>DM262-TS-InspectionResults[12]</v>
      </c>
      <c r="G68" s="16" t="s">
        <v>11</v>
      </c>
      <c r="H68" s="8" t="str">
        <f t="shared" si="4"/>
        <v>%IB414</v>
      </c>
      <c r="M68" s="125"/>
      <c r="N68" s="139"/>
      <c r="O68" t="s">
        <v>76</v>
      </c>
      <c r="P68" t="s">
        <v>98</v>
      </c>
      <c r="Q68" s="6">
        <f t="shared" si="6"/>
        <v>414</v>
      </c>
    </row>
    <row r="69" spans="1:17" x14ac:dyDescent="0.25">
      <c r="A69" s="20"/>
      <c r="E69" s="141"/>
      <c r="F69" s="7" t="str">
        <f t="shared" si="1"/>
        <v>DM262-TS-InspectionResults[13]</v>
      </c>
      <c r="G69" s="16" t="s">
        <v>11</v>
      </c>
      <c r="H69" s="8" t="str">
        <f t="shared" si="4"/>
        <v>%IB415</v>
      </c>
      <c r="M69" s="125"/>
      <c r="N69" s="139"/>
      <c r="O69" t="s">
        <v>78</v>
      </c>
      <c r="P69" t="s">
        <v>98</v>
      </c>
      <c r="Q69" s="6">
        <f t="shared" si="6"/>
        <v>415</v>
      </c>
    </row>
    <row r="70" spans="1:17" x14ac:dyDescent="0.25">
      <c r="A70" s="20"/>
      <c r="E70" s="141"/>
      <c r="F70" s="7" t="str">
        <f t="shared" si="1"/>
        <v>DM262-TS-InspectionResults[14]</v>
      </c>
      <c r="G70" s="16" t="s">
        <v>11</v>
      </c>
      <c r="H70" s="8" t="str">
        <f t="shared" si="4"/>
        <v>%IB416</v>
      </c>
      <c r="M70" s="125"/>
      <c r="N70" s="139"/>
      <c r="O70" t="s">
        <v>79</v>
      </c>
      <c r="P70" t="s">
        <v>98</v>
      </c>
      <c r="Q70" s="6">
        <f t="shared" si="6"/>
        <v>416</v>
      </c>
    </row>
    <row r="71" spans="1:17" ht="15.75" thickBot="1" x14ac:dyDescent="0.3">
      <c r="A71" s="20"/>
      <c r="E71" s="162"/>
      <c r="F71" s="9" t="str">
        <f t="shared" si="1"/>
        <v>DM262-TS-InspectionResults[15]</v>
      </c>
      <c r="G71" s="18" t="s">
        <v>11</v>
      </c>
      <c r="H71" s="4" t="str">
        <f t="shared" si="4"/>
        <v>%IB417</v>
      </c>
      <c r="M71" s="125"/>
      <c r="N71" s="139"/>
      <c r="O71" t="s">
        <v>80</v>
      </c>
      <c r="P71" t="s">
        <v>98</v>
      </c>
      <c r="Q71" s="6">
        <f t="shared" si="6"/>
        <v>417</v>
      </c>
    </row>
    <row r="72" spans="1:17" x14ac:dyDescent="0.25">
      <c r="E72" s="19"/>
      <c r="F72" s="7"/>
      <c r="G72" s="16"/>
      <c r="H72" s="16"/>
    </row>
  </sheetData>
  <mergeCells count="29">
    <mergeCell ref="N52:N71"/>
    <mergeCell ref="E52:E71"/>
    <mergeCell ref="A2:A3"/>
    <mergeCell ref="B2:B3"/>
    <mergeCell ref="E3:E4"/>
    <mergeCell ref="F3:H3"/>
    <mergeCell ref="M6:M71"/>
    <mergeCell ref="N3:Q3"/>
    <mergeCell ref="E34:E51"/>
    <mergeCell ref="N15:N19"/>
    <mergeCell ref="N6:N7"/>
    <mergeCell ref="N13:N14"/>
    <mergeCell ref="N8:N12"/>
    <mergeCell ref="N20:N26"/>
    <mergeCell ref="N27:N33"/>
    <mergeCell ref="N34:N51"/>
    <mergeCell ref="E27:E33"/>
    <mergeCell ref="A22:B22"/>
    <mergeCell ref="A23:B23"/>
    <mergeCell ref="E5:E7"/>
    <mergeCell ref="A17:B17"/>
    <mergeCell ref="A18:B18"/>
    <mergeCell ref="A19:B19"/>
    <mergeCell ref="A20:B20"/>
    <mergeCell ref="A21:B21"/>
    <mergeCell ref="E8:E12"/>
    <mergeCell ref="E13:E14"/>
    <mergeCell ref="E15:E19"/>
    <mergeCell ref="E20:E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VIDIPC</vt:lpstr>
      <vt:lpstr>Profiler</vt:lpstr>
      <vt:lpstr>In-Sight 5X</vt:lpstr>
      <vt:lpstr>In-Sight 4X</vt:lpstr>
      <vt:lpstr>Dataman</vt:lpstr>
      <vt:lpstr>'In-Sight 4X'!AcquisitionControlModule</vt:lpstr>
      <vt:lpstr>'In-Sight 4X'!AcquisitionStatusModule</vt:lpstr>
      <vt:lpstr>'In-Sight 4X'!InspectionControlModule</vt:lpstr>
      <vt:lpstr>'In-Sight 4X'!InspectionResultsModule</vt:lpstr>
      <vt:lpstr>'In-Sight 4X'!InspectionStatusModule</vt:lpstr>
      <vt:lpstr>'In-Sight 4X'!JobControlInputModule</vt:lpstr>
      <vt:lpstr>'In-Sight 4X'!UserDataModule</vt:lpstr>
    </vt:vector>
  </TitlesOfParts>
  <Company>cognex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 Taylor</dc:creator>
  <cp:lastModifiedBy>Taylor, Matthew</cp:lastModifiedBy>
  <dcterms:created xsi:type="dcterms:W3CDTF">2016-08-31T20:39:56Z</dcterms:created>
  <dcterms:modified xsi:type="dcterms:W3CDTF">2019-09-23T17:07:18Z</dcterms:modified>
</cp:coreProperties>
</file>