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URNS" sheetId="1" r:id="rId4"/>
    <sheet state="visible" name="ROOMS" sheetId="2" r:id="rId5"/>
    <sheet state="visible" name="SPS" sheetId="3" r:id="rId6"/>
    <sheet state="visible" name="Power consumption" sheetId="4" r:id="rId7"/>
  </sheets>
  <definedNames/>
  <calcPr/>
</workbook>
</file>

<file path=xl/sharedStrings.xml><?xml version="1.0" encoding="utf-8"?>
<sst xmlns="http://schemas.openxmlformats.org/spreadsheetml/2006/main" count="189" uniqueCount="46">
  <si>
    <t>Model</t>
  </si>
  <si>
    <t>Env</t>
  </si>
  <si>
    <t>Seed</t>
  </si>
  <si>
    <t>10M frames</t>
  </si>
  <si>
    <t>50M frames</t>
  </si>
  <si>
    <t>100M frames</t>
  </si>
  <si>
    <t>200M frames</t>
  </si>
  <si>
    <t>10M Std</t>
  </si>
  <si>
    <t>50M Std</t>
  </si>
  <si>
    <t>100M Std</t>
  </si>
  <si>
    <t>200M Std</t>
  </si>
  <si>
    <t>PPO</t>
  </si>
  <si>
    <t>MZR</t>
  </si>
  <si>
    <t>PPO Mean</t>
  </si>
  <si>
    <t>PPO Between-group variance</t>
  </si>
  <si>
    <t>PPO within-group variance</t>
  </si>
  <si>
    <t>PPO Combined variances</t>
  </si>
  <si>
    <t>PPO Overall Std</t>
  </si>
  <si>
    <t>RND</t>
  </si>
  <si>
    <t>RND Mean</t>
  </si>
  <si>
    <t>RND Between-group variance</t>
  </si>
  <si>
    <t>RND within-group variance</t>
  </si>
  <si>
    <t>RND Combined variances</t>
  </si>
  <si>
    <t>RND Overall Std</t>
  </si>
  <si>
    <t>D-RND</t>
  </si>
  <si>
    <t>D-RND Mean</t>
  </si>
  <si>
    <t>D-RND Between-group variance</t>
  </si>
  <si>
    <t>D-RND within-group variance</t>
  </si>
  <si>
    <t>D-RND Combined variances</t>
  </si>
  <si>
    <t>D-RND Overall Std</t>
  </si>
  <si>
    <t>40M frames</t>
  </si>
  <si>
    <t>10M std</t>
  </si>
  <si>
    <t>40M std</t>
  </si>
  <si>
    <t>BO</t>
  </si>
  <si>
    <t>Venture</t>
  </si>
  <si>
    <t>RND Mean ROOMS</t>
  </si>
  <si>
    <t>Intermean STD</t>
  </si>
  <si>
    <t>D-RND Mean ROOMS</t>
  </si>
  <si>
    <t>Training rates (SPS)</t>
  </si>
  <si>
    <t>Laptop power watt @ 80% GPU</t>
  </si>
  <si>
    <t>Total days</t>
  </si>
  <si>
    <t>Hours run per day</t>
  </si>
  <si>
    <t>Watts</t>
  </si>
  <si>
    <t>kW</t>
  </si>
  <si>
    <t>M1 max load (W)</t>
  </si>
  <si>
    <t>Expressed in Days power for an average home in 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</si>
</sst>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  <font>
      <b/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3" numFmtId="0" xfId="0" applyFont="1"/>
    <xf borderId="0" fillId="0" fontId="3" numFmtId="164" xfId="0" applyFont="1" applyNumberFormat="1"/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1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1" t="s">
        <v>7</v>
      </c>
      <c r="J1" s="2" t="s">
        <v>8</v>
      </c>
      <c r="K1" s="1" t="s">
        <v>9</v>
      </c>
      <c r="L1" s="1" t="s">
        <v>10</v>
      </c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</v>
      </c>
      <c r="B2" s="4" t="s">
        <v>12</v>
      </c>
      <c r="C2" s="4">
        <v>1.0</v>
      </c>
      <c r="D2" s="4">
        <v>0.0</v>
      </c>
      <c r="E2" s="4">
        <v>251.0</v>
      </c>
      <c r="F2" s="4">
        <v>980.0</v>
      </c>
      <c r="G2" s="4">
        <v>2082.0</v>
      </c>
      <c r="H2" s="3"/>
      <c r="I2" s="4">
        <v>0.0</v>
      </c>
      <c r="J2" s="4">
        <v>712.81</v>
      </c>
      <c r="K2" s="4">
        <v>1193.65</v>
      </c>
      <c r="L2" s="4">
        <v>894.81</v>
      </c>
    </row>
    <row r="3">
      <c r="A3" s="4" t="s">
        <v>11</v>
      </c>
      <c r="B3" s="4" t="s">
        <v>12</v>
      </c>
      <c r="C3" s="4">
        <v>3.0</v>
      </c>
      <c r="D3" s="4">
        <v>0.0</v>
      </c>
      <c r="E3" s="4">
        <v>980.0</v>
      </c>
      <c r="F3" s="4">
        <v>2372.0</v>
      </c>
      <c r="G3" s="4">
        <v>2228.0</v>
      </c>
      <c r="H3" s="3"/>
      <c r="I3" s="4">
        <v>0.0</v>
      </c>
      <c r="J3" s="4">
        <v>1149.09</v>
      </c>
      <c r="K3" s="4">
        <v>508.74</v>
      </c>
      <c r="L3" s="4">
        <v>739.47</v>
      </c>
    </row>
    <row r="4">
      <c r="A4" s="4" t="s">
        <v>11</v>
      </c>
      <c r="B4" s="4" t="s">
        <v>12</v>
      </c>
      <c r="C4" s="4">
        <v>7.0</v>
      </c>
      <c r="D4" s="4">
        <v>206.0</v>
      </c>
      <c r="E4" s="4">
        <v>2480.0</v>
      </c>
      <c r="F4" s="4">
        <v>2340.0</v>
      </c>
      <c r="G4" s="4">
        <v>2336.0</v>
      </c>
      <c r="H4" s="3"/>
      <c r="I4" s="4">
        <v>283.13</v>
      </c>
      <c r="J4" s="4">
        <v>199.0</v>
      </c>
      <c r="K4" s="4">
        <v>585.15</v>
      </c>
      <c r="L4" s="4">
        <v>598.92</v>
      </c>
    </row>
    <row r="5">
      <c r="A5" s="1" t="s">
        <v>13</v>
      </c>
      <c r="B5" s="4"/>
      <c r="C5" s="4"/>
      <c r="D5" s="5">
        <f t="shared" ref="D5:G5" si="1">AVERAGE(D2:D4)</f>
        <v>68.66666667</v>
      </c>
      <c r="E5" s="5">
        <f t="shared" si="1"/>
        <v>1237</v>
      </c>
      <c r="F5" s="5">
        <f t="shared" si="1"/>
        <v>1897.333333</v>
      </c>
      <c r="G5" s="5">
        <f t="shared" si="1"/>
        <v>2215.333333</v>
      </c>
      <c r="H5" s="3"/>
    </row>
    <row r="6">
      <c r="A6" s="1" t="s">
        <v>14</v>
      </c>
      <c r="B6" s="4"/>
      <c r="C6" s="4"/>
      <c r="D6" s="6">
        <f t="shared" ref="D6:G6" si="2">( ((D2-D5)^2) + ((D3-D5)^2) + ((D4-D5)^2) )/3</f>
        <v>9430.222222</v>
      </c>
      <c r="E6" s="6">
        <f t="shared" si="2"/>
        <v>861098</v>
      </c>
      <c r="F6" s="6">
        <f t="shared" si="2"/>
        <v>420920.8889</v>
      </c>
      <c r="G6" s="6">
        <f t="shared" si="2"/>
        <v>10832.88889</v>
      </c>
      <c r="H6" s="1" t="s">
        <v>15</v>
      </c>
      <c r="I6" s="6">
        <f t="shared" ref="I6:L6" si="3">( (I2^2) + (I3^2) + (I4^2) ) / 3</f>
        <v>26720.86563</v>
      </c>
      <c r="J6" s="6">
        <f t="shared" si="3"/>
        <v>622702.3081</v>
      </c>
      <c r="K6" s="6">
        <f t="shared" si="3"/>
        <v>675339.0775</v>
      </c>
      <c r="L6" s="6">
        <f t="shared" si="3"/>
        <v>568735.3278</v>
      </c>
    </row>
    <row r="7">
      <c r="A7" s="1"/>
      <c r="B7" s="4"/>
      <c r="C7" s="4"/>
      <c r="H7" s="1" t="s">
        <v>16</v>
      </c>
      <c r="I7" s="6">
        <f t="shared" ref="I7:L7" si="4">D6+I6</f>
        <v>36151.08786</v>
      </c>
      <c r="J7" s="6">
        <f t="shared" si="4"/>
        <v>1483800.308</v>
      </c>
      <c r="K7" s="6">
        <f t="shared" si="4"/>
        <v>1096259.966</v>
      </c>
      <c r="L7" s="6">
        <f t="shared" si="4"/>
        <v>579568.2167</v>
      </c>
    </row>
    <row r="8">
      <c r="A8" s="1"/>
      <c r="B8" s="4"/>
      <c r="C8" s="4"/>
      <c r="H8" s="1" t="s">
        <v>17</v>
      </c>
      <c r="I8" s="3">
        <f t="shared" ref="I8:L8" si="5">SQRT(I7)</f>
        <v>190.1343942</v>
      </c>
      <c r="J8" s="3">
        <f t="shared" si="5"/>
        <v>1218.113422</v>
      </c>
      <c r="K8" s="3">
        <f t="shared" si="5"/>
        <v>1047.024339</v>
      </c>
      <c r="L8" s="3">
        <f t="shared" si="5"/>
        <v>761.2937782</v>
      </c>
    </row>
    <row r="9">
      <c r="A9" s="4"/>
      <c r="B9" s="4"/>
      <c r="C9" s="4"/>
      <c r="H9" s="3"/>
    </row>
    <row r="10">
      <c r="A10" s="4" t="s">
        <v>18</v>
      </c>
      <c r="B10" s="4" t="s">
        <v>12</v>
      </c>
      <c r="C10" s="4">
        <v>1.0</v>
      </c>
      <c r="D10" s="4">
        <v>400.0</v>
      </c>
      <c r="E10" s="4">
        <v>1630.0</v>
      </c>
      <c r="F10" s="4">
        <v>2370.0</v>
      </c>
      <c r="G10" s="4">
        <v>2380.0</v>
      </c>
      <c r="H10" s="3"/>
      <c r="I10" s="4">
        <v>203.47</v>
      </c>
      <c r="J10" s="4">
        <v>420.83</v>
      </c>
      <c r="K10" s="4">
        <v>170.59</v>
      </c>
      <c r="L10" s="4">
        <v>140.0</v>
      </c>
    </row>
    <row r="11">
      <c r="A11" s="4" t="s">
        <v>18</v>
      </c>
      <c r="B11" s="4" t="s">
        <v>12</v>
      </c>
      <c r="C11" s="4">
        <v>2.0</v>
      </c>
      <c r="D11" s="4">
        <v>106.0</v>
      </c>
      <c r="E11" s="4">
        <v>1034.0</v>
      </c>
      <c r="F11" s="4">
        <v>1757.0</v>
      </c>
      <c r="G11" s="4">
        <v>2330.0</v>
      </c>
      <c r="H11" s="3"/>
      <c r="I11" s="4">
        <v>242.0</v>
      </c>
      <c r="J11" s="4">
        <v>792.37</v>
      </c>
      <c r="K11" s="4">
        <v>509.36</v>
      </c>
      <c r="L11" s="4">
        <v>255.15</v>
      </c>
    </row>
    <row r="12">
      <c r="A12" s="4" t="s">
        <v>18</v>
      </c>
      <c r="B12" s="4" t="s">
        <v>12</v>
      </c>
      <c r="C12" s="4">
        <v>3.0</v>
      </c>
      <c r="D12" s="4">
        <v>376.0</v>
      </c>
      <c r="E12" s="4">
        <v>1410.0</v>
      </c>
      <c r="F12" s="4">
        <v>2120.0</v>
      </c>
      <c r="G12" s="4">
        <v>2230.0</v>
      </c>
      <c r="H12" s="3"/>
      <c r="I12" s="4">
        <v>94.99</v>
      </c>
      <c r="J12" s="4">
        <v>99.5</v>
      </c>
      <c r="K12" s="4">
        <v>470.74</v>
      </c>
      <c r="L12" s="4">
        <v>375.63</v>
      </c>
    </row>
    <row r="13">
      <c r="A13" s="4" t="s">
        <v>18</v>
      </c>
      <c r="B13" s="4" t="s">
        <v>12</v>
      </c>
      <c r="C13" s="4">
        <v>7.0</v>
      </c>
      <c r="D13" s="4">
        <v>23.0</v>
      </c>
      <c r="E13" s="4">
        <v>178.0</v>
      </c>
      <c r="F13" s="4">
        <v>1885.0</v>
      </c>
      <c r="G13" s="4">
        <v>2620.0</v>
      </c>
      <c r="H13" s="3"/>
      <c r="I13" s="4">
        <v>90.39</v>
      </c>
      <c r="J13" s="4">
        <v>595.08</v>
      </c>
      <c r="K13" s="4">
        <v>1067.37</v>
      </c>
      <c r="L13" s="4">
        <v>422.14</v>
      </c>
    </row>
    <row r="14">
      <c r="A14" s="4" t="s">
        <v>18</v>
      </c>
      <c r="B14" s="4" t="s">
        <v>12</v>
      </c>
      <c r="C14" s="4">
        <v>16.0</v>
      </c>
      <c r="D14" s="4">
        <v>78.0</v>
      </c>
      <c r="E14" s="4">
        <v>930.0</v>
      </c>
      <c r="F14" s="4">
        <v>810.0</v>
      </c>
      <c r="G14" s="4">
        <v>2350.0</v>
      </c>
      <c r="H14" s="3"/>
      <c r="I14" s="4">
        <v>156.58</v>
      </c>
      <c r="J14" s="4">
        <v>634.43</v>
      </c>
      <c r="K14" s="4">
        <v>530.94</v>
      </c>
      <c r="L14" s="4">
        <v>217.94</v>
      </c>
    </row>
    <row r="15">
      <c r="A15" s="1" t="s">
        <v>19</v>
      </c>
      <c r="B15" s="1"/>
      <c r="C15" s="1"/>
      <c r="D15" s="5">
        <f t="shared" ref="D15:G15" si="6">AVERAGE(D10:D14)</f>
        <v>196.6</v>
      </c>
      <c r="E15" s="5">
        <f t="shared" si="6"/>
        <v>1036.4</v>
      </c>
      <c r="F15" s="5">
        <f t="shared" si="6"/>
        <v>1788.4</v>
      </c>
      <c r="G15" s="5">
        <f t="shared" si="6"/>
        <v>2382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20</v>
      </c>
      <c r="B16" s="1"/>
      <c r="C16" s="1"/>
      <c r="D16" s="6">
        <f t="shared" ref="D16:G16" si="7">( ((D10-D15)^2) + ((D11-D15)^2) + ((D12-D15)^2) + ((D13-D15)^2) + ((D14-D15)^2) )/5</f>
        <v>25193.44</v>
      </c>
      <c r="E16" s="6">
        <f t="shared" si="7"/>
        <v>248023.04</v>
      </c>
      <c r="F16" s="6">
        <f t="shared" si="7"/>
        <v>283160.24</v>
      </c>
      <c r="G16" s="6">
        <f t="shared" si="7"/>
        <v>16696</v>
      </c>
      <c r="H16" s="1" t="s">
        <v>21</v>
      </c>
      <c r="I16" s="6">
        <f t="shared" ref="I16:L16" si="8">( (I10^2) + (I11^2) + (I12^2) + (I13^2) + (I14^2) ) / 5</f>
        <v>28334.9579</v>
      </c>
      <c r="J16" s="6">
        <f t="shared" si="8"/>
        <v>314293.9974</v>
      </c>
      <c r="K16" s="6">
        <f t="shared" si="8"/>
        <v>386264.1412</v>
      </c>
      <c r="L16" s="6">
        <f t="shared" si="8"/>
        <v>90299.88852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/>
      <c r="B17" s="1"/>
      <c r="C17" s="1"/>
      <c r="D17" s="7"/>
      <c r="E17" s="7"/>
      <c r="F17" s="7"/>
      <c r="G17" s="7"/>
      <c r="H17" s="1" t="s">
        <v>22</v>
      </c>
      <c r="I17" s="6">
        <f t="shared" ref="I17:L17" si="9">D16+I16</f>
        <v>53528.3979</v>
      </c>
      <c r="J17" s="6">
        <f t="shared" si="9"/>
        <v>562317.0374</v>
      </c>
      <c r="K17" s="6">
        <f t="shared" si="9"/>
        <v>669424.3812</v>
      </c>
      <c r="L17" s="6">
        <f t="shared" si="9"/>
        <v>106995.8885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/>
      <c r="B18" s="1"/>
      <c r="C18" s="1"/>
      <c r="D18" s="7"/>
      <c r="E18" s="7"/>
      <c r="F18" s="7"/>
      <c r="G18" s="7"/>
      <c r="H18" s="1" t="s">
        <v>23</v>
      </c>
      <c r="I18" s="3">
        <f t="shared" ref="I18:L18" si="10">SQRT(I17)</f>
        <v>231.3620494</v>
      </c>
      <c r="J18" s="3">
        <f t="shared" si="10"/>
        <v>749.878015</v>
      </c>
      <c r="K18" s="3">
        <f t="shared" si="10"/>
        <v>818.1835865</v>
      </c>
      <c r="L18" s="3">
        <f t="shared" si="10"/>
        <v>327.10226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/>
      <c r="B19" s="4"/>
      <c r="C19" s="4"/>
      <c r="H19" s="3"/>
    </row>
    <row r="20">
      <c r="A20" s="4" t="s">
        <v>24</v>
      </c>
      <c r="B20" s="4" t="s">
        <v>12</v>
      </c>
      <c r="C20" s="4">
        <v>1.0</v>
      </c>
      <c r="D20" s="4">
        <v>33.0</v>
      </c>
      <c r="E20" s="4">
        <v>703.0</v>
      </c>
      <c r="F20" s="4">
        <v>2337.0</v>
      </c>
      <c r="G20" s="4">
        <v>2400.0</v>
      </c>
      <c r="H20" s="3"/>
      <c r="I20" s="4">
        <v>117.52</v>
      </c>
      <c r="J20" s="4">
        <v>718.95</v>
      </c>
      <c r="K20" s="4">
        <v>298.21</v>
      </c>
      <c r="L20" s="4">
        <v>0.0</v>
      </c>
    </row>
    <row r="21">
      <c r="A21" s="4" t="s">
        <v>24</v>
      </c>
      <c r="B21" s="4" t="s">
        <v>12</v>
      </c>
      <c r="C21" s="4">
        <v>2.0</v>
      </c>
      <c r="D21" s="4">
        <v>657.0</v>
      </c>
      <c r="E21" s="4">
        <v>2160.0</v>
      </c>
      <c r="F21" s="4">
        <v>2382.0</v>
      </c>
      <c r="G21" s="4">
        <v>2400.0</v>
      </c>
      <c r="H21" s="3"/>
      <c r="I21" s="4">
        <v>648.27</v>
      </c>
      <c r="J21" s="4">
        <v>427.08</v>
      </c>
      <c r="K21" s="4">
        <v>200.19</v>
      </c>
      <c r="L21" s="4">
        <v>0.0</v>
      </c>
    </row>
    <row r="22">
      <c r="A22" s="4" t="s">
        <v>24</v>
      </c>
      <c r="B22" s="4" t="s">
        <v>12</v>
      </c>
      <c r="C22" s="4">
        <v>3.0</v>
      </c>
      <c r="D22" s="4">
        <v>1025.0</v>
      </c>
      <c r="E22" s="4">
        <v>2080.0</v>
      </c>
      <c r="F22" s="4">
        <v>2376.0</v>
      </c>
      <c r="G22" s="4">
        <v>2400.0</v>
      </c>
      <c r="H22" s="3"/>
      <c r="I22" s="4">
        <v>532.05</v>
      </c>
      <c r="J22" s="4">
        <v>466.48</v>
      </c>
      <c r="K22" s="4">
        <v>238.8</v>
      </c>
      <c r="L22" s="4">
        <v>0.0</v>
      </c>
    </row>
    <row r="23">
      <c r="A23" s="4" t="s">
        <v>24</v>
      </c>
      <c r="B23" s="4" t="s">
        <v>12</v>
      </c>
      <c r="C23" s="4">
        <v>7.0</v>
      </c>
      <c r="D23" s="4">
        <v>130.0</v>
      </c>
      <c r="E23" s="4">
        <v>1620.0</v>
      </c>
      <c r="F23" s="4">
        <v>2320.0</v>
      </c>
      <c r="G23" s="4">
        <v>3998.0</v>
      </c>
      <c r="H23" s="3"/>
      <c r="I23" s="4">
        <v>182.48</v>
      </c>
      <c r="J23" s="4">
        <v>414.25</v>
      </c>
      <c r="K23" s="4">
        <v>271.29</v>
      </c>
      <c r="L23" s="4">
        <v>608.27</v>
      </c>
    </row>
    <row r="24">
      <c r="A24" s="4" t="s">
        <v>24</v>
      </c>
      <c r="B24" s="4" t="s">
        <v>12</v>
      </c>
      <c r="C24" s="4">
        <v>16.0</v>
      </c>
      <c r="D24" s="4">
        <v>32.0</v>
      </c>
      <c r="E24" s="4">
        <v>0.0</v>
      </c>
      <c r="F24" s="4">
        <v>2340.0</v>
      </c>
      <c r="G24" s="4">
        <v>2310.0</v>
      </c>
      <c r="H24" s="3"/>
      <c r="I24" s="4">
        <v>100.88</v>
      </c>
      <c r="J24" s="4">
        <v>0.0</v>
      </c>
      <c r="K24" s="4">
        <v>237.49</v>
      </c>
      <c r="L24" s="4">
        <v>376.7</v>
      </c>
    </row>
    <row r="25">
      <c r="A25" s="1" t="s">
        <v>25</v>
      </c>
      <c r="B25" s="3"/>
      <c r="C25" s="3"/>
      <c r="D25" s="5">
        <f t="shared" ref="D25:G25" si="11">AVERAGE(D20:D24)</f>
        <v>375.4</v>
      </c>
      <c r="E25" s="5">
        <f t="shared" si="11"/>
        <v>1312.6</v>
      </c>
      <c r="F25" s="5">
        <f t="shared" si="11"/>
        <v>2351</v>
      </c>
      <c r="G25" s="5">
        <f t="shared" si="11"/>
        <v>2701.6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26</v>
      </c>
      <c r="B26" s="3"/>
      <c r="C26" s="3"/>
      <c r="D26" s="6">
        <f t="shared" ref="D26:G26" si="12">( ((D20-D25)^2) + ((D21-D25)^2) + ((D22-D25)^2) + ((D23-D25)^2) + ((D24-D25)^2) )/5</f>
        <v>159332.24</v>
      </c>
      <c r="E26" s="6">
        <f t="shared" si="12"/>
        <v>699203.04</v>
      </c>
      <c r="F26" s="6">
        <f t="shared" si="12"/>
        <v>572.8</v>
      </c>
      <c r="G26" s="6">
        <f t="shared" si="12"/>
        <v>421378.24</v>
      </c>
      <c r="H26" s="1" t="s">
        <v>27</v>
      </c>
      <c r="I26" s="6">
        <f t="shared" ref="I26:L26" si="13">( (I20^2) + (I21^2) + (I22^2) + (I23^2) + (I24^2) ) / 5</f>
        <v>152123.5741</v>
      </c>
      <c r="J26" s="6">
        <f t="shared" si="13"/>
        <v>217698.6164</v>
      </c>
      <c r="K26" s="6">
        <f t="shared" si="13"/>
        <v>63206.08888</v>
      </c>
      <c r="L26" s="6">
        <f t="shared" si="13"/>
        <v>102379.0566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H27" s="1" t="s">
        <v>28</v>
      </c>
      <c r="I27" s="6">
        <f t="shared" ref="I27:L27" si="14">D26+I26</f>
        <v>311455.8141</v>
      </c>
      <c r="J27" s="6">
        <f t="shared" si="14"/>
        <v>916901.6564</v>
      </c>
      <c r="K27" s="6">
        <f t="shared" si="14"/>
        <v>63778.88888</v>
      </c>
      <c r="L27" s="6">
        <f t="shared" si="14"/>
        <v>523757.2966</v>
      </c>
    </row>
    <row r="28">
      <c r="H28" s="1" t="s">
        <v>29</v>
      </c>
      <c r="I28" s="3">
        <f t="shared" ref="I28:L28" si="15">SQRT(I27)</f>
        <v>558.0822647</v>
      </c>
      <c r="J28" s="3">
        <f t="shared" si="15"/>
        <v>957.5498193</v>
      </c>
      <c r="K28" s="3">
        <f t="shared" si="15"/>
        <v>252.5448255</v>
      </c>
      <c r="L28" s="3">
        <f t="shared" si="15"/>
        <v>723.7107824</v>
      </c>
    </row>
    <row r="29">
      <c r="A29" s="8" t="s">
        <v>0</v>
      </c>
      <c r="B29" s="8" t="s">
        <v>1</v>
      </c>
      <c r="C29" s="8" t="s">
        <v>2</v>
      </c>
      <c r="D29" s="8" t="s">
        <v>3</v>
      </c>
      <c r="E29" s="9" t="s">
        <v>30</v>
      </c>
      <c r="F29" s="10"/>
      <c r="G29" s="10"/>
      <c r="H29" s="11"/>
      <c r="I29" s="8" t="s">
        <v>31</v>
      </c>
      <c r="J29" s="9" t="s">
        <v>32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4" t="s">
        <v>11</v>
      </c>
      <c r="B30" s="4" t="s">
        <v>33</v>
      </c>
      <c r="C30" s="4">
        <v>1.0</v>
      </c>
      <c r="D30" s="4">
        <v>74.0</v>
      </c>
      <c r="E30" s="4">
        <v>388.0</v>
      </c>
      <c r="H30" s="3"/>
      <c r="I30" s="4">
        <v>64.18</v>
      </c>
      <c r="J30" s="4">
        <v>47.75</v>
      </c>
    </row>
    <row r="31">
      <c r="A31" s="4" t="s">
        <v>11</v>
      </c>
      <c r="B31" s="4" t="s">
        <v>33</v>
      </c>
      <c r="C31" s="4">
        <v>3.0</v>
      </c>
      <c r="D31" s="4">
        <v>64.0</v>
      </c>
      <c r="E31" s="4">
        <v>372.0</v>
      </c>
      <c r="H31" s="3"/>
      <c r="I31" s="4">
        <v>66.67</v>
      </c>
      <c r="J31" s="4">
        <v>70.15</v>
      </c>
    </row>
    <row r="32">
      <c r="A32" s="4" t="s">
        <v>11</v>
      </c>
      <c r="B32" s="4" t="s">
        <v>33</v>
      </c>
      <c r="C32" s="4">
        <v>7.0</v>
      </c>
      <c r="D32" s="4">
        <v>65.0</v>
      </c>
      <c r="E32" s="4">
        <v>360.0</v>
      </c>
      <c r="H32" s="3"/>
      <c r="I32" s="4">
        <v>45.27</v>
      </c>
      <c r="J32" s="4">
        <v>78.14</v>
      </c>
    </row>
    <row r="33">
      <c r="A33" s="1" t="s">
        <v>13</v>
      </c>
      <c r="B33" s="4"/>
      <c r="C33" s="4"/>
      <c r="D33" s="5">
        <f t="shared" ref="D33:E33" si="16">AVERAGE(D30:D32)</f>
        <v>67.66666667</v>
      </c>
      <c r="E33" s="5">
        <f t="shared" si="16"/>
        <v>373.3333333</v>
      </c>
      <c r="F33" s="5"/>
      <c r="G33" s="5"/>
      <c r="H33" s="3"/>
    </row>
    <row r="34">
      <c r="A34" s="1" t="s">
        <v>14</v>
      </c>
      <c r="B34" s="4"/>
      <c r="C34" s="4"/>
      <c r="D34" s="6">
        <f t="shared" ref="D34:E34" si="17">( ((D30-D33)^2) + ((D31-D33)^2) + ((D32-D33)^2) )/3</f>
        <v>20.22222222</v>
      </c>
      <c r="E34" s="6">
        <f t="shared" si="17"/>
        <v>131.5555556</v>
      </c>
      <c r="H34" s="1" t="s">
        <v>15</v>
      </c>
      <c r="I34" s="6">
        <f t="shared" ref="I34:J34" si="18">( (I30^2) + (I31^2) + (I32^2) ) / 3</f>
        <v>3537.778067</v>
      </c>
      <c r="J34" s="6">
        <f t="shared" si="18"/>
        <v>4435.6482</v>
      </c>
    </row>
    <row r="35">
      <c r="A35" s="1"/>
      <c r="B35" s="4"/>
      <c r="C35" s="4"/>
      <c r="H35" s="1" t="s">
        <v>16</v>
      </c>
      <c r="I35" s="6">
        <f t="shared" ref="I35:J35" si="19">D34+I34</f>
        <v>3558.000289</v>
      </c>
      <c r="J35" s="6">
        <f t="shared" si="19"/>
        <v>4567.203756</v>
      </c>
    </row>
    <row r="36">
      <c r="A36" s="1"/>
      <c r="B36" s="4"/>
      <c r="C36" s="4"/>
      <c r="H36" s="1" t="s">
        <v>17</v>
      </c>
      <c r="I36" s="3">
        <f t="shared" ref="I36:J36" si="20">SQRT(I35)</f>
        <v>59.64897559</v>
      </c>
      <c r="J36" s="3">
        <f t="shared" si="20"/>
        <v>67.58109022</v>
      </c>
      <c r="K36" s="3"/>
      <c r="L36" s="3"/>
    </row>
    <row r="37">
      <c r="H37" s="3"/>
    </row>
    <row r="38">
      <c r="A38" s="4" t="s">
        <v>18</v>
      </c>
      <c r="B38" s="4" t="s">
        <v>33</v>
      </c>
      <c r="C38" s="4">
        <v>1.0</v>
      </c>
      <c r="D38" s="4">
        <v>50.0</v>
      </c>
      <c r="E38" s="4">
        <v>310.0</v>
      </c>
      <c r="H38" s="3"/>
      <c r="I38" s="4">
        <v>22.08</v>
      </c>
      <c r="J38" s="4">
        <v>82.65</v>
      </c>
    </row>
    <row r="39">
      <c r="A39" s="4" t="s">
        <v>18</v>
      </c>
      <c r="B39" s="4" t="s">
        <v>33</v>
      </c>
      <c r="C39" s="4">
        <v>3.0</v>
      </c>
      <c r="D39" s="4">
        <v>41.0</v>
      </c>
      <c r="E39" s="4">
        <v>334.0</v>
      </c>
      <c r="H39" s="3"/>
      <c r="I39" s="4">
        <v>26.22</v>
      </c>
      <c r="J39" s="4">
        <v>95.28</v>
      </c>
    </row>
    <row r="40">
      <c r="A40" s="4" t="s">
        <v>18</v>
      </c>
      <c r="B40" s="4" t="s">
        <v>33</v>
      </c>
      <c r="C40" s="4">
        <v>7.0</v>
      </c>
      <c r="D40" s="4">
        <v>41.0</v>
      </c>
      <c r="E40" s="4">
        <v>339.0</v>
      </c>
      <c r="H40" s="3"/>
      <c r="I40" s="4">
        <v>18.41</v>
      </c>
      <c r="J40" s="4">
        <v>76.92</v>
      </c>
    </row>
    <row r="41">
      <c r="A41" s="1" t="s">
        <v>19</v>
      </c>
      <c r="B41" s="4"/>
      <c r="C41" s="4"/>
      <c r="D41" s="5">
        <f t="shared" ref="D41:E41" si="21">AVERAGE(D38:D40)</f>
        <v>44</v>
      </c>
      <c r="E41" s="5">
        <f t="shared" si="21"/>
        <v>327.6666667</v>
      </c>
      <c r="F41" s="5"/>
      <c r="G41" s="5"/>
      <c r="H41" s="3"/>
    </row>
    <row r="42">
      <c r="A42" s="1" t="s">
        <v>20</v>
      </c>
      <c r="B42" s="4"/>
      <c r="C42" s="4"/>
      <c r="D42" s="6">
        <f t="shared" ref="D42:E42" si="22">( ((D38-D41)^2) + ((D39-D41)^2) + ((D40-D41)^2) )/3</f>
        <v>18</v>
      </c>
      <c r="E42" s="6">
        <f t="shared" si="22"/>
        <v>160.2222222</v>
      </c>
      <c r="H42" s="1" t="s">
        <v>21</v>
      </c>
      <c r="I42" s="6">
        <f t="shared" ref="I42:J42" si="23">( (I38^2) + (I39^2) + (I40^2) ) / 3</f>
        <v>504.6476333</v>
      </c>
      <c r="J42" s="6">
        <f t="shared" si="23"/>
        <v>7275.3291</v>
      </c>
    </row>
    <row r="43">
      <c r="A43" s="1"/>
      <c r="B43" s="4"/>
      <c r="C43" s="4"/>
      <c r="H43" s="1" t="s">
        <v>22</v>
      </c>
      <c r="I43" s="6">
        <f t="shared" ref="I43:J43" si="24">D42+I42</f>
        <v>522.6476333</v>
      </c>
      <c r="J43" s="6">
        <f t="shared" si="24"/>
        <v>7435.551322</v>
      </c>
    </row>
    <row r="44">
      <c r="A44" s="1"/>
      <c r="B44" s="4"/>
      <c r="C44" s="4"/>
      <c r="H44" s="1" t="s">
        <v>23</v>
      </c>
      <c r="I44" s="3">
        <f t="shared" ref="I44:J44" si="25">SQRT(I43)</f>
        <v>22.86148799</v>
      </c>
      <c r="J44" s="3">
        <f t="shared" si="25"/>
        <v>86.22964294</v>
      </c>
    </row>
    <row r="45">
      <c r="H45" s="3"/>
    </row>
    <row r="46">
      <c r="A46" s="4" t="s">
        <v>24</v>
      </c>
      <c r="B46" s="4" t="s">
        <v>33</v>
      </c>
      <c r="C46" s="4">
        <v>1.0</v>
      </c>
      <c r="D46" s="4">
        <v>59.0</v>
      </c>
      <c r="E46" s="4">
        <v>360.0</v>
      </c>
      <c r="H46" s="3"/>
      <c r="I46" s="4">
        <v>23.82</v>
      </c>
      <c r="J46" s="4">
        <v>67.8</v>
      </c>
    </row>
    <row r="47">
      <c r="A47" s="4" t="s">
        <v>24</v>
      </c>
      <c r="B47" s="4" t="s">
        <v>33</v>
      </c>
      <c r="C47" s="4">
        <v>3.0</v>
      </c>
      <c r="D47" s="4">
        <v>49.0</v>
      </c>
      <c r="E47" s="4">
        <v>376.0</v>
      </c>
      <c r="H47" s="3"/>
      <c r="I47" s="4">
        <v>24.3</v>
      </c>
      <c r="J47" s="4">
        <v>60.08</v>
      </c>
    </row>
    <row r="48">
      <c r="A48" s="4" t="s">
        <v>24</v>
      </c>
      <c r="B48" s="4" t="s">
        <v>33</v>
      </c>
      <c r="C48" s="4">
        <v>7.0</v>
      </c>
      <c r="D48" s="4">
        <v>47.0</v>
      </c>
      <c r="E48" s="4">
        <v>356.0</v>
      </c>
      <c r="H48" s="3"/>
      <c r="I48" s="4">
        <v>18.44</v>
      </c>
      <c r="J48" s="4">
        <v>84.87</v>
      </c>
    </row>
    <row r="49">
      <c r="A49" s="1" t="s">
        <v>25</v>
      </c>
      <c r="B49" s="4"/>
      <c r="C49" s="4"/>
      <c r="D49" s="5">
        <f t="shared" ref="D49:E49" si="26">AVERAGE(D46:D48)</f>
        <v>51.66666667</v>
      </c>
      <c r="E49" s="5">
        <f t="shared" si="26"/>
        <v>364</v>
      </c>
      <c r="F49" s="5"/>
      <c r="G49" s="5"/>
      <c r="H49" s="3"/>
    </row>
    <row r="50">
      <c r="A50" s="1" t="s">
        <v>26</v>
      </c>
      <c r="B50" s="4"/>
      <c r="C50" s="4"/>
      <c r="D50" s="6">
        <f t="shared" ref="D50:E50" si="27">( ((D46-D49)^2) + ((D47-D49)^2) + ((D48-D49)^2) )/3</f>
        <v>27.55555556</v>
      </c>
      <c r="E50" s="6">
        <f t="shared" si="27"/>
        <v>74.66666667</v>
      </c>
      <c r="H50" s="1" t="s">
        <v>27</v>
      </c>
      <c r="I50" s="6">
        <f t="shared" ref="I50:J50" si="28">( (I46^2) + (I47^2) + (I48^2) ) / 3</f>
        <v>499.3053333</v>
      </c>
      <c r="J50" s="6">
        <f t="shared" si="28"/>
        <v>5136.454433</v>
      </c>
    </row>
    <row r="51">
      <c r="A51" s="1"/>
      <c r="B51" s="4"/>
      <c r="C51" s="4"/>
      <c r="H51" s="1" t="s">
        <v>28</v>
      </c>
      <c r="I51" s="6">
        <f t="shared" ref="I51:J51" si="29">D50+I50</f>
        <v>526.8608889</v>
      </c>
      <c r="J51" s="6">
        <f t="shared" si="29"/>
        <v>5211.1211</v>
      </c>
    </row>
    <row r="52">
      <c r="A52" s="1"/>
      <c r="B52" s="4"/>
      <c r="C52" s="4"/>
      <c r="H52" s="1" t="s">
        <v>29</v>
      </c>
      <c r="I52" s="3">
        <f t="shared" ref="I52:J52" si="30">SQRT(I51)</f>
        <v>22.95345048</v>
      </c>
      <c r="J52" s="3">
        <f t="shared" si="30"/>
        <v>72.18809528</v>
      </c>
    </row>
    <row r="53">
      <c r="H53" s="3"/>
    </row>
    <row r="54">
      <c r="A54" s="8" t="s">
        <v>0</v>
      </c>
      <c r="B54" s="8" t="s">
        <v>1</v>
      </c>
      <c r="C54" s="8" t="s">
        <v>2</v>
      </c>
      <c r="D54" s="8" t="s">
        <v>3</v>
      </c>
      <c r="E54" s="9" t="s">
        <v>4</v>
      </c>
      <c r="F54" s="8" t="s">
        <v>5</v>
      </c>
      <c r="G54" s="8" t="s">
        <v>6</v>
      </c>
      <c r="H54" s="11"/>
      <c r="I54" s="8" t="s">
        <v>7</v>
      </c>
      <c r="J54" s="9" t="s">
        <v>8</v>
      </c>
      <c r="K54" s="8" t="s">
        <v>9</v>
      </c>
      <c r="L54" s="8" t="s">
        <v>10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4" t="s">
        <v>18</v>
      </c>
      <c r="B55" s="4" t="s">
        <v>34</v>
      </c>
      <c r="C55" s="4">
        <v>1.0</v>
      </c>
      <c r="D55" s="4">
        <v>185.0</v>
      </c>
      <c r="E55" s="4">
        <v>1045.0</v>
      </c>
      <c r="F55" s="4">
        <v>1084.0</v>
      </c>
      <c r="G55" s="4">
        <v>1144.0</v>
      </c>
      <c r="H55" s="3"/>
      <c r="I55" s="4">
        <v>208.0</v>
      </c>
      <c r="J55" s="4">
        <v>376.0</v>
      </c>
      <c r="K55" s="4">
        <v>400.0</v>
      </c>
      <c r="L55" s="4">
        <v>540.0</v>
      </c>
    </row>
    <row r="56">
      <c r="A56" s="4" t="s">
        <v>18</v>
      </c>
      <c r="B56" s="4" t="s">
        <v>34</v>
      </c>
      <c r="C56" s="4"/>
      <c r="D56" s="4">
        <v>171.0</v>
      </c>
      <c r="E56" s="4">
        <v>996.0</v>
      </c>
      <c r="F56" s="4">
        <v>1023.0</v>
      </c>
      <c r="G56" s="4">
        <v>1173.0</v>
      </c>
      <c r="H56" s="3"/>
      <c r="I56" s="4">
        <v>196.34</v>
      </c>
      <c r="J56" s="4">
        <v>376.01</v>
      </c>
      <c r="K56" s="4">
        <v>416.38</v>
      </c>
      <c r="L56" s="4">
        <v>514.36</v>
      </c>
    </row>
    <row r="57">
      <c r="A57" s="1" t="s">
        <v>19</v>
      </c>
      <c r="B57" s="1"/>
      <c r="C57" s="1"/>
      <c r="D57" s="5">
        <f t="shared" ref="D57:G57" si="31">AVERAGE(D52:D56)</f>
        <v>178</v>
      </c>
      <c r="E57" s="5">
        <f t="shared" si="31"/>
        <v>1020.5</v>
      </c>
      <c r="F57" s="5">
        <f t="shared" si="31"/>
        <v>1053.5</v>
      </c>
      <c r="G57" s="5">
        <f t="shared" si="31"/>
        <v>1158.5</v>
      </c>
    </row>
    <row r="58">
      <c r="A58" s="1" t="s">
        <v>20</v>
      </c>
      <c r="B58" s="1"/>
      <c r="C58" s="1"/>
      <c r="D58" s="6">
        <f t="shared" ref="D58:G58" si="32">( ((D55-D57)^2) + ((D56-D57)^2) )/2</f>
        <v>49</v>
      </c>
      <c r="E58" s="6">
        <f t="shared" si="32"/>
        <v>600.25</v>
      </c>
      <c r="F58" s="6">
        <f t="shared" si="32"/>
        <v>930.25</v>
      </c>
      <c r="G58" s="6">
        <f t="shared" si="32"/>
        <v>210.25</v>
      </c>
      <c r="H58" s="1" t="s">
        <v>21</v>
      </c>
      <c r="I58" s="6">
        <f t="shared" ref="I58:L58" si="33">( (I55^2) + (I56^2) ) / 2</f>
        <v>40906.6978</v>
      </c>
      <c r="J58" s="6">
        <f t="shared" si="33"/>
        <v>141379.7601</v>
      </c>
      <c r="K58" s="6">
        <f t="shared" si="33"/>
        <v>166686.1522</v>
      </c>
      <c r="L58" s="6">
        <f t="shared" si="33"/>
        <v>278083.1048</v>
      </c>
    </row>
    <row r="59">
      <c r="A59" s="1"/>
      <c r="B59" s="1"/>
      <c r="C59" s="1"/>
      <c r="D59" s="7"/>
      <c r="E59" s="7"/>
      <c r="F59" s="7"/>
      <c r="G59" s="7"/>
      <c r="H59" s="1" t="s">
        <v>22</v>
      </c>
      <c r="I59" s="6">
        <f t="shared" ref="I59:L59" si="34">D58+I58</f>
        <v>40955.6978</v>
      </c>
      <c r="J59" s="6">
        <f t="shared" si="34"/>
        <v>141980.0101</v>
      </c>
      <c r="K59" s="6">
        <f t="shared" si="34"/>
        <v>167616.4022</v>
      </c>
      <c r="L59" s="6">
        <f t="shared" si="34"/>
        <v>278293.3548</v>
      </c>
    </row>
    <row r="60">
      <c r="A60" s="1"/>
      <c r="B60" s="1"/>
      <c r="C60" s="1"/>
      <c r="D60" s="7"/>
      <c r="E60" s="7"/>
      <c r="F60" s="7"/>
      <c r="G60" s="7"/>
      <c r="H60" s="1" t="s">
        <v>23</v>
      </c>
      <c r="I60" s="3">
        <f t="shared" ref="I60:L60" si="35">SQRT(I59)</f>
        <v>202.3751413</v>
      </c>
      <c r="J60" s="3">
        <f t="shared" si="35"/>
        <v>376.8023488</v>
      </c>
      <c r="K60" s="3">
        <f t="shared" si="35"/>
        <v>409.4098218</v>
      </c>
      <c r="L60" s="3">
        <f t="shared" si="35"/>
        <v>527.5351693</v>
      </c>
    </row>
    <row r="61">
      <c r="A61" s="4"/>
      <c r="B61" s="4"/>
      <c r="C61" s="4"/>
      <c r="D61" s="4"/>
      <c r="E61" s="4"/>
      <c r="F61" s="4"/>
      <c r="G61" s="4"/>
      <c r="H61" s="3"/>
      <c r="I61" s="4"/>
      <c r="J61" s="4"/>
      <c r="K61" s="4"/>
      <c r="L61" s="4"/>
    </row>
    <row r="62">
      <c r="A62" s="4" t="s">
        <v>24</v>
      </c>
      <c r="B62" s="4" t="s">
        <v>34</v>
      </c>
      <c r="C62" s="4">
        <v>1.0</v>
      </c>
      <c r="D62" s="4">
        <v>332.0</v>
      </c>
      <c r="E62" s="4">
        <v>1141.0</v>
      </c>
      <c r="F62" s="4">
        <v>1035.0</v>
      </c>
      <c r="G62" s="4">
        <v>991.0</v>
      </c>
      <c r="H62" s="3"/>
      <c r="I62" s="4">
        <v>297.45</v>
      </c>
      <c r="J62" s="4">
        <v>349.6</v>
      </c>
      <c r="K62" s="4">
        <v>441.9</v>
      </c>
      <c r="L62" s="4">
        <v>498.62</v>
      </c>
    </row>
    <row r="63">
      <c r="A63" s="4" t="s">
        <v>24</v>
      </c>
      <c r="B63" s="4" t="s">
        <v>34</v>
      </c>
      <c r="C63" s="4">
        <v>2.0</v>
      </c>
      <c r="D63" s="4">
        <v>148.0</v>
      </c>
      <c r="E63" s="4">
        <v>941.0</v>
      </c>
      <c r="F63" s="4">
        <v>967.0</v>
      </c>
      <c r="G63" s="4">
        <v>1136.0</v>
      </c>
      <c r="H63" s="3"/>
      <c r="I63" s="4">
        <v>170.14</v>
      </c>
      <c r="J63" s="4">
        <v>298.7</v>
      </c>
      <c r="K63" s="4">
        <v>382.11</v>
      </c>
      <c r="L63" s="4">
        <v>493.46</v>
      </c>
    </row>
    <row r="64">
      <c r="A64" s="1" t="s">
        <v>25</v>
      </c>
      <c r="B64" s="1"/>
      <c r="C64" s="1"/>
      <c r="D64" s="5">
        <f t="shared" ref="D64:G64" si="36">AVERAGE(D59:D63)</f>
        <v>240</v>
      </c>
      <c r="E64" s="5">
        <f t="shared" si="36"/>
        <v>1041</v>
      </c>
      <c r="F64" s="5">
        <f t="shared" si="36"/>
        <v>1001</v>
      </c>
      <c r="G64" s="5">
        <f t="shared" si="36"/>
        <v>1063.5</v>
      </c>
    </row>
    <row r="65">
      <c r="A65" s="1" t="s">
        <v>26</v>
      </c>
      <c r="B65" s="1"/>
      <c r="C65" s="1"/>
      <c r="D65" s="6">
        <f t="shared" ref="D65:G65" si="37">( ((D62-D64)^2) + ((D63-D64)^2) )/2</f>
        <v>8464</v>
      </c>
      <c r="E65" s="6">
        <f t="shared" si="37"/>
        <v>10000</v>
      </c>
      <c r="F65" s="6">
        <f t="shared" si="37"/>
        <v>1156</v>
      </c>
      <c r="G65" s="6">
        <f t="shared" si="37"/>
        <v>5256.25</v>
      </c>
      <c r="H65" s="1" t="s">
        <v>27</v>
      </c>
      <c r="I65" s="6">
        <f t="shared" ref="I65:L65" si="38">( (I62^2) + (I63^2) ) / 2</f>
        <v>58712.06105</v>
      </c>
      <c r="J65" s="6">
        <f t="shared" si="38"/>
        <v>105720.925</v>
      </c>
      <c r="K65" s="6">
        <f t="shared" si="38"/>
        <v>170641.8311</v>
      </c>
      <c r="L65" s="6">
        <f t="shared" si="38"/>
        <v>246062.338</v>
      </c>
    </row>
    <row r="66">
      <c r="A66" s="1"/>
      <c r="B66" s="1"/>
      <c r="C66" s="1"/>
      <c r="D66" s="7"/>
      <c r="E66" s="7"/>
      <c r="F66" s="7"/>
      <c r="G66" s="7"/>
      <c r="H66" s="1" t="s">
        <v>28</v>
      </c>
      <c r="I66" s="6">
        <f t="shared" ref="I66:L66" si="39">D65+I65</f>
        <v>67176.06105</v>
      </c>
      <c r="J66" s="6">
        <f t="shared" si="39"/>
        <v>115720.925</v>
      </c>
      <c r="K66" s="6">
        <f t="shared" si="39"/>
        <v>171797.8311</v>
      </c>
      <c r="L66" s="6">
        <f t="shared" si="39"/>
        <v>251318.588</v>
      </c>
    </row>
    <row r="67">
      <c r="A67" s="1"/>
      <c r="B67" s="1"/>
      <c r="C67" s="1"/>
      <c r="D67" s="7"/>
      <c r="E67" s="7"/>
      <c r="F67" s="7"/>
      <c r="G67" s="7"/>
      <c r="H67" s="1" t="s">
        <v>29</v>
      </c>
      <c r="I67" s="3">
        <f t="shared" ref="I67:L67" si="40">SQRT(I66)</f>
        <v>259.1834506</v>
      </c>
      <c r="J67" s="3">
        <f t="shared" si="40"/>
        <v>340.1777844</v>
      </c>
      <c r="K67" s="3">
        <f t="shared" si="40"/>
        <v>414.4850191</v>
      </c>
      <c r="L67" s="3">
        <f t="shared" si="40"/>
        <v>501.3168539</v>
      </c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  <row r="1005">
      <c r="H1005" s="3"/>
    </row>
    <row r="1006">
      <c r="H1006" s="3"/>
    </row>
    <row r="1007">
      <c r="H1007" s="3"/>
    </row>
    <row r="1008">
      <c r="H1008" s="3"/>
    </row>
    <row r="1009">
      <c r="H1009" s="3"/>
    </row>
    <row r="1010">
      <c r="H1010" s="3"/>
    </row>
    <row r="1011">
      <c r="H1011" s="3"/>
    </row>
    <row r="1012">
      <c r="H1012" s="3"/>
    </row>
    <row r="1013">
      <c r="H1013" s="3"/>
    </row>
    <row r="1014">
      <c r="H1014" s="3"/>
    </row>
    <row r="1015">
      <c r="H1015" s="3"/>
    </row>
    <row r="1016">
      <c r="H1016" s="3"/>
    </row>
    <row r="1017">
      <c r="H1017" s="3"/>
    </row>
    <row r="1018">
      <c r="H1018" s="3"/>
    </row>
    <row r="1019">
      <c r="H1019" s="3"/>
    </row>
    <row r="1020">
      <c r="H1020" s="3"/>
    </row>
    <row r="1021">
      <c r="H102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1" t="s">
        <v>7</v>
      </c>
      <c r="J1" s="2" t="s">
        <v>8</v>
      </c>
      <c r="K1" s="1" t="s">
        <v>9</v>
      </c>
      <c r="L1" s="1" t="s">
        <v>10</v>
      </c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4"/>
      <c r="C2" s="4"/>
      <c r="H2" s="3"/>
    </row>
    <row r="3">
      <c r="A3" s="4" t="s">
        <v>18</v>
      </c>
      <c r="B3" s="4" t="s">
        <v>12</v>
      </c>
      <c r="C3" s="4">
        <v>1.0</v>
      </c>
      <c r="D3" s="4">
        <v>2.44</v>
      </c>
      <c r="E3" s="4">
        <v>11.78</v>
      </c>
      <c r="F3" s="4">
        <v>13.0</v>
      </c>
      <c r="G3" s="4">
        <v>13.0</v>
      </c>
      <c r="H3" s="3"/>
      <c r="I3" s="4">
        <v>1.55</v>
      </c>
      <c r="J3" s="4">
        <v>1.58</v>
      </c>
      <c r="K3" s="4">
        <v>0.0</v>
      </c>
      <c r="L3" s="4">
        <v>0.0</v>
      </c>
    </row>
    <row r="4">
      <c r="A4" s="4" t="s">
        <v>18</v>
      </c>
      <c r="B4" s="4" t="s">
        <v>12</v>
      </c>
      <c r="C4" s="4">
        <v>2.0</v>
      </c>
      <c r="D4" s="4">
        <v>1.98</v>
      </c>
      <c r="E4" s="4">
        <v>7.87</v>
      </c>
      <c r="F4" s="4">
        <v>12.74</v>
      </c>
      <c r="G4" s="4">
        <v>13.03</v>
      </c>
      <c r="H4" s="3"/>
      <c r="I4" s="4">
        <v>0.14</v>
      </c>
      <c r="J4" s="4">
        <v>1.44</v>
      </c>
      <c r="K4" s="4">
        <v>1.01</v>
      </c>
      <c r="L4" s="4">
        <v>0.74</v>
      </c>
    </row>
    <row r="5">
      <c r="A5" s="4" t="s">
        <v>18</v>
      </c>
      <c r="B5" s="4" t="s">
        <v>12</v>
      </c>
      <c r="C5" s="4">
        <v>3.0</v>
      </c>
      <c r="D5" s="4">
        <v>2.87</v>
      </c>
      <c r="E5" s="4">
        <v>7.2</v>
      </c>
      <c r="F5" s="4">
        <v>11.32</v>
      </c>
      <c r="G5" s="4">
        <v>11.49</v>
      </c>
      <c r="H5" s="3"/>
      <c r="I5" s="4">
        <v>1.03</v>
      </c>
      <c r="J5" s="4">
        <v>0.94</v>
      </c>
      <c r="K5" s="4">
        <v>1.11</v>
      </c>
      <c r="L5" s="4">
        <v>1.04</v>
      </c>
    </row>
    <row r="6">
      <c r="A6" s="4" t="s">
        <v>18</v>
      </c>
      <c r="B6" s="4" t="s">
        <v>12</v>
      </c>
      <c r="C6" s="4">
        <v>7.0</v>
      </c>
      <c r="D6" s="4">
        <v>3.9</v>
      </c>
      <c r="E6" s="4">
        <v>5.63</v>
      </c>
      <c r="F6" s="4">
        <v>5.81</v>
      </c>
      <c r="G6" s="4">
        <v>11.77</v>
      </c>
      <c r="H6" s="3"/>
      <c r="I6" s="4">
        <v>2.0</v>
      </c>
      <c r="J6" s="4">
        <v>0.48</v>
      </c>
      <c r="K6" s="4">
        <v>0.39</v>
      </c>
      <c r="L6" s="4">
        <v>0.42</v>
      </c>
    </row>
    <row r="7">
      <c r="A7" s="4" t="s">
        <v>18</v>
      </c>
      <c r="B7" s="4" t="s">
        <v>12</v>
      </c>
      <c r="C7" s="4">
        <v>16.0</v>
      </c>
      <c r="D7" s="4">
        <v>2.4</v>
      </c>
      <c r="E7" s="4">
        <v>10.86</v>
      </c>
      <c r="F7" s="4">
        <v>13.03</v>
      </c>
      <c r="G7" s="4">
        <v>13.21</v>
      </c>
      <c r="H7" s="3"/>
      <c r="I7" s="4">
        <v>1.54</v>
      </c>
      <c r="J7" s="4">
        <v>2.07</v>
      </c>
      <c r="K7" s="4">
        <v>0.78</v>
      </c>
      <c r="L7" s="4">
        <v>0.59</v>
      </c>
    </row>
    <row r="8">
      <c r="A8" s="1" t="s">
        <v>35</v>
      </c>
      <c r="B8" s="1"/>
      <c r="C8" s="1"/>
      <c r="D8" s="5">
        <f t="shared" ref="D8:G8" si="1">AVERAGE(D3:D7)</f>
        <v>2.718</v>
      </c>
      <c r="E8" s="5">
        <f t="shared" si="1"/>
        <v>8.668</v>
      </c>
      <c r="F8" s="5">
        <f t="shared" si="1"/>
        <v>11.18</v>
      </c>
      <c r="G8" s="5">
        <f t="shared" si="1"/>
        <v>12.5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20</v>
      </c>
      <c r="B9" s="1"/>
      <c r="C9" s="1"/>
      <c r="D9" s="6">
        <f t="shared" ref="D9:G9" si="2">( ((D3-D8)^2) + ((D4-D8)^2) + ((D5-D8)^2) + ((D6-D8)^2) + ((D7-D8)^2) )/5</f>
        <v>0.428656</v>
      </c>
      <c r="E9" s="6">
        <f t="shared" si="2"/>
        <v>5.302136</v>
      </c>
      <c r="F9" s="6">
        <f t="shared" si="2"/>
        <v>7.605</v>
      </c>
      <c r="G9" s="6">
        <f t="shared" si="2"/>
        <v>0.5176</v>
      </c>
      <c r="H9" s="1" t="s">
        <v>21</v>
      </c>
      <c r="I9" s="6">
        <f t="shared" ref="I9:L9" si="3">( (I3^2) + (I4^2) + (I5^2) + (I6^2) + (I7^2) ) / 5</f>
        <v>1.97092</v>
      </c>
      <c r="J9" s="6">
        <f t="shared" si="3"/>
        <v>1.99378</v>
      </c>
      <c r="K9" s="6">
        <f t="shared" si="3"/>
        <v>0.60254</v>
      </c>
      <c r="L9" s="6">
        <f t="shared" si="3"/>
        <v>0.43074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36</v>
      </c>
      <c r="B10" s="1"/>
      <c r="C10" s="1"/>
      <c r="D10" s="6">
        <f t="shared" ref="D10:G10" si="4">STDEV(D$3:D$6)</f>
        <v>0.8199339404</v>
      </c>
      <c r="E10" s="6">
        <f t="shared" si="4"/>
        <v>2.614357792</v>
      </c>
      <c r="F10" s="6">
        <f t="shared" si="4"/>
        <v>3.35394668</v>
      </c>
      <c r="G10" s="6">
        <f t="shared" si="4"/>
        <v>0.8078520904</v>
      </c>
      <c r="H10" s="1" t="s">
        <v>22</v>
      </c>
      <c r="I10" s="6">
        <f t="shared" ref="I10:L10" si="5">D9+I9</f>
        <v>2.399576</v>
      </c>
      <c r="J10" s="6">
        <f t="shared" si="5"/>
        <v>7.295916</v>
      </c>
      <c r="K10" s="6">
        <f t="shared" si="5"/>
        <v>8.20754</v>
      </c>
      <c r="L10" s="6">
        <f t="shared" si="5"/>
        <v>0.94834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/>
      <c r="B11" s="1"/>
      <c r="C11" s="1"/>
      <c r="D11" s="7"/>
      <c r="E11" s="7"/>
      <c r="F11" s="7"/>
      <c r="G11" s="7"/>
      <c r="H11" s="1" t="s">
        <v>23</v>
      </c>
      <c r="I11" s="3">
        <f t="shared" ref="I11:L11" si="6">SQRT(I10)</f>
        <v>1.549056487</v>
      </c>
      <c r="J11" s="3">
        <f t="shared" si="6"/>
        <v>2.701095333</v>
      </c>
      <c r="K11" s="3">
        <f t="shared" si="6"/>
        <v>2.864880451</v>
      </c>
      <c r="L11" s="3">
        <f t="shared" si="6"/>
        <v>0.9738275001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/>
      <c r="B12" s="4"/>
      <c r="C12" s="4"/>
      <c r="H12" s="3"/>
    </row>
    <row r="13">
      <c r="A13" s="4" t="s">
        <v>24</v>
      </c>
      <c r="B13" s="4" t="s">
        <v>12</v>
      </c>
      <c r="C13" s="4">
        <v>1.0</v>
      </c>
      <c r="D13" s="4">
        <v>3.31</v>
      </c>
      <c r="E13" s="4">
        <v>8.94</v>
      </c>
      <c r="F13" s="4">
        <v>15.26</v>
      </c>
      <c r="G13" s="4">
        <v>16.0</v>
      </c>
      <c r="H13" s="3"/>
      <c r="I13" s="4">
        <v>2.0</v>
      </c>
      <c r="J13" s="4">
        <v>1.8</v>
      </c>
      <c r="K13" s="4">
        <v>1.25</v>
      </c>
      <c r="L13" s="4">
        <v>0.0</v>
      </c>
    </row>
    <row r="14">
      <c r="A14" s="4" t="s">
        <v>24</v>
      </c>
      <c r="B14" s="4" t="s">
        <v>12</v>
      </c>
      <c r="C14" s="4">
        <v>2.0</v>
      </c>
      <c r="D14" s="4">
        <v>4.09</v>
      </c>
      <c r="E14" s="4">
        <v>12.54</v>
      </c>
      <c r="F14" s="4">
        <v>12.98</v>
      </c>
      <c r="G14" s="4">
        <v>13.0</v>
      </c>
      <c r="H14" s="3"/>
      <c r="I14" s="4">
        <v>2.71</v>
      </c>
      <c r="J14" s="4">
        <v>0.5</v>
      </c>
      <c r="K14" s="4">
        <v>0.14</v>
      </c>
      <c r="L14" s="4">
        <v>0.0</v>
      </c>
    </row>
    <row r="15">
      <c r="A15" s="4" t="s">
        <v>24</v>
      </c>
      <c r="B15" s="4" t="s">
        <v>12</v>
      </c>
      <c r="C15" s="4">
        <v>3.0</v>
      </c>
      <c r="D15" s="4">
        <v>3.96</v>
      </c>
      <c r="E15" s="4">
        <v>10.69</v>
      </c>
      <c r="F15" s="4">
        <v>13.33</v>
      </c>
      <c r="G15" s="4">
        <v>14.36</v>
      </c>
      <c r="H15" s="3"/>
      <c r="I15" s="4">
        <v>1.51</v>
      </c>
      <c r="J15" s="4">
        <v>1.76</v>
      </c>
      <c r="K15" s="4">
        <v>0.84</v>
      </c>
      <c r="L15" s="4">
        <v>0.77</v>
      </c>
    </row>
    <row r="16">
      <c r="A16" s="4" t="s">
        <v>24</v>
      </c>
      <c r="B16" s="4" t="s">
        <v>12</v>
      </c>
      <c r="C16" s="4">
        <v>7.0</v>
      </c>
      <c r="D16" s="4">
        <v>2.96</v>
      </c>
      <c r="E16" s="4">
        <v>11.63</v>
      </c>
      <c r="F16" s="4">
        <v>13.84</v>
      </c>
      <c r="G16" s="4">
        <v>14.11</v>
      </c>
      <c r="H16" s="3"/>
      <c r="I16" s="4">
        <v>1.57</v>
      </c>
      <c r="J16" s="4">
        <v>1.35</v>
      </c>
      <c r="K16" s="4">
        <v>0.37</v>
      </c>
      <c r="L16" s="4">
        <v>0.58</v>
      </c>
    </row>
    <row r="17">
      <c r="A17" s="4" t="s">
        <v>24</v>
      </c>
      <c r="B17" s="4" t="s">
        <v>12</v>
      </c>
      <c r="C17" s="4">
        <v>16.0</v>
      </c>
      <c r="D17" s="4">
        <v>4.98</v>
      </c>
      <c r="E17" s="4">
        <v>13.3</v>
      </c>
      <c r="F17" s="4">
        <v>14.95</v>
      </c>
      <c r="G17" s="4">
        <v>15.53</v>
      </c>
      <c r="H17" s="3"/>
      <c r="I17" s="4">
        <v>1.52</v>
      </c>
      <c r="J17" s="4">
        <v>1.25</v>
      </c>
      <c r="K17" s="4">
        <v>1.0</v>
      </c>
      <c r="L17" s="4">
        <v>0.5</v>
      </c>
    </row>
    <row r="18">
      <c r="A18" s="1" t="s">
        <v>37</v>
      </c>
      <c r="B18" s="3"/>
      <c r="C18" s="3"/>
      <c r="D18" s="5">
        <f t="shared" ref="D18:G18" si="7">AVERAGE(D13:D17)</f>
        <v>3.86</v>
      </c>
      <c r="E18" s="5">
        <f t="shared" si="7"/>
        <v>11.42</v>
      </c>
      <c r="F18" s="5">
        <f t="shared" si="7"/>
        <v>14.072</v>
      </c>
      <c r="G18" s="5">
        <f t="shared" si="7"/>
        <v>14.6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26</v>
      </c>
      <c r="B19" s="3"/>
      <c r="C19" s="3"/>
      <c r="D19" s="6">
        <f t="shared" ref="D19:G19" si="8">( ((D13-D18)^2) + ((D14-D18)^2) + ((D15-D18)^2) + ((D16-D18)^2) + ((D17-D18)^2) )/5</f>
        <v>0.48596</v>
      </c>
      <c r="E19" s="6">
        <f t="shared" si="8"/>
        <v>2.30324</v>
      </c>
      <c r="F19" s="6">
        <f t="shared" si="8"/>
        <v>0.795816</v>
      </c>
      <c r="G19" s="6">
        <f t="shared" si="8"/>
        <v>1.13652</v>
      </c>
      <c r="H19" s="1" t="s">
        <v>27</v>
      </c>
      <c r="I19" s="6">
        <f t="shared" ref="I19:L19" si="9">( (I13^2) + (I14^2) + (I15^2) + (I16^2) + (I17^2) ) / 5</f>
        <v>3.6799</v>
      </c>
      <c r="J19" s="6">
        <f t="shared" si="9"/>
        <v>1.99452</v>
      </c>
      <c r="K19" s="6">
        <f t="shared" si="9"/>
        <v>0.68492</v>
      </c>
      <c r="L19" s="6">
        <f t="shared" si="9"/>
        <v>0.23586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36</v>
      </c>
      <c r="D20" s="6">
        <f t="shared" ref="D20:G20" si="10">STDEV(D$13:D$16)</f>
        <v>0.5359726361</v>
      </c>
      <c r="E20" s="6">
        <f t="shared" si="10"/>
        <v>1.538202414</v>
      </c>
      <c r="F20" s="6">
        <f t="shared" si="10"/>
        <v>1.002575849</v>
      </c>
      <c r="G20" s="6">
        <f t="shared" si="10"/>
        <v>1.238476887</v>
      </c>
      <c r="H20" s="1" t="s">
        <v>28</v>
      </c>
      <c r="I20" s="6">
        <f t="shared" ref="I20:L20" si="11">D19+I19</f>
        <v>4.16586</v>
      </c>
      <c r="J20" s="6">
        <f t="shared" si="11"/>
        <v>4.29776</v>
      </c>
      <c r="K20" s="6">
        <f t="shared" si="11"/>
        <v>1.480736</v>
      </c>
      <c r="L20" s="6">
        <f t="shared" si="11"/>
        <v>1.37238</v>
      </c>
    </row>
    <row r="21">
      <c r="H21" s="1" t="s">
        <v>29</v>
      </c>
      <c r="I21" s="3">
        <f t="shared" ref="I21:L21" si="12">SQRT(I20)</f>
        <v>2.041043851</v>
      </c>
      <c r="J21" s="3">
        <f t="shared" si="12"/>
        <v>2.073103953</v>
      </c>
      <c r="K21" s="3">
        <f t="shared" si="12"/>
        <v>1.216854963</v>
      </c>
      <c r="L21" s="3">
        <f t="shared" si="12"/>
        <v>1.171486236</v>
      </c>
    </row>
    <row r="22">
      <c r="H22" s="3"/>
    </row>
    <row r="23">
      <c r="A23" s="12"/>
      <c r="H23" s="3"/>
    </row>
    <row r="24">
      <c r="H24" s="3"/>
    </row>
    <row r="25">
      <c r="H25" s="3"/>
    </row>
    <row r="26">
      <c r="H26" s="3"/>
    </row>
    <row r="27">
      <c r="H27" s="3"/>
    </row>
    <row r="28">
      <c r="H28" s="3"/>
    </row>
    <row r="29">
      <c r="H29" s="3"/>
    </row>
    <row r="30">
      <c r="H30" s="3"/>
    </row>
    <row r="31">
      <c r="H31" s="3"/>
    </row>
    <row r="32">
      <c r="H32" s="3"/>
    </row>
    <row r="33">
      <c r="H33" s="3"/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  <row r="43">
      <c r="H43" s="3"/>
    </row>
    <row r="44">
      <c r="H44" s="3"/>
    </row>
    <row r="45">
      <c r="H45" s="3"/>
    </row>
    <row r="46">
      <c r="H46" s="3"/>
    </row>
    <row r="47">
      <c r="H47" s="3"/>
    </row>
    <row r="48">
      <c r="H48" s="3"/>
    </row>
    <row r="49">
      <c r="H49" s="3"/>
    </row>
    <row r="50">
      <c r="H50" s="3"/>
    </row>
    <row r="51">
      <c r="H51" s="3"/>
    </row>
    <row r="52">
      <c r="H52" s="3"/>
    </row>
    <row r="53">
      <c r="H53" s="3"/>
    </row>
    <row r="54">
      <c r="H54" s="3"/>
    </row>
    <row r="55">
      <c r="H55" s="3"/>
    </row>
    <row r="56">
      <c r="H56" s="3"/>
    </row>
    <row r="57">
      <c r="H57" s="3"/>
    </row>
    <row r="58">
      <c r="H58" s="3"/>
    </row>
    <row r="59"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>
        <v>343.0</v>
      </c>
    </row>
    <row r="3">
      <c r="A3" s="4" t="s">
        <v>11</v>
      </c>
      <c r="B3" s="4">
        <v>281.0</v>
      </c>
    </row>
    <row r="4">
      <c r="A4" s="4" t="s">
        <v>11</v>
      </c>
      <c r="B4" s="4">
        <v>277.0</v>
      </c>
    </row>
    <row r="5">
      <c r="A5" s="1" t="s">
        <v>13</v>
      </c>
      <c r="B5" s="1">
        <f>AVERAGE(B2:B4)</f>
        <v>300.3333333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18</v>
      </c>
      <c r="B6" s="4">
        <v>252.0</v>
      </c>
    </row>
    <row r="7">
      <c r="A7" s="4" t="s">
        <v>18</v>
      </c>
      <c r="B7" s="4">
        <v>255.0</v>
      </c>
    </row>
    <row r="8">
      <c r="A8" s="4" t="s">
        <v>18</v>
      </c>
      <c r="B8" s="4">
        <v>251.0</v>
      </c>
    </row>
    <row r="9">
      <c r="A9" s="4" t="s">
        <v>18</v>
      </c>
      <c r="B9" s="4">
        <v>240.0</v>
      </c>
    </row>
    <row r="10">
      <c r="A10" s="4" t="s">
        <v>18</v>
      </c>
      <c r="B10" s="4">
        <v>240.0</v>
      </c>
    </row>
    <row r="11">
      <c r="A11" s="1" t="s">
        <v>19</v>
      </c>
      <c r="B11" s="1">
        <f>AVERAGE(B6:B10)</f>
        <v>247.6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24</v>
      </c>
      <c r="B12" s="4">
        <v>231.0</v>
      </c>
    </row>
    <row r="13">
      <c r="A13" s="4" t="s">
        <v>24</v>
      </c>
      <c r="B13" s="4">
        <v>230.0</v>
      </c>
    </row>
    <row r="14">
      <c r="A14" s="4" t="s">
        <v>24</v>
      </c>
      <c r="B14" s="4">
        <v>238.0</v>
      </c>
    </row>
    <row r="15">
      <c r="A15" s="4" t="s">
        <v>24</v>
      </c>
      <c r="B15" s="4">
        <v>229.0</v>
      </c>
    </row>
    <row r="16">
      <c r="A16" s="4" t="s">
        <v>24</v>
      </c>
      <c r="B16" s="4">
        <v>232.0</v>
      </c>
    </row>
    <row r="17">
      <c r="A17" s="1" t="s">
        <v>25</v>
      </c>
      <c r="B17" s="1">
        <f>AVERAGE(B12:B16)</f>
        <v>232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4"/>
      <c r="G1" s="14"/>
      <c r="H1" s="14"/>
      <c r="I1" s="13" t="s">
        <v>44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4">
        <f>I2*0.8</f>
        <v>31.2</v>
      </c>
      <c r="B2" s="4">
        <v>105.75</v>
      </c>
      <c r="C2" s="4">
        <v>24.0</v>
      </c>
      <c r="D2" s="6">
        <f>A2*B2*C2</f>
        <v>79185.6</v>
      </c>
      <c r="E2" s="6">
        <f>D2/1000</f>
        <v>79.1856</v>
      </c>
      <c r="I2" s="4">
        <v>39.0</v>
      </c>
    </row>
    <row r="5">
      <c r="E5" s="4" t="s">
        <v>45</v>
      </c>
    </row>
    <row r="6">
      <c r="D6" s="6">
        <f>4200/365</f>
        <v>11.50684932</v>
      </c>
      <c r="E6" s="6">
        <f>E2/D6</f>
        <v>6.881605714</v>
      </c>
    </row>
  </sheetData>
  <drawing r:id="rId1"/>
</worksheet>
</file>