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Estudos\Cursos\AHP\"/>
    </mc:Choice>
  </mc:AlternateContent>
  <bookViews>
    <workbookView xWindow="0" yWindow="0" windowWidth="6480" windowHeight="4650"/>
  </bookViews>
  <sheets>
    <sheet name="Capa" sheetId="11" r:id="rId1"/>
    <sheet name="Nivel 1" sheetId="1" r:id="rId2"/>
    <sheet name="Nível 2 - A" sheetId="3" r:id="rId3"/>
    <sheet name="Nível 2 - B" sheetId="2" r:id="rId4"/>
    <sheet name="Nível 3 - A" sheetId="4" r:id="rId5"/>
    <sheet name="Nível 3 - B" sheetId="5" r:id="rId6"/>
    <sheet name="Nível 3 - C" sheetId="6" r:id="rId7"/>
    <sheet name="Nível 4 - C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1" l="1"/>
  <c r="G16" i="11"/>
  <c r="F16" i="11"/>
  <c r="E16" i="11"/>
  <c r="D16" i="11"/>
  <c r="C16" i="11"/>
  <c r="E6" i="11"/>
  <c r="E5" i="11"/>
  <c r="I11" i="11"/>
  <c r="H11" i="11"/>
  <c r="G11" i="11"/>
  <c r="F11" i="11"/>
  <c r="E11" i="11"/>
  <c r="I10" i="11"/>
  <c r="H10" i="11"/>
  <c r="G10" i="11"/>
  <c r="F10" i="11"/>
  <c r="E10" i="11"/>
  <c r="C11" i="11"/>
  <c r="B11" i="11"/>
  <c r="A11" i="11"/>
  <c r="C10" i="11"/>
  <c r="B10" i="11"/>
  <c r="A10" i="11"/>
  <c r="A5" i="11"/>
  <c r="M17" i="2" l="1"/>
  <c r="C17" i="2"/>
  <c r="B39" i="7"/>
  <c r="L38" i="7"/>
  <c r="B38" i="7"/>
  <c r="L37" i="7"/>
  <c r="K37" i="7"/>
  <c r="J37" i="7"/>
  <c r="I37" i="7"/>
  <c r="F37" i="7"/>
  <c r="E37" i="7"/>
  <c r="B37" i="7"/>
  <c r="L36" i="7"/>
  <c r="K36" i="7"/>
  <c r="J36" i="7"/>
  <c r="F36" i="7"/>
  <c r="B36" i="7"/>
  <c r="L35" i="7"/>
  <c r="K35" i="7"/>
  <c r="J35" i="7"/>
  <c r="I35" i="7"/>
  <c r="B35" i="7"/>
  <c r="L34" i="7"/>
  <c r="K34" i="7"/>
  <c r="J34" i="7"/>
  <c r="I34" i="7"/>
  <c r="B34" i="7"/>
  <c r="L33" i="7"/>
  <c r="K33" i="7"/>
  <c r="J33" i="7"/>
  <c r="I33" i="7"/>
  <c r="B33" i="7"/>
  <c r="L32" i="7"/>
  <c r="K32" i="7"/>
  <c r="J32" i="7"/>
  <c r="I32" i="7"/>
  <c r="B32" i="7"/>
  <c r="L31" i="7"/>
  <c r="K31" i="7"/>
  <c r="J31" i="7"/>
  <c r="I31" i="7"/>
  <c r="B31" i="7"/>
  <c r="L30" i="7"/>
  <c r="K30" i="7"/>
  <c r="J30" i="7"/>
  <c r="I30" i="7"/>
  <c r="B30" i="7"/>
  <c r="K26" i="7"/>
  <c r="C26" i="7"/>
  <c r="M26" i="7" s="1"/>
  <c r="N26" i="7" s="1"/>
  <c r="B26" i="7"/>
  <c r="L25" i="7"/>
  <c r="D25" i="7"/>
  <c r="B25" i="7"/>
  <c r="L24" i="7"/>
  <c r="K24" i="7"/>
  <c r="J24" i="7"/>
  <c r="I24" i="7"/>
  <c r="F24" i="7"/>
  <c r="E24" i="7"/>
  <c r="B24" i="7"/>
  <c r="L23" i="7"/>
  <c r="K23" i="7"/>
  <c r="J23" i="7"/>
  <c r="F23" i="7"/>
  <c r="B23" i="7"/>
  <c r="L22" i="7"/>
  <c r="K22" i="7"/>
  <c r="J22" i="7"/>
  <c r="I22" i="7"/>
  <c r="B22" i="7"/>
  <c r="L21" i="7"/>
  <c r="K21" i="7"/>
  <c r="J21" i="7"/>
  <c r="I21" i="7"/>
  <c r="B21" i="7"/>
  <c r="L20" i="7"/>
  <c r="K20" i="7"/>
  <c r="J20" i="7"/>
  <c r="I20" i="7"/>
  <c r="B20" i="7"/>
  <c r="L19" i="7"/>
  <c r="K19" i="7"/>
  <c r="J19" i="7"/>
  <c r="I19" i="7"/>
  <c r="B19" i="7"/>
  <c r="L18" i="7"/>
  <c r="K18" i="7"/>
  <c r="J18" i="7"/>
  <c r="I18" i="7"/>
  <c r="B18" i="7"/>
  <c r="L17" i="7"/>
  <c r="K17" i="7"/>
  <c r="J17" i="7"/>
  <c r="I17" i="7"/>
  <c r="B17" i="7"/>
  <c r="L13" i="7"/>
  <c r="K13" i="7"/>
  <c r="J13" i="7"/>
  <c r="I13" i="7"/>
  <c r="E13" i="7"/>
  <c r="L12" i="7"/>
  <c r="L26" i="7" s="1"/>
  <c r="K12" i="7"/>
  <c r="K39" i="7" s="1"/>
  <c r="J12" i="7"/>
  <c r="J39" i="7" s="1"/>
  <c r="I12" i="7"/>
  <c r="I39" i="7" s="1"/>
  <c r="H12" i="7"/>
  <c r="H39" i="7" s="1"/>
  <c r="G12" i="7"/>
  <c r="G39" i="7" s="1"/>
  <c r="F12" i="7"/>
  <c r="F39" i="7" s="1"/>
  <c r="E12" i="7"/>
  <c r="E39" i="7" s="1"/>
  <c r="D12" i="7"/>
  <c r="D26" i="7" s="1"/>
  <c r="C12" i="7"/>
  <c r="C39" i="7" s="1"/>
  <c r="M39" i="7" s="1"/>
  <c r="N39" i="7" s="1"/>
  <c r="K11" i="7"/>
  <c r="K38" i="7" s="1"/>
  <c r="J11" i="7"/>
  <c r="J38" i="7" s="1"/>
  <c r="I11" i="7"/>
  <c r="I38" i="7" s="1"/>
  <c r="H11" i="7"/>
  <c r="H38" i="7" s="1"/>
  <c r="G11" i="7"/>
  <c r="G38" i="7" s="1"/>
  <c r="F11" i="7"/>
  <c r="F38" i="7" s="1"/>
  <c r="E11" i="7"/>
  <c r="E25" i="7" s="1"/>
  <c r="D11" i="7"/>
  <c r="D38" i="7" s="1"/>
  <c r="C11" i="7"/>
  <c r="C38" i="7" s="1"/>
  <c r="M38" i="7" s="1"/>
  <c r="N38" i="7" s="1"/>
  <c r="J10" i="7"/>
  <c r="I10" i="7"/>
  <c r="H10" i="7"/>
  <c r="G10" i="7"/>
  <c r="G37" i="7" s="1"/>
  <c r="F10" i="7"/>
  <c r="E10" i="7"/>
  <c r="D10" i="7"/>
  <c r="C10" i="7"/>
  <c r="C37" i="7" s="1"/>
  <c r="M37" i="7" s="1"/>
  <c r="N37" i="7" s="1"/>
  <c r="I9" i="7"/>
  <c r="I36" i="7" s="1"/>
  <c r="H9" i="7"/>
  <c r="H36" i="7" s="1"/>
  <c r="G9" i="7"/>
  <c r="F9" i="7"/>
  <c r="E9" i="7"/>
  <c r="E36" i="7" s="1"/>
  <c r="D9" i="7"/>
  <c r="D36" i="7" s="1"/>
  <c r="C9" i="7"/>
  <c r="H8" i="7"/>
  <c r="H13" i="7" s="1"/>
  <c r="G8" i="7"/>
  <c r="F8" i="7"/>
  <c r="E8" i="7"/>
  <c r="D8" i="7"/>
  <c r="C8" i="7"/>
  <c r="G7" i="7"/>
  <c r="F7" i="7"/>
  <c r="E7" i="7"/>
  <c r="D7" i="7"/>
  <c r="C7" i="7"/>
  <c r="F6" i="7"/>
  <c r="E6" i="7"/>
  <c r="D6" i="7"/>
  <c r="C6" i="7"/>
  <c r="E5" i="7"/>
  <c r="D5" i="7"/>
  <c r="C5" i="7"/>
  <c r="D4" i="7"/>
  <c r="C4" i="7"/>
  <c r="O2" i="7"/>
  <c r="O5" i="7" s="1"/>
  <c r="L2" i="7"/>
  <c r="L16" i="7" s="1"/>
  <c r="K2" i="7"/>
  <c r="K16" i="7" s="1"/>
  <c r="J2" i="7"/>
  <c r="J29" i="7" s="1"/>
  <c r="I2" i="7"/>
  <c r="I29" i="7" s="1"/>
  <c r="H2" i="7"/>
  <c r="H16" i="7" s="1"/>
  <c r="G2" i="7"/>
  <c r="G16" i="7" s="1"/>
  <c r="F2" i="7"/>
  <c r="F29" i="7" s="1"/>
  <c r="E2" i="7"/>
  <c r="E29" i="7" s="1"/>
  <c r="D2" i="7"/>
  <c r="D16" i="7" s="1"/>
  <c r="C2" i="7"/>
  <c r="C16" i="7" s="1"/>
  <c r="E21" i="7" l="1"/>
  <c r="E17" i="7"/>
  <c r="E18" i="7"/>
  <c r="C29" i="7"/>
  <c r="H20" i="7"/>
  <c r="H18" i="7"/>
  <c r="H19" i="7"/>
  <c r="H22" i="7"/>
  <c r="G29" i="7"/>
  <c r="C13" i="7"/>
  <c r="E22" i="7"/>
  <c r="C36" i="7"/>
  <c r="M36" i="7" s="1"/>
  <c r="N36" i="7" s="1"/>
  <c r="C23" i="7"/>
  <c r="M23" i="7" s="1"/>
  <c r="N23" i="7" s="1"/>
  <c r="G23" i="7"/>
  <c r="G36" i="7"/>
  <c r="D37" i="7"/>
  <c r="D24" i="7"/>
  <c r="H37" i="7"/>
  <c r="H24" i="7"/>
  <c r="H17" i="7"/>
  <c r="E20" i="7"/>
  <c r="H21" i="7"/>
  <c r="H25" i="7"/>
  <c r="G26" i="7"/>
  <c r="K29" i="7"/>
  <c r="D20" i="7"/>
  <c r="D13" i="7"/>
  <c r="D19" i="7" s="1"/>
  <c r="C21" i="7"/>
  <c r="G13" i="7"/>
  <c r="D18" i="7"/>
  <c r="I25" i="7"/>
  <c r="H26" i="7"/>
  <c r="D29" i="7"/>
  <c r="H29" i="7"/>
  <c r="L29" i="7"/>
  <c r="E38" i="7"/>
  <c r="D39" i="7"/>
  <c r="L39" i="7"/>
  <c r="E16" i="7"/>
  <c r="I16" i="7"/>
  <c r="D23" i="7"/>
  <c r="H23" i="7"/>
  <c r="C24" i="7"/>
  <c r="M24" i="7" s="1"/>
  <c r="N24" i="7" s="1"/>
  <c r="G24" i="7"/>
  <c r="F25" i="7"/>
  <c r="J25" i="7"/>
  <c r="E26" i="7"/>
  <c r="I26" i="7"/>
  <c r="F13" i="7"/>
  <c r="F16" i="7"/>
  <c r="J16" i="7"/>
  <c r="E19" i="7"/>
  <c r="F22" i="7"/>
  <c r="E23" i="7"/>
  <c r="I23" i="7"/>
  <c r="C25" i="7"/>
  <c r="M25" i="7" s="1"/>
  <c r="N25" i="7" s="1"/>
  <c r="G25" i="7"/>
  <c r="K25" i="7"/>
  <c r="F26" i="7"/>
  <c r="J26" i="7"/>
  <c r="L39" i="6"/>
  <c r="K39" i="6"/>
  <c r="H39" i="6"/>
  <c r="D39" i="6"/>
  <c r="C39" i="6"/>
  <c r="M39" i="6" s="1"/>
  <c r="N39" i="6" s="1"/>
  <c r="B39" i="6"/>
  <c r="L38" i="6"/>
  <c r="I38" i="6"/>
  <c r="H38" i="6"/>
  <c r="B38" i="6"/>
  <c r="L37" i="6"/>
  <c r="K37" i="6"/>
  <c r="G37" i="6"/>
  <c r="E37" i="6"/>
  <c r="C37" i="6"/>
  <c r="M37" i="6" s="1"/>
  <c r="N37" i="6" s="1"/>
  <c r="B37" i="6"/>
  <c r="L36" i="6"/>
  <c r="K36" i="6"/>
  <c r="J36" i="6"/>
  <c r="G36" i="6"/>
  <c r="F36" i="6"/>
  <c r="B36" i="6"/>
  <c r="L35" i="6"/>
  <c r="K35" i="6"/>
  <c r="J35" i="6"/>
  <c r="I35" i="6"/>
  <c r="B35" i="6"/>
  <c r="L34" i="6"/>
  <c r="K34" i="6"/>
  <c r="J34" i="6"/>
  <c r="I34" i="6"/>
  <c r="B34" i="6"/>
  <c r="L33" i="6"/>
  <c r="K33" i="6"/>
  <c r="J33" i="6"/>
  <c r="I33" i="6"/>
  <c r="B33" i="6"/>
  <c r="L32" i="6"/>
  <c r="K32" i="6"/>
  <c r="J32" i="6"/>
  <c r="I32" i="6"/>
  <c r="B32" i="6"/>
  <c r="L31" i="6"/>
  <c r="K31" i="6"/>
  <c r="J31" i="6"/>
  <c r="I31" i="6"/>
  <c r="B31" i="6"/>
  <c r="L30" i="6"/>
  <c r="K30" i="6"/>
  <c r="J30" i="6"/>
  <c r="I30" i="6"/>
  <c r="B30" i="6"/>
  <c r="L26" i="6"/>
  <c r="K26" i="6"/>
  <c r="D26" i="6"/>
  <c r="C26" i="6"/>
  <c r="M26" i="6" s="1"/>
  <c r="N26" i="6" s="1"/>
  <c r="B26" i="6"/>
  <c r="L25" i="6"/>
  <c r="I25" i="6"/>
  <c r="E25" i="6"/>
  <c r="D25" i="6"/>
  <c r="B25" i="6"/>
  <c r="M24" i="6"/>
  <c r="N24" i="6" s="1"/>
  <c r="L24" i="6"/>
  <c r="K24" i="6"/>
  <c r="I24" i="6"/>
  <c r="G24" i="6"/>
  <c r="C24" i="6"/>
  <c r="B24" i="6"/>
  <c r="L23" i="6"/>
  <c r="K23" i="6"/>
  <c r="J23" i="6"/>
  <c r="G23" i="6"/>
  <c r="F23" i="6"/>
  <c r="B23" i="6"/>
  <c r="L22" i="6"/>
  <c r="K22" i="6"/>
  <c r="J22" i="6"/>
  <c r="I22" i="6"/>
  <c r="H22" i="6"/>
  <c r="B22" i="6"/>
  <c r="L21" i="6"/>
  <c r="K21" i="6"/>
  <c r="J21" i="6"/>
  <c r="I21" i="6"/>
  <c r="H21" i="6"/>
  <c r="B21" i="6"/>
  <c r="L20" i="6"/>
  <c r="K20" i="6"/>
  <c r="J20" i="6"/>
  <c r="I20" i="6"/>
  <c r="B20" i="6"/>
  <c r="L19" i="6"/>
  <c r="K19" i="6"/>
  <c r="J19" i="6"/>
  <c r="I19" i="6"/>
  <c r="B19" i="6"/>
  <c r="L18" i="6"/>
  <c r="K18" i="6"/>
  <c r="J18" i="6"/>
  <c r="I18" i="6"/>
  <c r="H18" i="6"/>
  <c r="B18" i="6"/>
  <c r="L17" i="6"/>
  <c r="K17" i="6"/>
  <c r="J17" i="6"/>
  <c r="I17" i="6"/>
  <c r="H17" i="6"/>
  <c r="B17" i="6"/>
  <c r="I16" i="6"/>
  <c r="C16" i="6"/>
  <c r="L13" i="6"/>
  <c r="K13" i="6"/>
  <c r="J13" i="6"/>
  <c r="I13" i="6"/>
  <c r="L12" i="6"/>
  <c r="K12" i="6"/>
  <c r="J12" i="6"/>
  <c r="J39" i="6" s="1"/>
  <c r="I12" i="6"/>
  <c r="H12" i="6"/>
  <c r="H26" i="6" s="1"/>
  <c r="G12" i="6"/>
  <c r="G39" i="6" s="1"/>
  <c r="F12" i="6"/>
  <c r="F39" i="6" s="1"/>
  <c r="E12" i="6"/>
  <c r="D12" i="6"/>
  <c r="C12" i="6"/>
  <c r="K11" i="6"/>
  <c r="K38" i="6" s="1"/>
  <c r="J11" i="6"/>
  <c r="I11" i="6"/>
  <c r="H11" i="6"/>
  <c r="H25" i="6" s="1"/>
  <c r="G11" i="6"/>
  <c r="G38" i="6" s="1"/>
  <c r="F11" i="6"/>
  <c r="E11" i="6"/>
  <c r="E38" i="6" s="1"/>
  <c r="D11" i="6"/>
  <c r="D38" i="6" s="1"/>
  <c r="C11" i="6"/>
  <c r="C38" i="6" s="1"/>
  <c r="M38" i="6" s="1"/>
  <c r="N38" i="6" s="1"/>
  <c r="J10" i="6"/>
  <c r="I10" i="6"/>
  <c r="I37" i="6" s="1"/>
  <c r="H10" i="6"/>
  <c r="G10" i="6"/>
  <c r="F10" i="6"/>
  <c r="F37" i="6" s="1"/>
  <c r="E10" i="6"/>
  <c r="E24" i="6" s="1"/>
  <c r="D10" i="6"/>
  <c r="C10" i="6"/>
  <c r="I9" i="6"/>
  <c r="H9" i="6"/>
  <c r="G9" i="6"/>
  <c r="F9" i="6"/>
  <c r="E9" i="6"/>
  <c r="D9" i="6"/>
  <c r="C9" i="6"/>
  <c r="C36" i="6" s="1"/>
  <c r="M36" i="6" s="1"/>
  <c r="N36" i="6" s="1"/>
  <c r="H8" i="6"/>
  <c r="H13" i="6" s="1"/>
  <c r="H20" i="6" s="1"/>
  <c r="G8" i="6"/>
  <c r="F8" i="6"/>
  <c r="E8" i="6"/>
  <c r="D8" i="6"/>
  <c r="C8" i="6"/>
  <c r="G7" i="6"/>
  <c r="F7" i="6"/>
  <c r="E7" i="6"/>
  <c r="D7" i="6"/>
  <c r="C7" i="6"/>
  <c r="F6" i="6"/>
  <c r="E6" i="6"/>
  <c r="D6" i="6"/>
  <c r="C6" i="6"/>
  <c r="E5" i="6"/>
  <c r="D5" i="6"/>
  <c r="C5" i="6"/>
  <c r="D4" i="6"/>
  <c r="C4" i="6"/>
  <c r="O2" i="6"/>
  <c r="O5" i="6" s="1"/>
  <c r="L2" i="6"/>
  <c r="L29" i="6" s="1"/>
  <c r="K2" i="6"/>
  <c r="J2" i="6"/>
  <c r="J29" i="6" s="1"/>
  <c r="I2" i="6"/>
  <c r="I29" i="6" s="1"/>
  <c r="H2" i="6"/>
  <c r="H29" i="6" s="1"/>
  <c r="G2" i="6"/>
  <c r="G16" i="6" s="1"/>
  <c r="F2" i="6"/>
  <c r="F29" i="6" s="1"/>
  <c r="E2" i="6"/>
  <c r="E29" i="6" s="1"/>
  <c r="D2" i="6"/>
  <c r="D29" i="6" s="1"/>
  <c r="C2" i="6"/>
  <c r="C29" i="6" s="1"/>
  <c r="B39" i="5"/>
  <c r="L38" i="5"/>
  <c r="B38" i="5"/>
  <c r="L37" i="5"/>
  <c r="K37" i="5"/>
  <c r="J37" i="5"/>
  <c r="I37" i="5"/>
  <c r="F37" i="5"/>
  <c r="E37" i="5"/>
  <c r="B37" i="5"/>
  <c r="L36" i="5"/>
  <c r="K36" i="5"/>
  <c r="J36" i="5"/>
  <c r="F36" i="5"/>
  <c r="B36" i="5"/>
  <c r="L35" i="5"/>
  <c r="K35" i="5"/>
  <c r="J35" i="5"/>
  <c r="I35" i="5"/>
  <c r="B35" i="5"/>
  <c r="L34" i="5"/>
  <c r="K34" i="5"/>
  <c r="J34" i="5"/>
  <c r="I34" i="5"/>
  <c r="B34" i="5"/>
  <c r="L33" i="5"/>
  <c r="K33" i="5"/>
  <c r="J33" i="5"/>
  <c r="I33" i="5"/>
  <c r="B33" i="5"/>
  <c r="L32" i="5"/>
  <c r="K32" i="5"/>
  <c r="J32" i="5"/>
  <c r="I32" i="5"/>
  <c r="B32" i="5"/>
  <c r="L31" i="5"/>
  <c r="K31" i="5"/>
  <c r="J31" i="5"/>
  <c r="I31" i="5"/>
  <c r="B31" i="5"/>
  <c r="L30" i="5"/>
  <c r="K30" i="5"/>
  <c r="J30" i="5"/>
  <c r="I30" i="5"/>
  <c r="B30" i="5"/>
  <c r="K26" i="5"/>
  <c r="B26" i="5"/>
  <c r="L25" i="5"/>
  <c r="B25" i="5"/>
  <c r="L24" i="5"/>
  <c r="K24" i="5"/>
  <c r="J24" i="5"/>
  <c r="I24" i="5"/>
  <c r="F24" i="5"/>
  <c r="E24" i="5"/>
  <c r="B24" i="5"/>
  <c r="L23" i="5"/>
  <c r="K23" i="5"/>
  <c r="J23" i="5"/>
  <c r="F23" i="5"/>
  <c r="B23" i="5"/>
  <c r="L22" i="5"/>
  <c r="K22" i="5"/>
  <c r="J22" i="5"/>
  <c r="I22" i="5"/>
  <c r="B22" i="5"/>
  <c r="L21" i="5"/>
  <c r="K21" i="5"/>
  <c r="J21" i="5"/>
  <c r="I21" i="5"/>
  <c r="B21" i="5"/>
  <c r="L20" i="5"/>
  <c r="K20" i="5"/>
  <c r="J20" i="5"/>
  <c r="I20" i="5"/>
  <c r="B20" i="5"/>
  <c r="L19" i="5"/>
  <c r="K19" i="5"/>
  <c r="J19" i="5"/>
  <c r="I19" i="5"/>
  <c r="B19" i="5"/>
  <c r="L18" i="5"/>
  <c r="K18" i="5"/>
  <c r="J18" i="5"/>
  <c r="I18" i="5"/>
  <c r="B18" i="5"/>
  <c r="L17" i="5"/>
  <c r="K17" i="5"/>
  <c r="J17" i="5"/>
  <c r="I17" i="5"/>
  <c r="B17" i="5"/>
  <c r="L13" i="5"/>
  <c r="K13" i="5"/>
  <c r="J13" i="5"/>
  <c r="I13" i="5"/>
  <c r="E13" i="5"/>
  <c r="L12" i="5"/>
  <c r="L26" i="5" s="1"/>
  <c r="K12" i="5"/>
  <c r="K39" i="5" s="1"/>
  <c r="J12" i="5"/>
  <c r="J39" i="5" s="1"/>
  <c r="I12" i="5"/>
  <c r="I39" i="5" s="1"/>
  <c r="H12" i="5"/>
  <c r="H39" i="5" s="1"/>
  <c r="G12" i="5"/>
  <c r="G39" i="5" s="1"/>
  <c r="F12" i="5"/>
  <c r="F39" i="5" s="1"/>
  <c r="E12" i="5"/>
  <c r="E39" i="5" s="1"/>
  <c r="D12" i="5"/>
  <c r="D26" i="5" s="1"/>
  <c r="C12" i="5"/>
  <c r="C39" i="5" s="1"/>
  <c r="M39" i="5" s="1"/>
  <c r="N39" i="5" s="1"/>
  <c r="K11" i="5"/>
  <c r="K38" i="5" s="1"/>
  <c r="J11" i="5"/>
  <c r="J38" i="5" s="1"/>
  <c r="I11" i="5"/>
  <c r="I25" i="5" s="1"/>
  <c r="H11" i="5"/>
  <c r="H38" i="5" s="1"/>
  <c r="G11" i="5"/>
  <c r="G38" i="5" s="1"/>
  <c r="F11" i="5"/>
  <c r="F38" i="5" s="1"/>
  <c r="E11" i="5"/>
  <c r="E38" i="5" s="1"/>
  <c r="D11" i="5"/>
  <c r="D38" i="5" s="1"/>
  <c r="C11" i="5"/>
  <c r="C38" i="5" s="1"/>
  <c r="M38" i="5" s="1"/>
  <c r="N38" i="5" s="1"/>
  <c r="J10" i="5"/>
  <c r="I10" i="5"/>
  <c r="H10" i="5"/>
  <c r="G10" i="5"/>
  <c r="G37" i="5" s="1"/>
  <c r="F10" i="5"/>
  <c r="E10" i="5"/>
  <c r="D10" i="5"/>
  <c r="C10" i="5"/>
  <c r="C37" i="5" s="1"/>
  <c r="M37" i="5" s="1"/>
  <c r="N37" i="5" s="1"/>
  <c r="I9" i="5"/>
  <c r="I36" i="5" s="1"/>
  <c r="H9" i="5"/>
  <c r="H36" i="5" s="1"/>
  <c r="G9" i="5"/>
  <c r="F9" i="5"/>
  <c r="E9" i="5"/>
  <c r="E36" i="5" s="1"/>
  <c r="D9" i="5"/>
  <c r="D36" i="5" s="1"/>
  <c r="C9" i="5"/>
  <c r="H8" i="5"/>
  <c r="G8" i="5"/>
  <c r="F8" i="5"/>
  <c r="E8" i="5"/>
  <c r="D8" i="5"/>
  <c r="C8" i="5"/>
  <c r="G7" i="5"/>
  <c r="F7" i="5"/>
  <c r="E7" i="5"/>
  <c r="D7" i="5"/>
  <c r="C7" i="5"/>
  <c r="F6" i="5"/>
  <c r="E6" i="5"/>
  <c r="D6" i="5"/>
  <c r="C6" i="5"/>
  <c r="E5" i="5"/>
  <c r="D5" i="5"/>
  <c r="C5" i="5"/>
  <c r="D4" i="5"/>
  <c r="D13" i="5" s="1"/>
  <c r="D22" i="5" s="1"/>
  <c r="C4" i="5"/>
  <c r="O2" i="5"/>
  <c r="O5" i="5" s="1"/>
  <c r="L2" i="5"/>
  <c r="L29" i="5" s="1"/>
  <c r="K2" i="5"/>
  <c r="K29" i="5" s="1"/>
  <c r="J2" i="5"/>
  <c r="J29" i="5" s="1"/>
  <c r="I2" i="5"/>
  <c r="I29" i="5" s="1"/>
  <c r="H2" i="5"/>
  <c r="H29" i="5" s="1"/>
  <c r="G2" i="5"/>
  <c r="G16" i="5" s="1"/>
  <c r="F2" i="5"/>
  <c r="F29" i="5" s="1"/>
  <c r="E2" i="5"/>
  <c r="E29" i="5" s="1"/>
  <c r="D2" i="5"/>
  <c r="D29" i="5" s="1"/>
  <c r="C2" i="5"/>
  <c r="C29" i="5" s="1"/>
  <c r="B17" i="4"/>
  <c r="B39" i="4"/>
  <c r="L38" i="4"/>
  <c r="B38" i="4"/>
  <c r="L37" i="4"/>
  <c r="K37" i="4"/>
  <c r="I37" i="4"/>
  <c r="G37" i="4"/>
  <c r="E37" i="4"/>
  <c r="C37" i="4"/>
  <c r="M37" i="4" s="1"/>
  <c r="N37" i="4" s="1"/>
  <c r="B37" i="4"/>
  <c r="L36" i="4"/>
  <c r="K36" i="4"/>
  <c r="J36" i="4"/>
  <c r="H36" i="4"/>
  <c r="F36" i="4"/>
  <c r="D36" i="4"/>
  <c r="B36" i="4"/>
  <c r="L35" i="4"/>
  <c r="K35" i="4"/>
  <c r="J35" i="4"/>
  <c r="I35" i="4"/>
  <c r="B35" i="4"/>
  <c r="L34" i="4"/>
  <c r="K34" i="4"/>
  <c r="J34" i="4"/>
  <c r="I34" i="4"/>
  <c r="B34" i="4"/>
  <c r="L33" i="4"/>
  <c r="K33" i="4"/>
  <c r="J33" i="4"/>
  <c r="I33" i="4"/>
  <c r="B33" i="4"/>
  <c r="L32" i="4"/>
  <c r="K32" i="4"/>
  <c r="J32" i="4"/>
  <c r="I32" i="4"/>
  <c r="B32" i="4"/>
  <c r="L31" i="4"/>
  <c r="K31" i="4"/>
  <c r="J31" i="4"/>
  <c r="I31" i="4"/>
  <c r="B31" i="4"/>
  <c r="L30" i="4"/>
  <c r="K30" i="4"/>
  <c r="J30" i="4"/>
  <c r="I30" i="4"/>
  <c r="B30" i="4"/>
  <c r="E26" i="4"/>
  <c r="B26" i="4"/>
  <c r="L25" i="4"/>
  <c r="J25" i="4"/>
  <c r="B25" i="4"/>
  <c r="L24" i="4"/>
  <c r="K24" i="4"/>
  <c r="I24" i="4"/>
  <c r="G24" i="4"/>
  <c r="E24" i="4"/>
  <c r="C24" i="4"/>
  <c r="M24" i="4" s="1"/>
  <c r="N24" i="4" s="1"/>
  <c r="B24" i="4"/>
  <c r="L23" i="4"/>
  <c r="K23" i="4"/>
  <c r="J23" i="4"/>
  <c r="H23" i="4"/>
  <c r="F23" i="4"/>
  <c r="D23" i="4"/>
  <c r="B23" i="4"/>
  <c r="L22" i="4"/>
  <c r="K22" i="4"/>
  <c r="J22" i="4"/>
  <c r="I22" i="4"/>
  <c r="B22" i="4"/>
  <c r="L21" i="4"/>
  <c r="K21" i="4"/>
  <c r="J21" i="4"/>
  <c r="I21" i="4"/>
  <c r="B21" i="4"/>
  <c r="L20" i="4"/>
  <c r="K20" i="4"/>
  <c r="J20" i="4"/>
  <c r="I20" i="4"/>
  <c r="B20" i="4"/>
  <c r="L19" i="4"/>
  <c r="K19" i="4"/>
  <c r="J19" i="4"/>
  <c r="I19" i="4"/>
  <c r="B19" i="4"/>
  <c r="L18" i="4"/>
  <c r="K18" i="4"/>
  <c r="J18" i="4"/>
  <c r="I18" i="4"/>
  <c r="B18" i="4"/>
  <c r="L17" i="4"/>
  <c r="K17" i="4"/>
  <c r="J17" i="4"/>
  <c r="I17" i="4"/>
  <c r="L13" i="4"/>
  <c r="K13" i="4"/>
  <c r="J13" i="4"/>
  <c r="I13" i="4"/>
  <c r="H13" i="4"/>
  <c r="H17" i="4" s="1"/>
  <c r="L12" i="4"/>
  <c r="L39" i="4" s="1"/>
  <c r="K12" i="4"/>
  <c r="J12" i="4"/>
  <c r="J39" i="4" s="1"/>
  <c r="I12" i="4"/>
  <c r="I39" i="4" s="1"/>
  <c r="H12" i="4"/>
  <c r="H39" i="4" s="1"/>
  <c r="G12" i="4"/>
  <c r="F12" i="4"/>
  <c r="F39" i="4" s="1"/>
  <c r="E12" i="4"/>
  <c r="E39" i="4" s="1"/>
  <c r="D12" i="4"/>
  <c r="D39" i="4" s="1"/>
  <c r="C12" i="4"/>
  <c r="K11" i="4"/>
  <c r="K38" i="4" s="1"/>
  <c r="J11" i="4"/>
  <c r="J38" i="4" s="1"/>
  <c r="I11" i="4"/>
  <c r="I38" i="4" s="1"/>
  <c r="H11" i="4"/>
  <c r="G11" i="4"/>
  <c r="G38" i="4" s="1"/>
  <c r="F11" i="4"/>
  <c r="F38" i="4" s="1"/>
  <c r="E11" i="4"/>
  <c r="E38" i="4" s="1"/>
  <c r="D11" i="4"/>
  <c r="C11" i="4"/>
  <c r="C38" i="4" s="1"/>
  <c r="M38" i="4" s="1"/>
  <c r="N38" i="4" s="1"/>
  <c r="J10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H8" i="4"/>
  <c r="G8" i="4"/>
  <c r="F8" i="4"/>
  <c r="E8" i="4"/>
  <c r="D8" i="4"/>
  <c r="C8" i="4"/>
  <c r="G7" i="4"/>
  <c r="F7" i="4"/>
  <c r="E7" i="4"/>
  <c r="D7" i="4"/>
  <c r="C7" i="4"/>
  <c r="F6" i="4"/>
  <c r="E6" i="4"/>
  <c r="D6" i="4"/>
  <c r="C6" i="4"/>
  <c r="E5" i="4"/>
  <c r="D5" i="4"/>
  <c r="D13" i="4" s="1"/>
  <c r="D21" i="4" s="1"/>
  <c r="C5" i="4"/>
  <c r="D4" i="4"/>
  <c r="C4" i="4"/>
  <c r="O2" i="4"/>
  <c r="O5" i="4" s="1"/>
  <c r="L2" i="4"/>
  <c r="L29" i="4" s="1"/>
  <c r="K2" i="4"/>
  <c r="K29" i="4" s="1"/>
  <c r="J2" i="4"/>
  <c r="J29" i="4" s="1"/>
  <c r="I2" i="4"/>
  <c r="I16" i="4" s="1"/>
  <c r="H2" i="4"/>
  <c r="H29" i="4" s="1"/>
  <c r="G2" i="4"/>
  <c r="G29" i="4" s="1"/>
  <c r="F2" i="4"/>
  <c r="F29" i="4" s="1"/>
  <c r="E2" i="4"/>
  <c r="E29" i="4" s="1"/>
  <c r="D2" i="4"/>
  <c r="D29" i="4" s="1"/>
  <c r="C2" i="4"/>
  <c r="C29" i="4" s="1"/>
  <c r="B19" i="2"/>
  <c r="B20" i="2"/>
  <c r="B39" i="2"/>
  <c r="L38" i="2"/>
  <c r="E38" i="2"/>
  <c r="B38" i="2"/>
  <c r="L37" i="2"/>
  <c r="K37" i="2"/>
  <c r="J37" i="2"/>
  <c r="I37" i="2"/>
  <c r="G37" i="2"/>
  <c r="F37" i="2"/>
  <c r="C37" i="2"/>
  <c r="M37" i="2" s="1"/>
  <c r="N37" i="2" s="1"/>
  <c r="B37" i="2"/>
  <c r="L36" i="2"/>
  <c r="K36" i="2"/>
  <c r="J36" i="2"/>
  <c r="F36" i="2"/>
  <c r="B36" i="2"/>
  <c r="L35" i="2"/>
  <c r="K35" i="2"/>
  <c r="J35" i="2"/>
  <c r="I35" i="2"/>
  <c r="H35" i="2"/>
  <c r="G35" i="2"/>
  <c r="D35" i="2"/>
  <c r="C35" i="2"/>
  <c r="M35" i="2" s="1"/>
  <c r="N35" i="2" s="1"/>
  <c r="B35" i="2"/>
  <c r="L34" i="2"/>
  <c r="K34" i="2"/>
  <c r="J34" i="2"/>
  <c r="I34" i="2"/>
  <c r="H34" i="2"/>
  <c r="B34" i="2"/>
  <c r="L33" i="2"/>
  <c r="K33" i="2"/>
  <c r="J33" i="2"/>
  <c r="I33" i="2"/>
  <c r="H33" i="2"/>
  <c r="B33" i="2"/>
  <c r="L32" i="2"/>
  <c r="K32" i="2"/>
  <c r="J32" i="2"/>
  <c r="I32" i="2"/>
  <c r="H32" i="2"/>
  <c r="B32" i="2"/>
  <c r="L31" i="2"/>
  <c r="K31" i="2"/>
  <c r="J31" i="2"/>
  <c r="I31" i="2"/>
  <c r="H31" i="2"/>
  <c r="B31" i="2"/>
  <c r="L30" i="2"/>
  <c r="K30" i="2"/>
  <c r="J30" i="2"/>
  <c r="I30" i="2"/>
  <c r="H30" i="2"/>
  <c r="B30" i="2"/>
  <c r="L29" i="2"/>
  <c r="H26" i="2"/>
  <c r="B26" i="2"/>
  <c r="L25" i="2"/>
  <c r="B25" i="2"/>
  <c r="L24" i="2"/>
  <c r="K24" i="2"/>
  <c r="J24" i="2"/>
  <c r="G24" i="2"/>
  <c r="F24" i="2"/>
  <c r="E24" i="2"/>
  <c r="C24" i="2"/>
  <c r="M24" i="2" s="1"/>
  <c r="N24" i="2" s="1"/>
  <c r="B24" i="2"/>
  <c r="L23" i="2"/>
  <c r="K23" i="2"/>
  <c r="J23" i="2"/>
  <c r="F23" i="2"/>
  <c r="B23" i="2"/>
  <c r="L22" i="2"/>
  <c r="K22" i="2"/>
  <c r="J22" i="2"/>
  <c r="I22" i="2"/>
  <c r="H22" i="2"/>
  <c r="G22" i="2"/>
  <c r="D22" i="2"/>
  <c r="C22" i="2"/>
  <c r="M22" i="2" s="1"/>
  <c r="N22" i="2" s="1"/>
  <c r="B22" i="2"/>
  <c r="L21" i="2"/>
  <c r="K21" i="2"/>
  <c r="J21" i="2"/>
  <c r="I21" i="2"/>
  <c r="H21" i="2"/>
  <c r="B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B18" i="2"/>
  <c r="L17" i="2"/>
  <c r="K17" i="2"/>
  <c r="J17" i="2"/>
  <c r="I17" i="2"/>
  <c r="H17" i="2"/>
  <c r="B17" i="2"/>
  <c r="L13" i="2"/>
  <c r="K13" i="2"/>
  <c r="J13" i="2"/>
  <c r="I13" i="2"/>
  <c r="H13" i="2"/>
  <c r="L12" i="2"/>
  <c r="L39" i="2" s="1"/>
  <c r="K12" i="2"/>
  <c r="K39" i="2" s="1"/>
  <c r="J12" i="2"/>
  <c r="J39" i="2" s="1"/>
  <c r="I12" i="2"/>
  <c r="I39" i="2" s="1"/>
  <c r="H12" i="2"/>
  <c r="H39" i="2" s="1"/>
  <c r="G12" i="2"/>
  <c r="G26" i="2" s="1"/>
  <c r="F12" i="2"/>
  <c r="F39" i="2" s="1"/>
  <c r="E12" i="2"/>
  <c r="E39" i="2" s="1"/>
  <c r="D12" i="2"/>
  <c r="D39" i="2" s="1"/>
  <c r="C12" i="2"/>
  <c r="C39" i="2" s="1"/>
  <c r="M39" i="2" s="1"/>
  <c r="N39" i="2" s="1"/>
  <c r="K11" i="2"/>
  <c r="K38" i="2" s="1"/>
  <c r="J11" i="2"/>
  <c r="J38" i="2" s="1"/>
  <c r="I11" i="2"/>
  <c r="I38" i="2" s="1"/>
  <c r="H11" i="2"/>
  <c r="H38" i="2" s="1"/>
  <c r="G11" i="2"/>
  <c r="G38" i="2" s="1"/>
  <c r="F11" i="2"/>
  <c r="F38" i="2" s="1"/>
  <c r="E11" i="2"/>
  <c r="E25" i="2" s="1"/>
  <c r="D11" i="2"/>
  <c r="D38" i="2" s="1"/>
  <c r="C11" i="2"/>
  <c r="C38" i="2" s="1"/>
  <c r="M38" i="2" s="1"/>
  <c r="N38" i="2" s="1"/>
  <c r="J10" i="2"/>
  <c r="I10" i="2"/>
  <c r="I24" i="2" s="1"/>
  <c r="H10" i="2"/>
  <c r="G10" i="2"/>
  <c r="F10" i="2"/>
  <c r="E10" i="2"/>
  <c r="E37" i="2" s="1"/>
  <c r="D10" i="2"/>
  <c r="C10" i="2"/>
  <c r="I9" i="2"/>
  <c r="I36" i="2" s="1"/>
  <c r="H9" i="2"/>
  <c r="G9" i="2"/>
  <c r="G36" i="2" s="1"/>
  <c r="F9" i="2"/>
  <c r="E9" i="2"/>
  <c r="E36" i="2" s="1"/>
  <c r="D9" i="2"/>
  <c r="C9" i="2"/>
  <c r="C23" i="2" s="1"/>
  <c r="M23" i="2" s="1"/>
  <c r="N23" i="2" s="1"/>
  <c r="H8" i="2"/>
  <c r="G8" i="2"/>
  <c r="F8" i="2"/>
  <c r="E8" i="2"/>
  <c r="D8" i="2"/>
  <c r="C8" i="2"/>
  <c r="G7" i="2"/>
  <c r="G13" i="2" s="1"/>
  <c r="G17" i="2" s="1"/>
  <c r="F7" i="2"/>
  <c r="E7" i="2"/>
  <c r="D7" i="2"/>
  <c r="C7" i="2"/>
  <c r="F6" i="2"/>
  <c r="F13" i="2" s="1"/>
  <c r="F20" i="2" s="1"/>
  <c r="E6" i="2"/>
  <c r="D6" i="2"/>
  <c r="C6" i="2"/>
  <c r="E5" i="2"/>
  <c r="D5" i="2"/>
  <c r="C5" i="2"/>
  <c r="D4" i="2"/>
  <c r="C4" i="2"/>
  <c r="O2" i="2"/>
  <c r="L2" i="2"/>
  <c r="L16" i="2" s="1"/>
  <c r="K2" i="2"/>
  <c r="K29" i="2" s="1"/>
  <c r="J2" i="2"/>
  <c r="J29" i="2" s="1"/>
  <c r="I2" i="2"/>
  <c r="I29" i="2" s="1"/>
  <c r="H2" i="2"/>
  <c r="H29" i="2" s="1"/>
  <c r="G2" i="2"/>
  <c r="G29" i="2" s="1"/>
  <c r="F2" i="2"/>
  <c r="F29" i="2" s="1"/>
  <c r="E2" i="2"/>
  <c r="E29" i="2" s="1"/>
  <c r="D2" i="2"/>
  <c r="D16" i="2" s="1"/>
  <c r="C2" i="2"/>
  <c r="C29" i="2" s="1"/>
  <c r="B39" i="3"/>
  <c r="L38" i="3"/>
  <c r="C38" i="3"/>
  <c r="M38" i="3" s="1"/>
  <c r="N38" i="3" s="1"/>
  <c r="B38" i="3"/>
  <c r="L37" i="3"/>
  <c r="K37" i="3"/>
  <c r="I37" i="3"/>
  <c r="H37" i="3"/>
  <c r="E37" i="3"/>
  <c r="D37" i="3"/>
  <c r="B37" i="3"/>
  <c r="L36" i="3"/>
  <c r="K36" i="3"/>
  <c r="J36" i="3"/>
  <c r="H36" i="3"/>
  <c r="D36" i="3"/>
  <c r="B36" i="3"/>
  <c r="L35" i="3"/>
  <c r="K35" i="3"/>
  <c r="J35" i="3"/>
  <c r="I35" i="3"/>
  <c r="F35" i="3"/>
  <c r="E35" i="3"/>
  <c r="B35" i="3"/>
  <c r="L34" i="3"/>
  <c r="K34" i="3"/>
  <c r="J34" i="3"/>
  <c r="I34" i="3"/>
  <c r="H34" i="3"/>
  <c r="G34" i="3"/>
  <c r="F34" i="3"/>
  <c r="D34" i="3"/>
  <c r="C34" i="3"/>
  <c r="M34" i="3" s="1"/>
  <c r="N34" i="3" s="1"/>
  <c r="B34" i="3"/>
  <c r="L33" i="3"/>
  <c r="K33" i="3"/>
  <c r="J33" i="3"/>
  <c r="I33" i="3"/>
  <c r="H33" i="3"/>
  <c r="G33" i="3"/>
  <c r="E33" i="3"/>
  <c r="D33" i="3"/>
  <c r="C33" i="3"/>
  <c r="M33" i="3" s="1"/>
  <c r="N33" i="3" s="1"/>
  <c r="B33" i="3"/>
  <c r="L32" i="3"/>
  <c r="K32" i="3"/>
  <c r="J32" i="3"/>
  <c r="I32" i="3"/>
  <c r="H32" i="3"/>
  <c r="G32" i="3"/>
  <c r="F32" i="3"/>
  <c r="B32" i="3"/>
  <c r="L31" i="3"/>
  <c r="K31" i="3"/>
  <c r="J31" i="3"/>
  <c r="I31" i="3"/>
  <c r="H31" i="3"/>
  <c r="G31" i="3"/>
  <c r="F31" i="3"/>
  <c r="B31" i="3"/>
  <c r="L30" i="3"/>
  <c r="K30" i="3"/>
  <c r="J30" i="3"/>
  <c r="I30" i="3"/>
  <c r="H30" i="3"/>
  <c r="G30" i="3"/>
  <c r="F30" i="3"/>
  <c r="B30" i="3"/>
  <c r="J29" i="3"/>
  <c r="I29" i="3"/>
  <c r="B26" i="3"/>
  <c r="L25" i="3"/>
  <c r="K25" i="3"/>
  <c r="C25" i="3"/>
  <c r="M25" i="3" s="1"/>
  <c r="N25" i="3" s="1"/>
  <c r="B25" i="3"/>
  <c r="L24" i="3"/>
  <c r="K24" i="3"/>
  <c r="I24" i="3"/>
  <c r="H24" i="3"/>
  <c r="E24" i="3"/>
  <c r="D24" i="3"/>
  <c r="B24" i="3"/>
  <c r="L23" i="3"/>
  <c r="K23" i="3"/>
  <c r="J23" i="3"/>
  <c r="H23" i="3"/>
  <c r="D23" i="3"/>
  <c r="B23" i="3"/>
  <c r="L22" i="3"/>
  <c r="K22" i="3"/>
  <c r="J22" i="3"/>
  <c r="I22" i="3"/>
  <c r="F22" i="3"/>
  <c r="E22" i="3"/>
  <c r="B22" i="3"/>
  <c r="L21" i="3"/>
  <c r="K21" i="3"/>
  <c r="J21" i="3"/>
  <c r="I21" i="3"/>
  <c r="H21" i="3"/>
  <c r="G21" i="3"/>
  <c r="F21" i="3"/>
  <c r="D21" i="3"/>
  <c r="C21" i="3"/>
  <c r="M21" i="3" s="1"/>
  <c r="N21" i="3" s="1"/>
  <c r="B21" i="3"/>
  <c r="L20" i="3"/>
  <c r="K20" i="3"/>
  <c r="J20" i="3"/>
  <c r="I20" i="3"/>
  <c r="H20" i="3"/>
  <c r="G20" i="3"/>
  <c r="E20" i="3"/>
  <c r="D20" i="3"/>
  <c r="C20" i="3"/>
  <c r="M20" i="3" s="1"/>
  <c r="N20" i="3" s="1"/>
  <c r="B20" i="3"/>
  <c r="L19" i="3"/>
  <c r="K19" i="3"/>
  <c r="J19" i="3"/>
  <c r="I19" i="3"/>
  <c r="H19" i="3"/>
  <c r="G19" i="3"/>
  <c r="F19" i="3"/>
  <c r="B19" i="3"/>
  <c r="L18" i="3"/>
  <c r="K18" i="3"/>
  <c r="J18" i="3"/>
  <c r="I18" i="3"/>
  <c r="H18" i="3"/>
  <c r="G18" i="3"/>
  <c r="F18" i="3"/>
  <c r="B18" i="3"/>
  <c r="L17" i="3"/>
  <c r="K17" i="3"/>
  <c r="J17" i="3"/>
  <c r="I17" i="3"/>
  <c r="H17" i="3"/>
  <c r="G17" i="3"/>
  <c r="F17" i="3"/>
  <c r="B17" i="3"/>
  <c r="J16" i="3"/>
  <c r="I16" i="3"/>
  <c r="L13" i="3"/>
  <c r="K13" i="3"/>
  <c r="J13" i="3"/>
  <c r="I13" i="3"/>
  <c r="H13" i="3"/>
  <c r="G13" i="3"/>
  <c r="F13" i="3"/>
  <c r="L12" i="3"/>
  <c r="L39" i="3" s="1"/>
  <c r="K12" i="3"/>
  <c r="K39" i="3" s="1"/>
  <c r="J12" i="3"/>
  <c r="J39" i="3" s="1"/>
  <c r="I12" i="3"/>
  <c r="I26" i="3" s="1"/>
  <c r="H12" i="3"/>
  <c r="H39" i="3" s="1"/>
  <c r="G12" i="3"/>
  <c r="G39" i="3" s="1"/>
  <c r="F12" i="3"/>
  <c r="F39" i="3" s="1"/>
  <c r="E12" i="3"/>
  <c r="E39" i="3" s="1"/>
  <c r="D12" i="3"/>
  <c r="D39" i="3" s="1"/>
  <c r="C12" i="3"/>
  <c r="C39" i="3" s="1"/>
  <c r="M39" i="3" s="1"/>
  <c r="N39" i="3" s="1"/>
  <c r="K11" i="3"/>
  <c r="K38" i="3" s="1"/>
  <c r="J11" i="3"/>
  <c r="J38" i="3" s="1"/>
  <c r="I11" i="3"/>
  <c r="I38" i="3" s="1"/>
  <c r="H11" i="3"/>
  <c r="H38" i="3" s="1"/>
  <c r="G11" i="3"/>
  <c r="G38" i="3" s="1"/>
  <c r="F11" i="3"/>
  <c r="F38" i="3" s="1"/>
  <c r="E11" i="3"/>
  <c r="E38" i="3" s="1"/>
  <c r="D11" i="3"/>
  <c r="D38" i="3" s="1"/>
  <c r="C11" i="3"/>
  <c r="J10" i="3"/>
  <c r="I10" i="3"/>
  <c r="H10" i="3"/>
  <c r="G10" i="3"/>
  <c r="G37" i="3" s="1"/>
  <c r="F10" i="3"/>
  <c r="E10" i="3"/>
  <c r="D10" i="3"/>
  <c r="C10" i="3"/>
  <c r="C37" i="3" s="1"/>
  <c r="M37" i="3" s="1"/>
  <c r="N37" i="3" s="1"/>
  <c r="I9" i="3"/>
  <c r="I36" i="3" s="1"/>
  <c r="H9" i="3"/>
  <c r="G9" i="3"/>
  <c r="G36" i="3" s="1"/>
  <c r="F9" i="3"/>
  <c r="E9" i="3"/>
  <c r="E36" i="3" s="1"/>
  <c r="D9" i="3"/>
  <c r="C9" i="3"/>
  <c r="C36" i="3" s="1"/>
  <c r="M36" i="3" s="1"/>
  <c r="N36" i="3" s="1"/>
  <c r="H8" i="3"/>
  <c r="G8" i="3"/>
  <c r="F8" i="3"/>
  <c r="E8" i="3"/>
  <c r="D8" i="3"/>
  <c r="C8" i="3"/>
  <c r="G7" i="3"/>
  <c r="F7" i="3"/>
  <c r="E7" i="3"/>
  <c r="D7" i="3"/>
  <c r="C7" i="3"/>
  <c r="F6" i="3"/>
  <c r="E6" i="3"/>
  <c r="D6" i="3"/>
  <c r="C6" i="3"/>
  <c r="E5" i="3"/>
  <c r="E13" i="3" s="1"/>
  <c r="E17" i="3" s="1"/>
  <c r="D5" i="3"/>
  <c r="C5" i="3"/>
  <c r="D4" i="3"/>
  <c r="C4" i="3"/>
  <c r="O2" i="3"/>
  <c r="O5" i="3" s="1"/>
  <c r="L2" i="3"/>
  <c r="L29" i="3" s="1"/>
  <c r="K2" i="3"/>
  <c r="K29" i="3" s="1"/>
  <c r="J2" i="3"/>
  <c r="I2" i="3"/>
  <c r="H2" i="3"/>
  <c r="H29" i="3" s="1"/>
  <c r="G2" i="3"/>
  <c r="G29" i="3" s="1"/>
  <c r="F2" i="3"/>
  <c r="F29" i="3" s="1"/>
  <c r="E2" i="3"/>
  <c r="E29" i="3" s="1"/>
  <c r="D2" i="3"/>
  <c r="D29" i="3" s="1"/>
  <c r="C2" i="3"/>
  <c r="C29" i="3" s="1"/>
  <c r="O5" i="2" l="1"/>
  <c r="N17" i="2"/>
  <c r="C30" i="2" s="1"/>
  <c r="M21" i="7"/>
  <c r="N21" i="7" s="1"/>
  <c r="C17" i="7"/>
  <c r="C19" i="7"/>
  <c r="C22" i="7"/>
  <c r="C18" i="7"/>
  <c r="M18" i="7" s="1"/>
  <c r="N18" i="7" s="1"/>
  <c r="F18" i="7"/>
  <c r="F20" i="7"/>
  <c r="F17" i="7"/>
  <c r="F19" i="7"/>
  <c r="G17" i="7"/>
  <c r="G20" i="7"/>
  <c r="G19" i="7"/>
  <c r="G22" i="7"/>
  <c r="G18" i="7"/>
  <c r="F21" i="7"/>
  <c r="G21" i="7"/>
  <c r="C20" i="7"/>
  <c r="M20" i="7" s="1"/>
  <c r="N20" i="7" s="1"/>
  <c r="D22" i="7"/>
  <c r="D21" i="7"/>
  <c r="D17" i="7"/>
  <c r="H16" i="6"/>
  <c r="G29" i="6"/>
  <c r="E36" i="6"/>
  <c r="E23" i="6"/>
  <c r="I36" i="6"/>
  <c r="I23" i="6"/>
  <c r="J24" i="6"/>
  <c r="J37" i="6"/>
  <c r="F38" i="6"/>
  <c r="F25" i="6"/>
  <c r="J38" i="6"/>
  <c r="J25" i="6"/>
  <c r="E39" i="6"/>
  <c r="E26" i="6"/>
  <c r="I39" i="6"/>
  <c r="I26" i="6"/>
  <c r="C13" i="6"/>
  <c r="F24" i="6"/>
  <c r="E13" i="6"/>
  <c r="E21" i="6"/>
  <c r="K29" i="6"/>
  <c r="K16" i="6"/>
  <c r="D13" i="6"/>
  <c r="F13" i="6"/>
  <c r="D16" i="6"/>
  <c r="D37" i="6"/>
  <c r="D24" i="6"/>
  <c r="H37" i="6"/>
  <c r="H24" i="6"/>
  <c r="E16" i="6"/>
  <c r="E22" i="6"/>
  <c r="C23" i="6"/>
  <c r="M23" i="6" s="1"/>
  <c r="N23" i="6" s="1"/>
  <c r="G26" i="6"/>
  <c r="F22" i="6"/>
  <c r="D36" i="6"/>
  <c r="D23" i="6"/>
  <c r="H36" i="6"/>
  <c r="H23" i="6"/>
  <c r="G13" i="6"/>
  <c r="L16" i="6"/>
  <c r="H19" i="6"/>
  <c r="F16" i="6"/>
  <c r="J16" i="6"/>
  <c r="C25" i="6"/>
  <c r="M25" i="6" s="1"/>
  <c r="N25" i="6" s="1"/>
  <c r="G25" i="6"/>
  <c r="K25" i="6"/>
  <c r="F26" i="6"/>
  <c r="J26" i="6"/>
  <c r="G13" i="5"/>
  <c r="K16" i="5"/>
  <c r="E21" i="5"/>
  <c r="E17" i="5"/>
  <c r="E18" i="5"/>
  <c r="D19" i="5"/>
  <c r="H13" i="5"/>
  <c r="C16" i="5"/>
  <c r="D17" i="5"/>
  <c r="D21" i="5"/>
  <c r="D25" i="5"/>
  <c r="C26" i="5"/>
  <c r="M26" i="5" s="1"/>
  <c r="N26" i="5" s="1"/>
  <c r="G29" i="5"/>
  <c r="D20" i="5"/>
  <c r="C13" i="5"/>
  <c r="E22" i="5"/>
  <c r="C36" i="5"/>
  <c r="M36" i="5" s="1"/>
  <c r="N36" i="5" s="1"/>
  <c r="C23" i="5"/>
  <c r="M23" i="5" s="1"/>
  <c r="N23" i="5" s="1"/>
  <c r="G23" i="5"/>
  <c r="G36" i="5"/>
  <c r="D37" i="5"/>
  <c r="D24" i="5"/>
  <c r="H37" i="5"/>
  <c r="H24" i="5"/>
  <c r="E20" i="5"/>
  <c r="H25" i="5"/>
  <c r="G26" i="5"/>
  <c r="F13" i="5"/>
  <c r="D16" i="5"/>
  <c r="L16" i="5"/>
  <c r="D18" i="5"/>
  <c r="E25" i="5"/>
  <c r="H26" i="5"/>
  <c r="I38" i="5"/>
  <c r="D39" i="5"/>
  <c r="L39" i="5"/>
  <c r="E16" i="5"/>
  <c r="I16" i="5"/>
  <c r="F21" i="5"/>
  <c r="D23" i="5"/>
  <c r="H23" i="5"/>
  <c r="C24" i="5"/>
  <c r="M24" i="5" s="1"/>
  <c r="N24" i="5" s="1"/>
  <c r="G24" i="5"/>
  <c r="F25" i="5"/>
  <c r="J25" i="5"/>
  <c r="E26" i="5"/>
  <c r="I26" i="5"/>
  <c r="H16" i="5"/>
  <c r="F16" i="5"/>
  <c r="J16" i="5"/>
  <c r="E19" i="5"/>
  <c r="E23" i="5"/>
  <c r="I23" i="5"/>
  <c r="C25" i="5"/>
  <c r="M25" i="5" s="1"/>
  <c r="N25" i="5" s="1"/>
  <c r="G25" i="5"/>
  <c r="K25" i="5"/>
  <c r="F26" i="5"/>
  <c r="J26" i="5"/>
  <c r="H18" i="4"/>
  <c r="H21" i="4"/>
  <c r="H20" i="4"/>
  <c r="H19" i="4"/>
  <c r="I29" i="4"/>
  <c r="E13" i="4"/>
  <c r="E22" i="4" s="1"/>
  <c r="E16" i="4"/>
  <c r="D19" i="4"/>
  <c r="F13" i="4"/>
  <c r="F22" i="4" s="1"/>
  <c r="C36" i="4"/>
  <c r="M36" i="4" s="1"/>
  <c r="N36" i="4" s="1"/>
  <c r="C23" i="4"/>
  <c r="M23" i="4" s="1"/>
  <c r="N23" i="4" s="1"/>
  <c r="G36" i="4"/>
  <c r="G23" i="4"/>
  <c r="D37" i="4"/>
  <c r="D24" i="4"/>
  <c r="H37" i="4"/>
  <c r="H24" i="4"/>
  <c r="D38" i="4"/>
  <c r="D25" i="4"/>
  <c r="H38" i="4"/>
  <c r="H25" i="4"/>
  <c r="C39" i="4"/>
  <c r="M39" i="4" s="1"/>
  <c r="N39" i="4" s="1"/>
  <c r="C26" i="4"/>
  <c r="M26" i="4" s="1"/>
  <c r="N26" i="4" s="1"/>
  <c r="G39" i="4"/>
  <c r="G26" i="4"/>
  <c r="K39" i="4"/>
  <c r="K26" i="4"/>
  <c r="G13" i="4"/>
  <c r="G22" i="4" s="1"/>
  <c r="G16" i="4"/>
  <c r="D17" i="4"/>
  <c r="F25" i="4"/>
  <c r="D20" i="4"/>
  <c r="C22" i="4"/>
  <c r="E36" i="4"/>
  <c r="E23" i="4"/>
  <c r="I36" i="4"/>
  <c r="I23" i="4"/>
  <c r="F37" i="4"/>
  <c r="F24" i="4"/>
  <c r="J37" i="4"/>
  <c r="J24" i="4"/>
  <c r="C13" i="4"/>
  <c r="C21" i="4" s="1"/>
  <c r="C16" i="4"/>
  <c r="K16" i="4"/>
  <c r="I26" i="4"/>
  <c r="D16" i="4"/>
  <c r="H16" i="4"/>
  <c r="L16" i="4"/>
  <c r="D18" i="4"/>
  <c r="C19" i="4"/>
  <c r="D22" i="4"/>
  <c r="H22" i="4"/>
  <c r="E25" i="4"/>
  <c r="I25" i="4"/>
  <c r="D26" i="4"/>
  <c r="H26" i="4"/>
  <c r="L26" i="4"/>
  <c r="F16" i="4"/>
  <c r="J16" i="4"/>
  <c r="E19" i="4"/>
  <c r="C25" i="4"/>
  <c r="M25" i="4" s="1"/>
  <c r="N25" i="4" s="1"/>
  <c r="G25" i="4"/>
  <c r="K25" i="4"/>
  <c r="F26" i="4"/>
  <c r="J26" i="4"/>
  <c r="D13" i="2"/>
  <c r="D17" i="2" s="1"/>
  <c r="D21" i="2"/>
  <c r="G18" i="2"/>
  <c r="G20" i="2"/>
  <c r="F21" i="2"/>
  <c r="G19" i="2"/>
  <c r="F19" i="2"/>
  <c r="F18" i="2"/>
  <c r="F17" i="2"/>
  <c r="D29" i="2"/>
  <c r="G21" i="2"/>
  <c r="E35" i="2"/>
  <c r="E22" i="2"/>
  <c r="D37" i="2"/>
  <c r="D24" i="2"/>
  <c r="H37" i="2"/>
  <c r="H24" i="2"/>
  <c r="G16" i="2"/>
  <c r="H25" i="2"/>
  <c r="C36" i="2"/>
  <c r="M36" i="2" s="1"/>
  <c r="N36" i="2" s="1"/>
  <c r="G39" i="2"/>
  <c r="D20" i="2"/>
  <c r="F35" i="2"/>
  <c r="F22" i="2"/>
  <c r="D36" i="2"/>
  <c r="D23" i="2"/>
  <c r="H36" i="2"/>
  <c r="H23" i="2"/>
  <c r="H16" i="2"/>
  <c r="D18" i="2"/>
  <c r="G23" i="2"/>
  <c r="I25" i="2"/>
  <c r="C26" i="2"/>
  <c r="M26" i="2" s="1"/>
  <c r="N26" i="2" s="1"/>
  <c r="K26" i="2"/>
  <c r="E13" i="2"/>
  <c r="E20" i="2" s="1"/>
  <c r="C16" i="2"/>
  <c r="K16" i="2"/>
  <c r="D25" i="2"/>
  <c r="D26" i="2"/>
  <c r="L26" i="2"/>
  <c r="C13" i="2"/>
  <c r="C20" i="2" s="1"/>
  <c r="E16" i="2"/>
  <c r="I16" i="2"/>
  <c r="F25" i="2"/>
  <c r="J25" i="2"/>
  <c r="E26" i="2"/>
  <c r="I26" i="2"/>
  <c r="F16" i="2"/>
  <c r="J16" i="2"/>
  <c r="E23" i="2"/>
  <c r="I23" i="2"/>
  <c r="C25" i="2"/>
  <c r="M25" i="2" s="1"/>
  <c r="N25" i="2" s="1"/>
  <c r="G25" i="2"/>
  <c r="K25" i="2"/>
  <c r="F26" i="2"/>
  <c r="J26" i="2"/>
  <c r="E18" i="3"/>
  <c r="E19" i="3"/>
  <c r="C35" i="3"/>
  <c r="M35" i="3" s="1"/>
  <c r="N35" i="3" s="1"/>
  <c r="C22" i="3"/>
  <c r="M22" i="3" s="1"/>
  <c r="N22" i="3" s="1"/>
  <c r="G35" i="3"/>
  <c r="G22" i="3"/>
  <c r="F37" i="3"/>
  <c r="F24" i="3"/>
  <c r="J37" i="3"/>
  <c r="J24" i="3"/>
  <c r="C13" i="3"/>
  <c r="C17" i="3" s="1"/>
  <c r="E26" i="3"/>
  <c r="I39" i="3"/>
  <c r="F33" i="3"/>
  <c r="F20" i="3"/>
  <c r="E34" i="3"/>
  <c r="E21" i="3"/>
  <c r="D35" i="3"/>
  <c r="D22" i="3"/>
  <c r="H35" i="3"/>
  <c r="H22" i="3"/>
  <c r="F36" i="3"/>
  <c r="F23" i="3"/>
  <c r="D13" i="3"/>
  <c r="D17" i="3" s="1"/>
  <c r="I23" i="3"/>
  <c r="F25" i="3"/>
  <c r="F26" i="3"/>
  <c r="E16" i="3"/>
  <c r="G24" i="3"/>
  <c r="G25" i="3"/>
  <c r="F16" i="3"/>
  <c r="E23" i="3"/>
  <c r="C24" i="3"/>
  <c r="M24" i="3" s="1"/>
  <c r="N24" i="3" s="1"/>
  <c r="J25" i="3"/>
  <c r="J26" i="3"/>
  <c r="C16" i="3"/>
  <c r="G16" i="3"/>
  <c r="K16" i="3"/>
  <c r="D25" i="3"/>
  <c r="H25" i="3"/>
  <c r="C26" i="3"/>
  <c r="M26" i="3" s="1"/>
  <c r="N26" i="3" s="1"/>
  <c r="G26" i="3"/>
  <c r="K26" i="3"/>
  <c r="D16" i="3"/>
  <c r="H16" i="3"/>
  <c r="L16" i="3"/>
  <c r="C23" i="3"/>
  <c r="M23" i="3" s="1"/>
  <c r="N23" i="3" s="1"/>
  <c r="G23" i="3"/>
  <c r="E25" i="3"/>
  <c r="I25" i="3"/>
  <c r="D26" i="3"/>
  <c r="H26" i="3"/>
  <c r="L26" i="3"/>
  <c r="L2" i="1"/>
  <c r="K2" i="1"/>
  <c r="J2" i="1"/>
  <c r="J16" i="1" s="1"/>
  <c r="I2" i="1"/>
  <c r="H2" i="1"/>
  <c r="G2" i="1"/>
  <c r="C2" i="1"/>
  <c r="C29" i="1" s="1"/>
  <c r="F2" i="1"/>
  <c r="F29" i="1" s="1"/>
  <c r="I29" i="1"/>
  <c r="E2" i="1"/>
  <c r="E29" i="1" s="1"/>
  <c r="D2" i="1"/>
  <c r="D16" i="1" s="1"/>
  <c r="G29" i="1"/>
  <c r="H16" i="1"/>
  <c r="K29" i="1"/>
  <c r="L16" i="1"/>
  <c r="B17" i="1"/>
  <c r="O2" i="1"/>
  <c r="O5" i="1" s="1"/>
  <c r="B31" i="1"/>
  <c r="B34" i="1"/>
  <c r="B35" i="1"/>
  <c r="B36" i="1"/>
  <c r="B37" i="1"/>
  <c r="B38" i="1"/>
  <c r="B39" i="1"/>
  <c r="C16" i="1"/>
  <c r="G16" i="1"/>
  <c r="I16" i="1"/>
  <c r="K16" i="1"/>
  <c r="B26" i="1"/>
  <c r="B25" i="1"/>
  <c r="B24" i="1"/>
  <c r="B23" i="1"/>
  <c r="B22" i="1"/>
  <c r="B21" i="1"/>
  <c r="B33" i="1"/>
  <c r="B32" i="1"/>
  <c r="B18" i="1"/>
  <c r="B30" i="1"/>
  <c r="F31" i="7" l="1"/>
  <c r="F33" i="7"/>
  <c r="F30" i="7"/>
  <c r="F32" i="7"/>
  <c r="F35" i="7"/>
  <c r="F34" i="7"/>
  <c r="D35" i="7"/>
  <c r="D34" i="7"/>
  <c r="D30" i="7"/>
  <c r="D32" i="7"/>
  <c r="D33" i="7"/>
  <c r="D31" i="7"/>
  <c r="G30" i="7"/>
  <c r="G35" i="7"/>
  <c r="G33" i="7"/>
  <c r="G32" i="7"/>
  <c r="G31" i="7"/>
  <c r="G34" i="7"/>
  <c r="M22" i="7"/>
  <c r="N22" i="7" s="1"/>
  <c r="M19" i="7"/>
  <c r="N19" i="7" s="1"/>
  <c r="M17" i="7"/>
  <c r="N17" i="7" s="1"/>
  <c r="G17" i="6"/>
  <c r="G18" i="6"/>
  <c r="G19" i="6"/>
  <c r="G20" i="6"/>
  <c r="D22" i="6"/>
  <c r="D21" i="6"/>
  <c r="D17" i="6"/>
  <c r="D19" i="6"/>
  <c r="E18" i="6"/>
  <c r="E17" i="6"/>
  <c r="C17" i="6"/>
  <c r="C19" i="6"/>
  <c r="C20" i="6"/>
  <c r="C18" i="6"/>
  <c r="M18" i="6" s="1"/>
  <c r="N18" i="6" s="1"/>
  <c r="G22" i="6"/>
  <c r="C21" i="6"/>
  <c r="F18" i="6"/>
  <c r="F21" i="6"/>
  <c r="F17" i="6"/>
  <c r="F19" i="6"/>
  <c r="F20" i="6"/>
  <c r="E19" i="6"/>
  <c r="D18" i="6"/>
  <c r="D20" i="6"/>
  <c r="G21" i="6"/>
  <c r="C22" i="6"/>
  <c r="M22" i="6" s="1"/>
  <c r="N22" i="6" s="1"/>
  <c r="E20" i="6"/>
  <c r="G17" i="5"/>
  <c r="G20" i="5"/>
  <c r="G19" i="5"/>
  <c r="G22" i="5"/>
  <c r="G18" i="5"/>
  <c r="C17" i="5"/>
  <c r="C19" i="5"/>
  <c r="C22" i="5"/>
  <c r="C18" i="5"/>
  <c r="G21" i="5"/>
  <c r="C20" i="5"/>
  <c r="M20" i="5" s="1"/>
  <c r="N20" i="5" s="1"/>
  <c r="F18" i="5"/>
  <c r="F17" i="5"/>
  <c r="F20" i="5"/>
  <c r="F19" i="5"/>
  <c r="C21" i="5"/>
  <c r="M21" i="5" s="1"/>
  <c r="N21" i="5" s="1"/>
  <c r="H20" i="5"/>
  <c r="H18" i="5"/>
  <c r="H19" i="5"/>
  <c r="H22" i="5"/>
  <c r="H21" i="5"/>
  <c r="H17" i="5"/>
  <c r="F22" i="5"/>
  <c r="F20" i="4"/>
  <c r="M22" i="4"/>
  <c r="N22" i="4" s="1"/>
  <c r="H34" i="4" s="1"/>
  <c r="G17" i="4"/>
  <c r="G19" i="4"/>
  <c r="G20" i="4"/>
  <c r="G18" i="4"/>
  <c r="E17" i="4"/>
  <c r="E20" i="4"/>
  <c r="E18" i="4"/>
  <c r="E21" i="4"/>
  <c r="C17" i="4"/>
  <c r="C20" i="4"/>
  <c r="C18" i="4"/>
  <c r="F18" i="4"/>
  <c r="F19" i="4"/>
  <c r="F21" i="4"/>
  <c r="F17" i="4"/>
  <c r="G21" i="4"/>
  <c r="D19" i="2"/>
  <c r="C21" i="2"/>
  <c r="E21" i="2"/>
  <c r="M20" i="2"/>
  <c r="N20" i="2" s="1"/>
  <c r="F34" i="2" s="1"/>
  <c r="E18" i="2"/>
  <c r="E17" i="2"/>
  <c r="C19" i="2"/>
  <c r="C18" i="2"/>
  <c r="M18" i="2" s="1"/>
  <c r="N18" i="2" s="1"/>
  <c r="E19" i="2"/>
  <c r="D19" i="3"/>
  <c r="C19" i="3"/>
  <c r="M19" i="3" s="1"/>
  <c r="N19" i="3" s="1"/>
  <c r="E31" i="3" s="1"/>
  <c r="D18" i="3"/>
  <c r="M17" i="3"/>
  <c r="N17" i="3" s="1"/>
  <c r="C18" i="3"/>
  <c r="E16" i="1"/>
  <c r="J29" i="1"/>
  <c r="F16" i="1"/>
  <c r="L29" i="1"/>
  <c r="H29" i="1"/>
  <c r="D29" i="1"/>
  <c r="B20" i="1"/>
  <c r="B19" i="1"/>
  <c r="L31" i="1"/>
  <c r="L32" i="1"/>
  <c r="L33" i="1"/>
  <c r="L34" i="1"/>
  <c r="L35" i="1"/>
  <c r="L36" i="1"/>
  <c r="L37" i="1"/>
  <c r="L38" i="1"/>
  <c r="L39" i="1"/>
  <c r="L30" i="1"/>
  <c r="K31" i="1"/>
  <c r="K32" i="1"/>
  <c r="K33" i="1"/>
  <c r="K34" i="1"/>
  <c r="K35" i="1"/>
  <c r="K36" i="1"/>
  <c r="K37" i="1"/>
  <c r="K38" i="1"/>
  <c r="K39" i="1"/>
  <c r="K30" i="1"/>
  <c r="J31" i="1"/>
  <c r="J32" i="1"/>
  <c r="J33" i="1"/>
  <c r="J34" i="1"/>
  <c r="J35" i="1"/>
  <c r="J36" i="1"/>
  <c r="J37" i="1"/>
  <c r="J38" i="1"/>
  <c r="J39" i="1"/>
  <c r="J30" i="1"/>
  <c r="I31" i="1"/>
  <c r="I32" i="1"/>
  <c r="I33" i="1"/>
  <c r="I34" i="1"/>
  <c r="I35" i="1"/>
  <c r="I36" i="1"/>
  <c r="I37" i="1"/>
  <c r="I38" i="1"/>
  <c r="I39" i="1"/>
  <c r="I30" i="1"/>
  <c r="H31" i="1"/>
  <c r="H32" i="1"/>
  <c r="H33" i="1"/>
  <c r="H34" i="1"/>
  <c r="H35" i="1"/>
  <c r="H36" i="1"/>
  <c r="H37" i="1"/>
  <c r="H38" i="1"/>
  <c r="H39" i="1"/>
  <c r="H30" i="1"/>
  <c r="G31" i="1"/>
  <c r="G32" i="1"/>
  <c r="G33" i="1"/>
  <c r="G34" i="1"/>
  <c r="G35" i="1"/>
  <c r="G36" i="1"/>
  <c r="G37" i="1"/>
  <c r="G38" i="1"/>
  <c r="G39" i="1"/>
  <c r="G30" i="1"/>
  <c r="F34" i="1"/>
  <c r="F35" i="1"/>
  <c r="F36" i="1"/>
  <c r="F37" i="1"/>
  <c r="F38" i="1"/>
  <c r="F39" i="1"/>
  <c r="E34" i="1"/>
  <c r="E35" i="1"/>
  <c r="E36" i="1"/>
  <c r="E37" i="1"/>
  <c r="E38" i="1"/>
  <c r="E39" i="1"/>
  <c r="D34" i="1"/>
  <c r="D35" i="1"/>
  <c r="D36" i="1"/>
  <c r="D37" i="1"/>
  <c r="D38" i="1"/>
  <c r="D39" i="1"/>
  <c r="C34" i="1"/>
  <c r="M34" i="1" s="1"/>
  <c r="N34" i="1" s="1"/>
  <c r="C35" i="1"/>
  <c r="M35" i="1" s="1"/>
  <c r="N35" i="1" s="1"/>
  <c r="C36" i="1"/>
  <c r="M36" i="1" s="1"/>
  <c r="N36" i="1" s="1"/>
  <c r="C37" i="1"/>
  <c r="M37" i="1" s="1"/>
  <c r="N37" i="1" s="1"/>
  <c r="C38" i="1"/>
  <c r="M38" i="1" s="1"/>
  <c r="N38" i="1" s="1"/>
  <c r="C39" i="1"/>
  <c r="M39" i="1" s="1"/>
  <c r="N39" i="1" s="1"/>
  <c r="G13" i="1"/>
  <c r="H13" i="1"/>
  <c r="I13" i="1"/>
  <c r="J13" i="1"/>
  <c r="K13" i="1"/>
  <c r="L13" i="1"/>
  <c r="C30" i="7" l="1"/>
  <c r="C32" i="7"/>
  <c r="C35" i="7"/>
  <c r="C31" i="7"/>
  <c r="C33" i="7"/>
  <c r="C34" i="7"/>
  <c r="E34" i="7"/>
  <c r="E30" i="7"/>
  <c r="E31" i="7"/>
  <c r="E33" i="7"/>
  <c r="E32" i="7"/>
  <c r="E35" i="7"/>
  <c r="H33" i="7"/>
  <c r="H31" i="7"/>
  <c r="H32" i="7"/>
  <c r="H35" i="7"/>
  <c r="H34" i="7"/>
  <c r="H30" i="7"/>
  <c r="H33" i="6"/>
  <c r="H32" i="6"/>
  <c r="H34" i="6"/>
  <c r="H30" i="6"/>
  <c r="H35" i="6"/>
  <c r="H31" i="6"/>
  <c r="D35" i="6"/>
  <c r="D34" i="6"/>
  <c r="D30" i="6"/>
  <c r="D31" i="6"/>
  <c r="D32" i="6"/>
  <c r="D33" i="6"/>
  <c r="M20" i="6"/>
  <c r="N20" i="6" s="1"/>
  <c r="M21" i="6"/>
  <c r="N21" i="6" s="1"/>
  <c r="M19" i="6"/>
  <c r="N19" i="6" s="1"/>
  <c r="M17" i="6"/>
  <c r="N17" i="6" s="1"/>
  <c r="G30" i="5"/>
  <c r="G32" i="5"/>
  <c r="G35" i="5"/>
  <c r="G33" i="5"/>
  <c r="G31" i="5"/>
  <c r="G34" i="5"/>
  <c r="F31" i="5"/>
  <c r="F33" i="5"/>
  <c r="F30" i="5"/>
  <c r="F32" i="5"/>
  <c r="F34" i="5"/>
  <c r="F35" i="5"/>
  <c r="M17" i="5"/>
  <c r="N17" i="5" s="1"/>
  <c r="M22" i="5"/>
  <c r="N22" i="5" s="1"/>
  <c r="M19" i="5"/>
  <c r="N19" i="5" s="1"/>
  <c r="M18" i="5"/>
  <c r="N18" i="5" s="1"/>
  <c r="M21" i="4"/>
  <c r="N21" i="4" s="1"/>
  <c r="G35" i="4" s="1"/>
  <c r="M19" i="4"/>
  <c r="N19" i="4" s="1"/>
  <c r="E35" i="4" s="1"/>
  <c r="H32" i="4"/>
  <c r="H33" i="4"/>
  <c r="M17" i="4"/>
  <c r="N17" i="4" s="1"/>
  <c r="C35" i="4" s="1"/>
  <c r="M20" i="4"/>
  <c r="N20" i="4" s="1"/>
  <c r="F35" i="4" s="1"/>
  <c r="H35" i="4"/>
  <c r="H30" i="4"/>
  <c r="H31" i="4"/>
  <c r="E30" i="4"/>
  <c r="E33" i="4"/>
  <c r="E32" i="4"/>
  <c r="G30" i="4"/>
  <c r="G32" i="4"/>
  <c r="G31" i="4"/>
  <c r="G34" i="4"/>
  <c r="F34" i="4"/>
  <c r="F32" i="4"/>
  <c r="M18" i="4"/>
  <c r="N18" i="4" s="1"/>
  <c r="D35" i="4" s="1"/>
  <c r="F33" i="2"/>
  <c r="M21" i="2"/>
  <c r="N21" i="2" s="1"/>
  <c r="F31" i="2"/>
  <c r="F32" i="2"/>
  <c r="D33" i="2"/>
  <c r="D34" i="2"/>
  <c r="F30" i="2"/>
  <c r="D30" i="2"/>
  <c r="D32" i="2"/>
  <c r="D31" i="2"/>
  <c r="M19" i="2"/>
  <c r="N19" i="2" s="1"/>
  <c r="M18" i="3"/>
  <c r="N18" i="3" s="1"/>
  <c r="D32" i="3" s="1"/>
  <c r="C30" i="3"/>
  <c r="C32" i="3"/>
  <c r="E30" i="3"/>
  <c r="E32" i="3"/>
  <c r="C31" i="3"/>
  <c r="L26" i="1"/>
  <c r="K26" i="1"/>
  <c r="J26" i="1"/>
  <c r="I26" i="1"/>
  <c r="H26" i="1"/>
  <c r="G26" i="1"/>
  <c r="F26" i="1"/>
  <c r="E26" i="1"/>
  <c r="D26" i="1"/>
  <c r="L25" i="1"/>
  <c r="K25" i="1"/>
  <c r="J25" i="1"/>
  <c r="I25" i="1"/>
  <c r="H25" i="1"/>
  <c r="G25" i="1"/>
  <c r="F25" i="1"/>
  <c r="E25" i="1"/>
  <c r="D25" i="1"/>
  <c r="L24" i="1"/>
  <c r="K24" i="1"/>
  <c r="J24" i="1"/>
  <c r="I24" i="1"/>
  <c r="H24" i="1"/>
  <c r="G24" i="1"/>
  <c r="F24" i="1"/>
  <c r="E24" i="1"/>
  <c r="D24" i="1"/>
  <c r="L23" i="1"/>
  <c r="K23" i="1"/>
  <c r="J23" i="1"/>
  <c r="I23" i="1"/>
  <c r="H23" i="1"/>
  <c r="G23" i="1"/>
  <c r="F23" i="1"/>
  <c r="E23" i="1"/>
  <c r="D23" i="1"/>
  <c r="L22" i="1"/>
  <c r="K22" i="1"/>
  <c r="J22" i="1"/>
  <c r="I22" i="1"/>
  <c r="H22" i="1"/>
  <c r="G22" i="1"/>
  <c r="F22" i="1"/>
  <c r="E22" i="1"/>
  <c r="D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G17" i="1"/>
  <c r="H17" i="1"/>
  <c r="I17" i="1"/>
  <c r="J17" i="1"/>
  <c r="K17" i="1"/>
  <c r="L17" i="1"/>
  <c r="C22" i="1"/>
  <c r="M22" i="1" s="1"/>
  <c r="N22" i="1" s="1"/>
  <c r="C23" i="1"/>
  <c r="M23" i="1" s="1"/>
  <c r="N23" i="1" s="1"/>
  <c r="C24" i="1"/>
  <c r="M24" i="1" s="1"/>
  <c r="N24" i="1" s="1"/>
  <c r="C25" i="1"/>
  <c r="M25" i="1" s="1"/>
  <c r="N25" i="1" s="1"/>
  <c r="C26" i="1"/>
  <c r="M26" i="1" s="1"/>
  <c r="N26" i="1" s="1"/>
  <c r="K12" i="1"/>
  <c r="J12" i="1"/>
  <c r="J11" i="1"/>
  <c r="I12" i="1"/>
  <c r="I11" i="1"/>
  <c r="I10" i="1"/>
  <c r="H12" i="1"/>
  <c r="H11" i="1"/>
  <c r="H10" i="1"/>
  <c r="H9" i="1"/>
  <c r="G12" i="1"/>
  <c r="G11" i="1"/>
  <c r="G10" i="1"/>
  <c r="G9" i="1"/>
  <c r="G8" i="1"/>
  <c r="F12" i="1"/>
  <c r="F11" i="1"/>
  <c r="F10" i="1"/>
  <c r="F9" i="1"/>
  <c r="F8" i="1"/>
  <c r="F7" i="1"/>
  <c r="E12" i="1"/>
  <c r="E11" i="1"/>
  <c r="E10" i="1"/>
  <c r="E9" i="1"/>
  <c r="E8" i="1"/>
  <c r="E7" i="1"/>
  <c r="E6" i="1"/>
  <c r="D12" i="1"/>
  <c r="D11" i="1"/>
  <c r="D10" i="1"/>
  <c r="D9" i="1"/>
  <c r="D8" i="1"/>
  <c r="D7" i="1"/>
  <c r="D6" i="1"/>
  <c r="D5" i="1"/>
  <c r="C12" i="1"/>
  <c r="C11" i="1"/>
  <c r="C10" i="1"/>
  <c r="C9" i="1"/>
  <c r="C8" i="1"/>
  <c r="C7" i="1"/>
  <c r="C6" i="1"/>
  <c r="C5" i="1"/>
  <c r="C4" i="1"/>
  <c r="L12" i="1"/>
  <c r="K11" i="1"/>
  <c r="J10" i="1"/>
  <c r="I9" i="1"/>
  <c r="H8" i="1"/>
  <c r="G7" i="1"/>
  <c r="F6" i="1"/>
  <c r="F13" i="1" s="1"/>
  <c r="E5" i="1"/>
  <c r="E13" i="1" s="1"/>
  <c r="D4" i="1"/>
  <c r="G31" i="2" l="1"/>
  <c r="G30" i="2"/>
  <c r="M30" i="7"/>
  <c r="N30" i="7" s="1"/>
  <c r="M33" i="7"/>
  <c r="N33" i="7" s="1"/>
  <c r="M31" i="7"/>
  <c r="N31" i="7" s="1"/>
  <c r="M35" i="7"/>
  <c r="N35" i="7" s="1"/>
  <c r="M34" i="7"/>
  <c r="N34" i="7" s="1"/>
  <c r="M32" i="7"/>
  <c r="N32" i="7" s="1"/>
  <c r="E31" i="6"/>
  <c r="E30" i="6"/>
  <c r="E32" i="6"/>
  <c r="E33" i="6"/>
  <c r="E35" i="6"/>
  <c r="E34" i="6"/>
  <c r="G30" i="6"/>
  <c r="G33" i="6"/>
  <c r="G32" i="6"/>
  <c r="G31" i="6"/>
  <c r="G35" i="6"/>
  <c r="G34" i="6"/>
  <c r="F31" i="6"/>
  <c r="F34" i="6"/>
  <c r="F30" i="6"/>
  <c r="F32" i="6"/>
  <c r="F33" i="6"/>
  <c r="F35" i="6"/>
  <c r="C30" i="6"/>
  <c r="C33" i="6"/>
  <c r="C32" i="6"/>
  <c r="C31" i="6"/>
  <c r="M31" i="6" s="1"/>
  <c r="N31" i="6" s="1"/>
  <c r="C34" i="6"/>
  <c r="C35" i="6"/>
  <c r="H33" i="5"/>
  <c r="H35" i="5"/>
  <c r="H32" i="5"/>
  <c r="H31" i="5"/>
  <c r="H34" i="5"/>
  <c r="H30" i="5"/>
  <c r="D34" i="5"/>
  <c r="D35" i="5"/>
  <c r="D30" i="5"/>
  <c r="D32" i="5"/>
  <c r="D33" i="5"/>
  <c r="D31" i="5"/>
  <c r="E31" i="5"/>
  <c r="E34" i="5"/>
  <c r="E30" i="5"/>
  <c r="E33" i="5"/>
  <c r="E32" i="5"/>
  <c r="E35" i="5"/>
  <c r="C30" i="5"/>
  <c r="C32" i="5"/>
  <c r="C35" i="5"/>
  <c r="C31" i="5"/>
  <c r="C33" i="5"/>
  <c r="C34" i="5"/>
  <c r="F33" i="4"/>
  <c r="F31" i="4"/>
  <c r="E34" i="4"/>
  <c r="F30" i="4"/>
  <c r="C33" i="4"/>
  <c r="G33" i="4"/>
  <c r="E31" i="4"/>
  <c r="C34" i="4"/>
  <c r="C30" i="4"/>
  <c r="C31" i="4"/>
  <c r="M35" i="4"/>
  <c r="N35" i="4" s="1"/>
  <c r="C32" i="4"/>
  <c r="D34" i="4"/>
  <c r="M34" i="4" s="1"/>
  <c r="N34" i="4" s="1"/>
  <c r="D30" i="4"/>
  <c r="D33" i="4"/>
  <c r="D32" i="4"/>
  <c r="M32" i="4" s="1"/>
  <c r="N32" i="4" s="1"/>
  <c r="D31" i="4"/>
  <c r="G34" i="2"/>
  <c r="G33" i="2"/>
  <c r="G32" i="2"/>
  <c r="C33" i="2"/>
  <c r="C34" i="2"/>
  <c r="C31" i="2"/>
  <c r="E33" i="2"/>
  <c r="E34" i="2"/>
  <c r="C32" i="2"/>
  <c r="E31" i="2"/>
  <c r="E30" i="2"/>
  <c r="E32" i="2"/>
  <c r="D31" i="3"/>
  <c r="M31" i="3" s="1"/>
  <c r="N31" i="3" s="1"/>
  <c r="O3" i="3" s="1"/>
  <c r="O4" i="3" s="1"/>
  <c r="O6" i="3" s="1"/>
  <c r="O7" i="3" s="1"/>
  <c r="D30" i="3"/>
  <c r="M30" i="3" s="1"/>
  <c r="N30" i="3" s="1"/>
  <c r="M32" i="3"/>
  <c r="N32" i="3" s="1"/>
  <c r="D13" i="1"/>
  <c r="C13" i="1"/>
  <c r="C19" i="1" s="1"/>
  <c r="D18" i="1"/>
  <c r="D17" i="1"/>
  <c r="D20" i="1"/>
  <c r="D21" i="1"/>
  <c r="O3" i="7" l="1"/>
  <c r="O4" i="7" s="1"/>
  <c r="O6" i="7" s="1"/>
  <c r="O7" i="7" s="1"/>
  <c r="M32" i="6"/>
  <c r="N32" i="6" s="1"/>
  <c r="M35" i="6"/>
  <c r="N35" i="6" s="1"/>
  <c r="M33" i="6"/>
  <c r="N33" i="6" s="1"/>
  <c r="M34" i="6"/>
  <c r="N34" i="6" s="1"/>
  <c r="M30" i="6"/>
  <c r="N30" i="6" s="1"/>
  <c r="M34" i="5"/>
  <c r="N34" i="5" s="1"/>
  <c r="M32" i="5"/>
  <c r="N32" i="5" s="1"/>
  <c r="M30" i="5"/>
  <c r="N30" i="5" s="1"/>
  <c r="M33" i="5"/>
  <c r="N33" i="5" s="1"/>
  <c r="M31" i="5"/>
  <c r="N31" i="5" s="1"/>
  <c r="M35" i="5"/>
  <c r="N35" i="5" s="1"/>
  <c r="M31" i="4"/>
  <c r="N31" i="4" s="1"/>
  <c r="M33" i="4"/>
  <c r="N33" i="4" s="1"/>
  <c r="M30" i="4"/>
  <c r="N30" i="4" s="1"/>
  <c r="O3" i="4" s="1"/>
  <c r="O4" i="4" s="1"/>
  <c r="O6" i="4" s="1"/>
  <c r="O7" i="4" s="1"/>
  <c r="M32" i="2"/>
  <c r="N32" i="2" s="1"/>
  <c r="M31" i="2"/>
  <c r="N31" i="2" s="1"/>
  <c r="M33" i="2"/>
  <c r="N33" i="2" s="1"/>
  <c r="M34" i="2"/>
  <c r="N34" i="2" s="1"/>
  <c r="M30" i="2"/>
  <c r="N30" i="2" s="1"/>
  <c r="C18" i="1"/>
  <c r="D19" i="1"/>
  <c r="F21" i="1"/>
  <c r="F19" i="1"/>
  <c r="F18" i="1"/>
  <c r="F17" i="1"/>
  <c r="F20" i="1"/>
  <c r="C21" i="1"/>
  <c r="C20" i="1"/>
  <c r="C17" i="1"/>
  <c r="O3" i="2" l="1"/>
  <c r="O4" i="2" s="1"/>
  <c r="O6" i="2" s="1"/>
  <c r="O7" i="2" s="1"/>
  <c r="O3" i="6"/>
  <c r="O4" i="6" s="1"/>
  <c r="O6" i="6" s="1"/>
  <c r="O7" i="6" s="1"/>
  <c r="O3" i="5"/>
  <c r="O4" i="5" s="1"/>
  <c r="O6" i="5" s="1"/>
  <c r="O7" i="5" s="1"/>
  <c r="E21" i="1"/>
  <c r="M21" i="1" s="1"/>
  <c r="N21" i="1" s="1"/>
  <c r="E20" i="1"/>
  <c r="M20" i="1" s="1"/>
  <c r="N20" i="1" s="1"/>
  <c r="E19" i="1"/>
  <c r="M19" i="1" s="1"/>
  <c r="N19" i="1" s="1"/>
  <c r="E17" i="1"/>
  <c r="M17" i="1" s="1"/>
  <c r="N17" i="1" s="1"/>
  <c r="E18" i="1"/>
  <c r="M18" i="1" s="1"/>
  <c r="N18" i="1" s="1"/>
  <c r="C30" i="1" l="1"/>
  <c r="A6" i="11"/>
  <c r="C33" i="1"/>
  <c r="C32" i="1"/>
  <c r="C31" i="1"/>
  <c r="D31" i="1"/>
  <c r="D32" i="1"/>
  <c r="D30" i="1"/>
  <c r="D33" i="1"/>
  <c r="E33" i="1"/>
  <c r="E31" i="1"/>
  <c r="E32" i="1"/>
  <c r="E30" i="1"/>
  <c r="F31" i="1"/>
  <c r="F32" i="1"/>
  <c r="F30" i="1"/>
  <c r="F33" i="1"/>
  <c r="M31" i="1" l="1"/>
  <c r="N31" i="1" s="1"/>
  <c r="M30" i="1"/>
  <c r="M33" i="1"/>
  <c r="N33" i="1" s="1"/>
  <c r="M32" i="1"/>
  <c r="N32" i="1" s="1"/>
  <c r="N30" i="1" l="1"/>
  <c r="O3" i="1" s="1"/>
  <c r="O4" i="1" s="1"/>
  <c r="O6" i="1" s="1"/>
  <c r="O7" i="1" l="1"/>
</calcChain>
</file>

<file path=xl/sharedStrings.xml><?xml version="1.0" encoding="utf-8"?>
<sst xmlns="http://schemas.openxmlformats.org/spreadsheetml/2006/main" count="671" uniqueCount="68">
  <si>
    <t>Fator</t>
  </si>
  <si>
    <t>Total</t>
  </si>
  <si>
    <t>RI</t>
  </si>
  <si>
    <t>CR</t>
  </si>
  <si>
    <t xml:space="preserve"> CI</t>
  </si>
  <si>
    <t>XXXXXXX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</si>
  <si>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</si>
  <si>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</si>
  <si>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</si>
  <si>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</si>
  <si>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</si>
  <si>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</si>
  <si>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</si>
  <si>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</si>
  <si>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</si>
  <si>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</si>
  <si>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Número de classes</t>
  </si>
  <si>
    <t>XXXXXX</t>
  </si>
  <si>
    <t>Valor RI de Saaty é definido pelo valor da tabela abaixo.</t>
  </si>
  <si>
    <t>Lambda max</t>
  </si>
  <si>
    <t>Tamanho da Matriz</t>
  </si>
  <si>
    <t>Média de Consistência</t>
  </si>
  <si>
    <t>XXXXXXXXXXXXXXXXXX</t>
  </si>
  <si>
    <t>Constante (RI)</t>
  </si>
  <si>
    <t>XXXXXXXXXXX</t>
  </si>
  <si>
    <t>SITUAÇÃO DO MODELO</t>
  </si>
  <si>
    <t>Populacional</t>
  </si>
  <si>
    <t>Distância de Locais</t>
  </si>
  <si>
    <t>Peso</t>
  </si>
  <si>
    <t>População 18</t>
  </si>
  <si>
    <t>Densidade Pop.</t>
  </si>
  <si>
    <t>População Total</t>
  </si>
  <si>
    <t>Escola</t>
  </si>
  <si>
    <t>Ponto de ônibus</t>
  </si>
  <si>
    <t>Longe de Hospital</t>
  </si>
  <si>
    <t>Longe de C Comunitário</t>
  </si>
  <si>
    <t>0 – 500 pop/km²</t>
  </si>
  <si>
    <t>500 - 1000 pop/km²</t>
  </si>
  <si>
    <t>1000 - 1500 pop/km²</t>
  </si>
  <si>
    <t>1500 - 2500 pop/km²</t>
  </si>
  <si>
    <t>2500 - 3500 pop/km²</t>
  </si>
  <si>
    <t>3500 - 4500 pop/km²</t>
  </si>
  <si>
    <t>0 - 60 pop.</t>
  </si>
  <si>
    <t>60 -120 pop.</t>
  </si>
  <si>
    <t>120 - 180 pop.</t>
  </si>
  <si>
    <t>180 - 240 pop.</t>
  </si>
  <si>
    <t>240 - 300 pop.</t>
  </si>
  <si>
    <t>300 - 400 pop.</t>
  </si>
  <si>
    <t>0 - 250 pop.</t>
  </si>
  <si>
    <t>250 - 500 pop.</t>
  </si>
  <si>
    <t>500 - 750 pop.</t>
  </si>
  <si>
    <t>750 - 1000 pop.</t>
  </si>
  <si>
    <t>1000 - 1250 pop.</t>
  </si>
  <si>
    <t>1250 - 1600 pop.</t>
  </si>
  <si>
    <t>0 - 100 m</t>
  </si>
  <si>
    <t>100 - 250 m</t>
  </si>
  <si>
    <t>250 - 500 m</t>
  </si>
  <si>
    <t>500 -750 m</t>
  </si>
  <si>
    <t>750 - 1000 m</t>
  </si>
  <si>
    <t>acima de 1000 m</t>
  </si>
  <si>
    <t>Rodovia</t>
  </si>
  <si>
    <t>Análise Multicritério</t>
  </si>
  <si>
    <t>Sub Critério 1</t>
  </si>
  <si>
    <t>Sub Critério 2</t>
  </si>
  <si>
    <t>Sub Critério 3</t>
  </si>
  <si>
    <t>Sub Critério 4</t>
  </si>
  <si>
    <t>Sub Critério 5</t>
  </si>
  <si>
    <t>Sub Critério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</si>
</sst>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2" fontId="0" fillId="0" borderId="0" xfId="0" applyNumberFormat="1"/>
    <xf numFmtId="2" fontId="8" fillId="0" borderId="0" xfId="0" applyNumberFormat="1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M9" sqref="M9"/>
    </sheetView>
  </sheetViews>
  <sheetFormatPr defaultRowHeight="15" x14ac:dyDescent="0.25"/>
  <cols>
    <col min="1" max="1" width="14.85546875" customWidth="1"/>
    <col min="2" max="2" width="15" bestFit="1" customWidth="1"/>
    <col min="3" max="3" width="15.140625" bestFit="1" customWidth="1"/>
    <col min="4" max="6" width="12.85546875" bestFit="1" customWidth="1"/>
    <col min="7" max="7" width="16.85546875" bestFit="1" customWidth="1"/>
    <col min="8" max="8" width="15.5703125" bestFit="1" customWidth="1"/>
    <col min="9" max="9" width="22.42578125" bestFit="1" customWidth="1"/>
  </cols>
  <sheetData>
    <row r="1" spans="1:9" x14ac:dyDescent="0.25">
      <c r="A1" s="37" t="s">
        <v>61</v>
      </c>
      <c r="B1" s="37"/>
      <c r="C1" s="37"/>
      <c r="D1" s="37"/>
      <c r="E1" s="37"/>
      <c r="F1" s="37"/>
      <c r="G1" s="37"/>
      <c r="H1" s="37"/>
      <c r="I1" s="37"/>
    </row>
    <row r="2" spans="1:9" x14ac:dyDescent="0.25">
      <c r="A2" s="31"/>
      <c r="B2" s="31"/>
      <c r="C2" s="31"/>
      <c r="D2" s="31"/>
      <c r="E2" s="31"/>
      <c r="F2" s="31"/>
      <c r="G2" s="31"/>
      <c r="H2" s="31"/>
      <c r="I2" s="31"/>
    </row>
    <row r="5" spans="1:9" x14ac:dyDescent="0.25">
      <c r="A5" s="38" t="str">
        <f>'Nivel 1'!B3</f>
        <v>Populacional</v>
      </c>
      <c r="B5" s="38"/>
      <c r="C5" s="38"/>
      <c r="D5" s="31"/>
      <c r="E5" s="38" t="str">
        <f>'Nivel 1'!B4</f>
        <v>Distância de Locais</v>
      </c>
      <c r="F5" s="38"/>
      <c r="G5" s="38"/>
      <c r="H5" s="38"/>
      <c r="I5" s="38"/>
    </row>
    <row r="6" spans="1:9" x14ac:dyDescent="0.25">
      <c r="A6" s="39">
        <f>'Nivel 1'!N17</f>
        <v>0.66666666666666663</v>
      </c>
      <c r="B6" s="39"/>
      <c r="C6" s="39"/>
      <c r="D6" s="32"/>
      <c r="E6" s="39">
        <f>'Nivel 1'!N18</f>
        <v>0.33333333333333331</v>
      </c>
      <c r="F6" s="39"/>
      <c r="G6" s="39"/>
      <c r="H6" s="39"/>
      <c r="I6" s="39"/>
    </row>
    <row r="7" spans="1:9" x14ac:dyDescent="0.25">
      <c r="A7" s="31"/>
      <c r="B7" s="31"/>
      <c r="C7" s="31"/>
      <c r="D7" s="31"/>
      <c r="E7" s="31"/>
      <c r="F7" s="31"/>
      <c r="G7" s="31"/>
      <c r="H7" s="31"/>
      <c r="I7" s="31"/>
    </row>
    <row r="10" spans="1:9" x14ac:dyDescent="0.25">
      <c r="A10" s="33" t="str">
        <f>'Nível 2 - A'!B3</f>
        <v>População 18</v>
      </c>
      <c r="B10" s="33" t="str">
        <f>'Nível 2 - A'!B4</f>
        <v>Densidade Pop.</v>
      </c>
      <c r="C10" s="33" t="str">
        <f>'Nível 2 - A'!B5</f>
        <v>População Total</v>
      </c>
      <c r="D10" s="31"/>
      <c r="E10" s="33" t="str">
        <f>'Nível 2 - B'!B3</f>
        <v>Rodovia</v>
      </c>
      <c r="F10" s="33" t="str">
        <f>'Nível 2 - B'!B4</f>
        <v>Escola</v>
      </c>
      <c r="G10" s="33" t="str">
        <f>'Nível 2 - B'!B5</f>
        <v>Longe de Hospital</v>
      </c>
      <c r="H10" s="33" t="str">
        <f>'Nível 2 - B'!B6</f>
        <v>Ponto de ônibus</v>
      </c>
      <c r="I10" s="33" t="str">
        <f>'Nível 2 - B'!B7</f>
        <v>Longe de C Comunitário</v>
      </c>
    </row>
    <row r="11" spans="1:9" x14ac:dyDescent="0.25">
      <c r="A11" s="34">
        <f>'Nível 2 - A'!N17</f>
        <v>0.652991452991453</v>
      </c>
      <c r="B11" s="34">
        <f>'Nível 2 - A'!N18</f>
        <v>0.25099715099715098</v>
      </c>
      <c r="C11" s="34">
        <f>'Nível 2 - A'!N19</f>
        <v>9.6011396011396008E-2</v>
      </c>
      <c r="D11" s="31"/>
      <c r="E11" s="34">
        <f>'Nível 2 - B'!N17</f>
        <v>0.40604055941810235</v>
      </c>
      <c r="F11" s="34">
        <f>'Nível 2 - B'!N18</f>
        <v>0.25670204509813366</v>
      </c>
      <c r="G11" s="34">
        <f>'Nível 2 - B'!N19</f>
        <v>0.15765977830943548</v>
      </c>
      <c r="H11" s="34">
        <f>'Nível 2 - B'!N20</f>
        <v>9.6029801377671448E-2</v>
      </c>
      <c r="I11" s="34">
        <f>'Nível 2 - B'!N21</f>
        <v>8.356781579665698E-2</v>
      </c>
    </row>
    <row r="12" spans="1:9" x14ac:dyDescent="0.25">
      <c r="A12" s="31"/>
      <c r="B12" s="31"/>
      <c r="C12" s="31"/>
      <c r="D12" s="31"/>
      <c r="E12" s="31"/>
      <c r="F12" s="31"/>
      <c r="G12" s="31"/>
      <c r="H12" s="31"/>
      <c r="I12" s="31"/>
    </row>
    <row r="13" spans="1:9" x14ac:dyDescent="0.25">
      <c r="A13" s="31"/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A14" s="31"/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A15" s="31"/>
      <c r="B15" s="31"/>
      <c r="C15" s="35" t="s">
        <v>62</v>
      </c>
      <c r="D15" s="35" t="s">
        <v>63</v>
      </c>
      <c r="E15" s="35" t="s">
        <v>64</v>
      </c>
      <c r="F15" s="35" t="s">
        <v>65</v>
      </c>
      <c r="G15" s="35" t="s">
        <v>66</v>
      </c>
      <c r="H15" s="35" t="s">
        <v>67</v>
      </c>
      <c r="I15" s="31"/>
    </row>
    <row r="16" spans="1:9" x14ac:dyDescent="0.25">
      <c r="A16" s="31"/>
      <c r="B16" s="31"/>
      <c r="C16" s="36">
        <f>'Nível 3 - A'!N17</f>
        <v>0.37193625759105425</v>
      </c>
      <c r="D16" s="36">
        <f>'Nível 3 - A'!N18</f>
        <v>0.24511949819357581</v>
      </c>
      <c r="E16" s="36">
        <f>'Nível 3 - A'!N19</f>
        <v>0.15796001191640555</v>
      </c>
      <c r="F16" s="36">
        <f>'Nível 3 - A'!N20</f>
        <v>0.10058590518428527</v>
      </c>
      <c r="G16" s="36">
        <f>'Nível 3 - A'!N21</f>
        <v>8.2191805754442807E-2</v>
      </c>
      <c r="H16" s="36">
        <f>'Nível 3 - A'!N22</f>
        <v>4.2206521360236317E-2</v>
      </c>
      <c r="I16" s="31"/>
    </row>
  </sheetData>
  <mergeCells count="5">
    <mergeCell ref="A1:I1"/>
    <mergeCell ref="A5:C5"/>
    <mergeCell ref="E5:I5"/>
    <mergeCell ref="A6:C6"/>
    <mergeCell ref="E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5.28515625" customWidth="1"/>
    <col min="4" max="4" width="17.7109375" bestFit="1" customWidth="1"/>
    <col min="5" max="6" width="13.140625" bestFit="1" customWidth="1"/>
    <col min="7" max="7" width="12.5703125" customWidth="1"/>
    <col min="14" max="15" width="31.42578125" bestFit="1" customWidth="1"/>
    <col min="16" max="16" width="6.5703125" customWidth="1"/>
    <col min="17" max="17" width="7.28515625" customWidth="1"/>
  </cols>
  <sheetData>
    <row r="1" spans="1:23" x14ac:dyDescent="0.25">
      <c r="A1" s="20" t="s">
        <v>5</v>
      </c>
      <c r="B1" s="20" t="s">
        <v>24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4"/>
      <c r="N1" s="15"/>
      <c r="O1" s="15"/>
      <c r="P1" s="15"/>
      <c r="Q1" s="40" t="s">
        <v>18</v>
      </c>
      <c r="R1" s="40"/>
      <c r="S1" s="40"/>
      <c r="T1" s="40"/>
      <c r="U1" s="40"/>
      <c r="V1" s="40"/>
      <c r="W1" s="40"/>
    </row>
    <row r="2" spans="1:23" ht="15" customHeight="1" x14ac:dyDescent="0.25">
      <c r="A2" s="20" t="s">
        <v>5</v>
      </c>
      <c r="B2" s="8" t="s">
        <v>0</v>
      </c>
      <c r="C2" s="8" t="str">
        <f>IF(B3="","",B3)</f>
        <v>Populacional</v>
      </c>
      <c r="D2" s="8" t="str">
        <f>IF(B4="","",B4)</f>
        <v>Distância de Locais</v>
      </c>
      <c r="E2" s="8" t="str">
        <f>IF(B5="","",B5)</f>
        <v/>
      </c>
      <c r="F2" s="8" t="str">
        <f>IF(B6="","",B6)</f>
        <v/>
      </c>
      <c r="G2" s="8" t="str">
        <f>IF(B7="","",B7)</f>
        <v/>
      </c>
      <c r="H2" s="8" t="str">
        <f>IF(B8="","",B8)</f>
        <v/>
      </c>
      <c r="I2" s="8" t="str">
        <f>IF(B9="","",B9)</f>
        <v/>
      </c>
      <c r="J2" s="8" t="str">
        <f>IF(B10="","",B10)</f>
        <v/>
      </c>
      <c r="K2" s="8" t="str">
        <f>IF(B11="","",B11)</f>
        <v/>
      </c>
      <c r="L2" s="8" t="str">
        <f>IF(B12="","",B13)</f>
        <v/>
      </c>
      <c r="M2" s="4"/>
      <c r="N2" s="17" t="s">
        <v>16</v>
      </c>
      <c r="O2" s="12">
        <f>COUNTA(B3:B12)</f>
        <v>2</v>
      </c>
      <c r="P2" s="15"/>
      <c r="Q2" s="16" t="s">
        <v>20</v>
      </c>
      <c r="R2" s="17" t="s">
        <v>2</v>
      </c>
    </row>
    <row r="3" spans="1:23" ht="17.25" customHeight="1" x14ac:dyDescent="0.25">
      <c r="A3" s="20" t="s">
        <v>6</v>
      </c>
      <c r="B3" s="8" t="s">
        <v>26</v>
      </c>
      <c r="C3" s="1">
        <v>1</v>
      </c>
      <c r="D3" s="2">
        <v>2</v>
      </c>
      <c r="E3" s="2"/>
      <c r="F3" s="2"/>
      <c r="G3" s="2"/>
      <c r="H3" s="2"/>
      <c r="I3" s="2"/>
      <c r="J3" s="2"/>
      <c r="K3" s="2"/>
      <c r="L3" s="2"/>
      <c r="M3" s="4"/>
      <c r="N3" s="17" t="s">
        <v>19</v>
      </c>
      <c r="O3" s="13">
        <f>(SUM(N30:N39))/(COUNT(N30:N39))</f>
        <v>2</v>
      </c>
      <c r="P3" s="15"/>
      <c r="Q3" s="16"/>
      <c r="R3" s="17"/>
      <c r="S3" s="15"/>
      <c r="T3" s="15"/>
      <c r="U3" s="15"/>
      <c r="V3" s="15"/>
    </row>
    <row r="4" spans="1:23" x14ac:dyDescent="0.25">
      <c r="A4" s="20" t="s">
        <v>7</v>
      </c>
      <c r="B4" s="8" t="s">
        <v>27</v>
      </c>
      <c r="C4" s="3">
        <f>IF(D3="","",1/D3)</f>
        <v>0.5</v>
      </c>
      <c r="D4" s="1">
        <f>IF(D3="","",1)</f>
        <v>1</v>
      </c>
      <c r="E4" s="2"/>
      <c r="F4" s="2"/>
      <c r="G4" s="2"/>
      <c r="H4" s="2"/>
      <c r="I4" s="2"/>
      <c r="J4" s="2"/>
      <c r="K4" s="2"/>
      <c r="L4" s="2"/>
      <c r="M4" s="4"/>
      <c r="N4" s="17" t="s">
        <v>4</v>
      </c>
      <c r="O4" s="13">
        <f>(O3-O2)/(O2-1)</f>
        <v>0</v>
      </c>
      <c r="P4" s="15"/>
      <c r="Q4" s="6">
        <v>1</v>
      </c>
      <c r="R4" s="6">
        <v>0</v>
      </c>
      <c r="S4" s="15"/>
      <c r="T4" s="15"/>
      <c r="U4" s="15"/>
      <c r="V4" s="15"/>
    </row>
    <row r="5" spans="1:23" x14ac:dyDescent="0.25">
      <c r="A5" s="20" t="s">
        <v>8</v>
      </c>
      <c r="B5" s="8"/>
      <c r="C5" s="3" t="str">
        <f>IF(E3="","",1/E3)</f>
        <v/>
      </c>
      <c r="D5" s="3" t="str">
        <f>IF(E4="","",1/E4)</f>
        <v/>
      </c>
      <c r="E5" s="1" t="str">
        <f>IF(E3="","",1)</f>
        <v/>
      </c>
      <c r="F5" s="2"/>
      <c r="G5" s="2"/>
      <c r="H5" s="2"/>
      <c r="I5" s="2"/>
      <c r="J5" s="2"/>
      <c r="K5" s="2"/>
      <c r="L5" s="2"/>
      <c r="M5" s="4"/>
      <c r="N5" s="17" t="s">
        <v>23</v>
      </c>
      <c r="O5" s="12">
        <f>IF(O2=Q4,R4,IF(O2=Q5,R5,IF(O2=Q6,R6,IF(O2=Q7,R7,IF(O2=Q8,R8,IF(O2=Q9,R9,IF(O2=Q10,R10,IF(O2=Q11,R11,IF(O2=Q12,R12,IF(O2=Q13,R13))))))))))</f>
        <v>0</v>
      </c>
      <c r="P5" s="15"/>
      <c r="Q5" s="6">
        <v>2</v>
      </c>
      <c r="R5" s="6">
        <v>0</v>
      </c>
      <c r="S5" s="15"/>
      <c r="T5" s="15"/>
      <c r="U5" s="15"/>
      <c r="V5" s="15"/>
    </row>
    <row r="6" spans="1:23" x14ac:dyDescent="0.25">
      <c r="A6" s="20" t="s">
        <v>9</v>
      </c>
      <c r="B6" s="8"/>
      <c r="C6" s="3" t="str">
        <f>IF(F3="","",1/F3)</f>
        <v/>
      </c>
      <c r="D6" s="3" t="str">
        <f>IF(F4="","",1/F4)</f>
        <v/>
      </c>
      <c r="E6" s="3" t="str">
        <f>IF(F5="","",1/F5)</f>
        <v/>
      </c>
      <c r="F6" s="1" t="str">
        <f>IF(F3="","",1)</f>
        <v/>
      </c>
      <c r="G6" s="2"/>
      <c r="H6" s="2"/>
      <c r="I6" s="2"/>
      <c r="J6" s="2"/>
      <c r="K6" s="2"/>
      <c r="L6" s="2"/>
      <c r="M6" s="4"/>
      <c r="N6" s="11" t="s">
        <v>3</v>
      </c>
      <c r="O6" s="14" t="e">
        <f>O4/O5</f>
        <v>#DIV/0!</v>
      </c>
      <c r="Q6" s="6">
        <v>3</v>
      </c>
      <c r="R6" s="6">
        <v>0.57999999999999996</v>
      </c>
      <c r="S6" s="15"/>
      <c r="T6" s="15"/>
      <c r="U6" s="15"/>
      <c r="V6" s="15"/>
    </row>
    <row r="7" spans="1:23" ht="21" x14ac:dyDescent="0.35">
      <c r="A7" s="20" t="s">
        <v>10</v>
      </c>
      <c r="B7" s="8"/>
      <c r="C7" s="3" t="str">
        <f>IF(G6="","",1/G6)</f>
        <v/>
      </c>
      <c r="D7" s="3" t="str">
        <f>IF(G4="","",1/G4)</f>
        <v/>
      </c>
      <c r="E7" s="3" t="str">
        <f>IF(G5="","",1/G5)</f>
        <v/>
      </c>
      <c r="F7" s="3" t="str">
        <f>IF(G6="","",1/G6)</f>
        <v/>
      </c>
      <c r="G7" s="1" t="str">
        <f>IF(G3="","",1)</f>
        <v/>
      </c>
      <c r="H7" s="2"/>
      <c r="I7" s="2"/>
      <c r="J7" s="2"/>
      <c r="K7" s="2"/>
      <c r="L7" s="2"/>
      <c r="M7" s="4"/>
      <c r="N7" s="26" t="s">
        <v>25</v>
      </c>
      <c r="O7" s="27" t="e">
        <f>IF(AND(O6&gt;0,O6&lt;0.1),"OK","Fora do Padrão")</f>
        <v>#DIV/0!</v>
      </c>
      <c r="P7" s="15"/>
      <c r="Q7" s="6">
        <v>4</v>
      </c>
      <c r="R7" s="7">
        <v>0.9</v>
      </c>
      <c r="S7" s="15"/>
      <c r="T7" s="15"/>
      <c r="U7" s="15"/>
      <c r="V7" s="15"/>
    </row>
    <row r="8" spans="1:23" x14ac:dyDescent="0.25">
      <c r="A8" s="20" t="s">
        <v>11</v>
      </c>
      <c r="B8" s="8"/>
      <c r="C8" s="3" t="str">
        <f>IF(H3="","",1/H3)</f>
        <v/>
      </c>
      <c r="D8" s="3" t="str">
        <f>IF(H4="","",1/H4)</f>
        <v/>
      </c>
      <c r="E8" s="3" t="str">
        <f>IF(H5="","",1/H5)</f>
        <v/>
      </c>
      <c r="F8" s="3" t="str">
        <f>IF(H6="","",1/H6)</f>
        <v/>
      </c>
      <c r="G8" s="3" t="str">
        <f>IF(H7="","",1/H7)</f>
        <v/>
      </c>
      <c r="H8" s="1" t="str">
        <f>IF(H3="","",1)</f>
        <v/>
      </c>
      <c r="I8" s="2"/>
      <c r="J8" s="2"/>
      <c r="K8" s="2"/>
      <c r="L8" s="2"/>
      <c r="M8" s="4"/>
      <c r="N8" s="15"/>
      <c r="O8" s="15"/>
      <c r="P8" s="15"/>
      <c r="Q8" s="6">
        <v>5</v>
      </c>
      <c r="R8" s="6">
        <v>1.1200000000000001</v>
      </c>
      <c r="S8" s="15"/>
      <c r="T8" s="15"/>
      <c r="U8" s="15"/>
      <c r="V8" s="15"/>
    </row>
    <row r="9" spans="1:23" x14ac:dyDescent="0.25">
      <c r="A9" s="20" t="s">
        <v>12</v>
      </c>
      <c r="B9" s="8"/>
      <c r="C9" s="3" t="str">
        <f>IF(I3="","",1/I3)</f>
        <v/>
      </c>
      <c r="D9" s="3" t="str">
        <f>IF(I4="","",1/J4)</f>
        <v/>
      </c>
      <c r="E9" s="3" t="str">
        <f>IF(I5="","",1/I5)</f>
        <v/>
      </c>
      <c r="F9" s="3" t="str">
        <f>IF(I6="","",1/I6)</f>
        <v/>
      </c>
      <c r="G9" s="3" t="str">
        <f>IF(I7="","",1/I7)</f>
        <v/>
      </c>
      <c r="H9" s="3" t="str">
        <f>IF(I8="","",1/I8)</f>
        <v/>
      </c>
      <c r="I9" s="1" t="str">
        <f>IF(I3="","",1)</f>
        <v/>
      </c>
      <c r="J9" s="2"/>
      <c r="K9" s="2"/>
      <c r="L9" s="2"/>
      <c r="M9" s="4"/>
      <c r="N9" s="15"/>
      <c r="O9" s="15"/>
      <c r="P9" s="15"/>
      <c r="Q9" s="6">
        <v>6</v>
      </c>
      <c r="R9" s="6">
        <v>1.24</v>
      </c>
      <c r="S9" s="15"/>
      <c r="T9" s="15"/>
      <c r="U9" s="15"/>
      <c r="V9" s="15"/>
    </row>
    <row r="10" spans="1:23" x14ac:dyDescent="0.25">
      <c r="A10" s="20" t="s">
        <v>13</v>
      </c>
      <c r="B10" s="8"/>
      <c r="C10" s="3" t="str">
        <f>IF(J3="","",1/J3)</f>
        <v/>
      </c>
      <c r="D10" s="3" t="str">
        <f>IF(J4="","",1/J4)</f>
        <v/>
      </c>
      <c r="E10" s="3" t="str">
        <f>IF(J5="","",1/J5)</f>
        <v/>
      </c>
      <c r="F10" s="3" t="str">
        <f>IF(J6="","",1/J6)</f>
        <v/>
      </c>
      <c r="G10" s="3" t="str">
        <f>IF(J7="","",1/J7)</f>
        <v/>
      </c>
      <c r="H10" s="3" t="str">
        <f>IF(J8="","",1/J8)</f>
        <v/>
      </c>
      <c r="I10" s="3" t="str">
        <f>IF(J9="","",1/J9)</f>
        <v/>
      </c>
      <c r="J10" s="1" t="str">
        <f>IF(J3="","",1)</f>
        <v/>
      </c>
      <c r="K10" s="2"/>
      <c r="L10" s="2"/>
      <c r="M10" s="4"/>
      <c r="N10" s="15"/>
      <c r="O10" s="15"/>
      <c r="P10" s="15"/>
      <c r="Q10" s="6">
        <v>7</v>
      </c>
      <c r="R10" s="6">
        <v>1.32</v>
      </c>
      <c r="S10" s="15"/>
      <c r="T10" s="15"/>
      <c r="U10" s="15"/>
      <c r="V10" s="15"/>
    </row>
    <row r="11" spans="1:23" x14ac:dyDescent="0.25">
      <c r="A11" s="20" t="s">
        <v>14</v>
      </c>
      <c r="B11" s="8"/>
      <c r="C11" s="3" t="str">
        <f>IF(K3="","",1/K3)</f>
        <v/>
      </c>
      <c r="D11" s="3" t="str">
        <f>IF(K4="","",1/K4)</f>
        <v/>
      </c>
      <c r="E11" s="3" t="str">
        <f>IF(K5="","",1/K5)</f>
        <v/>
      </c>
      <c r="F11" s="3" t="str">
        <f>IF(K6="","",1/K6)</f>
        <v/>
      </c>
      <c r="G11" s="3" t="str">
        <f>IF(K7="","",1/K7)</f>
        <v/>
      </c>
      <c r="H11" s="3" t="str">
        <f>IF(K8="","",1/K8)</f>
        <v/>
      </c>
      <c r="I11" s="3" t="str">
        <f>IF(J9="","",1/J9)</f>
        <v/>
      </c>
      <c r="J11" s="3" t="str">
        <f>IF(K10="","",1/K10)</f>
        <v/>
      </c>
      <c r="K11" s="1" t="str">
        <f>IF(K3="","",1)</f>
        <v/>
      </c>
      <c r="L11" s="2"/>
      <c r="M11" s="4"/>
      <c r="N11" s="15"/>
      <c r="O11" s="15"/>
      <c r="P11" s="15"/>
      <c r="Q11" s="6">
        <v>8</v>
      </c>
      <c r="R11" s="6">
        <v>1.41</v>
      </c>
      <c r="S11" s="15"/>
      <c r="T11" s="15"/>
      <c r="U11" s="15"/>
      <c r="V11" s="15"/>
    </row>
    <row r="12" spans="1:23" x14ac:dyDescent="0.25">
      <c r="A12" s="20" t="s">
        <v>15</v>
      </c>
      <c r="B12" s="8"/>
      <c r="C12" s="3" t="str">
        <f>IF(L3="","",1/L3)</f>
        <v/>
      </c>
      <c r="D12" s="3" t="str">
        <f>IF(L4="","",1/L4)</f>
        <v/>
      </c>
      <c r="E12" s="3" t="str">
        <f>IF(L5="","",1/L5)</f>
        <v/>
      </c>
      <c r="F12" s="3" t="str">
        <f>IF(L6="","",1/L6)</f>
        <v/>
      </c>
      <c r="G12" s="3" t="str">
        <f>IF(L7="","",1/L7)</f>
        <v/>
      </c>
      <c r="H12" s="3" t="str">
        <f>IF(L8="","",1/L8)</f>
        <v/>
      </c>
      <c r="I12" s="3" t="str">
        <f>IF(J9="","",1/J9)</f>
        <v/>
      </c>
      <c r="J12" s="3" t="str">
        <f>IF(L10="","",1/L10)</f>
        <v/>
      </c>
      <c r="K12" s="3" t="str">
        <f>IF(L11="","",1/L11)</f>
        <v/>
      </c>
      <c r="L12" s="1" t="str">
        <f>IF(L3="","",1)</f>
        <v/>
      </c>
      <c r="M12" s="4"/>
      <c r="N12" s="15"/>
      <c r="O12" s="15"/>
      <c r="P12" s="15"/>
      <c r="Q12" s="6">
        <v>9</v>
      </c>
      <c r="R12" s="6">
        <v>1.45</v>
      </c>
      <c r="S12" s="15"/>
      <c r="T12" s="15"/>
      <c r="U12" s="15"/>
      <c r="V12" s="15"/>
    </row>
    <row r="13" spans="1:23" x14ac:dyDescent="0.25">
      <c r="A13" s="22"/>
      <c r="B13" s="9" t="s">
        <v>1</v>
      </c>
      <c r="C13" s="1">
        <f>IF(C3="","",SUM(C3:C12))</f>
        <v>1.5</v>
      </c>
      <c r="D13" s="1">
        <f t="shared" ref="D13:L13" si="0">IF(D3="","",SUM(D3:D12))</f>
        <v>3</v>
      </c>
      <c r="E13" s="1" t="str">
        <f t="shared" si="0"/>
        <v/>
      </c>
      <c r="F13" s="1" t="str">
        <f t="shared" si="0"/>
        <v/>
      </c>
      <c r="G13" s="1" t="str">
        <f t="shared" si="0"/>
        <v/>
      </c>
      <c r="H13" s="1" t="str">
        <f t="shared" si="0"/>
        <v/>
      </c>
      <c r="I13" s="1" t="str">
        <f t="shared" si="0"/>
        <v/>
      </c>
      <c r="J13" s="1" t="str">
        <f t="shared" si="0"/>
        <v/>
      </c>
      <c r="K13" s="1" t="str">
        <f t="shared" si="0"/>
        <v/>
      </c>
      <c r="L13" s="1" t="str">
        <f t="shared" si="0"/>
        <v/>
      </c>
      <c r="M13" s="4"/>
      <c r="N13" s="15"/>
      <c r="O13" s="15"/>
      <c r="P13" s="15"/>
      <c r="Q13" s="6">
        <v>10</v>
      </c>
      <c r="R13" s="6">
        <v>1.49</v>
      </c>
      <c r="S13" s="15"/>
      <c r="T13" s="15"/>
      <c r="U13" s="15"/>
      <c r="V13" s="15"/>
    </row>
    <row r="14" spans="1:2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20" t="s">
        <v>5</v>
      </c>
      <c r="B15" s="20" t="s">
        <v>24</v>
      </c>
      <c r="C15" s="20" t="s">
        <v>6</v>
      </c>
      <c r="D15" s="20" t="s">
        <v>7</v>
      </c>
      <c r="E15" s="20" t="s">
        <v>8</v>
      </c>
      <c r="F15" s="20" t="s">
        <v>9</v>
      </c>
      <c r="G15" s="20" t="s">
        <v>10</v>
      </c>
      <c r="H15" s="20" t="s">
        <v>11</v>
      </c>
      <c r="I15" s="20" t="s">
        <v>12</v>
      </c>
      <c r="J15" s="20" t="s">
        <v>13</v>
      </c>
      <c r="K15" s="20" t="s">
        <v>14</v>
      </c>
      <c r="L15" s="20" t="s">
        <v>15</v>
      </c>
      <c r="M15" s="21" t="s">
        <v>17</v>
      </c>
      <c r="N15" s="23" t="s">
        <v>22</v>
      </c>
      <c r="O15" s="2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20" t="s">
        <v>5</v>
      </c>
      <c r="B16" s="8" t="s">
        <v>0</v>
      </c>
      <c r="C16" s="8" t="str">
        <f>IF(C2="","",C2)</f>
        <v>Populacional</v>
      </c>
      <c r="D16" s="8" t="str">
        <f t="shared" ref="D16:L16" si="1">IF(D2="","",D2)</f>
        <v>Distância de Locais</v>
      </c>
      <c r="E16" s="8" t="str">
        <f t="shared" si="1"/>
        <v/>
      </c>
      <c r="F16" s="8" t="str">
        <f t="shared" si="1"/>
        <v/>
      </c>
      <c r="G16" s="8" t="str">
        <f t="shared" si="1"/>
        <v/>
      </c>
      <c r="H16" s="8" t="str">
        <f t="shared" si="1"/>
        <v/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9" t="s">
        <v>1</v>
      </c>
      <c r="N16" s="10" t="s">
        <v>28</v>
      </c>
      <c r="O16" s="18"/>
      <c r="P16" s="4"/>
      <c r="Q16" s="4"/>
      <c r="R16" s="5"/>
      <c r="S16" s="5"/>
      <c r="T16" s="4"/>
      <c r="U16" s="4"/>
      <c r="V16" s="4"/>
      <c r="W16" s="4"/>
    </row>
    <row r="17" spans="1:23" x14ac:dyDescent="0.25">
      <c r="A17" s="20" t="s">
        <v>6</v>
      </c>
      <c r="B17" s="9" t="str">
        <f>IF(B3="","",B3)</f>
        <v>Populacional</v>
      </c>
      <c r="C17" s="1">
        <f>IF(C3="","",C3/C$13)</f>
        <v>0.66666666666666663</v>
      </c>
      <c r="D17" s="2">
        <f t="shared" ref="D17:L17" si="2">IF(D3="","",D3/D$13)</f>
        <v>0.66666666666666663</v>
      </c>
      <c r="E17" s="2" t="str">
        <f t="shared" si="2"/>
        <v/>
      </c>
      <c r="F17" s="2" t="str">
        <f t="shared" si="2"/>
        <v/>
      </c>
      <c r="G17" s="2" t="str">
        <f t="shared" si="2"/>
        <v/>
      </c>
      <c r="H17" s="2" t="str">
        <f t="shared" si="2"/>
        <v/>
      </c>
      <c r="I17" s="2" t="str">
        <f t="shared" si="2"/>
        <v/>
      </c>
      <c r="J17" s="2" t="str">
        <f t="shared" si="2"/>
        <v/>
      </c>
      <c r="K17" s="2" t="str">
        <f t="shared" si="2"/>
        <v/>
      </c>
      <c r="L17" s="2" t="str">
        <f t="shared" si="2"/>
        <v/>
      </c>
      <c r="M17" s="25">
        <f>IF(C17="","",SUM(C17:L17))</f>
        <v>1.3333333333333333</v>
      </c>
      <c r="N17" s="25">
        <f t="shared" ref="N17:N26" si="3">IF(M17="","",M17/O$2)</f>
        <v>0.66666666666666663</v>
      </c>
      <c r="O17" s="19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20" t="s">
        <v>7</v>
      </c>
      <c r="B18" s="9" t="str">
        <f t="shared" ref="B18:B26" si="4">IF(B4="","",B4)</f>
        <v>Distância de Locais</v>
      </c>
      <c r="C18" s="3">
        <f>IF(C4="","",C4/C$13)</f>
        <v>0.33333333333333331</v>
      </c>
      <c r="D18" s="1">
        <f t="shared" ref="D18:L18" si="5">IF(D4="","",D4/D$13)</f>
        <v>0.33333333333333331</v>
      </c>
      <c r="E18" s="2" t="str">
        <f t="shared" si="5"/>
        <v/>
      </c>
      <c r="F18" s="2" t="str">
        <f t="shared" si="5"/>
        <v/>
      </c>
      <c r="G18" s="2" t="str">
        <f t="shared" si="5"/>
        <v/>
      </c>
      <c r="H18" s="2" t="str">
        <f t="shared" si="5"/>
        <v/>
      </c>
      <c r="I18" s="2" t="str">
        <f t="shared" si="5"/>
        <v/>
      </c>
      <c r="J18" s="2" t="str">
        <f t="shared" si="5"/>
        <v/>
      </c>
      <c r="K18" s="2" t="str">
        <f t="shared" si="5"/>
        <v/>
      </c>
      <c r="L18" s="2" t="str">
        <f t="shared" si="5"/>
        <v/>
      </c>
      <c r="M18" s="25">
        <f t="shared" ref="M18:M26" si="6">IF(C18="","",SUM(C18:L18))</f>
        <v>0.66666666666666663</v>
      </c>
      <c r="N18" s="25">
        <f t="shared" si="3"/>
        <v>0.33333333333333331</v>
      </c>
      <c r="O18" s="19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20" t="s">
        <v>8</v>
      </c>
      <c r="B19" s="9" t="str">
        <f>IF(B5="","",B5)</f>
        <v/>
      </c>
      <c r="C19" s="3" t="str">
        <f t="shared" ref="C19:C26" si="7">IF(C5="","",C5/C$13)</f>
        <v/>
      </c>
      <c r="D19" s="3" t="str">
        <f t="shared" ref="D19:L19" si="8">IF(D5="","",D5/D$13)</f>
        <v/>
      </c>
      <c r="E19" s="1" t="str">
        <f t="shared" si="8"/>
        <v/>
      </c>
      <c r="F19" s="2" t="str">
        <f t="shared" si="8"/>
        <v/>
      </c>
      <c r="G19" s="2" t="str">
        <f t="shared" si="8"/>
        <v/>
      </c>
      <c r="H19" s="2" t="str">
        <f t="shared" si="8"/>
        <v/>
      </c>
      <c r="I19" s="2" t="str">
        <f t="shared" si="8"/>
        <v/>
      </c>
      <c r="J19" s="2" t="str">
        <f t="shared" si="8"/>
        <v/>
      </c>
      <c r="K19" s="2" t="str">
        <f t="shared" si="8"/>
        <v/>
      </c>
      <c r="L19" s="2" t="str">
        <f t="shared" si="8"/>
        <v/>
      </c>
      <c r="M19" s="25" t="str">
        <f t="shared" si="6"/>
        <v/>
      </c>
      <c r="N19" s="25" t="str">
        <f t="shared" si="3"/>
        <v/>
      </c>
      <c r="O19" s="19"/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20" t="s">
        <v>9</v>
      </c>
      <c r="B20" s="9" t="str">
        <f t="shared" si="4"/>
        <v/>
      </c>
      <c r="C20" s="3" t="str">
        <f t="shared" si="7"/>
        <v/>
      </c>
      <c r="D20" s="3" t="str">
        <f t="shared" ref="D20:L20" si="9">IF(D6="","",D6/D$13)</f>
        <v/>
      </c>
      <c r="E20" s="3" t="str">
        <f t="shared" si="9"/>
        <v/>
      </c>
      <c r="F20" s="1" t="str">
        <f t="shared" si="9"/>
        <v/>
      </c>
      <c r="G20" s="2" t="str">
        <f t="shared" si="9"/>
        <v/>
      </c>
      <c r="H20" s="2" t="str">
        <f t="shared" si="9"/>
        <v/>
      </c>
      <c r="I20" s="2" t="str">
        <f t="shared" si="9"/>
        <v/>
      </c>
      <c r="J20" s="2" t="str">
        <f t="shared" si="9"/>
        <v/>
      </c>
      <c r="K20" s="2" t="str">
        <f t="shared" si="9"/>
        <v/>
      </c>
      <c r="L20" s="2" t="str">
        <f t="shared" si="9"/>
        <v/>
      </c>
      <c r="M20" s="25" t="str">
        <f t="shared" si="6"/>
        <v/>
      </c>
      <c r="N20" s="25" t="str">
        <f t="shared" si="3"/>
        <v/>
      </c>
      <c r="O20" s="19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20" t="s">
        <v>10</v>
      </c>
      <c r="B21" s="9" t="str">
        <f t="shared" si="4"/>
        <v/>
      </c>
      <c r="C21" s="3" t="str">
        <f t="shared" si="7"/>
        <v/>
      </c>
      <c r="D21" s="3" t="str">
        <f t="shared" ref="D21:L21" si="10">IF(D7="","",D7/D$13)</f>
        <v/>
      </c>
      <c r="E21" s="3" t="str">
        <f t="shared" si="10"/>
        <v/>
      </c>
      <c r="F21" s="3" t="str">
        <f t="shared" si="10"/>
        <v/>
      </c>
      <c r="G21" s="1" t="str">
        <f t="shared" si="10"/>
        <v/>
      </c>
      <c r="H21" s="2" t="str">
        <f t="shared" si="10"/>
        <v/>
      </c>
      <c r="I21" s="2" t="str">
        <f t="shared" si="10"/>
        <v/>
      </c>
      <c r="J21" s="2" t="str">
        <f t="shared" si="10"/>
        <v/>
      </c>
      <c r="K21" s="2" t="str">
        <f t="shared" si="10"/>
        <v/>
      </c>
      <c r="L21" s="2" t="str">
        <f t="shared" si="10"/>
        <v/>
      </c>
      <c r="M21" s="25" t="str">
        <f t="shared" si="6"/>
        <v/>
      </c>
      <c r="N21" s="25" t="str">
        <f t="shared" si="3"/>
        <v/>
      </c>
      <c r="O21" s="19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20" t="s">
        <v>11</v>
      </c>
      <c r="B22" s="9" t="str">
        <f t="shared" si="4"/>
        <v/>
      </c>
      <c r="C22" s="3" t="str">
        <f t="shared" si="7"/>
        <v/>
      </c>
      <c r="D22" s="3" t="str">
        <f t="shared" ref="D22:L22" si="11">IF(D8="","",D8/D$13)</f>
        <v/>
      </c>
      <c r="E22" s="3" t="str">
        <f t="shared" si="11"/>
        <v/>
      </c>
      <c r="F22" s="3" t="str">
        <f t="shared" si="11"/>
        <v/>
      </c>
      <c r="G22" s="3" t="str">
        <f t="shared" si="11"/>
        <v/>
      </c>
      <c r="H22" s="1" t="str">
        <f t="shared" si="11"/>
        <v/>
      </c>
      <c r="I22" s="2" t="str">
        <f t="shared" si="11"/>
        <v/>
      </c>
      <c r="J22" s="2" t="str">
        <f t="shared" si="11"/>
        <v/>
      </c>
      <c r="K22" s="2" t="str">
        <f t="shared" si="11"/>
        <v/>
      </c>
      <c r="L22" s="2" t="str">
        <f t="shared" si="11"/>
        <v/>
      </c>
      <c r="M22" s="25" t="str">
        <f t="shared" si="6"/>
        <v/>
      </c>
      <c r="N22" s="25" t="str">
        <f t="shared" si="3"/>
        <v/>
      </c>
      <c r="O22" s="19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20" t="s">
        <v>12</v>
      </c>
      <c r="B23" s="9" t="str">
        <f t="shared" si="4"/>
        <v/>
      </c>
      <c r="C23" s="3" t="str">
        <f t="shared" si="7"/>
        <v/>
      </c>
      <c r="D23" s="3" t="str">
        <f t="shared" ref="D23:L23" si="12">IF(D9="","",D9/D$13)</f>
        <v/>
      </c>
      <c r="E23" s="3" t="str">
        <f t="shared" si="12"/>
        <v/>
      </c>
      <c r="F23" s="3" t="str">
        <f t="shared" si="12"/>
        <v/>
      </c>
      <c r="G23" s="3" t="str">
        <f t="shared" si="12"/>
        <v/>
      </c>
      <c r="H23" s="3" t="str">
        <f t="shared" si="12"/>
        <v/>
      </c>
      <c r="I23" s="1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5" t="str">
        <f t="shared" si="6"/>
        <v/>
      </c>
      <c r="N23" s="25" t="str">
        <f t="shared" si="3"/>
        <v/>
      </c>
      <c r="O23" s="19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20" t="s">
        <v>13</v>
      </c>
      <c r="B24" s="9" t="str">
        <f t="shared" si="4"/>
        <v/>
      </c>
      <c r="C24" s="3" t="str">
        <f t="shared" si="7"/>
        <v/>
      </c>
      <c r="D24" s="3" t="str">
        <f t="shared" ref="D24:L24" si="13">IF(D10="","",D10/D$13)</f>
        <v/>
      </c>
      <c r="E24" s="3" t="str">
        <f t="shared" si="13"/>
        <v/>
      </c>
      <c r="F24" s="3" t="str">
        <f t="shared" si="13"/>
        <v/>
      </c>
      <c r="G24" s="3" t="str">
        <f t="shared" si="13"/>
        <v/>
      </c>
      <c r="H24" s="3" t="str">
        <f t="shared" si="13"/>
        <v/>
      </c>
      <c r="I24" s="3" t="str">
        <f t="shared" si="13"/>
        <v/>
      </c>
      <c r="J24" s="1" t="str">
        <f t="shared" si="13"/>
        <v/>
      </c>
      <c r="K24" s="2" t="str">
        <f t="shared" si="13"/>
        <v/>
      </c>
      <c r="L24" s="2" t="str">
        <f t="shared" si="13"/>
        <v/>
      </c>
      <c r="M24" s="25" t="str">
        <f t="shared" si="6"/>
        <v/>
      </c>
      <c r="N24" s="25" t="str">
        <f t="shared" si="3"/>
        <v/>
      </c>
      <c r="O24" s="19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20" t="s">
        <v>14</v>
      </c>
      <c r="B25" s="9" t="str">
        <f t="shared" si="4"/>
        <v/>
      </c>
      <c r="C25" s="3" t="str">
        <f t="shared" si="7"/>
        <v/>
      </c>
      <c r="D25" s="3" t="str">
        <f t="shared" ref="D25:L25" si="14">IF(D11="","",D11/D$13)</f>
        <v/>
      </c>
      <c r="E25" s="3" t="str">
        <f t="shared" si="14"/>
        <v/>
      </c>
      <c r="F25" s="3" t="str">
        <f t="shared" si="14"/>
        <v/>
      </c>
      <c r="G25" s="3" t="str">
        <f t="shared" si="14"/>
        <v/>
      </c>
      <c r="H25" s="3" t="str">
        <f t="shared" si="14"/>
        <v/>
      </c>
      <c r="I25" s="3" t="str">
        <f t="shared" si="14"/>
        <v/>
      </c>
      <c r="J25" s="3" t="str">
        <f t="shared" si="14"/>
        <v/>
      </c>
      <c r="K25" s="1" t="str">
        <f t="shared" si="14"/>
        <v/>
      </c>
      <c r="L25" s="2" t="str">
        <f t="shared" si="14"/>
        <v/>
      </c>
      <c r="M25" s="25" t="str">
        <f t="shared" si="6"/>
        <v/>
      </c>
      <c r="N25" s="25" t="str">
        <f t="shared" si="3"/>
        <v/>
      </c>
      <c r="O25" s="19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20" t="s">
        <v>15</v>
      </c>
      <c r="B26" s="9" t="str">
        <f t="shared" si="4"/>
        <v/>
      </c>
      <c r="C26" s="3" t="str">
        <f t="shared" si="7"/>
        <v/>
      </c>
      <c r="D26" s="3" t="str">
        <f t="shared" ref="D26:L26" si="15">IF(D12="","",D12/D$13)</f>
        <v/>
      </c>
      <c r="E26" s="3" t="str">
        <f t="shared" si="15"/>
        <v/>
      </c>
      <c r="F26" s="3" t="str">
        <f t="shared" si="15"/>
        <v/>
      </c>
      <c r="G26" s="3" t="str">
        <f t="shared" si="15"/>
        <v/>
      </c>
      <c r="H26" s="3" t="str">
        <f t="shared" si="15"/>
        <v/>
      </c>
      <c r="I26" s="3" t="str">
        <f t="shared" si="15"/>
        <v/>
      </c>
      <c r="J26" s="3" t="str">
        <f t="shared" si="15"/>
        <v/>
      </c>
      <c r="K26" s="3" t="str">
        <f t="shared" si="15"/>
        <v/>
      </c>
      <c r="L26" s="1" t="str">
        <f t="shared" si="15"/>
        <v/>
      </c>
      <c r="M26" s="25" t="str">
        <f t="shared" si="6"/>
        <v/>
      </c>
      <c r="N26" s="25" t="str">
        <f t="shared" si="3"/>
        <v/>
      </c>
      <c r="O26" s="19"/>
      <c r="P26" s="4"/>
      <c r="Q26" s="4"/>
      <c r="R26" s="4"/>
      <c r="S26" s="4"/>
      <c r="T26" s="4"/>
      <c r="U26" s="4"/>
      <c r="V26" s="4"/>
      <c r="W26" s="4"/>
    </row>
    <row r="28" spans="1:23" x14ac:dyDescent="0.25">
      <c r="A28" s="20" t="s">
        <v>5</v>
      </c>
      <c r="B28" s="20" t="s">
        <v>5</v>
      </c>
      <c r="C28" s="20" t="s">
        <v>6</v>
      </c>
      <c r="D28" s="20" t="s">
        <v>7</v>
      </c>
      <c r="E28" s="20" t="s">
        <v>8</v>
      </c>
      <c r="F28" s="20" t="s">
        <v>9</v>
      </c>
      <c r="G28" s="20" t="s">
        <v>10</v>
      </c>
      <c r="H28" s="20" t="s">
        <v>11</v>
      </c>
      <c r="I28" s="20" t="s">
        <v>12</v>
      </c>
      <c r="J28" s="20" t="s">
        <v>13</v>
      </c>
      <c r="K28" s="20" t="s">
        <v>14</v>
      </c>
      <c r="L28" s="20" t="s">
        <v>15</v>
      </c>
      <c r="M28" s="21" t="s">
        <v>17</v>
      </c>
      <c r="N28" s="21" t="s">
        <v>22</v>
      </c>
    </row>
    <row r="29" spans="1:23" x14ac:dyDescent="0.25">
      <c r="A29" s="20" t="s">
        <v>5</v>
      </c>
      <c r="B29" s="8" t="s">
        <v>0</v>
      </c>
      <c r="C29" s="8" t="str">
        <f>IF(C2="","",C2)</f>
        <v>Populacional</v>
      </c>
      <c r="D29" s="8" t="str">
        <f t="shared" ref="D29:L29" si="16">IF(D2="","",D2)</f>
        <v>Distância de Locais</v>
      </c>
      <c r="E29" s="8" t="str">
        <f t="shared" si="16"/>
        <v/>
      </c>
      <c r="F29" s="8" t="str">
        <f t="shared" si="16"/>
        <v/>
      </c>
      <c r="G29" s="8" t="str">
        <f t="shared" si="16"/>
        <v/>
      </c>
      <c r="H29" s="8" t="str">
        <f t="shared" si="16"/>
        <v/>
      </c>
      <c r="I29" s="8" t="str">
        <f t="shared" si="16"/>
        <v/>
      </c>
      <c r="J29" s="8" t="str">
        <f t="shared" si="16"/>
        <v/>
      </c>
      <c r="K29" s="8" t="str">
        <f t="shared" si="16"/>
        <v/>
      </c>
      <c r="L29" s="8" t="str">
        <f t="shared" si="16"/>
        <v/>
      </c>
      <c r="M29" s="9" t="s">
        <v>1</v>
      </c>
      <c r="N29" s="9" t="s">
        <v>21</v>
      </c>
    </row>
    <row r="30" spans="1:23" x14ac:dyDescent="0.25">
      <c r="A30" s="20" t="s">
        <v>6</v>
      </c>
      <c r="B30" s="8" t="str">
        <f>IF(B3="","",B3)</f>
        <v>Populacional</v>
      </c>
      <c r="C30" s="1">
        <f>IF(C3="","",C3*$N$17)</f>
        <v>0.66666666666666663</v>
      </c>
      <c r="D30" s="2">
        <f>IF(D3="","",D3*$N$18)</f>
        <v>0.66666666666666663</v>
      </c>
      <c r="E30" s="2" t="str">
        <f>IF(E3="","",E3*$N$19)</f>
        <v/>
      </c>
      <c r="F30" s="2" t="str">
        <f>IF(F3="","",F3*$N$20)</f>
        <v/>
      </c>
      <c r="G30" s="2" t="str">
        <f>IF(G3="","",G3*$N$21)</f>
        <v/>
      </c>
      <c r="H30" s="2" t="str">
        <f>IF(H3="","",H3*$N$22)</f>
        <v/>
      </c>
      <c r="I30" s="2" t="str">
        <f>IF(I3="","",I3*$N$23)</f>
        <v/>
      </c>
      <c r="J30" s="2" t="str">
        <f>IF(J3="","",J3*$N$24)</f>
        <v/>
      </c>
      <c r="K30" s="2" t="str">
        <f>IF(K3="","",K3*$N$25)</f>
        <v/>
      </c>
      <c r="L30" s="2" t="str">
        <f>IF(L3="","",L3*$N$26)</f>
        <v/>
      </c>
      <c r="M30" s="25">
        <f>IF(C30="","",SUM(C30:L30))</f>
        <v>1.3333333333333333</v>
      </c>
      <c r="N30" s="25">
        <f>IF(M30="","",M30/N17)</f>
        <v>2</v>
      </c>
    </row>
    <row r="31" spans="1:23" x14ac:dyDescent="0.25">
      <c r="A31" s="20" t="s">
        <v>7</v>
      </c>
      <c r="B31" s="8" t="str">
        <f t="shared" ref="B31:B39" si="17">IF(B4="","",B4)</f>
        <v>Distância de Locais</v>
      </c>
      <c r="C31" s="3">
        <f>IF(C4="","",C4*$N$17)</f>
        <v>0.33333333333333331</v>
      </c>
      <c r="D31" s="1">
        <f t="shared" ref="D31:D39" si="18">IF(D4="","",D4*$N$18)</f>
        <v>0.33333333333333331</v>
      </c>
      <c r="E31" s="2" t="str">
        <f t="shared" ref="E31:E39" si="19">IF(E4="","",E4*$N$19)</f>
        <v/>
      </c>
      <c r="F31" s="2" t="str">
        <f t="shared" ref="F31:F39" si="20">IF(F4="","",F4*$N$20)</f>
        <v/>
      </c>
      <c r="G31" s="2" t="str">
        <f t="shared" ref="G31:G39" si="21">IF(G4="","",G4*$N$21)</f>
        <v/>
      </c>
      <c r="H31" s="2" t="str">
        <f t="shared" ref="H31:H39" si="22">IF(H4="","",H4*$N$22)</f>
        <v/>
      </c>
      <c r="I31" s="2" t="str">
        <f t="shared" ref="I31:I39" si="23">IF(I4="","",I4*$N$23)</f>
        <v/>
      </c>
      <c r="J31" s="2" t="str">
        <f t="shared" ref="J31:J39" si="24">IF(J4="","",J4*$N$24)</f>
        <v/>
      </c>
      <c r="K31" s="2" t="str">
        <f t="shared" ref="K31:K39" si="25">IF(K4="","",K4*$N$25)</f>
        <v/>
      </c>
      <c r="L31" s="2" t="str">
        <f t="shared" ref="L31:L39" si="26">IF(L4="","",L4*$N$26)</f>
        <v/>
      </c>
      <c r="M31" s="25">
        <f t="shared" ref="M31:M39" si="27">IF(C31="","",SUM(C31:L31))</f>
        <v>0.66666666666666663</v>
      </c>
      <c r="N31" s="25">
        <f t="shared" ref="N31:N39" si="28">IF(M31="","",M31/N18)</f>
        <v>2</v>
      </c>
    </row>
    <row r="32" spans="1:23" x14ac:dyDescent="0.25">
      <c r="A32" s="20" t="s">
        <v>8</v>
      </c>
      <c r="B32" s="8" t="str">
        <f t="shared" si="17"/>
        <v/>
      </c>
      <c r="C32" s="3" t="str">
        <f t="shared" ref="C32:C39" si="29">IF(C5="","",C5*$N$17)</f>
        <v/>
      </c>
      <c r="D32" s="3" t="str">
        <f t="shared" si="18"/>
        <v/>
      </c>
      <c r="E32" s="1" t="str">
        <f t="shared" si="19"/>
        <v/>
      </c>
      <c r="F32" s="2" t="str">
        <f t="shared" si="20"/>
        <v/>
      </c>
      <c r="G32" s="2" t="str">
        <f t="shared" si="21"/>
        <v/>
      </c>
      <c r="H32" s="2" t="str">
        <f t="shared" si="22"/>
        <v/>
      </c>
      <c r="I32" s="2" t="str">
        <f t="shared" si="23"/>
        <v/>
      </c>
      <c r="J32" s="2" t="str">
        <f t="shared" si="24"/>
        <v/>
      </c>
      <c r="K32" s="2" t="str">
        <f t="shared" si="25"/>
        <v/>
      </c>
      <c r="L32" s="2" t="str">
        <f t="shared" si="26"/>
        <v/>
      </c>
      <c r="M32" s="25" t="str">
        <f t="shared" si="27"/>
        <v/>
      </c>
      <c r="N32" s="25" t="str">
        <f t="shared" si="28"/>
        <v/>
      </c>
    </row>
    <row r="33" spans="1:14" x14ac:dyDescent="0.25">
      <c r="A33" s="20" t="s">
        <v>9</v>
      </c>
      <c r="B33" s="8" t="str">
        <f t="shared" si="17"/>
        <v/>
      </c>
      <c r="C33" s="3" t="str">
        <f t="shared" si="29"/>
        <v/>
      </c>
      <c r="D33" s="3" t="str">
        <f t="shared" si="18"/>
        <v/>
      </c>
      <c r="E33" s="3" t="str">
        <f t="shared" si="19"/>
        <v/>
      </c>
      <c r="F33" s="1" t="str">
        <f t="shared" si="20"/>
        <v/>
      </c>
      <c r="G33" s="2" t="str">
        <f t="shared" si="21"/>
        <v/>
      </c>
      <c r="H33" s="2" t="str">
        <f t="shared" si="22"/>
        <v/>
      </c>
      <c r="I33" s="2" t="str">
        <f t="shared" si="23"/>
        <v/>
      </c>
      <c r="J33" s="2" t="str">
        <f t="shared" si="24"/>
        <v/>
      </c>
      <c r="K33" s="2" t="str">
        <f t="shared" si="25"/>
        <v/>
      </c>
      <c r="L33" s="2" t="str">
        <f t="shared" si="26"/>
        <v/>
      </c>
      <c r="M33" s="25" t="str">
        <f t="shared" si="27"/>
        <v/>
      </c>
      <c r="N33" s="25" t="str">
        <f t="shared" si="28"/>
        <v/>
      </c>
    </row>
    <row r="34" spans="1:14" x14ac:dyDescent="0.25">
      <c r="A34" s="20" t="s">
        <v>10</v>
      </c>
      <c r="B34" s="8" t="str">
        <f t="shared" si="17"/>
        <v/>
      </c>
      <c r="C34" s="3" t="str">
        <f t="shared" si="29"/>
        <v/>
      </c>
      <c r="D34" s="3" t="str">
        <f t="shared" si="18"/>
        <v/>
      </c>
      <c r="E34" s="3" t="str">
        <f t="shared" si="19"/>
        <v/>
      </c>
      <c r="F34" s="3" t="str">
        <f t="shared" si="20"/>
        <v/>
      </c>
      <c r="G34" s="1" t="str">
        <f t="shared" si="21"/>
        <v/>
      </c>
      <c r="H34" s="2" t="str">
        <f t="shared" si="22"/>
        <v/>
      </c>
      <c r="I34" s="2" t="str">
        <f t="shared" si="23"/>
        <v/>
      </c>
      <c r="J34" s="2" t="str">
        <f t="shared" si="24"/>
        <v/>
      </c>
      <c r="K34" s="2" t="str">
        <f t="shared" si="25"/>
        <v/>
      </c>
      <c r="L34" s="2" t="str">
        <f t="shared" si="26"/>
        <v/>
      </c>
      <c r="M34" s="25" t="str">
        <f t="shared" si="27"/>
        <v/>
      </c>
      <c r="N34" s="25" t="str">
        <f t="shared" si="28"/>
        <v/>
      </c>
    </row>
    <row r="35" spans="1:14" x14ac:dyDescent="0.25">
      <c r="A35" s="20" t="s">
        <v>11</v>
      </c>
      <c r="B35" s="8" t="str">
        <f t="shared" si="17"/>
        <v/>
      </c>
      <c r="C35" s="3" t="str">
        <f t="shared" si="29"/>
        <v/>
      </c>
      <c r="D35" s="3" t="str">
        <f t="shared" si="18"/>
        <v/>
      </c>
      <c r="E35" s="3" t="str">
        <f t="shared" si="19"/>
        <v/>
      </c>
      <c r="F35" s="3" t="str">
        <f t="shared" si="20"/>
        <v/>
      </c>
      <c r="G35" s="3" t="str">
        <f t="shared" si="21"/>
        <v/>
      </c>
      <c r="H35" s="1" t="str">
        <f t="shared" si="22"/>
        <v/>
      </c>
      <c r="I35" s="2" t="str">
        <f t="shared" si="23"/>
        <v/>
      </c>
      <c r="J35" s="2" t="str">
        <f t="shared" si="24"/>
        <v/>
      </c>
      <c r="K35" s="2" t="str">
        <f t="shared" si="25"/>
        <v/>
      </c>
      <c r="L35" s="2" t="str">
        <f t="shared" si="26"/>
        <v/>
      </c>
      <c r="M35" s="25" t="str">
        <f t="shared" si="27"/>
        <v/>
      </c>
      <c r="N35" s="25" t="str">
        <f t="shared" si="28"/>
        <v/>
      </c>
    </row>
    <row r="36" spans="1:14" x14ac:dyDescent="0.25">
      <c r="A36" s="20" t="s">
        <v>12</v>
      </c>
      <c r="B36" s="8" t="str">
        <f t="shared" si="17"/>
        <v/>
      </c>
      <c r="C36" s="3" t="str">
        <f t="shared" si="29"/>
        <v/>
      </c>
      <c r="D36" s="3" t="str">
        <f t="shared" si="18"/>
        <v/>
      </c>
      <c r="E36" s="3" t="str">
        <f t="shared" si="19"/>
        <v/>
      </c>
      <c r="F36" s="3" t="str">
        <f t="shared" si="20"/>
        <v/>
      </c>
      <c r="G36" s="3" t="str">
        <f t="shared" si="21"/>
        <v/>
      </c>
      <c r="H36" s="3" t="str">
        <f t="shared" si="22"/>
        <v/>
      </c>
      <c r="I36" s="1" t="str">
        <f t="shared" si="23"/>
        <v/>
      </c>
      <c r="J36" s="2" t="str">
        <f t="shared" si="24"/>
        <v/>
      </c>
      <c r="K36" s="2" t="str">
        <f t="shared" si="25"/>
        <v/>
      </c>
      <c r="L36" s="2" t="str">
        <f t="shared" si="26"/>
        <v/>
      </c>
      <c r="M36" s="25" t="str">
        <f t="shared" si="27"/>
        <v/>
      </c>
      <c r="N36" s="25" t="str">
        <f t="shared" si="28"/>
        <v/>
      </c>
    </row>
    <row r="37" spans="1:14" x14ac:dyDescent="0.25">
      <c r="A37" s="20" t="s">
        <v>13</v>
      </c>
      <c r="B37" s="8" t="str">
        <f t="shared" si="17"/>
        <v/>
      </c>
      <c r="C37" s="3" t="str">
        <f t="shared" si="29"/>
        <v/>
      </c>
      <c r="D37" s="3" t="str">
        <f t="shared" si="18"/>
        <v/>
      </c>
      <c r="E37" s="3" t="str">
        <f t="shared" si="19"/>
        <v/>
      </c>
      <c r="F37" s="3" t="str">
        <f t="shared" si="20"/>
        <v/>
      </c>
      <c r="G37" s="3" t="str">
        <f t="shared" si="21"/>
        <v/>
      </c>
      <c r="H37" s="3" t="str">
        <f t="shared" si="22"/>
        <v/>
      </c>
      <c r="I37" s="3" t="str">
        <f t="shared" si="23"/>
        <v/>
      </c>
      <c r="J37" s="1" t="str">
        <f t="shared" si="24"/>
        <v/>
      </c>
      <c r="K37" s="2" t="str">
        <f t="shared" si="25"/>
        <v/>
      </c>
      <c r="L37" s="2" t="str">
        <f t="shared" si="26"/>
        <v/>
      </c>
      <c r="M37" s="25" t="str">
        <f t="shared" si="27"/>
        <v/>
      </c>
      <c r="N37" s="25" t="str">
        <f t="shared" si="28"/>
        <v/>
      </c>
    </row>
    <row r="38" spans="1:14" x14ac:dyDescent="0.25">
      <c r="A38" s="20" t="s">
        <v>14</v>
      </c>
      <c r="B38" s="8" t="str">
        <f t="shared" si="17"/>
        <v/>
      </c>
      <c r="C38" s="3" t="str">
        <f t="shared" si="29"/>
        <v/>
      </c>
      <c r="D38" s="3" t="str">
        <f t="shared" si="18"/>
        <v/>
      </c>
      <c r="E38" s="3" t="str">
        <f t="shared" si="19"/>
        <v/>
      </c>
      <c r="F38" s="3" t="str">
        <f t="shared" si="20"/>
        <v/>
      </c>
      <c r="G38" s="3" t="str">
        <f t="shared" si="21"/>
        <v/>
      </c>
      <c r="H38" s="3" t="str">
        <f t="shared" si="22"/>
        <v/>
      </c>
      <c r="I38" s="3" t="str">
        <f t="shared" si="23"/>
        <v/>
      </c>
      <c r="J38" s="3" t="str">
        <f t="shared" si="24"/>
        <v/>
      </c>
      <c r="K38" s="1" t="str">
        <f t="shared" si="25"/>
        <v/>
      </c>
      <c r="L38" s="2" t="str">
        <f t="shared" si="26"/>
        <v/>
      </c>
      <c r="M38" s="25" t="str">
        <f t="shared" si="27"/>
        <v/>
      </c>
      <c r="N38" s="25" t="str">
        <f t="shared" si="28"/>
        <v/>
      </c>
    </row>
    <row r="39" spans="1:14" x14ac:dyDescent="0.25">
      <c r="A39" s="20" t="s">
        <v>15</v>
      </c>
      <c r="B39" s="8" t="str">
        <f t="shared" si="17"/>
        <v/>
      </c>
      <c r="C39" s="3" t="str">
        <f t="shared" si="29"/>
        <v/>
      </c>
      <c r="D39" s="3" t="str">
        <f t="shared" si="18"/>
        <v/>
      </c>
      <c r="E39" s="3" t="str">
        <f t="shared" si="19"/>
        <v/>
      </c>
      <c r="F39" s="3" t="str">
        <f t="shared" si="20"/>
        <v/>
      </c>
      <c r="G39" s="3" t="str">
        <f t="shared" si="21"/>
        <v/>
      </c>
      <c r="H39" s="3" t="str">
        <f t="shared" si="22"/>
        <v/>
      </c>
      <c r="I39" s="3" t="str">
        <f t="shared" si="23"/>
        <v/>
      </c>
      <c r="J39" s="3" t="str">
        <f t="shared" si="24"/>
        <v/>
      </c>
      <c r="K39" s="3" t="str">
        <f t="shared" si="25"/>
        <v/>
      </c>
      <c r="L39" s="1" t="str">
        <f t="shared" si="26"/>
        <v/>
      </c>
      <c r="M39" s="25" t="str">
        <f t="shared" si="27"/>
        <v/>
      </c>
      <c r="N39" s="25" t="str">
        <f t="shared" si="28"/>
        <v/>
      </c>
    </row>
    <row r="42" spans="1:14" x14ac:dyDescent="0.25">
      <c r="M42" s="28"/>
    </row>
  </sheetData>
  <mergeCells count="1">
    <mergeCell ref="Q1:W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E11" sqref="E11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5.28515625" customWidth="1"/>
    <col min="4" max="4" width="17.7109375" bestFit="1" customWidth="1"/>
    <col min="5" max="5" width="15.140625" bestFit="1" customWidth="1"/>
    <col min="6" max="6" width="13.140625" bestFit="1" customWidth="1"/>
    <col min="7" max="7" width="12.5703125" customWidth="1"/>
    <col min="14" max="15" width="31.42578125" bestFit="1" customWidth="1"/>
    <col min="16" max="16" width="6.5703125" customWidth="1"/>
    <col min="17" max="17" width="7.28515625" customWidth="1"/>
  </cols>
  <sheetData>
    <row r="1" spans="1:23" x14ac:dyDescent="0.25">
      <c r="A1" s="20" t="s">
        <v>5</v>
      </c>
      <c r="B1" s="20" t="s">
        <v>24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15"/>
      <c r="N1" s="15"/>
      <c r="O1" s="15"/>
      <c r="P1" s="15"/>
      <c r="Q1" s="40" t="s">
        <v>18</v>
      </c>
      <c r="R1" s="40"/>
      <c r="S1" s="40"/>
      <c r="T1" s="40"/>
      <c r="U1" s="40"/>
      <c r="V1" s="40"/>
      <c r="W1" s="40"/>
    </row>
    <row r="2" spans="1:23" ht="15" customHeight="1" x14ac:dyDescent="0.25">
      <c r="A2" s="20" t="s">
        <v>5</v>
      </c>
      <c r="B2" s="8" t="s">
        <v>0</v>
      </c>
      <c r="C2" s="8" t="str">
        <f>IF(B3="","",B3)</f>
        <v>População 18</v>
      </c>
      <c r="D2" s="8" t="str">
        <f>IF(B4="","",B4)</f>
        <v>Densidade Pop.</v>
      </c>
      <c r="E2" s="8" t="str">
        <f>IF(B5="","",B5)</f>
        <v>População Total</v>
      </c>
      <c r="F2" s="8" t="str">
        <f>IF(B6="","",B6)</f>
        <v/>
      </c>
      <c r="G2" s="8" t="str">
        <f>IF(B7="","",B7)</f>
        <v/>
      </c>
      <c r="H2" s="8" t="str">
        <f>IF(B8="","",B8)</f>
        <v/>
      </c>
      <c r="I2" s="8" t="str">
        <f>IF(B9="","",B9)</f>
        <v/>
      </c>
      <c r="J2" s="8" t="str">
        <f>IF(B10="","",B10)</f>
        <v/>
      </c>
      <c r="K2" s="8" t="str">
        <f>IF(B11="","",B11)</f>
        <v/>
      </c>
      <c r="L2" s="8" t="str">
        <f>IF(B12="","",B13)</f>
        <v/>
      </c>
      <c r="M2" s="15"/>
      <c r="N2" s="17" t="s">
        <v>16</v>
      </c>
      <c r="O2" s="12">
        <f>COUNTA(B3:B12)</f>
        <v>3</v>
      </c>
      <c r="P2" s="15"/>
      <c r="Q2" s="16" t="s">
        <v>20</v>
      </c>
      <c r="R2" s="17" t="s">
        <v>2</v>
      </c>
    </row>
    <row r="3" spans="1:23" ht="17.25" customHeight="1" x14ac:dyDescent="0.25">
      <c r="A3" s="20" t="s">
        <v>6</v>
      </c>
      <c r="B3" s="8" t="s">
        <v>29</v>
      </c>
      <c r="C3" s="1">
        <v>1</v>
      </c>
      <c r="D3" s="2">
        <v>3</v>
      </c>
      <c r="E3" s="2">
        <v>6</v>
      </c>
      <c r="F3" s="2"/>
      <c r="G3" s="2"/>
      <c r="H3" s="2"/>
      <c r="I3" s="2"/>
      <c r="J3" s="2"/>
      <c r="K3" s="2"/>
      <c r="L3" s="2"/>
      <c r="M3" s="15"/>
      <c r="N3" s="17" t="s">
        <v>19</v>
      </c>
      <c r="O3" s="13">
        <f>(SUM(N30:N39))/(COUNT(N30:N39))</f>
        <v>3.0183472905636264</v>
      </c>
      <c r="P3" s="15"/>
      <c r="Q3" s="16"/>
      <c r="R3" s="17"/>
      <c r="S3" s="15"/>
      <c r="T3" s="15"/>
      <c r="U3" s="15"/>
      <c r="V3" s="15"/>
    </row>
    <row r="4" spans="1:23" x14ac:dyDescent="0.25">
      <c r="A4" s="20" t="s">
        <v>7</v>
      </c>
      <c r="B4" s="8" t="s">
        <v>30</v>
      </c>
      <c r="C4" s="3">
        <f>IF(D3="","",1/D3)</f>
        <v>0.33333333333333331</v>
      </c>
      <c r="D4" s="1">
        <f>IF(D3="","",1)</f>
        <v>1</v>
      </c>
      <c r="E4" s="2">
        <v>3</v>
      </c>
      <c r="F4" s="2"/>
      <c r="G4" s="2"/>
      <c r="H4" s="2"/>
      <c r="I4" s="2"/>
      <c r="J4" s="2"/>
      <c r="K4" s="2"/>
      <c r="L4" s="2"/>
      <c r="M4" s="15"/>
      <c r="N4" s="17" t="s">
        <v>4</v>
      </c>
      <c r="O4" s="13">
        <f>(O3-O2)/(O2-1)</f>
        <v>9.1736452818131919E-3</v>
      </c>
      <c r="P4" s="15"/>
      <c r="Q4" s="6">
        <v>1</v>
      </c>
      <c r="R4" s="6">
        <v>0</v>
      </c>
      <c r="S4" s="15"/>
      <c r="T4" s="15"/>
      <c r="U4" s="15"/>
      <c r="V4" s="15"/>
    </row>
    <row r="5" spans="1:23" x14ac:dyDescent="0.25">
      <c r="A5" s="20" t="s">
        <v>8</v>
      </c>
      <c r="B5" s="8" t="s">
        <v>31</v>
      </c>
      <c r="C5" s="3">
        <f>IF(E3="","",1/E3)</f>
        <v>0.16666666666666666</v>
      </c>
      <c r="D5" s="3">
        <f>IF(E4="","",1/E4)</f>
        <v>0.33333333333333331</v>
      </c>
      <c r="E5" s="1">
        <f>IF(E3="","",1)</f>
        <v>1</v>
      </c>
      <c r="F5" s="2"/>
      <c r="G5" s="2"/>
      <c r="H5" s="2"/>
      <c r="I5" s="2"/>
      <c r="J5" s="2"/>
      <c r="K5" s="2"/>
      <c r="L5" s="2"/>
      <c r="M5" s="15"/>
      <c r="N5" s="17" t="s">
        <v>23</v>
      </c>
      <c r="O5" s="12">
        <f>IF(O2=Q4,R4,IF(O2=Q5,R5,IF(O2=Q6,R6,IF(O2=Q7,R7,IF(O2=Q8,R8,IF(O2=Q9,R9,IF(O2=Q10,R10,IF(O2=Q11,R11,IF(O2=Q12,R12,IF(O2=Q13,R13))))))))))</f>
        <v>0.57999999999999996</v>
      </c>
      <c r="P5" s="15"/>
      <c r="Q5" s="6">
        <v>2</v>
      </c>
      <c r="R5" s="6">
        <v>0</v>
      </c>
      <c r="S5" s="15"/>
      <c r="T5" s="15"/>
      <c r="U5" s="15"/>
      <c r="V5" s="15"/>
    </row>
    <row r="6" spans="1:23" x14ac:dyDescent="0.25">
      <c r="A6" s="20" t="s">
        <v>9</v>
      </c>
      <c r="B6" s="8"/>
      <c r="C6" s="3" t="str">
        <f>IF(F3="","",1/F3)</f>
        <v/>
      </c>
      <c r="D6" s="3" t="str">
        <f>IF(F4="","",1/F4)</f>
        <v/>
      </c>
      <c r="E6" s="3" t="str">
        <f>IF(F5="","",1/F5)</f>
        <v/>
      </c>
      <c r="F6" s="1" t="str">
        <f>IF(F3="","",1)</f>
        <v/>
      </c>
      <c r="G6" s="2"/>
      <c r="H6" s="2"/>
      <c r="I6" s="2"/>
      <c r="J6" s="2"/>
      <c r="K6" s="2"/>
      <c r="L6" s="2"/>
      <c r="M6" s="15"/>
      <c r="N6" s="11" t="s">
        <v>3</v>
      </c>
      <c r="O6" s="14">
        <f>O4/O5</f>
        <v>1.5816629796229643E-2</v>
      </c>
      <c r="Q6" s="6">
        <v>3</v>
      </c>
      <c r="R6" s="6">
        <v>0.57999999999999996</v>
      </c>
      <c r="S6" s="15"/>
      <c r="T6" s="15"/>
      <c r="U6" s="15"/>
      <c r="V6" s="15"/>
    </row>
    <row r="7" spans="1:23" ht="21" x14ac:dyDescent="0.35">
      <c r="A7" s="20" t="s">
        <v>10</v>
      </c>
      <c r="B7" s="8"/>
      <c r="C7" s="3" t="str">
        <f>IF(G6="","",1/G6)</f>
        <v/>
      </c>
      <c r="D7" s="3" t="str">
        <f>IF(G4="","",1/G4)</f>
        <v/>
      </c>
      <c r="E7" s="3" t="str">
        <f>IF(G5="","",1/G5)</f>
        <v/>
      </c>
      <c r="F7" s="3" t="str">
        <f>IF(G6="","",1/G6)</f>
        <v/>
      </c>
      <c r="G7" s="1" t="str">
        <f>IF(G3="","",1)</f>
        <v/>
      </c>
      <c r="H7" s="2"/>
      <c r="I7" s="2"/>
      <c r="J7" s="2"/>
      <c r="K7" s="2"/>
      <c r="L7" s="2"/>
      <c r="M7" s="15"/>
      <c r="N7" s="26" t="s">
        <v>25</v>
      </c>
      <c r="O7" s="27" t="str">
        <f>IF(AND(O6&gt;0,O6&lt;0.1),"OK","Fora do Padrão")</f>
        <v>OK</v>
      </c>
      <c r="P7" s="15"/>
      <c r="Q7" s="6">
        <v>4</v>
      </c>
      <c r="R7" s="7">
        <v>0.9</v>
      </c>
      <c r="S7" s="15"/>
      <c r="T7" s="15"/>
      <c r="U7" s="15"/>
      <c r="V7" s="15"/>
    </row>
    <row r="8" spans="1:23" x14ac:dyDescent="0.25">
      <c r="A8" s="20" t="s">
        <v>11</v>
      </c>
      <c r="B8" s="8"/>
      <c r="C8" s="3" t="str">
        <f>IF(H3="","",1/H3)</f>
        <v/>
      </c>
      <c r="D8" s="3" t="str">
        <f>IF(H4="","",1/H4)</f>
        <v/>
      </c>
      <c r="E8" s="3" t="str">
        <f>IF(H5="","",1/H5)</f>
        <v/>
      </c>
      <c r="F8" s="3" t="str">
        <f>IF(H6="","",1/H6)</f>
        <v/>
      </c>
      <c r="G8" s="3" t="str">
        <f>IF(H7="","",1/H7)</f>
        <v/>
      </c>
      <c r="H8" s="1" t="str">
        <f>IF(H3="","",1)</f>
        <v/>
      </c>
      <c r="I8" s="2"/>
      <c r="J8" s="2"/>
      <c r="K8" s="2"/>
      <c r="L8" s="2"/>
      <c r="M8" s="15"/>
      <c r="N8" s="15"/>
      <c r="O8" s="15"/>
      <c r="P8" s="15"/>
      <c r="Q8" s="6">
        <v>5</v>
      </c>
      <c r="R8" s="6">
        <v>1.1200000000000001</v>
      </c>
      <c r="S8" s="15"/>
      <c r="T8" s="15"/>
      <c r="U8" s="15"/>
      <c r="V8" s="15"/>
    </row>
    <row r="9" spans="1:23" x14ac:dyDescent="0.25">
      <c r="A9" s="20" t="s">
        <v>12</v>
      </c>
      <c r="B9" s="8"/>
      <c r="C9" s="3" t="str">
        <f>IF(I3="","",1/I3)</f>
        <v/>
      </c>
      <c r="D9" s="3" t="str">
        <f>IF(I4="","",1/J4)</f>
        <v/>
      </c>
      <c r="E9" s="3" t="str">
        <f>IF(I5="","",1/I5)</f>
        <v/>
      </c>
      <c r="F9" s="3" t="str">
        <f>IF(I6="","",1/I6)</f>
        <v/>
      </c>
      <c r="G9" s="3" t="str">
        <f>IF(I7="","",1/I7)</f>
        <v/>
      </c>
      <c r="H9" s="3" t="str">
        <f>IF(I8="","",1/I8)</f>
        <v/>
      </c>
      <c r="I9" s="1" t="str">
        <f>IF(I3="","",1)</f>
        <v/>
      </c>
      <c r="J9" s="2"/>
      <c r="K9" s="2"/>
      <c r="L9" s="2"/>
      <c r="M9" s="15"/>
      <c r="N9" s="15"/>
      <c r="O9" s="15"/>
      <c r="P9" s="15"/>
      <c r="Q9" s="6">
        <v>6</v>
      </c>
      <c r="R9" s="6">
        <v>1.24</v>
      </c>
      <c r="S9" s="15"/>
      <c r="T9" s="15"/>
      <c r="U9" s="15"/>
      <c r="V9" s="15"/>
    </row>
    <row r="10" spans="1:23" x14ac:dyDescent="0.25">
      <c r="A10" s="20" t="s">
        <v>13</v>
      </c>
      <c r="B10" s="8"/>
      <c r="C10" s="3" t="str">
        <f>IF(J3="","",1/J3)</f>
        <v/>
      </c>
      <c r="D10" s="3" t="str">
        <f>IF(J4="","",1/J4)</f>
        <v/>
      </c>
      <c r="E10" s="3" t="str">
        <f>IF(J5="","",1/J5)</f>
        <v/>
      </c>
      <c r="F10" s="3" t="str">
        <f>IF(J6="","",1/J6)</f>
        <v/>
      </c>
      <c r="G10" s="3" t="str">
        <f>IF(J7="","",1/J7)</f>
        <v/>
      </c>
      <c r="H10" s="3" t="str">
        <f>IF(J8="","",1/J8)</f>
        <v/>
      </c>
      <c r="I10" s="3" t="str">
        <f>IF(J9="","",1/J9)</f>
        <v/>
      </c>
      <c r="J10" s="1" t="str">
        <f>IF(J3="","",1)</f>
        <v/>
      </c>
      <c r="K10" s="2"/>
      <c r="L10" s="2"/>
      <c r="M10" s="15"/>
      <c r="N10" s="15"/>
      <c r="O10" s="15"/>
      <c r="P10" s="15"/>
      <c r="Q10" s="6">
        <v>7</v>
      </c>
      <c r="R10" s="6">
        <v>1.32</v>
      </c>
      <c r="S10" s="15"/>
      <c r="T10" s="15"/>
      <c r="U10" s="15"/>
      <c r="V10" s="15"/>
    </row>
    <row r="11" spans="1:23" x14ac:dyDescent="0.25">
      <c r="A11" s="20" t="s">
        <v>14</v>
      </c>
      <c r="B11" s="8"/>
      <c r="C11" s="3" t="str">
        <f>IF(K3="","",1/K3)</f>
        <v/>
      </c>
      <c r="D11" s="3" t="str">
        <f>IF(K4="","",1/K4)</f>
        <v/>
      </c>
      <c r="E11" s="3" t="str">
        <f>IF(K5="","",1/K5)</f>
        <v/>
      </c>
      <c r="F11" s="3" t="str">
        <f>IF(K6="","",1/K6)</f>
        <v/>
      </c>
      <c r="G11" s="3" t="str">
        <f>IF(K7="","",1/K7)</f>
        <v/>
      </c>
      <c r="H11" s="3" t="str">
        <f>IF(K8="","",1/K8)</f>
        <v/>
      </c>
      <c r="I11" s="3" t="str">
        <f>IF(J9="","",1/J9)</f>
        <v/>
      </c>
      <c r="J11" s="3" t="str">
        <f>IF(K10="","",1/K10)</f>
        <v/>
      </c>
      <c r="K11" s="1" t="str">
        <f>IF(K3="","",1)</f>
        <v/>
      </c>
      <c r="L11" s="2"/>
      <c r="M11" s="15"/>
      <c r="N11" s="15"/>
      <c r="O11" s="15"/>
      <c r="P11" s="15"/>
      <c r="Q11" s="6">
        <v>8</v>
      </c>
      <c r="R11" s="6">
        <v>1.41</v>
      </c>
      <c r="S11" s="15"/>
      <c r="T11" s="15"/>
      <c r="U11" s="15"/>
      <c r="V11" s="15"/>
    </row>
    <row r="12" spans="1:23" x14ac:dyDescent="0.25">
      <c r="A12" s="20" t="s">
        <v>15</v>
      </c>
      <c r="B12" s="8"/>
      <c r="C12" s="3" t="str">
        <f>IF(L3="","",1/L3)</f>
        <v/>
      </c>
      <c r="D12" s="3" t="str">
        <f>IF(L4="","",1/L4)</f>
        <v/>
      </c>
      <c r="E12" s="3" t="str">
        <f>IF(L5="","",1/L5)</f>
        <v/>
      </c>
      <c r="F12" s="3" t="str">
        <f>IF(L6="","",1/L6)</f>
        <v/>
      </c>
      <c r="G12" s="3" t="str">
        <f>IF(L7="","",1/L7)</f>
        <v/>
      </c>
      <c r="H12" s="3" t="str">
        <f>IF(L8="","",1/L8)</f>
        <v/>
      </c>
      <c r="I12" s="3" t="str">
        <f>IF(J9="","",1/J9)</f>
        <v/>
      </c>
      <c r="J12" s="3" t="str">
        <f>IF(L10="","",1/L10)</f>
        <v/>
      </c>
      <c r="K12" s="3" t="str">
        <f>IF(L11="","",1/L11)</f>
        <v/>
      </c>
      <c r="L12" s="1" t="str">
        <f>IF(L3="","",1)</f>
        <v/>
      </c>
      <c r="M12" s="15"/>
      <c r="N12" s="15"/>
      <c r="O12" s="15"/>
      <c r="P12" s="15"/>
      <c r="Q12" s="6">
        <v>9</v>
      </c>
      <c r="R12" s="6">
        <v>1.45</v>
      </c>
      <c r="S12" s="15"/>
      <c r="T12" s="15"/>
      <c r="U12" s="15"/>
      <c r="V12" s="15"/>
    </row>
    <row r="13" spans="1:23" x14ac:dyDescent="0.25">
      <c r="A13" s="22"/>
      <c r="B13" s="9" t="s">
        <v>1</v>
      </c>
      <c r="C13" s="1">
        <f>IF(C3="","",SUM(C3:C12))</f>
        <v>1.5</v>
      </c>
      <c r="D13" s="1">
        <f t="shared" ref="D13:L13" si="0">IF(D3="","",SUM(D3:D12))</f>
        <v>4.333333333333333</v>
      </c>
      <c r="E13" s="1">
        <f t="shared" si="0"/>
        <v>10</v>
      </c>
      <c r="F13" s="1" t="str">
        <f t="shared" si="0"/>
        <v/>
      </c>
      <c r="G13" s="1" t="str">
        <f t="shared" si="0"/>
        <v/>
      </c>
      <c r="H13" s="1" t="str">
        <f t="shared" si="0"/>
        <v/>
      </c>
      <c r="I13" s="1" t="str">
        <f t="shared" si="0"/>
        <v/>
      </c>
      <c r="J13" s="1" t="str">
        <f t="shared" si="0"/>
        <v/>
      </c>
      <c r="K13" s="1" t="str">
        <f t="shared" si="0"/>
        <v/>
      </c>
      <c r="L13" s="1" t="str">
        <f t="shared" si="0"/>
        <v/>
      </c>
      <c r="M13" s="15"/>
      <c r="N13" s="15"/>
      <c r="O13" s="15"/>
      <c r="P13" s="15"/>
      <c r="Q13" s="6">
        <v>10</v>
      </c>
      <c r="R13" s="6">
        <v>1.49</v>
      </c>
      <c r="S13" s="15"/>
      <c r="T13" s="15"/>
      <c r="U13" s="15"/>
      <c r="V13" s="15"/>
    </row>
    <row r="14" spans="1:2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25">
      <c r="A15" s="20" t="s">
        <v>5</v>
      </c>
      <c r="B15" s="20" t="s">
        <v>24</v>
      </c>
      <c r="C15" s="20" t="s">
        <v>6</v>
      </c>
      <c r="D15" s="20" t="s">
        <v>7</v>
      </c>
      <c r="E15" s="20" t="s">
        <v>8</v>
      </c>
      <c r="F15" s="20" t="s">
        <v>9</v>
      </c>
      <c r="G15" s="20" t="s">
        <v>10</v>
      </c>
      <c r="H15" s="20" t="s">
        <v>11</v>
      </c>
      <c r="I15" s="20" t="s">
        <v>12</v>
      </c>
      <c r="J15" s="20" t="s">
        <v>13</v>
      </c>
      <c r="K15" s="20" t="s">
        <v>14</v>
      </c>
      <c r="L15" s="20" t="s">
        <v>15</v>
      </c>
      <c r="M15" s="21" t="s">
        <v>17</v>
      </c>
      <c r="N15" s="23" t="s">
        <v>22</v>
      </c>
      <c r="O15" s="24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A16" s="20" t="s">
        <v>5</v>
      </c>
      <c r="B16" s="8" t="s">
        <v>0</v>
      </c>
      <c r="C16" s="8" t="str">
        <f>IF(C2="","",C2)</f>
        <v>População 18</v>
      </c>
      <c r="D16" s="8" t="str">
        <f t="shared" ref="D16:L16" si="1">IF(D2="","",D2)</f>
        <v>Densidade Pop.</v>
      </c>
      <c r="E16" s="8" t="str">
        <f t="shared" si="1"/>
        <v>População Total</v>
      </c>
      <c r="F16" s="8" t="str">
        <f t="shared" si="1"/>
        <v/>
      </c>
      <c r="G16" s="8" t="str">
        <f t="shared" si="1"/>
        <v/>
      </c>
      <c r="H16" s="8" t="str">
        <f t="shared" si="1"/>
        <v/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9" t="s">
        <v>1</v>
      </c>
      <c r="N16" s="10" t="s">
        <v>28</v>
      </c>
      <c r="O16" s="18"/>
      <c r="P16" s="15"/>
      <c r="Q16" s="15"/>
      <c r="R16" s="5"/>
      <c r="S16" s="5"/>
      <c r="T16" s="15"/>
      <c r="U16" s="15"/>
      <c r="V16" s="15"/>
      <c r="W16" s="15"/>
    </row>
    <row r="17" spans="1:23" x14ac:dyDescent="0.25">
      <c r="A17" s="20" t="s">
        <v>6</v>
      </c>
      <c r="B17" s="9" t="str">
        <f>IF(B3="","",B3)</f>
        <v>População 18</v>
      </c>
      <c r="C17" s="1">
        <f>IF(C3="","",C3/C$13)</f>
        <v>0.66666666666666663</v>
      </c>
      <c r="D17" s="2">
        <f t="shared" ref="D17:L26" si="2">IF(D3="","",D3/D$13)</f>
        <v>0.6923076923076924</v>
      </c>
      <c r="E17" s="2">
        <f t="shared" si="2"/>
        <v>0.6</v>
      </c>
      <c r="F17" s="2" t="str">
        <f t="shared" si="2"/>
        <v/>
      </c>
      <c r="G17" s="2" t="str">
        <f t="shared" si="2"/>
        <v/>
      </c>
      <c r="H17" s="2" t="str">
        <f t="shared" si="2"/>
        <v/>
      </c>
      <c r="I17" s="2" t="str">
        <f t="shared" si="2"/>
        <v/>
      </c>
      <c r="J17" s="2" t="str">
        <f t="shared" si="2"/>
        <v/>
      </c>
      <c r="K17" s="2" t="str">
        <f t="shared" si="2"/>
        <v/>
      </c>
      <c r="L17" s="2" t="str">
        <f t="shared" si="2"/>
        <v/>
      </c>
      <c r="M17" s="25">
        <f>IF(C17="","",SUM(C17:L17))</f>
        <v>1.9589743589743591</v>
      </c>
      <c r="N17" s="25">
        <f t="shared" ref="N17:N26" si="3">IF(M17="","",M17/O$2)</f>
        <v>0.652991452991453</v>
      </c>
      <c r="O17" s="19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A18" s="20" t="s">
        <v>7</v>
      </c>
      <c r="B18" s="9" t="str">
        <f t="shared" ref="B18:B26" si="4">IF(B4="","",B4)</f>
        <v>Densidade Pop.</v>
      </c>
      <c r="C18" s="3">
        <f>IF(C4="","",C4/C$13)</f>
        <v>0.22222222222222221</v>
      </c>
      <c r="D18" s="1">
        <f t="shared" si="2"/>
        <v>0.23076923076923078</v>
      </c>
      <c r="E18" s="2">
        <f t="shared" si="2"/>
        <v>0.3</v>
      </c>
      <c r="F18" s="2" t="str">
        <f t="shared" si="2"/>
        <v/>
      </c>
      <c r="G18" s="2" t="str">
        <f t="shared" si="2"/>
        <v/>
      </c>
      <c r="H18" s="2" t="str">
        <f t="shared" si="2"/>
        <v/>
      </c>
      <c r="I18" s="2" t="str">
        <f t="shared" si="2"/>
        <v/>
      </c>
      <c r="J18" s="2" t="str">
        <f t="shared" si="2"/>
        <v/>
      </c>
      <c r="K18" s="2" t="str">
        <f t="shared" si="2"/>
        <v/>
      </c>
      <c r="L18" s="2" t="str">
        <f t="shared" si="2"/>
        <v/>
      </c>
      <c r="M18" s="25">
        <f t="shared" ref="M18:M26" si="5">IF(C18="","",SUM(C18:L18))</f>
        <v>0.75299145299145298</v>
      </c>
      <c r="N18" s="25">
        <f t="shared" si="3"/>
        <v>0.25099715099715098</v>
      </c>
      <c r="O18" s="19"/>
      <c r="P18" s="15"/>
      <c r="Q18" s="15"/>
      <c r="R18" s="15"/>
      <c r="S18" s="15"/>
      <c r="T18" s="15"/>
      <c r="U18" s="15"/>
      <c r="V18" s="15"/>
      <c r="W18" s="15"/>
    </row>
    <row r="19" spans="1:23" x14ac:dyDescent="0.25">
      <c r="A19" s="20" t="s">
        <v>8</v>
      </c>
      <c r="B19" s="9" t="str">
        <f>IF(B5="","",B5)</f>
        <v>População Total</v>
      </c>
      <c r="C19" s="3">
        <f t="shared" ref="C19:C26" si="6">IF(C5="","",C5/C$13)</f>
        <v>0.1111111111111111</v>
      </c>
      <c r="D19" s="3">
        <f t="shared" si="2"/>
        <v>7.6923076923076927E-2</v>
      </c>
      <c r="E19" s="1">
        <f t="shared" si="2"/>
        <v>0.1</v>
      </c>
      <c r="F19" s="2" t="str">
        <f t="shared" si="2"/>
        <v/>
      </c>
      <c r="G19" s="2" t="str">
        <f t="shared" si="2"/>
        <v/>
      </c>
      <c r="H19" s="2" t="str">
        <f t="shared" si="2"/>
        <v/>
      </c>
      <c r="I19" s="2" t="str">
        <f t="shared" si="2"/>
        <v/>
      </c>
      <c r="J19" s="2" t="str">
        <f t="shared" si="2"/>
        <v/>
      </c>
      <c r="K19" s="2" t="str">
        <f t="shared" si="2"/>
        <v/>
      </c>
      <c r="L19" s="2" t="str">
        <f t="shared" si="2"/>
        <v/>
      </c>
      <c r="M19" s="25">
        <f t="shared" si="5"/>
        <v>0.28803418803418801</v>
      </c>
      <c r="N19" s="25">
        <f t="shared" si="3"/>
        <v>9.6011396011396008E-2</v>
      </c>
      <c r="O19" s="19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A20" s="20" t="s">
        <v>9</v>
      </c>
      <c r="B20" s="9" t="str">
        <f t="shared" si="4"/>
        <v/>
      </c>
      <c r="C20" s="3" t="str">
        <f t="shared" si="6"/>
        <v/>
      </c>
      <c r="D20" s="3" t="str">
        <f t="shared" si="2"/>
        <v/>
      </c>
      <c r="E20" s="3" t="str">
        <f t="shared" si="2"/>
        <v/>
      </c>
      <c r="F20" s="1" t="str">
        <f t="shared" si="2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5" t="str">
        <f t="shared" si="5"/>
        <v/>
      </c>
      <c r="N20" s="25" t="str">
        <f t="shared" si="3"/>
        <v/>
      </c>
      <c r="O20" s="19"/>
      <c r="P20" s="15"/>
      <c r="Q20" s="15"/>
      <c r="R20" s="15"/>
      <c r="S20" s="15"/>
      <c r="T20" s="15"/>
      <c r="U20" s="15"/>
      <c r="V20" s="15"/>
      <c r="W20" s="15"/>
    </row>
    <row r="21" spans="1:23" x14ac:dyDescent="0.25">
      <c r="A21" s="20" t="s">
        <v>10</v>
      </c>
      <c r="B21" s="9" t="str">
        <f t="shared" si="4"/>
        <v/>
      </c>
      <c r="C21" s="3" t="str">
        <f t="shared" si="6"/>
        <v/>
      </c>
      <c r="D21" s="3" t="str">
        <f t="shared" si="2"/>
        <v/>
      </c>
      <c r="E21" s="3" t="str">
        <f t="shared" si="2"/>
        <v/>
      </c>
      <c r="F21" s="3" t="str">
        <f t="shared" si="2"/>
        <v/>
      </c>
      <c r="G21" s="1" t="str">
        <f t="shared" si="2"/>
        <v/>
      </c>
      <c r="H21" s="2" t="str">
        <f t="shared" si="2"/>
        <v/>
      </c>
      <c r="I21" s="2" t="str">
        <f t="shared" si="2"/>
        <v/>
      </c>
      <c r="J21" s="2" t="str">
        <f t="shared" si="2"/>
        <v/>
      </c>
      <c r="K21" s="2" t="str">
        <f t="shared" si="2"/>
        <v/>
      </c>
      <c r="L21" s="2" t="str">
        <f t="shared" si="2"/>
        <v/>
      </c>
      <c r="M21" s="25" t="str">
        <f t="shared" si="5"/>
        <v/>
      </c>
      <c r="N21" s="25" t="str">
        <f t="shared" si="3"/>
        <v/>
      </c>
      <c r="O21" s="19"/>
      <c r="P21" s="15"/>
      <c r="Q21" s="15"/>
      <c r="R21" s="15"/>
      <c r="S21" s="15"/>
      <c r="T21" s="15"/>
      <c r="U21" s="15"/>
      <c r="V21" s="15"/>
      <c r="W21" s="15"/>
    </row>
    <row r="22" spans="1:23" x14ac:dyDescent="0.25">
      <c r="A22" s="20" t="s">
        <v>11</v>
      </c>
      <c r="B22" s="9" t="str">
        <f t="shared" si="4"/>
        <v/>
      </c>
      <c r="C22" s="3" t="str">
        <f t="shared" si="6"/>
        <v/>
      </c>
      <c r="D22" s="3" t="str">
        <f t="shared" si="2"/>
        <v/>
      </c>
      <c r="E22" s="3" t="str">
        <f t="shared" si="2"/>
        <v/>
      </c>
      <c r="F22" s="3" t="str">
        <f t="shared" si="2"/>
        <v/>
      </c>
      <c r="G22" s="3" t="str">
        <f t="shared" si="2"/>
        <v/>
      </c>
      <c r="H22" s="1" t="str">
        <f t="shared" si="2"/>
        <v/>
      </c>
      <c r="I22" s="2" t="str">
        <f t="shared" si="2"/>
        <v/>
      </c>
      <c r="J22" s="2" t="str">
        <f t="shared" si="2"/>
        <v/>
      </c>
      <c r="K22" s="2" t="str">
        <f t="shared" si="2"/>
        <v/>
      </c>
      <c r="L22" s="2" t="str">
        <f t="shared" si="2"/>
        <v/>
      </c>
      <c r="M22" s="25" t="str">
        <f t="shared" si="5"/>
        <v/>
      </c>
      <c r="N22" s="25" t="str">
        <f t="shared" si="3"/>
        <v/>
      </c>
      <c r="O22" s="19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20" t="s">
        <v>12</v>
      </c>
      <c r="B23" s="9" t="str">
        <f t="shared" si="4"/>
        <v/>
      </c>
      <c r="C23" s="3" t="str">
        <f t="shared" si="6"/>
        <v/>
      </c>
      <c r="D23" s="3" t="str">
        <f t="shared" si="2"/>
        <v/>
      </c>
      <c r="E23" s="3" t="str">
        <f t="shared" si="2"/>
        <v/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1" t="str">
        <f t="shared" si="2"/>
        <v/>
      </c>
      <c r="J23" s="2" t="str">
        <f t="shared" si="2"/>
        <v/>
      </c>
      <c r="K23" s="2" t="str">
        <f t="shared" si="2"/>
        <v/>
      </c>
      <c r="L23" s="2" t="str">
        <f t="shared" si="2"/>
        <v/>
      </c>
      <c r="M23" s="25" t="str">
        <f t="shared" si="5"/>
        <v/>
      </c>
      <c r="N23" s="25" t="str">
        <f t="shared" si="3"/>
        <v/>
      </c>
      <c r="O23" s="19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20" t="s">
        <v>13</v>
      </c>
      <c r="B24" s="9" t="str">
        <f t="shared" si="4"/>
        <v/>
      </c>
      <c r="C24" s="3" t="str">
        <f t="shared" si="6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1" t="str">
        <f t="shared" si="2"/>
        <v/>
      </c>
      <c r="K24" s="2" t="str">
        <f t="shared" si="2"/>
        <v/>
      </c>
      <c r="L24" s="2" t="str">
        <f t="shared" si="2"/>
        <v/>
      </c>
      <c r="M24" s="25" t="str">
        <f t="shared" si="5"/>
        <v/>
      </c>
      <c r="N24" s="25" t="str">
        <f t="shared" si="3"/>
        <v/>
      </c>
      <c r="O24" s="19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A25" s="20" t="s">
        <v>14</v>
      </c>
      <c r="B25" s="9" t="str">
        <f t="shared" si="4"/>
        <v/>
      </c>
      <c r="C25" s="3" t="str">
        <f t="shared" si="6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1" t="str">
        <f t="shared" si="2"/>
        <v/>
      </c>
      <c r="L25" s="2" t="str">
        <f t="shared" si="2"/>
        <v/>
      </c>
      <c r="M25" s="25" t="str">
        <f t="shared" si="5"/>
        <v/>
      </c>
      <c r="N25" s="25" t="str">
        <f t="shared" si="3"/>
        <v/>
      </c>
      <c r="O25" s="19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20" t="s">
        <v>15</v>
      </c>
      <c r="B26" s="9" t="str">
        <f t="shared" si="4"/>
        <v/>
      </c>
      <c r="C26" s="3" t="str">
        <f t="shared" si="6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1" t="str">
        <f t="shared" si="2"/>
        <v/>
      </c>
      <c r="M26" s="25" t="str">
        <f t="shared" si="5"/>
        <v/>
      </c>
      <c r="N26" s="25" t="str">
        <f t="shared" si="3"/>
        <v/>
      </c>
      <c r="O26" s="19"/>
      <c r="P26" s="15"/>
      <c r="Q26" s="15"/>
      <c r="R26" s="15"/>
      <c r="S26" s="15"/>
      <c r="T26" s="15"/>
      <c r="U26" s="15"/>
      <c r="V26" s="15"/>
      <c r="W26" s="15"/>
    </row>
    <row r="28" spans="1:23" x14ac:dyDescent="0.25">
      <c r="A28" s="20" t="s">
        <v>5</v>
      </c>
      <c r="B28" s="20" t="s">
        <v>5</v>
      </c>
      <c r="C28" s="20" t="s">
        <v>6</v>
      </c>
      <c r="D28" s="20" t="s">
        <v>7</v>
      </c>
      <c r="E28" s="20" t="s">
        <v>8</v>
      </c>
      <c r="F28" s="20" t="s">
        <v>9</v>
      </c>
      <c r="G28" s="20" t="s">
        <v>10</v>
      </c>
      <c r="H28" s="20" t="s">
        <v>11</v>
      </c>
      <c r="I28" s="20" t="s">
        <v>12</v>
      </c>
      <c r="J28" s="20" t="s">
        <v>13</v>
      </c>
      <c r="K28" s="20" t="s">
        <v>14</v>
      </c>
      <c r="L28" s="20" t="s">
        <v>15</v>
      </c>
      <c r="M28" s="21" t="s">
        <v>17</v>
      </c>
      <c r="N28" s="21" t="s">
        <v>22</v>
      </c>
    </row>
    <row r="29" spans="1:23" x14ac:dyDescent="0.25">
      <c r="A29" s="20" t="s">
        <v>5</v>
      </c>
      <c r="B29" s="8" t="s">
        <v>0</v>
      </c>
      <c r="C29" s="8" t="str">
        <f>IF(C2="","",C2)</f>
        <v>População 18</v>
      </c>
      <c r="D29" s="8" t="str">
        <f t="shared" ref="D29:L29" si="7">IF(D2="","",D2)</f>
        <v>Densidade Pop.</v>
      </c>
      <c r="E29" s="8" t="str">
        <f t="shared" si="7"/>
        <v>População Total</v>
      </c>
      <c r="F29" s="8" t="str">
        <f t="shared" si="7"/>
        <v/>
      </c>
      <c r="G29" s="8" t="str">
        <f t="shared" si="7"/>
        <v/>
      </c>
      <c r="H29" s="8" t="str">
        <f t="shared" si="7"/>
        <v/>
      </c>
      <c r="I29" s="8" t="str">
        <f t="shared" si="7"/>
        <v/>
      </c>
      <c r="J29" s="8" t="str">
        <f t="shared" si="7"/>
        <v/>
      </c>
      <c r="K29" s="8" t="str">
        <f t="shared" si="7"/>
        <v/>
      </c>
      <c r="L29" s="8" t="str">
        <f t="shared" si="7"/>
        <v/>
      </c>
      <c r="M29" s="9" t="s">
        <v>1</v>
      </c>
      <c r="N29" s="9" t="s">
        <v>21</v>
      </c>
    </row>
    <row r="30" spans="1:23" x14ac:dyDescent="0.25">
      <c r="A30" s="20" t="s">
        <v>6</v>
      </c>
      <c r="B30" s="8" t="str">
        <f>IF(B3="","",B3)</f>
        <v>População 18</v>
      </c>
      <c r="C30" s="1">
        <f>IF(C3="","",C3*$N$17)</f>
        <v>0.652991452991453</v>
      </c>
      <c r="D30" s="2">
        <f>IF(D3="","",D3*$N$18)</f>
        <v>0.75299145299145298</v>
      </c>
      <c r="E30" s="2">
        <f>IF(E3="","",E3*$N$19)</f>
        <v>0.57606837606837602</v>
      </c>
      <c r="F30" s="2" t="str">
        <f>IF(F3="","",F3*$N$20)</f>
        <v/>
      </c>
      <c r="G30" s="2" t="str">
        <f>IF(G3="","",G3*$N$21)</f>
        <v/>
      </c>
      <c r="H30" s="2" t="str">
        <f>IF(H3="","",H3*$N$22)</f>
        <v/>
      </c>
      <c r="I30" s="2" t="str">
        <f>IF(I3="","",I3*$N$23)</f>
        <v/>
      </c>
      <c r="J30" s="2" t="str">
        <f>IF(J3="","",J3*$N$24)</f>
        <v/>
      </c>
      <c r="K30" s="2" t="str">
        <f>IF(K3="","",K3*$N$25)</f>
        <v/>
      </c>
      <c r="L30" s="2" t="str">
        <f>IF(L3="","",L3*$N$26)</f>
        <v/>
      </c>
      <c r="M30" s="25">
        <f>IF(C30="","",SUM(C30:L30))</f>
        <v>1.9820512820512819</v>
      </c>
      <c r="N30" s="25">
        <f>IF(M30="","",M30/N17)</f>
        <v>3.0353403141361253</v>
      </c>
    </row>
    <row r="31" spans="1:23" x14ac:dyDescent="0.25">
      <c r="A31" s="20" t="s">
        <v>7</v>
      </c>
      <c r="B31" s="8" t="str">
        <f t="shared" ref="B31:B39" si="8">IF(B4="","",B4)</f>
        <v>Densidade Pop.</v>
      </c>
      <c r="C31" s="3">
        <f>IF(C4="","",C4*$N$17)</f>
        <v>0.21766381766381765</v>
      </c>
      <c r="D31" s="1">
        <f t="shared" ref="D31:D39" si="9">IF(D4="","",D4*$N$18)</f>
        <v>0.25099715099715098</v>
      </c>
      <c r="E31" s="2">
        <f t="shared" ref="E31:E39" si="10">IF(E4="","",E4*$N$19)</f>
        <v>0.28803418803418801</v>
      </c>
      <c r="F31" s="2" t="str">
        <f t="shared" ref="F31:F39" si="11">IF(F4="","",F4*$N$20)</f>
        <v/>
      </c>
      <c r="G31" s="2" t="str">
        <f t="shared" ref="G31:G39" si="12">IF(G4="","",G4*$N$21)</f>
        <v/>
      </c>
      <c r="H31" s="2" t="str">
        <f t="shared" ref="H31:H39" si="13">IF(H4="","",H4*$N$22)</f>
        <v/>
      </c>
      <c r="I31" s="2" t="str">
        <f t="shared" ref="I31:I39" si="14">IF(I4="","",I4*$N$23)</f>
        <v/>
      </c>
      <c r="J31" s="2" t="str">
        <f t="shared" ref="J31:J39" si="15">IF(J4="","",J4*$N$24)</f>
        <v/>
      </c>
      <c r="K31" s="2" t="str">
        <f t="shared" ref="K31:K39" si="16">IF(K4="","",K4*$N$25)</f>
        <v/>
      </c>
      <c r="L31" s="2" t="str">
        <f t="shared" ref="L31:L39" si="17">IF(L4="","",L4*$N$26)</f>
        <v/>
      </c>
      <c r="M31" s="25">
        <f t="shared" ref="M31:M39" si="18">IF(C31="","",SUM(C31:L31))</f>
        <v>0.75669515669515663</v>
      </c>
      <c r="N31" s="25">
        <f t="shared" ref="N31:N39" si="19">IF(M31="","",M31/N18)</f>
        <v>3.0147559591373438</v>
      </c>
    </row>
    <row r="32" spans="1:23" x14ac:dyDescent="0.25">
      <c r="A32" s="20" t="s">
        <v>8</v>
      </c>
      <c r="B32" s="8" t="str">
        <f t="shared" si="8"/>
        <v>População Total</v>
      </c>
      <c r="C32" s="3">
        <f t="shared" ref="C32:C39" si="20">IF(C5="","",C5*$N$17)</f>
        <v>0.10883190883190882</v>
      </c>
      <c r="D32" s="3">
        <f t="shared" si="9"/>
        <v>8.3665716999050316E-2</v>
      </c>
      <c r="E32" s="1">
        <f t="shared" si="10"/>
        <v>9.6011396011396008E-2</v>
      </c>
      <c r="F32" s="2" t="str">
        <f t="shared" si="11"/>
        <v/>
      </c>
      <c r="G32" s="2" t="str">
        <f t="shared" si="12"/>
        <v/>
      </c>
      <c r="H32" s="2" t="str">
        <f t="shared" si="13"/>
        <v/>
      </c>
      <c r="I32" s="2" t="str">
        <f t="shared" si="14"/>
        <v/>
      </c>
      <c r="J32" s="2" t="str">
        <f t="shared" si="15"/>
        <v/>
      </c>
      <c r="K32" s="2" t="str">
        <f t="shared" si="16"/>
        <v/>
      </c>
      <c r="L32" s="2" t="str">
        <f t="shared" si="17"/>
        <v/>
      </c>
      <c r="M32" s="25">
        <f t="shared" si="18"/>
        <v>0.28850902184235516</v>
      </c>
      <c r="N32" s="25">
        <f t="shared" si="19"/>
        <v>3.0049455984174083</v>
      </c>
    </row>
    <row r="33" spans="1:14" x14ac:dyDescent="0.25">
      <c r="A33" s="20" t="s">
        <v>9</v>
      </c>
      <c r="B33" s="8" t="str">
        <f t="shared" si="8"/>
        <v/>
      </c>
      <c r="C33" s="3" t="str">
        <f t="shared" si="20"/>
        <v/>
      </c>
      <c r="D33" s="3" t="str">
        <f t="shared" si="9"/>
        <v/>
      </c>
      <c r="E33" s="3" t="str">
        <f t="shared" si="10"/>
        <v/>
      </c>
      <c r="F33" s="1" t="str">
        <f t="shared" si="11"/>
        <v/>
      </c>
      <c r="G33" s="2" t="str">
        <f t="shared" si="12"/>
        <v/>
      </c>
      <c r="H33" s="2" t="str">
        <f t="shared" si="13"/>
        <v/>
      </c>
      <c r="I33" s="2" t="str">
        <f t="shared" si="14"/>
        <v/>
      </c>
      <c r="J33" s="2" t="str">
        <f t="shared" si="15"/>
        <v/>
      </c>
      <c r="K33" s="2" t="str">
        <f t="shared" si="16"/>
        <v/>
      </c>
      <c r="L33" s="2" t="str">
        <f t="shared" si="17"/>
        <v/>
      </c>
      <c r="M33" s="25" t="str">
        <f t="shared" si="18"/>
        <v/>
      </c>
      <c r="N33" s="25" t="str">
        <f t="shared" si="19"/>
        <v/>
      </c>
    </row>
    <row r="34" spans="1:14" x14ac:dyDescent="0.25">
      <c r="A34" s="20" t="s">
        <v>10</v>
      </c>
      <c r="B34" s="8" t="str">
        <f t="shared" si="8"/>
        <v/>
      </c>
      <c r="C34" s="3" t="str">
        <f t="shared" si="20"/>
        <v/>
      </c>
      <c r="D34" s="3" t="str">
        <f t="shared" si="9"/>
        <v/>
      </c>
      <c r="E34" s="3" t="str">
        <f t="shared" si="10"/>
        <v/>
      </c>
      <c r="F34" s="3" t="str">
        <f t="shared" si="11"/>
        <v/>
      </c>
      <c r="G34" s="1" t="str">
        <f t="shared" si="12"/>
        <v/>
      </c>
      <c r="H34" s="2" t="str">
        <f t="shared" si="13"/>
        <v/>
      </c>
      <c r="I34" s="2" t="str">
        <f t="shared" si="14"/>
        <v/>
      </c>
      <c r="J34" s="2" t="str">
        <f t="shared" si="15"/>
        <v/>
      </c>
      <c r="K34" s="2" t="str">
        <f t="shared" si="16"/>
        <v/>
      </c>
      <c r="L34" s="2" t="str">
        <f t="shared" si="17"/>
        <v/>
      </c>
      <c r="M34" s="25" t="str">
        <f t="shared" si="18"/>
        <v/>
      </c>
      <c r="N34" s="25" t="str">
        <f t="shared" si="19"/>
        <v/>
      </c>
    </row>
    <row r="35" spans="1:14" x14ac:dyDescent="0.25">
      <c r="A35" s="20" t="s">
        <v>11</v>
      </c>
      <c r="B35" s="8" t="str">
        <f t="shared" si="8"/>
        <v/>
      </c>
      <c r="C35" s="3" t="str">
        <f t="shared" si="20"/>
        <v/>
      </c>
      <c r="D35" s="3" t="str">
        <f t="shared" si="9"/>
        <v/>
      </c>
      <c r="E35" s="3" t="str">
        <f t="shared" si="10"/>
        <v/>
      </c>
      <c r="F35" s="3" t="str">
        <f t="shared" si="11"/>
        <v/>
      </c>
      <c r="G35" s="3" t="str">
        <f t="shared" si="12"/>
        <v/>
      </c>
      <c r="H35" s="1" t="str">
        <f t="shared" si="13"/>
        <v/>
      </c>
      <c r="I35" s="2" t="str">
        <f t="shared" si="14"/>
        <v/>
      </c>
      <c r="J35" s="2" t="str">
        <f t="shared" si="15"/>
        <v/>
      </c>
      <c r="K35" s="2" t="str">
        <f t="shared" si="16"/>
        <v/>
      </c>
      <c r="L35" s="2" t="str">
        <f t="shared" si="17"/>
        <v/>
      </c>
      <c r="M35" s="25" t="str">
        <f t="shared" si="18"/>
        <v/>
      </c>
      <c r="N35" s="25" t="str">
        <f t="shared" si="19"/>
        <v/>
      </c>
    </row>
    <row r="36" spans="1:14" x14ac:dyDescent="0.25">
      <c r="A36" s="20" t="s">
        <v>12</v>
      </c>
      <c r="B36" s="8" t="str">
        <f t="shared" si="8"/>
        <v/>
      </c>
      <c r="C36" s="3" t="str">
        <f t="shared" si="20"/>
        <v/>
      </c>
      <c r="D36" s="3" t="str">
        <f t="shared" si="9"/>
        <v/>
      </c>
      <c r="E36" s="3" t="str">
        <f t="shared" si="10"/>
        <v/>
      </c>
      <c r="F36" s="3" t="str">
        <f t="shared" si="11"/>
        <v/>
      </c>
      <c r="G36" s="3" t="str">
        <f t="shared" si="12"/>
        <v/>
      </c>
      <c r="H36" s="3" t="str">
        <f t="shared" si="13"/>
        <v/>
      </c>
      <c r="I36" s="1" t="str">
        <f t="shared" si="14"/>
        <v/>
      </c>
      <c r="J36" s="2" t="str">
        <f t="shared" si="15"/>
        <v/>
      </c>
      <c r="K36" s="2" t="str">
        <f t="shared" si="16"/>
        <v/>
      </c>
      <c r="L36" s="2" t="str">
        <f t="shared" si="17"/>
        <v/>
      </c>
      <c r="M36" s="25" t="str">
        <f t="shared" si="18"/>
        <v/>
      </c>
      <c r="N36" s="25" t="str">
        <f t="shared" si="19"/>
        <v/>
      </c>
    </row>
    <row r="37" spans="1:14" x14ac:dyDescent="0.25">
      <c r="A37" s="20" t="s">
        <v>13</v>
      </c>
      <c r="B37" s="8" t="str">
        <f t="shared" si="8"/>
        <v/>
      </c>
      <c r="C37" s="3" t="str">
        <f t="shared" si="20"/>
        <v/>
      </c>
      <c r="D37" s="3" t="str">
        <f t="shared" si="9"/>
        <v/>
      </c>
      <c r="E37" s="3" t="str">
        <f t="shared" si="10"/>
        <v/>
      </c>
      <c r="F37" s="3" t="str">
        <f t="shared" si="11"/>
        <v/>
      </c>
      <c r="G37" s="3" t="str">
        <f t="shared" si="12"/>
        <v/>
      </c>
      <c r="H37" s="3" t="str">
        <f t="shared" si="13"/>
        <v/>
      </c>
      <c r="I37" s="3" t="str">
        <f t="shared" si="14"/>
        <v/>
      </c>
      <c r="J37" s="1" t="str">
        <f t="shared" si="15"/>
        <v/>
      </c>
      <c r="K37" s="2" t="str">
        <f t="shared" si="16"/>
        <v/>
      </c>
      <c r="L37" s="2" t="str">
        <f t="shared" si="17"/>
        <v/>
      </c>
      <c r="M37" s="25" t="str">
        <f t="shared" si="18"/>
        <v/>
      </c>
      <c r="N37" s="25" t="str">
        <f t="shared" si="19"/>
        <v/>
      </c>
    </row>
    <row r="38" spans="1:14" x14ac:dyDescent="0.25">
      <c r="A38" s="20" t="s">
        <v>14</v>
      </c>
      <c r="B38" s="8" t="str">
        <f t="shared" si="8"/>
        <v/>
      </c>
      <c r="C38" s="3" t="str">
        <f t="shared" si="20"/>
        <v/>
      </c>
      <c r="D38" s="3" t="str">
        <f t="shared" si="9"/>
        <v/>
      </c>
      <c r="E38" s="3" t="str">
        <f t="shared" si="10"/>
        <v/>
      </c>
      <c r="F38" s="3" t="str">
        <f t="shared" si="11"/>
        <v/>
      </c>
      <c r="G38" s="3" t="str">
        <f t="shared" si="12"/>
        <v/>
      </c>
      <c r="H38" s="3" t="str">
        <f t="shared" si="13"/>
        <v/>
      </c>
      <c r="I38" s="3" t="str">
        <f t="shared" si="14"/>
        <v/>
      </c>
      <c r="J38" s="3" t="str">
        <f t="shared" si="15"/>
        <v/>
      </c>
      <c r="K38" s="1" t="str">
        <f t="shared" si="16"/>
        <v/>
      </c>
      <c r="L38" s="2" t="str">
        <f t="shared" si="17"/>
        <v/>
      </c>
      <c r="M38" s="25" t="str">
        <f t="shared" si="18"/>
        <v/>
      </c>
      <c r="N38" s="25" t="str">
        <f t="shared" si="19"/>
        <v/>
      </c>
    </row>
    <row r="39" spans="1:14" x14ac:dyDescent="0.25">
      <c r="A39" s="20" t="s">
        <v>15</v>
      </c>
      <c r="B39" s="8" t="str">
        <f t="shared" si="8"/>
        <v/>
      </c>
      <c r="C39" s="3" t="str">
        <f t="shared" si="20"/>
        <v/>
      </c>
      <c r="D39" s="3" t="str">
        <f t="shared" si="9"/>
        <v/>
      </c>
      <c r="E39" s="3" t="str">
        <f t="shared" si="10"/>
        <v/>
      </c>
      <c r="F39" s="3" t="str">
        <f t="shared" si="11"/>
        <v/>
      </c>
      <c r="G39" s="3" t="str">
        <f t="shared" si="12"/>
        <v/>
      </c>
      <c r="H39" s="3" t="str">
        <f t="shared" si="13"/>
        <v/>
      </c>
      <c r="I39" s="3" t="str">
        <f t="shared" si="14"/>
        <v/>
      </c>
      <c r="J39" s="3" t="str">
        <f t="shared" si="15"/>
        <v/>
      </c>
      <c r="K39" s="3" t="str">
        <f t="shared" si="16"/>
        <v/>
      </c>
      <c r="L39" s="1" t="str">
        <f t="shared" si="17"/>
        <v/>
      </c>
      <c r="M39" s="25" t="str">
        <f t="shared" si="18"/>
        <v/>
      </c>
      <c r="N39" s="25" t="str">
        <f t="shared" si="19"/>
        <v/>
      </c>
    </row>
    <row r="42" spans="1:14" x14ac:dyDescent="0.25">
      <c r="M42" s="28"/>
    </row>
  </sheetData>
  <mergeCells count="1">
    <mergeCell ref="Q1:W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D10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15.28515625" customWidth="1"/>
    <col min="4" max="4" width="17.7109375" bestFit="1" customWidth="1"/>
    <col min="5" max="6" width="16.85546875" bestFit="1" customWidth="1"/>
    <col min="7" max="7" width="22.42578125" bestFit="1" customWidth="1"/>
    <col min="14" max="15" width="31.42578125" bestFit="1" customWidth="1"/>
    <col min="16" max="16" width="6.5703125" customWidth="1"/>
    <col min="17" max="17" width="7.28515625" customWidth="1"/>
  </cols>
  <sheetData>
    <row r="1" spans="1:23" x14ac:dyDescent="0.25">
      <c r="A1" s="20" t="s">
        <v>5</v>
      </c>
      <c r="B1" s="20" t="s">
        <v>24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15"/>
      <c r="N1" s="15"/>
      <c r="O1" s="15"/>
      <c r="P1" s="15"/>
      <c r="Q1" s="40" t="s">
        <v>18</v>
      </c>
      <c r="R1" s="40"/>
      <c r="S1" s="40"/>
      <c r="T1" s="40"/>
      <c r="U1" s="40"/>
      <c r="V1" s="40"/>
      <c r="W1" s="40"/>
    </row>
    <row r="2" spans="1:23" ht="15" customHeight="1" x14ac:dyDescent="0.25">
      <c r="A2" s="20" t="s">
        <v>5</v>
      </c>
      <c r="B2" s="8" t="s">
        <v>0</v>
      </c>
      <c r="C2" s="8" t="str">
        <f>IF(B3="","",B3)</f>
        <v>Rodovia</v>
      </c>
      <c r="D2" s="8" t="str">
        <f>IF(B4="","",B4)</f>
        <v>Escola</v>
      </c>
      <c r="E2" s="8" t="str">
        <f>IF(B5="","",B5)</f>
        <v>Longe de Hospital</v>
      </c>
      <c r="F2" s="8" t="str">
        <f>IF(B6="","",B6)</f>
        <v>Ponto de ônibus</v>
      </c>
      <c r="G2" s="8" t="str">
        <f>IF(B7="","",B7)</f>
        <v>Longe de C Comunitário</v>
      </c>
      <c r="H2" s="8" t="str">
        <f>IF(B8="","",B8)</f>
        <v/>
      </c>
      <c r="I2" s="8" t="str">
        <f>IF(B9="","",B9)</f>
        <v/>
      </c>
      <c r="J2" s="8" t="str">
        <f>IF(B10="","",B10)</f>
        <v/>
      </c>
      <c r="K2" s="8" t="str">
        <f>IF(B11="","",B11)</f>
        <v/>
      </c>
      <c r="L2" s="8" t="str">
        <f>IF(B12="","",B13)</f>
        <v/>
      </c>
      <c r="M2" s="15"/>
      <c r="N2" s="17" t="s">
        <v>16</v>
      </c>
      <c r="O2" s="12">
        <f>COUNTA(B3:B12)</f>
        <v>5</v>
      </c>
      <c r="P2" s="15"/>
      <c r="Q2" s="16" t="s">
        <v>20</v>
      </c>
      <c r="R2" s="17" t="s">
        <v>2</v>
      </c>
    </row>
    <row r="3" spans="1:23" ht="17.25" customHeight="1" x14ac:dyDescent="0.25">
      <c r="A3" s="20" t="s">
        <v>6</v>
      </c>
      <c r="B3" s="8" t="s">
        <v>60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2"/>
      <c r="I3" s="2"/>
      <c r="J3" s="2"/>
      <c r="K3" s="2"/>
      <c r="L3" s="2"/>
      <c r="M3" s="15"/>
      <c r="N3" s="17" t="s">
        <v>19</v>
      </c>
      <c r="O3" s="13">
        <f>(SUM(N30:N39))/(COUNT(N30:N39))</f>
        <v>5.4478374997082657</v>
      </c>
      <c r="P3" s="15"/>
      <c r="Q3" s="16"/>
      <c r="R3" s="17"/>
      <c r="S3" s="15"/>
      <c r="T3" s="15"/>
      <c r="U3" s="15"/>
      <c r="V3" s="15"/>
    </row>
    <row r="4" spans="1:23" x14ac:dyDescent="0.25">
      <c r="A4" s="20" t="s">
        <v>7</v>
      </c>
      <c r="B4" s="8" t="s">
        <v>32</v>
      </c>
      <c r="C4" s="3">
        <f>IF(D3="","",1/D3)</f>
        <v>0.5</v>
      </c>
      <c r="D4" s="1">
        <f>IF(D3="","",1)</f>
        <v>1</v>
      </c>
      <c r="E4" s="2">
        <v>2</v>
      </c>
      <c r="F4" s="2">
        <v>3</v>
      </c>
      <c r="G4" s="2">
        <v>4</v>
      </c>
      <c r="H4" s="2"/>
      <c r="I4" s="2"/>
      <c r="J4" s="2"/>
      <c r="K4" s="2"/>
      <c r="L4" s="2"/>
      <c r="M4" s="15"/>
      <c r="N4" s="17" t="s">
        <v>4</v>
      </c>
      <c r="O4" s="13">
        <f>(O3-O2)/(O2-1)</f>
        <v>0.11195937492706642</v>
      </c>
      <c r="P4" s="15"/>
      <c r="Q4" s="6">
        <v>1</v>
      </c>
      <c r="R4" s="6">
        <v>0</v>
      </c>
      <c r="S4" s="15"/>
      <c r="T4" s="15"/>
      <c r="U4" s="15"/>
      <c r="V4" s="15"/>
    </row>
    <row r="5" spans="1:23" x14ac:dyDescent="0.25">
      <c r="A5" s="20" t="s">
        <v>8</v>
      </c>
      <c r="B5" s="8" t="s">
        <v>34</v>
      </c>
      <c r="C5" s="3">
        <f>IF(E3="","",1/E3)</f>
        <v>0.33333333333333331</v>
      </c>
      <c r="D5" s="3">
        <f>IF(E4="","",1/E4)</f>
        <v>0.5</v>
      </c>
      <c r="E5" s="1">
        <f>IF(E3="","",1)</f>
        <v>1</v>
      </c>
      <c r="F5" s="2">
        <v>2</v>
      </c>
      <c r="G5" s="2">
        <v>3</v>
      </c>
      <c r="H5" s="2"/>
      <c r="I5" s="2"/>
      <c r="J5" s="2"/>
      <c r="K5" s="2"/>
      <c r="L5" s="2"/>
      <c r="M5" s="15"/>
      <c r="N5" s="17" t="s">
        <v>23</v>
      </c>
      <c r="O5" s="12">
        <f>IF(O2=Q4,R4,IF(O2=Q5,R5,IF(O2=Q6,R6,IF(O2=Q7,R7,IF(O2=Q8,R8,IF(O2=Q9,R9,IF(O2=Q10,R10,IF(O2=Q11,R11,IF(O2=Q12,R12,IF(O2=Q13,R13))))))))))</f>
        <v>1.1200000000000001</v>
      </c>
      <c r="P5" s="15"/>
      <c r="Q5" s="6">
        <v>2</v>
      </c>
      <c r="R5" s="6">
        <v>0</v>
      </c>
      <c r="S5" s="15"/>
      <c r="T5" s="15"/>
      <c r="U5" s="15"/>
      <c r="V5" s="15"/>
    </row>
    <row r="6" spans="1:23" x14ac:dyDescent="0.25">
      <c r="A6" s="20" t="s">
        <v>9</v>
      </c>
      <c r="B6" s="8" t="s">
        <v>33</v>
      </c>
      <c r="C6" s="3">
        <f>IF(F3="","",1/F3)</f>
        <v>0.25</v>
      </c>
      <c r="D6" s="3">
        <f>IF(F4="","",1/F4)</f>
        <v>0.33333333333333331</v>
      </c>
      <c r="E6" s="3">
        <f>IF(F5="","",1/F5)</f>
        <v>0.5</v>
      </c>
      <c r="F6" s="1">
        <f>IF(F3="","",1)</f>
        <v>1</v>
      </c>
      <c r="G6" s="2">
        <v>2</v>
      </c>
      <c r="H6" s="2"/>
      <c r="I6" s="2"/>
      <c r="J6" s="2"/>
      <c r="K6" s="2"/>
      <c r="L6" s="2"/>
      <c r="M6" s="15"/>
      <c r="N6" s="11" t="s">
        <v>3</v>
      </c>
      <c r="O6" s="14">
        <f>O4/O5</f>
        <v>9.9963727613452152E-2</v>
      </c>
      <c r="Q6" s="6">
        <v>3</v>
      </c>
      <c r="R6" s="6">
        <v>0.57999999999999996</v>
      </c>
      <c r="S6" s="15"/>
      <c r="T6" s="15"/>
      <c r="U6" s="15"/>
      <c r="V6" s="15"/>
    </row>
    <row r="7" spans="1:23" ht="21" x14ac:dyDescent="0.35">
      <c r="A7" s="20" t="s">
        <v>10</v>
      </c>
      <c r="B7" s="8" t="s">
        <v>35</v>
      </c>
      <c r="C7" s="3">
        <f>IF(G6="","",1/G6)</f>
        <v>0.5</v>
      </c>
      <c r="D7" s="3">
        <f>IF(G4="","",1/G4)</f>
        <v>0.25</v>
      </c>
      <c r="E7" s="3">
        <f>IF(G5="","",1/G5)</f>
        <v>0.33333333333333331</v>
      </c>
      <c r="F7" s="3">
        <f>IF(G6="","",1/G6)</f>
        <v>0.5</v>
      </c>
      <c r="G7" s="1">
        <f>IF(G3="","",1)</f>
        <v>1</v>
      </c>
      <c r="H7" s="2"/>
      <c r="I7" s="2"/>
      <c r="J7" s="2"/>
      <c r="K7" s="2"/>
      <c r="L7" s="2"/>
      <c r="M7" s="15"/>
      <c r="N7" s="26" t="s">
        <v>25</v>
      </c>
      <c r="O7" s="27" t="str">
        <f>IF(AND(O6&gt;0,O6&lt;0.1),"OK","Fora do Padrão")</f>
        <v>OK</v>
      </c>
      <c r="P7" s="15"/>
      <c r="Q7" s="6">
        <v>4</v>
      </c>
      <c r="R7" s="7">
        <v>0.9</v>
      </c>
      <c r="S7" s="15"/>
      <c r="T7" s="15"/>
      <c r="U7" s="15"/>
      <c r="V7" s="15"/>
    </row>
    <row r="8" spans="1:23" x14ac:dyDescent="0.25">
      <c r="A8" s="20" t="s">
        <v>11</v>
      </c>
      <c r="B8" s="8"/>
      <c r="C8" s="3" t="str">
        <f>IF(H3="","",1/H3)</f>
        <v/>
      </c>
      <c r="D8" s="3" t="str">
        <f>IF(H4="","",1/H4)</f>
        <v/>
      </c>
      <c r="E8" s="3" t="str">
        <f>IF(H5="","",1/H5)</f>
        <v/>
      </c>
      <c r="F8" s="3" t="str">
        <f>IF(H6="","",1/H6)</f>
        <v/>
      </c>
      <c r="G8" s="3" t="str">
        <f>IF(H7="","",1/H7)</f>
        <v/>
      </c>
      <c r="H8" s="1" t="str">
        <f>IF(H3="","",1)</f>
        <v/>
      </c>
      <c r="I8" s="2"/>
      <c r="J8" s="2"/>
      <c r="K8" s="2"/>
      <c r="L8" s="2"/>
      <c r="M8" s="15"/>
      <c r="N8" s="15"/>
      <c r="O8" s="15"/>
      <c r="P8" s="15"/>
      <c r="Q8" s="6">
        <v>5</v>
      </c>
      <c r="R8" s="6">
        <v>1.1200000000000001</v>
      </c>
      <c r="S8" s="15"/>
      <c r="T8" s="15"/>
      <c r="U8" s="15"/>
      <c r="V8" s="15"/>
    </row>
    <row r="9" spans="1:23" x14ac:dyDescent="0.25">
      <c r="A9" s="20" t="s">
        <v>12</v>
      </c>
      <c r="B9" s="8"/>
      <c r="C9" s="3" t="str">
        <f>IF(I3="","",1/I3)</f>
        <v/>
      </c>
      <c r="D9" s="3" t="str">
        <f>IF(I4="","",1/J4)</f>
        <v/>
      </c>
      <c r="E9" s="3" t="str">
        <f>IF(I5="","",1/I5)</f>
        <v/>
      </c>
      <c r="F9" s="3" t="str">
        <f>IF(I6="","",1/I6)</f>
        <v/>
      </c>
      <c r="G9" s="3" t="str">
        <f>IF(I7="","",1/I7)</f>
        <v/>
      </c>
      <c r="H9" s="3" t="str">
        <f>IF(I8="","",1/I8)</f>
        <v/>
      </c>
      <c r="I9" s="1" t="str">
        <f>IF(I3="","",1)</f>
        <v/>
      </c>
      <c r="J9" s="2"/>
      <c r="K9" s="2"/>
      <c r="L9" s="2"/>
      <c r="M9" s="15"/>
      <c r="N9" s="15"/>
      <c r="O9" s="15"/>
      <c r="P9" s="15"/>
      <c r="Q9" s="6">
        <v>6</v>
      </c>
      <c r="R9" s="6">
        <v>1.24</v>
      </c>
      <c r="S9" s="15"/>
      <c r="T9" s="15"/>
      <c r="U9" s="15"/>
      <c r="V9" s="15"/>
    </row>
    <row r="10" spans="1:23" x14ac:dyDescent="0.25">
      <c r="A10" s="20" t="s">
        <v>13</v>
      </c>
      <c r="B10" s="8"/>
      <c r="C10" s="3" t="str">
        <f>IF(J3="","",1/J3)</f>
        <v/>
      </c>
      <c r="D10" s="3" t="str">
        <f>IF(J4="","",1/J4)</f>
        <v/>
      </c>
      <c r="E10" s="3" t="str">
        <f>IF(J5="","",1/J5)</f>
        <v/>
      </c>
      <c r="F10" s="3" t="str">
        <f>IF(J6="","",1/J6)</f>
        <v/>
      </c>
      <c r="G10" s="3" t="str">
        <f>IF(J7="","",1/J7)</f>
        <v/>
      </c>
      <c r="H10" s="3" t="str">
        <f>IF(J8="","",1/J8)</f>
        <v/>
      </c>
      <c r="I10" s="3" t="str">
        <f>IF(J9="","",1/J9)</f>
        <v/>
      </c>
      <c r="J10" s="1" t="str">
        <f>IF(J3="","",1)</f>
        <v/>
      </c>
      <c r="K10" s="2"/>
      <c r="L10" s="2"/>
      <c r="M10" s="15"/>
      <c r="N10" s="15"/>
      <c r="O10" s="15"/>
      <c r="P10" s="15"/>
      <c r="Q10" s="6">
        <v>7</v>
      </c>
      <c r="R10" s="6">
        <v>1.32</v>
      </c>
      <c r="S10" s="15"/>
      <c r="T10" s="15"/>
      <c r="U10" s="15"/>
      <c r="V10" s="15"/>
    </row>
    <row r="11" spans="1:23" x14ac:dyDescent="0.25">
      <c r="A11" s="20" t="s">
        <v>14</v>
      </c>
      <c r="B11" s="8"/>
      <c r="C11" s="3" t="str">
        <f>IF(K3="","",1/K3)</f>
        <v/>
      </c>
      <c r="D11" s="3" t="str">
        <f>IF(K4="","",1/K4)</f>
        <v/>
      </c>
      <c r="E11" s="3" t="str">
        <f>IF(K5="","",1/K5)</f>
        <v/>
      </c>
      <c r="F11" s="3" t="str">
        <f>IF(K6="","",1/K6)</f>
        <v/>
      </c>
      <c r="G11" s="3" t="str">
        <f>IF(K7="","",1/K7)</f>
        <v/>
      </c>
      <c r="H11" s="3" t="str">
        <f>IF(K8="","",1/K8)</f>
        <v/>
      </c>
      <c r="I11" s="3" t="str">
        <f>IF(J9="","",1/J9)</f>
        <v/>
      </c>
      <c r="J11" s="3" t="str">
        <f>IF(K10="","",1/K10)</f>
        <v/>
      </c>
      <c r="K11" s="1" t="str">
        <f>IF(K3="","",1)</f>
        <v/>
      </c>
      <c r="L11" s="2"/>
      <c r="M11" s="15"/>
      <c r="N11" s="15"/>
      <c r="O11" s="15"/>
      <c r="P11" s="15"/>
      <c r="Q11" s="6">
        <v>8</v>
      </c>
      <c r="R11" s="6">
        <v>1.41</v>
      </c>
      <c r="S11" s="15"/>
      <c r="T11" s="15"/>
      <c r="U11" s="15"/>
      <c r="V11" s="15"/>
    </row>
    <row r="12" spans="1:23" x14ac:dyDescent="0.25">
      <c r="A12" s="20" t="s">
        <v>15</v>
      </c>
      <c r="B12" s="8"/>
      <c r="C12" s="3" t="str">
        <f>IF(L3="","",1/L3)</f>
        <v/>
      </c>
      <c r="D12" s="3" t="str">
        <f>IF(L4="","",1/L4)</f>
        <v/>
      </c>
      <c r="E12" s="3" t="str">
        <f>IF(L5="","",1/L5)</f>
        <v/>
      </c>
      <c r="F12" s="3" t="str">
        <f>IF(L6="","",1/L6)</f>
        <v/>
      </c>
      <c r="G12" s="3" t="str">
        <f>IF(L7="","",1/L7)</f>
        <v/>
      </c>
      <c r="H12" s="3" t="str">
        <f>IF(L8="","",1/L8)</f>
        <v/>
      </c>
      <c r="I12" s="3" t="str">
        <f>IF(J9="","",1/J9)</f>
        <v/>
      </c>
      <c r="J12" s="3" t="str">
        <f>IF(L10="","",1/L10)</f>
        <v/>
      </c>
      <c r="K12" s="3" t="str">
        <f>IF(L11="","",1/L11)</f>
        <v/>
      </c>
      <c r="L12" s="1" t="str">
        <f>IF(L3="","",1)</f>
        <v/>
      </c>
      <c r="M12" s="15"/>
      <c r="N12" s="15"/>
      <c r="O12" s="15"/>
      <c r="P12" s="15"/>
      <c r="Q12" s="6">
        <v>9</v>
      </c>
      <c r="R12" s="6">
        <v>1.45</v>
      </c>
      <c r="S12" s="15"/>
      <c r="T12" s="15"/>
      <c r="U12" s="15"/>
      <c r="V12" s="15"/>
    </row>
    <row r="13" spans="1:23" x14ac:dyDescent="0.25">
      <c r="A13" s="22"/>
      <c r="B13" s="9" t="s">
        <v>1</v>
      </c>
      <c r="C13" s="30">
        <f>IF(C3="","",SUM(C3:C12))</f>
        <v>2.583333333333333</v>
      </c>
      <c r="D13" s="30">
        <f t="shared" ref="D13:L13" si="0">IF(D3="","",SUM(D3:D12))</f>
        <v>4.0833333333333339</v>
      </c>
      <c r="E13" s="30">
        <f t="shared" si="0"/>
        <v>6.833333333333333</v>
      </c>
      <c r="F13" s="30">
        <f t="shared" si="0"/>
        <v>10.5</v>
      </c>
      <c r="G13" s="30">
        <f t="shared" si="0"/>
        <v>15</v>
      </c>
      <c r="H13" s="1" t="str">
        <f t="shared" si="0"/>
        <v/>
      </c>
      <c r="I13" s="1" t="str">
        <f t="shared" si="0"/>
        <v/>
      </c>
      <c r="J13" s="1" t="str">
        <f t="shared" si="0"/>
        <v/>
      </c>
      <c r="K13" s="1" t="str">
        <f t="shared" si="0"/>
        <v/>
      </c>
      <c r="L13" s="1" t="str">
        <f t="shared" si="0"/>
        <v/>
      </c>
      <c r="M13" s="15"/>
      <c r="N13" s="15"/>
      <c r="O13" s="15"/>
      <c r="P13" s="15"/>
      <c r="Q13" s="6">
        <v>10</v>
      </c>
      <c r="R13" s="6">
        <v>1.49</v>
      </c>
      <c r="S13" s="15"/>
      <c r="T13" s="15"/>
      <c r="U13" s="15"/>
      <c r="V13" s="15"/>
    </row>
    <row r="14" spans="1:2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25">
      <c r="A15" s="20" t="s">
        <v>5</v>
      </c>
      <c r="B15" s="20" t="s">
        <v>24</v>
      </c>
      <c r="C15" s="20" t="s">
        <v>6</v>
      </c>
      <c r="D15" s="20" t="s">
        <v>7</v>
      </c>
      <c r="E15" s="20" t="s">
        <v>8</v>
      </c>
      <c r="F15" s="20" t="s">
        <v>9</v>
      </c>
      <c r="G15" s="20" t="s">
        <v>10</v>
      </c>
      <c r="H15" s="20" t="s">
        <v>11</v>
      </c>
      <c r="I15" s="20" t="s">
        <v>12</v>
      </c>
      <c r="J15" s="20" t="s">
        <v>13</v>
      </c>
      <c r="K15" s="20" t="s">
        <v>14</v>
      </c>
      <c r="L15" s="20" t="s">
        <v>15</v>
      </c>
      <c r="M15" s="21" t="s">
        <v>17</v>
      </c>
      <c r="N15" s="23" t="s">
        <v>22</v>
      </c>
      <c r="O15" s="24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A16" s="20" t="s">
        <v>5</v>
      </c>
      <c r="B16" s="8" t="s">
        <v>0</v>
      </c>
      <c r="C16" s="8" t="str">
        <f>IF(C2="","",C2)</f>
        <v>Rodovia</v>
      </c>
      <c r="D16" s="8" t="str">
        <f t="shared" ref="D16:L16" si="1">IF(D2="","",D2)</f>
        <v>Escola</v>
      </c>
      <c r="E16" s="8" t="str">
        <f t="shared" si="1"/>
        <v>Longe de Hospital</v>
      </c>
      <c r="F16" s="8" t="str">
        <f t="shared" si="1"/>
        <v>Ponto de ônibus</v>
      </c>
      <c r="G16" s="8" t="str">
        <f t="shared" si="1"/>
        <v>Longe de C Comunitário</v>
      </c>
      <c r="H16" s="8" t="str">
        <f t="shared" si="1"/>
        <v/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9" t="s">
        <v>1</v>
      </c>
      <c r="N16" s="10" t="s">
        <v>28</v>
      </c>
      <c r="O16" s="18"/>
      <c r="P16" s="15"/>
      <c r="Q16" s="15"/>
      <c r="R16" s="5"/>
      <c r="S16" s="5"/>
      <c r="T16" s="15"/>
      <c r="U16" s="15"/>
      <c r="V16" s="15"/>
      <c r="W16" s="15"/>
    </row>
    <row r="17" spans="1:23" x14ac:dyDescent="0.25">
      <c r="A17" s="20" t="s">
        <v>6</v>
      </c>
      <c r="B17" s="8" t="str">
        <f>IF(B3="","",B3)</f>
        <v>Rodovia</v>
      </c>
      <c r="C17" s="1">
        <f>IF(C3="","",C3/C$13)</f>
        <v>0.38709677419354843</v>
      </c>
      <c r="D17" s="2">
        <f t="shared" ref="D17:L26" si="2">IF(D3="","",D3/D$13)</f>
        <v>0.48979591836734687</v>
      </c>
      <c r="E17" s="2">
        <f t="shared" si="2"/>
        <v>0.43902439024390244</v>
      </c>
      <c r="F17" s="2">
        <f t="shared" si="2"/>
        <v>0.38095238095238093</v>
      </c>
      <c r="G17" s="2">
        <f t="shared" si="2"/>
        <v>0.33333333333333331</v>
      </c>
      <c r="H17" s="2" t="str">
        <f t="shared" si="2"/>
        <v/>
      </c>
      <c r="I17" s="2" t="str">
        <f t="shared" si="2"/>
        <v/>
      </c>
      <c r="J17" s="2" t="str">
        <f t="shared" si="2"/>
        <v/>
      </c>
      <c r="K17" s="2" t="str">
        <f t="shared" si="2"/>
        <v/>
      </c>
      <c r="L17" s="2" t="str">
        <f t="shared" si="2"/>
        <v/>
      </c>
      <c r="M17" s="25">
        <f>IF(C17="","",SUM(C17:L17))</f>
        <v>2.0302027970905119</v>
      </c>
      <c r="N17" s="25">
        <f>IF(M17="","",M17/O$2)</f>
        <v>0.40604055941810235</v>
      </c>
      <c r="O17" s="19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A18" s="20" t="s">
        <v>7</v>
      </c>
      <c r="B18" s="8" t="str">
        <f t="shared" ref="B18:B26" si="3">IF(B4="","",B4)</f>
        <v>Escola</v>
      </c>
      <c r="C18" s="3">
        <f>IF(C4="","",C4/C$13)</f>
        <v>0.19354838709677422</v>
      </c>
      <c r="D18" s="1">
        <f t="shared" si="2"/>
        <v>0.24489795918367344</v>
      </c>
      <c r="E18" s="2">
        <f t="shared" si="2"/>
        <v>0.29268292682926833</v>
      </c>
      <c r="F18" s="2">
        <f t="shared" si="2"/>
        <v>0.2857142857142857</v>
      </c>
      <c r="G18" s="2">
        <f t="shared" si="2"/>
        <v>0.26666666666666666</v>
      </c>
      <c r="H18" s="2" t="str">
        <f t="shared" si="2"/>
        <v/>
      </c>
      <c r="I18" s="2" t="str">
        <f t="shared" si="2"/>
        <v/>
      </c>
      <c r="J18" s="2" t="str">
        <f t="shared" si="2"/>
        <v/>
      </c>
      <c r="K18" s="2" t="str">
        <f t="shared" si="2"/>
        <v/>
      </c>
      <c r="L18" s="2" t="str">
        <f t="shared" si="2"/>
        <v/>
      </c>
      <c r="M18" s="25">
        <f t="shared" ref="M18:M26" si="4">IF(C18="","",SUM(C18:L18))</f>
        <v>1.2835102254906683</v>
      </c>
      <c r="N18" s="25">
        <f t="shared" ref="N18:N26" si="5">IF(M18="","",M18/O$2)</f>
        <v>0.25670204509813366</v>
      </c>
      <c r="O18" s="19"/>
      <c r="P18" s="15"/>
      <c r="Q18" s="15"/>
      <c r="R18" s="15"/>
      <c r="S18" s="15"/>
      <c r="T18" s="15"/>
      <c r="U18" s="15"/>
      <c r="V18" s="15"/>
      <c r="W18" s="15"/>
    </row>
    <row r="19" spans="1:23" x14ac:dyDescent="0.25">
      <c r="A19" s="20" t="s">
        <v>8</v>
      </c>
      <c r="B19" s="8" t="str">
        <f>IF(B5="","",B5)</f>
        <v>Longe de Hospital</v>
      </c>
      <c r="C19" s="3">
        <f t="shared" ref="C19:C26" si="6">IF(C5="","",C5/C$13)</f>
        <v>0.12903225806451613</v>
      </c>
      <c r="D19" s="3">
        <f t="shared" si="2"/>
        <v>0.12244897959183672</v>
      </c>
      <c r="E19" s="1">
        <f t="shared" si="2"/>
        <v>0.14634146341463417</v>
      </c>
      <c r="F19" s="2">
        <f t="shared" si="2"/>
        <v>0.19047619047619047</v>
      </c>
      <c r="G19" s="2">
        <f t="shared" si="2"/>
        <v>0.2</v>
      </c>
      <c r="H19" s="2" t="str">
        <f t="shared" si="2"/>
        <v/>
      </c>
      <c r="I19" s="2" t="str">
        <f t="shared" si="2"/>
        <v/>
      </c>
      <c r="J19" s="2" t="str">
        <f t="shared" si="2"/>
        <v/>
      </c>
      <c r="K19" s="2" t="str">
        <f t="shared" si="2"/>
        <v/>
      </c>
      <c r="L19" s="2" t="str">
        <f t="shared" si="2"/>
        <v/>
      </c>
      <c r="M19" s="25">
        <f t="shared" si="4"/>
        <v>0.78829889154717736</v>
      </c>
      <c r="N19" s="25">
        <f t="shared" si="5"/>
        <v>0.15765977830943548</v>
      </c>
      <c r="O19" s="19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A20" s="20" t="s">
        <v>9</v>
      </c>
      <c r="B20" s="8" t="str">
        <f t="shared" si="3"/>
        <v>Ponto de ônibus</v>
      </c>
      <c r="C20" s="3">
        <f t="shared" si="6"/>
        <v>9.6774193548387108E-2</v>
      </c>
      <c r="D20" s="3">
        <f t="shared" si="2"/>
        <v>8.1632653061224469E-2</v>
      </c>
      <c r="E20" s="3">
        <f t="shared" si="2"/>
        <v>7.3170731707317083E-2</v>
      </c>
      <c r="F20" s="1">
        <f t="shared" si="2"/>
        <v>9.5238095238095233E-2</v>
      </c>
      <c r="G20" s="2">
        <f t="shared" si="2"/>
        <v>0.13333333333333333</v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5">
        <f t="shared" si="4"/>
        <v>0.48014900688835727</v>
      </c>
      <c r="N20" s="25">
        <f t="shared" si="5"/>
        <v>9.6029801377671448E-2</v>
      </c>
      <c r="O20" s="19"/>
      <c r="P20" s="15"/>
      <c r="Q20" s="15"/>
      <c r="R20" s="15"/>
      <c r="S20" s="15"/>
      <c r="T20" s="15"/>
      <c r="U20" s="15"/>
      <c r="V20" s="15"/>
      <c r="W20" s="15"/>
    </row>
    <row r="21" spans="1:23" x14ac:dyDescent="0.25">
      <c r="A21" s="20" t="s">
        <v>10</v>
      </c>
      <c r="B21" s="8" t="str">
        <f t="shared" si="3"/>
        <v>Longe de C Comunitário</v>
      </c>
      <c r="C21" s="3">
        <f t="shared" si="6"/>
        <v>0.19354838709677422</v>
      </c>
      <c r="D21" s="3">
        <f t="shared" si="2"/>
        <v>6.1224489795918359E-2</v>
      </c>
      <c r="E21" s="3">
        <f t="shared" si="2"/>
        <v>4.878048780487805E-2</v>
      </c>
      <c r="F21" s="3">
        <f t="shared" si="2"/>
        <v>4.7619047619047616E-2</v>
      </c>
      <c r="G21" s="1">
        <f t="shared" si="2"/>
        <v>6.6666666666666666E-2</v>
      </c>
      <c r="H21" s="2" t="str">
        <f t="shared" si="2"/>
        <v/>
      </c>
      <c r="I21" s="2" t="str">
        <f t="shared" si="2"/>
        <v/>
      </c>
      <c r="J21" s="2" t="str">
        <f t="shared" si="2"/>
        <v/>
      </c>
      <c r="K21" s="2" t="str">
        <f t="shared" si="2"/>
        <v/>
      </c>
      <c r="L21" s="2" t="str">
        <f t="shared" si="2"/>
        <v/>
      </c>
      <c r="M21" s="25">
        <f t="shared" si="4"/>
        <v>0.41783907898328487</v>
      </c>
      <c r="N21" s="25">
        <f t="shared" si="5"/>
        <v>8.356781579665698E-2</v>
      </c>
      <c r="O21" s="19"/>
      <c r="P21" s="15"/>
      <c r="Q21" s="15"/>
      <c r="R21" s="15"/>
      <c r="S21" s="15"/>
      <c r="T21" s="15"/>
      <c r="U21" s="15"/>
      <c r="V21" s="15"/>
      <c r="W21" s="15"/>
    </row>
    <row r="22" spans="1:23" x14ac:dyDescent="0.25">
      <c r="A22" s="20" t="s">
        <v>11</v>
      </c>
      <c r="B22" s="8" t="str">
        <f t="shared" si="3"/>
        <v/>
      </c>
      <c r="C22" s="3" t="str">
        <f t="shared" si="6"/>
        <v/>
      </c>
      <c r="D22" s="3" t="str">
        <f t="shared" si="2"/>
        <v/>
      </c>
      <c r="E22" s="3" t="str">
        <f t="shared" si="2"/>
        <v/>
      </c>
      <c r="F22" s="3" t="str">
        <f t="shared" si="2"/>
        <v/>
      </c>
      <c r="G22" s="3" t="str">
        <f t="shared" si="2"/>
        <v/>
      </c>
      <c r="H22" s="1" t="str">
        <f t="shared" si="2"/>
        <v/>
      </c>
      <c r="I22" s="2" t="str">
        <f t="shared" si="2"/>
        <v/>
      </c>
      <c r="J22" s="2" t="str">
        <f t="shared" si="2"/>
        <v/>
      </c>
      <c r="K22" s="2" t="str">
        <f t="shared" si="2"/>
        <v/>
      </c>
      <c r="L22" s="2" t="str">
        <f t="shared" si="2"/>
        <v/>
      </c>
      <c r="M22" s="25" t="str">
        <f t="shared" si="4"/>
        <v/>
      </c>
      <c r="N22" s="25" t="str">
        <f t="shared" si="5"/>
        <v/>
      </c>
      <c r="O22" s="19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20" t="s">
        <v>12</v>
      </c>
      <c r="B23" s="8" t="str">
        <f t="shared" si="3"/>
        <v/>
      </c>
      <c r="C23" s="3" t="str">
        <f t="shared" si="6"/>
        <v/>
      </c>
      <c r="D23" s="3" t="str">
        <f t="shared" si="2"/>
        <v/>
      </c>
      <c r="E23" s="3" t="str">
        <f t="shared" si="2"/>
        <v/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1" t="str">
        <f t="shared" si="2"/>
        <v/>
      </c>
      <c r="J23" s="2" t="str">
        <f t="shared" si="2"/>
        <v/>
      </c>
      <c r="K23" s="2" t="str">
        <f t="shared" si="2"/>
        <v/>
      </c>
      <c r="L23" s="2" t="str">
        <f t="shared" si="2"/>
        <v/>
      </c>
      <c r="M23" s="25" t="str">
        <f t="shared" si="4"/>
        <v/>
      </c>
      <c r="N23" s="25" t="str">
        <f t="shared" si="5"/>
        <v/>
      </c>
      <c r="O23" s="19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20" t="s">
        <v>13</v>
      </c>
      <c r="B24" s="8" t="str">
        <f t="shared" si="3"/>
        <v/>
      </c>
      <c r="C24" s="3" t="str">
        <f t="shared" si="6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1" t="str">
        <f t="shared" si="2"/>
        <v/>
      </c>
      <c r="K24" s="2" t="str">
        <f t="shared" si="2"/>
        <v/>
      </c>
      <c r="L24" s="2" t="str">
        <f t="shared" si="2"/>
        <v/>
      </c>
      <c r="M24" s="25" t="str">
        <f t="shared" si="4"/>
        <v/>
      </c>
      <c r="N24" s="25" t="str">
        <f t="shared" si="5"/>
        <v/>
      </c>
      <c r="O24" s="19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A25" s="20" t="s">
        <v>14</v>
      </c>
      <c r="B25" s="8" t="str">
        <f t="shared" si="3"/>
        <v/>
      </c>
      <c r="C25" s="3" t="str">
        <f t="shared" si="6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1" t="str">
        <f t="shared" si="2"/>
        <v/>
      </c>
      <c r="L25" s="2" t="str">
        <f t="shared" si="2"/>
        <v/>
      </c>
      <c r="M25" s="25" t="str">
        <f t="shared" si="4"/>
        <v/>
      </c>
      <c r="N25" s="25" t="str">
        <f t="shared" si="5"/>
        <v/>
      </c>
      <c r="O25" s="19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20" t="s">
        <v>15</v>
      </c>
      <c r="B26" s="8" t="str">
        <f t="shared" si="3"/>
        <v/>
      </c>
      <c r="C26" s="3" t="str">
        <f t="shared" si="6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1" t="str">
        <f t="shared" si="2"/>
        <v/>
      </c>
      <c r="M26" s="25" t="str">
        <f t="shared" si="4"/>
        <v/>
      </c>
      <c r="N26" s="25" t="str">
        <f t="shared" si="5"/>
        <v/>
      </c>
      <c r="O26" s="19"/>
      <c r="P26" s="15"/>
      <c r="Q26" s="15"/>
      <c r="R26" s="15"/>
      <c r="S26" s="15"/>
      <c r="T26" s="15"/>
      <c r="U26" s="15"/>
      <c r="V26" s="15"/>
      <c r="W26" s="15"/>
    </row>
    <row r="28" spans="1:23" x14ac:dyDescent="0.25">
      <c r="A28" s="20" t="s">
        <v>5</v>
      </c>
      <c r="B28" s="20" t="s">
        <v>5</v>
      </c>
      <c r="C28" s="20" t="s">
        <v>6</v>
      </c>
      <c r="D28" s="20" t="s">
        <v>7</v>
      </c>
      <c r="E28" s="20" t="s">
        <v>8</v>
      </c>
      <c r="F28" s="20" t="s">
        <v>9</v>
      </c>
      <c r="G28" s="20" t="s">
        <v>10</v>
      </c>
      <c r="H28" s="20" t="s">
        <v>11</v>
      </c>
      <c r="I28" s="20" t="s">
        <v>12</v>
      </c>
      <c r="J28" s="20" t="s">
        <v>13</v>
      </c>
      <c r="K28" s="20" t="s">
        <v>14</v>
      </c>
      <c r="L28" s="20" t="s">
        <v>15</v>
      </c>
      <c r="M28" s="21" t="s">
        <v>17</v>
      </c>
      <c r="N28" s="21" t="s">
        <v>22</v>
      </c>
    </row>
    <row r="29" spans="1:23" x14ac:dyDescent="0.25">
      <c r="A29" s="20" t="s">
        <v>5</v>
      </c>
      <c r="B29" s="8" t="s">
        <v>0</v>
      </c>
      <c r="C29" s="8" t="str">
        <f>IF(C2="","",C2)</f>
        <v>Rodovia</v>
      </c>
      <c r="D29" s="8" t="str">
        <f t="shared" ref="D29:L29" si="7">IF(D2="","",D2)</f>
        <v>Escola</v>
      </c>
      <c r="E29" s="8" t="str">
        <f t="shared" si="7"/>
        <v>Longe de Hospital</v>
      </c>
      <c r="F29" s="8" t="str">
        <f t="shared" si="7"/>
        <v>Ponto de ônibus</v>
      </c>
      <c r="G29" s="8" t="str">
        <f t="shared" si="7"/>
        <v>Longe de C Comunitário</v>
      </c>
      <c r="H29" s="8" t="str">
        <f t="shared" si="7"/>
        <v/>
      </c>
      <c r="I29" s="8" t="str">
        <f t="shared" si="7"/>
        <v/>
      </c>
      <c r="J29" s="8" t="str">
        <f t="shared" si="7"/>
        <v/>
      </c>
      <c r="K29" s="8" t="str">
        <f t="shared" si="7"/>
        <v/>
      </c>
      <c r="L29" s="8" t="str">
        <f t="shared" si="7"/>
        <v/>
      </c>
      <c r="M29" s="9" t="s">
        <v>1</v>
      </c>
      <c r="N29" s="9" t="s">
        <v>21</v>
      </c>
    </row>
    <row r="30" spans="1:23" x14ac:dyDescent="0.25">
      <c r="A30" s="20" t="s">
        <v>6</v>
      </c>
      <c r="B30" s="8" t="str">
        <f>IF(B3="","",B3)</f>
        <v>Rodovia</v>
      </c>
      <c r="C30" s="1">
        <f>IF(C3="","",C3*$N$17)</f>
        <v>0.40604055941810235</v>
      </c>
      <c r="D30" s="2">
        <f>IF(D3="","",D3*$N$18)</f>
        <v>0.51340409019626732</v>
      </c>
      <c r="E30" s="2">
        <f>IF(E3="","",E3*$N$19)</f>
        <v>0.47297933492830646</v>
      </c>
      <c r="F30" s="2">
        <f>IF(F3="","",F3*$N$20)</f>
        <v>0.38411920551068579</v>
      </c>
      <c r="G30" s="2">
        <f>IF(G3="","",G3*$N$21)</f>
        <v>0.41783907898328487</v>
      </c>
      <c r="H30" s="2" t="str">
        <f>IF(H3="","",H3*$N$22)</f>
        <v/>
      </c>
      <c r="I30" s="2" t="str">
        <f>IF(I3="","",I3*$N$23)</f>
        <v/>
      </c>
      <c r="J30" s="2" t="str">
        <f>IF(J3="","",J3*$N$24)</f>
        <v/>
      </c>
      <c r="K30" s="2" t="str">
        <f>IF(K3="","",K3*$N$25)</f>
        <v/>
      </c>
      <c r="L30" s="2" t="str">
        <f>IF(L3="","",L3*$N$26)</f>
        <v/>
      </c>
      <c r="M30" s="25">
        <f>IF(C30="","",SUM(C30:L30))</f>
        <v>2.1943822690366472</v>
      </c>
      <c r="N30" s="25">
        <f>IF(M30="","",M30/N17)</f>
        <v>5.4043425419899469</v>
      </c>
    </row>
    <row r="31" spans="1:23" x14ac:dyDescent="0.25">
      <c r="A31" s="20" t="s">
        <v>7</v>
      </c>
      <c r="B31" s="8" t="str">
        <f t="shared" ref="B31:B39" si="8">IF(B4="","",B4)</f>
        <v>Escola</v>
      </c>
      <c r="C31" s="3">
        <f>IF(C4="","",C4*$N$17)</f>
        <v>0.20302027970905118</v>
      </c>
      <c r="D31" s="1">
        <f t="shared" ref="D31:D39" si="9">IF(D4="","",D4*$N$18)</f>
        <v>0.25670204509813366</v>
      </c>
      <c r="E31" s="2">
        <f t="shared" ref="E31:E39" si="10">IF(E4="","",E4*$N$19)</f>
        <v>0.31531955661887096</v>
      </c>
      <c r="F31" s="2">
        <f t="shared" ref="F31:F39" si="11">IF(F4="","",F4*$N$20)</f>
        <v>0.28808940413301432</v>
      </c>
      <c r="G31" s="2">
        <f>IF(G4="","",G4*$N$21)</f>
        <v>0.33427126318662792</v>
      </c>
      <c r="H31" s="2" t="str">
        <f t="shared" ref="H31:H39" si="12">IF(H4="","",H4*$N$22)</f>
        <v/>
      </c>
      <c r="I31" s="2" t="str">
        <f t="shared" ref="I31:I39" si="13">IF(I4="","",I4*$N$23)</f>
        <v/>
      </c>
      <c r="J31" s="2" t="str">
        <f t="shared" ref="J31:J39" si="14">IF(J4="","",J4*$N$24)</f>
        <v/>
      </c>
      <c r="K31" s="2" t="str">
        <f t="shared" ref="K31:K39" si="15">IF(K4="","",K4*$N$25)</f>
        <v/>
      </c>
      <c r="L31" s="2" t="str">
        <f t="shared" ref="L31:L39" si="16">IF(L4="","",L4*$N$26)</f>
        <v/>
      </c>
      <c r="M31" s="25">
        <f t="shared" ref="M31:M39" si="17">IF(C31="","",SUM(C31:L31))</f>
        <v>1.3974025487456978</v>
      </c>
      <c r="N31" s="25">
        <f t="shared" ref="N31:N39" si="18">IF(M31="","",M31/N18)</f>
        <v>5.4436751690524714</v>
      </c>
    </row>
    <row r="32" spans="1:23" x14ac:dyDescent="0.25">
      <c r="A32" s="20" t="s">
        <v>8</v>
      </c>
      <c r="B32" s="8" t="str">
        <f t="shared" si="8"/>
        <v>Longe de Hospital</v>
      </c>
      <c r="C32" s="3">
        <f t="shared" ref="C32:C39" si="19">IF(C5="","",C5*$N$17)</f>
        <v>0.13534685313936745</v>
      </c>
      <c r="D32" s="3">
        <f t="shared" si="9"/>
        <v>0.12835102254906683</v>
      </c>
      <c r="E32" s="1">
        <f t="shared" si="10"/>
        <v>0.15765977830943548</v>
      </c>
      <c r="F32" s="2">
        <f t="shared" si="11"/>
        <v>0.1920596027553429</v>
      </c>
      <c r="G32" s="2">
        <f t="shared" ref="G32:G39" si="20">IF(G5="","",G5*$N$21)</f>
        <v>0.25070344738997097</v>
      </c>
      <c r="H32" s="2" t="str">
        <f t="shared" si="12"/>
        <v/>
      </c>
      <c r="I32" s="2" t="str">
        <f t="shared" si="13"/>
        <v/>
      </c>
      <c r="J32" s="2" t="str">
        <f t="shared" si="14"/>
        <v/>
      </c>
      <c r="K32" s="2" t="str">
        <f t="shared" si="15"/>
        <v/>
      </c>
      <c r="L32" s="2" t="str">
        <f t="shared" si="16"/>
        <v/>
      </c>
      <c r="M32" s="25">
        <f t="shared" si="17"/>
        <v>0.86412070414318354</v>
      </c>
      <c r="N32" s="25">
        <f t="shared" si="18"/>
        <v>5.4809204567520853</v>
      </c>
    </row>
    <row r="33" spans="1:14" x14ac:dyDescent="0.25">
      <c r="A33" s="20" t="s">
        <v>9</v>
      </c>
      <c r="B33" s="8" t="str">
        <f t="shared" si="8"/>
        <v>Ponto de ônibus</v>
      </c>
      <c r="C33" s="3">
        <f t="shared" si="19"/>
        <v>0.10151013985452559</v>
      </c>
      <c r="D33" s="3">
        <f t="shared" si="9"/>
        <v>8.5567348366044543E-2</v>
      </c>
      <c r="E33" s="3">
        <f t="shared" si="10"/>
        <v>7.8829889154717739E-2</v>
      </c>
      <c r="F33" s="1">
        <f t="shared" si="11"/>
        <v>9.6029801377671448E-2</v>
      </c>
      <c r="G33" s="2">
        <f t="shared" si="20"/>
        <v>0.16713563159331396</v>
      </c>
      <c r="H33" s="2" t="str">
        <f t="shared" si="12"/>
        <v/>
      </c>
      <c r="I33" s="2" t="str">
        <f t="shared" si="13"/>
        <v/>
      </c>
      <c r="J33" s="2" t="str">
        <f t="shared" si="14"/>
        <v/>
      </c>
      <c r="K33" s="2" t="str">
        <f t="shared" si="15"/>
        <v/>
      </c>
      <c r="L33" s="2" t="str">
        <f t="shared" si="16"/>
        <v/>
      </c>
      <c r="M33" s="25">
        <f t="shared" si="17"/>
        <v>0.52907281034627318</v>
      </c>
      <c r="N33" s="25">
        <f t="shared" si="18"/>
        <v>5.5094647990107326</v>
      </c>
    </row>
    <row r="34" spans="1:14" x14ac:dyDescent="0.25">
      <c r="A34" s="20" t="s">
        <v>10</v>
      </c>
      <c r="B34" s="8" t="str">
        <f t="shared" si="8"/>
        <v>Longe de C Comunitário</v>
      </c>
      <c r="C34" s="3">
        <f t="shared" si="19"/>
        <v>0.20302027970905118</v>
      </c>
      <c r="D34" s="3">
        <f t="shared" si="9"/>
        <v>6.4175511274533414E-2</v>
      </c>
      <c r="E34" s="3">
        <f t="shared" si="10"/>
        <v>5.255325943647849E-2</v>
      </c>
      <c r="F34" s="3">
        <f t="shared" si="11"/>
        <v>4.8014900688835724E-2</v>
      </c>
      <c r="G34" s="1">
        <f t="shared" si="20"/>
        <v>8.356781579665698E-2</v>
      </c>
      <c r="H34" s="2" t="str">
        <f t="shared" si="12"/>
        <v/>
      </c>
      <c r="I34" s="2" t="str">
        <f t="shared" si="13"/>
        <v/>
      </c>
      <c r="J34" s="2" t="str">
        <f t="shared" si="14"/>
        <v/>
      </c>
      <c r="K34" s="2" t="str">
        <f t="shared" si="15"/>
        <v/>
      </c>
      <c r="L34" s="2" t="str">
        <f t="shared" si="16"/>
        <v/>
      </c>
      <c r="M34" s="25">
        <f t="shared" si="17"/>
        <v>0.45133176690555576</v>
      </c>
      <c r="N34" s="25">
        <f t="shared" si="18"/>
        <v>5.4007845317360887</v>
      </c>
    </row>
    <row r="35" spans="1:14" x14ac:dyDescent="0.25">
      <c r="A35" s="20" t="s">
        <v>11</v>
      </c>
      <c r="B35" s="8" t="str">
        <f t="shared" si="8"/>
        <v/>
      </c>
      <c r="C35" s="3" t="str">
        <f t="shared" si="19"/>
        <v/>
      </c>
      <c r="D35" s="3" t="str">
        <f t="shared" si="9"/>
        <v/>
      </c>
      <c r="E35" s="3" t="str">
        <f t="shared" si="10"/>
        <v/>
      </c>
      <c r="F35" s="3" t="str">
        <f t="shared" si="11"/>
        <v/>
      </c>
      <c r="G35" s="3" t="str">
        <f t="shared" si="20"/>
        <v/>
      </c>
      <c r="H35" s="1" t="str">
        <f t="shared" si="12"/>
        <v/>
      </c>
      <c r="I35" s="2" t="str">
        <f t="shared" si="13"/>
        <v/>
      </c>
      <c r="J35" s="2" t="str">
        <f t="shared" si="14"/>
        <v/>
      </c>
      <c r="K35" s="2" t="str">
        <f t="shared" si="15"/>
        <v/>
      </c>
      <c r="L35" s="2" t="str">
        <f t="shared" si="16"/>
        <v/>
      </c>
      <c r="M35" s="25" t="str">
        <f t="shared" si="17"/>
        <v/>
      </c>
      <c r="N35" s="25" t="str">
        <f t="shared" si="18"/>
        <v/>
      </c>
    </row>
    <row r="36" spans="1:14" x14ac:dyDescent="0.25">
      <c r="A36" s="20" t="s">
        <v>12</v>
      </c>
      <c r="B36" s="8" t="str">
        <f t="shared" si="8"/>
        <v/>
      </c>
      <c r="C36" s="3" t="str">
        <f t="shared" si="19"/>
        <v/>
      </c>
      <c r="D36" s="3" t="str">
        <f t="shared" si="9"/>
        <v/>
      </c>
      <c r="E36" s="3" t="str">
        <f t="shared" si="10"/>
        <v/>
      </c>
      <c r="F36" s="3" t="str">
        <f t="shared" si="11"/>
        <v/>
      </c>
      <c r="G36" s="3" t="str">
        <f t="shared" si="20"/>
        <v/>
      </c>
      <c r="H36" s="3" t="str">
        <f t="shared" si="12"/>
        <v/>
      </c>
      <c r="I36" s="1" t="str">
        <f t="shared" si="13"/>
        <v/>
      </c>
      <c r="J36" s="2" t="str">
        <f t="shared" si="14"/>
        <v/>
      </c>
      <c r="K36" s="2" t="str">
        <f t="shared" si="15"/>
        <v/>
      </c>
      <c r="L36" s="2" t="str">
        <f t="shared" si="16"/>
        <v/>
      </c>
      <c r="M36" s="25" t="str">
        <f t="shared" si="17"/>
        <v/>
      </c>
      <c r="N36" s="25" t="str">
        <f t="shared" si="18"/>
        <v/>
      </c>
    </row>
    <row r="37" spans="1:14" x14ac:dyDescent="0.25">
      <c r="A37" s="20" t="s">
        <v>13</v>
      </c>
      <c r="B37" s="8" t="str">
        <f t="shared" si="8"/>
        <v/>
      </c>
      <c r="C37" s="3" t="str">
        <f t="shared" si="19"/>
        <v/>
      </c>
      <c r="D37" s="3" t="str">
        <f t="shared" si="9"/>
        <v/>
      </c>
      <c r="E37" s="3" t="str">
        <f t="shared" si="10"/>
        <v/>
      </c>
      <c r="F37" s="3" t="str">
        <f t="shared" si="11"/>
        <v/>
      </c>
      <c r="G37" s="3" t="str">
        <f t="shared" si="20"/>
        <v/>
      </c>
      <c r="H37" s="3" t="str">
        <f t="shared" si="12"/>
        <v/>
      </c>
      <c r="I37" s="3" t="str">
        <f t="shared" si="13"/>
        <v/>
      </c>
      <c r="J37" s="1" t="str">
        <f t="shared" si="14"/>
        <v/>
      </c>
      <c r="K37" s="2" t="str">
        <f t="shared" si="15"/>
        <v/>
      </c>
      <c r="L37" s="2" t="str">
        <f t="shared" si="16"/>
        <v/>
      </c>
      <c r="M37" s="25" t="str">
        <f t="shared" si="17"/>
        <v/>
      </c>
      <c r="N37" s="25" t="str">
        <f t="shared" si="18"/>
        <v/>
      </c>
    </row>
    <row r="38" spans="1:14" x14ac:dyDescent="0.25">
      <c r="A38" s="20" t="s">
        <v>14</v>
      </c>
      <c r="B38" s="8" t="str">
        <f t="shared" si="8"/>
        <v/>
      </c>
      <c r="C38" s="3" t="str">
        <f t="shared" si="19"/>
        <v/>
      </c>
      <c r="D38" s="3" t="str">
        <f t="shared" si="9"/>
        <v/>
      </c>
      <c r="E38" s="3" t="str">
        <f t="shared" si="10"/>
        <v/>
      </c>
      <c r="F38" s="3" t="str">
        <f t="shared" si="11"/>
        <v/>
      </c>
      <c r="G38" s="3" t="str">
        <f t="shared" si="20"/>
        <v/>
      </c>
      <c r="H38" s="3" t="str">
        <f t="shared" si="12"/>
        <v/>
      </c>
      <c r="I38" s="3" t="str">
        <f t="shared" si="13"/>
        <v/>
      </c>
      <c r="J38" s="3" t="str">
        <f t="shared" si="14"/>
        <v/>
      </c>
      <c r="K38" s="1" t="str">
        <f t="shared" si="15"/>
        <v/>
      </c>
      <c r="L38" s="2" t="str">
        <f t="shared" si="16"/>
        <v/>
      </c>
      <c r="M38" s="25" t="str">
        <f t="shared" si="17"/>
        <v/>
      </c>
      <c r="N38" s="25" t="str">
        <f t="shared" si="18"/>
        <v/>
      </c>
    </row>
    <row r="39" spans="1:14" x14ac:dyDescent="0.25">
      <c r="A39" s="20" t="s">
        <v>15</v>
      </c>
      <c r="B39" s="8" t="str">
        <f t="shared" si="8"/>
        <v/>
      </c>
      <c r="C39" s="3" t="str">
        <f t="shared" si="19"/>
        <v/>
      </c>
      <c r="D39" s="3" t="str">
        <f t="shared" si="9"/>
        <v/>
      </c>
      <c r="E39" s="3" t="str">
        <f t="shared" si="10"/>
        <v/>
      </c>
      <c r="F39" s="3" t="str">
        <f t="shared" si="11"/>
        <v/>
      </c>
      <c r="G39" s="3" t="str">
        <f t="shared" si="20"/>
        <v/>
      </c>
      <c r="H39" s="3" t="str">
        <f t="shared" si="12"/>
        <v/>
      </c>
      <c r="I39" s="3" t="str">
        <f t="shared" si="13"/>
        <v/>
      </c>
      <c r="J39" s="3" t="str">
        <f t="shared" si="14"/>
        <v/>
      </c>
      <c r="K39" s="3" t="str">
        <f t="shared" si="15"/>
        <v/>
      </c>
      <c r="L39" s="1" t="str">
        <f t="shared" si="16"/>
        <v/>
      </c>
      <c r="M39" s="25" t="str">
        <f t="shared" si="17"/>
        <v/>
      </c>
      <c r="N39" s="25" t="str">
        <f t="shared" si="18"/>
        <v/>
      </c>
    </row>
    <row r="42" spans="1:14" x14ac:dyDescent="0.25">
      <c r="M42" s="28"/>
    </row>
  </sheetData>
  <mergeCells count="1">
    <mergeCell ref="Q1:W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F7" workbookViewId="0">
      <selection activeCell="N22" sqref="N22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15.28515625" customWidth="1"/>
    <col min="4" max="4" width="18" bestFit="1" customWidth="1"/>
    <col min="5" max="5" width="19" bestFit="1" customWidth="1"/>
    <col min="6" max="6" width="16.85546875" bestFit="1" customWidth="1"/>
    <col min="7" max="7" width="22.42578125" bestFit="1" customWidth="1"/>
    <col min="8" max="8" width="19" bestFit="1" customWidth="1"/>
    <col min="14" max="15" width="31.42578125" bestFit="1" customWidth="1"/>
    <col min="16" max="16" width="6.5703125" customWidth="1"/>
    <col min="17" max="17" width="7.28515625" customWidth="1"/>
  </cols>
  <sheetData>
    <row r="1" spans="1:23" x14ac:dyDescent="0.25">
      <c r="A1" s="20" t="s">
        <v>5</v>
      </c>
      <c r="B1" s="20" t="s">
        <v>24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15"/>
      <c r="N1" s="15"/>
      <c r="O1" s="15"/>
      <c r="P1" s="15"/>
      <c r="Q1" s="40" t="s">
        <v>18</v>
      </c>
      <c r="R1" s="40"/>
      <c r="S1" s="40"/>
      <c r="T1" s="40"/>
      <c r="U1" s="40"/>
      <c r="V1" s="40"/>
      <c r="W1" s="40"/>
    </row>
    <row r="2" spans="1:23" ht="15" customHeight="1" x14ac:dyDescent="0.25">
      <c r="A2" s="20" t="s">
        <v>5</v>
      </c>
      <c r="B2" s="8" t="s">
        <v>0</v>
      </c>
      <c r="C2" s="8" t="str">
        <f>IF(B3="","",B3)</f>
        <v>0 – 500 pop/km²</v>
      </c>
      <c r="D2" s="8" t="str">
        <f>IF(B4="","",B4)</f>
        <v>500 - 1000 pop/km²</v>
      </c>
      <c r="E2" s="8" t="str">
        <f>IF(B5="","",B5)</f>
        <v>1000 - 1500 pop/km²</v>
      </c>
      <c r="F2" s="8" t="str">
        <f>IF(B6="","",B6)</f>
        <v>1500 - 2500 pop/km²</v>
      </c>
      <c r="G2" s="8" t="str">
        <f>IF(B7="","",B7)</f>
        <v>2500 - 3500 pop/km²</v>
      </c>
      <c r="H2" s="8" t="str">
        <f>IF(B8="","",B8)</f>
        <v>3500 - 4500 pop/km²</v>
      </c>
      <c r="I2" s="8" t="str">
        <f>IF(B9="","",B9)</f>
        <v/>
      </c>
      <c r="J2" s="8" t="str">
        <f>IF(B10="","",B10)</f>
        <v/>
      </c>
      <c r="K2" s="8" t="str">
        <f>IF(B11="","",B11)</f>
        <v/>
      </c>
      <c r="L2" s="8" t="str">
        <f>IF(B12="","",B13)</f>
        <v/>
      </c>
      <c r="M2" s="15"/>
      <c r="N2" s="17" t="s">
        <v>16</v>
      </c>
      <c r="O2" s="12">
        <f>COUNTA(B3:B12)</f>
        <v>6</v>
      </c>
      <c r="P2" s="15"/>
      <c r="Q2" s="16" t="s">
        <v>20</v>
      </c>
      <c r="R2" s="17" t="s">
        <v>2</v>
      </c>
    </row>
    <row r="3" spans="1:23" ht="17.25" customHeight="1" x14ac:dyDescent="0.25">
      <c r="A3" s="20" t="s">
        <v>6</v>
      </c>
      <c r="B3" s="8" t="s">
        <v>36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/>
      <c r="J3" s="2"/>
      <c r="K3" s="2"/>
      <c r="L3" s="2"/>
      <c r="M3" s="15"/>
      <c r="N3" s="17" t="s">
        <v>19</v>
      </c>
      <c r="O3" s="13">
        <f>(SUM(N30:N39))/(COUNT(N30:N39))</f>
        <v>6.4068808936184238</v>
      </c>
      <c r="P3" s="15"/>
      <c r="Q3" s="16"/>
      <c r="R3" s="17"/>
      <c r="S3" s="15"/>
      <c r="T3" s="15"/>
      <c r="U3" s="15"/>
      <c r="V3" s="15"/>
    </row>
    <row r="4" spans="1:23" x14ac:dyDescent="0.25">
      <c r="A4" s="20" t="s">
        <v>7</v>
      </c>
      <c r="B4" s="8" t="s">
        <v>37</v>
      </c>
      <c r="C4" s="3">
        <f>IF(D3="","",1/D3)</f>
        <v>0.5</v>
      </c>
      <c r="D4" s="1">
        <f>IF(D3="","",1)</f>
        <v>1</v>
      </c>
      <c r="E4" s="2">
        <v>2</v>
      </c>
      <c r="F4" s="2">
        <v>3</v>
      </c>
      <c r="G4" s="2">
        <v>4</v>
      </c>
      <c r="H4" s="2">
        <v>5</v>
      </c>
      <c r="I4" s="2"/>
      <c r="J4" s="2"/>
      <c r="K4" s="2"/>
      <c r="L4" s="2"/>
      <c r="M4" s="15"/>
      <c r="N4" s="17" t="s">
        <v>4</v>
      </c>
      <c r="O4" s="13">
        <f>(O3-O2)/(O2-1)</f>
        <v>8.1376178723684772E-2</v>
      </c>
      <c r="P4" s="15"/>
      <c r="Q4" s="6">
        <v>1</v>
      </c>
      <c r="R4" s="6">
        <v>0</v>
      </c>
      <c r="S4" s="15"/>
      <c r="T4" s="15"/>
      <c r="U4" s="15"/>
      <c r="V4" s="15"/>
    </row>
    <row r="5" spans="1:23" x14ac:dyDescent="0.25">
      <c r="A5" s="20" t="s">
        <v>8</v>
      </c>
      <c r="B5" s="8" t="s">
        <v>38</v>
      </c>
      <c r="C5" s="3">
        <f>IF(E3="","",1/E3)</f>
        <v>0.33333333333333331</v>
      </c>
      <c r="D5" s="3">
        <f>IF(E4="","",1/E4)</f>
        <v>0.5</v>
      </c>
      <c r="E5" s="1">
        <f>IF(E3="","",1)</f>
        <v>1</v>
      </c>
      <c r="F5" s="2">
        <v>2</v>
      </c>
      <c r="G5" s="2">
        <v>3</v>
      </c>
      <c r="H5" s="2">
        <v>4</v>
      </c>
      <c r="I5" s="2"/>
      <c r="J5" s="2"/>
      <c r="K5" s="2"/>
      <c r="L5" s="2"/>
      <c r="M5" s="15"/>
      <c r="N5" s="17" t="s">
        <v>23</v>
      </c>
      <c r="O5" s="12">
        <f>IF(O2=Q4,R4,IF(O2=Q5,R5,IF(O2=Q6,R6,IF(O2=Q7,R7,IF(O2=Q8,R8,IF(O2=Q9,R9,IF(O2=Q10,R10,IF(O2=Q11,R11,IF(O2=Q12,R12,IF(O2=Q13,R13))))))))))</f>
        <v>1.24</v>
      </c>
      <c r="P5" s="15"/>
      <c r="Q5" s="6">
        <v>2</v>
      </c>
      <c r="R5" s="6">
        <v>0</v>
      </c>
      <c r="S5" s="15"/>
      <c r="T5" s="15"/>
      <c r="U5" s="15"/>
      <c r="V5" s="15"/>
    </row>
    <row r="6" spans="1:23" x14ac:dyDescent="0.25">
      <c r="A6" s="20" t="s">
        <v>9</v>
      </c>
      <c r="B6" s="8" t="s">
        <v>39</v>
      </c>
      <c r="C6" s="3">
        <f>IF(F3="","",1/F3)</f>
        <v>0.25</v>
      </c>
      <c r="D6" s="3">
        <f>IF(F4="","",1/F4)</f>
        <v>0.33333333333333331</v>
      </c>
      <c r="E6" s="3">
        <f>IF(F5="","",1/F5)</f>
        <v>0.5</v>
      </c>
      <c r="F6" s="1">
        <f>IF(F3="","",1)</f>
        <v>1</v>
      </c>
      <c r="G6" s="2">
        <v>2</v>
      </c>
      <c r="H6" s="2">
        <v>3</v>
      </c>
      <c r="I6" s="2"/>
      <c r="J6" s="2"/>
      <c r="K6" s="2"/>
      <c r="L6" s="2"/>
      <c r="M6" s="15"/>
      <c r="N6" s="11" t="s">
        <v>3</v>
      </c>
      <c r="O6" s="14">
        <f>O4/O5</f>
        <v>6.5625950583616754E-2</v>
      </c>
      <c r="Q6" s="6">
        <v>3</v>
      </c>
      <c r="R6" s="6">
        <v>0.57999999999999996</v>
      </c>
      <c r="S6" s="15"/>
      <c r="T6" s="15"/>
      <c r="U6" s="15"/>
      <c r="V6" s="15"/>
    </row>
    <row r="7" spans="1:23" ht="21" x14ac:dyDescent="0.35">
      <c r="A7" s="20" t="s">
        <v>10</v>
      </c>
      <c r="B7" s="8" t="s">
        <v>40</v>
      </c>
      <c r="C7" s="3">
        <f>IF(G6="","",1/G6)</f>
        <v>0.5</v>
      </c>
      <c r="D7" s="3">
        <f>IF(G4="","",1/G4)</f>
        <v>0.25</v>
      </c>
      <c r="E7" s="3">
        <f>IF(G5="","",1/G5)</f>
        <v>0.33333333333333331</v>
      </c>
      <c r="F7" s="3">
        <f>IF(G6="","",1/G6)</f>
        <v>0.5</v>
      </c>
      <c r="G7" s="1">
        <f>IF(G3="","",1)</f>
        <v>1</v>
      </c>
      <c r="H7" s="2">
        <v>2</v>
      </c>
      <c r="I7" s="2"/>
      <c r="J7" s="2"/>
      <c r="K7" s="2"/>
      <c r="L7" s="2"/>
      <c r="M7" s="15"/>
      <c r="N7" s="26" t="s">
        <v>25</v>
      </c>
      <c r="O7" s="27" t="str">
        <f>IF(AND(O6&gt;0,O6&lt;0.1),"OK","Fora do Padrão")</f>
        <v>OK</v>
      </c>
      <c r="P7" s="15"/>
      <c r="Q7" s="6">
        <v>4</v>
      </c>
      <c r="R7" s="7">
        <v>0.9</v>
      </c>
      <c r="S7" s="15"/>
      <c r="T7" s="15"/>
      <c r="U7" s="15"/>
      <c r="V7" s="15"/>
    </row>
    <row r="8" spans="1:23" x14ac:dyDescent="0.25">
      <c r="A8" s="20" t="s">
        <v>11</v>
      </c>
      <c r="B8" s="8" t="s">
        <v>41</v>
      </c>
      <c r="C8" s="3">
        <f>IF(H3="","",1/H3)</f>
        <v>0.16666666666666666</v>
      </c>
      <c r="D8" s="3">
        <f>IF(H4="","",1/H4)</f>
        <v>0.2</v>
      </c>
      <c r="E8" s="3">
        <f>IF(H5="","",1/H5)</f>
        <v>0.25</v>
      </c>
      <c r="F8" s="3">
        <f>IF(H6="","",1/H6)</f>
        <v>0.33333333333333331</v>
      </c>
      <c r="G8" s="3">
        <f>IF(H7="","",1/H7)</f>
        <v>0.5</v>
      </c>
      <c r="H8" s="1">
        <f>IF(H3="","",1)</f>
        <v>1</v>
      </c>
      <c r="I8" s="2"/>
      <c r="J8" s="2"/>
      <c r="K8" s="2"/>
      <c r="L8" s="2"/>
      <c r="M8" s="15"/>
      <c r="N8" s="15"/>
      <c r="O8" s="15"/>
      <c r="P8" s="15"/>
      <c r="Q8" s="6">
        <v>5</v>
      </c>
      <c r="R8" s="6">
        <v>1.1200000000000001</v>
      </c>
      <c r="S8" s="15"/>
      <c r="T8" s="15"/>
      <c r="U8" s="15"/>
      <c r="V8" s="15"/>
    </row>
    <row r="9" spans="1:23" x14ac:dyDescent="0.25">
      <c r="A9" s="20" t="s">
        <v>12</v>
      </c>
      <c r="B9" s="8"/>
      <c r="C9" s="3" t="str">
        <f>IF(I3="","",1/I3)</f>
        <v/>
      </c>
      <c r="D9" s="3" t="str">
        <f>IF(I4="","",1/J4)</f>
        <v/>
      </c>
      <c r="E9" s="3" t="str">
        <f>IF(I5="","",1/I5)</f>
        <v/>
      </c>
      <c r="F9" s="3" t="str">
        <f>IF(I6="","",1/I6)</f>
        <v/>
      </c>
      <c r="G9" s="3" t="str">
        <f>IF(I7="","",1/I7)</f>
        <v/>
      </c>
      <c r="H9" s="3" t="str">
        <f>IF(I8="","",1/I8)</f>
        <v/>
      </c>
      <c r="I9" s="1" t="str">
        <f>IF(I3="","",1)</f>
        <v/>
      </c>
      <c r="J9" s="2"/>
      <c r="K9" s="2"/>
      <c r="L9" s="2"/>
      <c r="M9" s="15"/>
      <c r="N9" s="15"/>
      <c r="O9" s="15"/>
      <c r="P9" s="15"/>
      <c r="Q9" s="6">
        <v>6</v>
      </c>
      <c r="R9" s="6">
        <v>1.24</v>
      </c>
      <c r="S9" s="15"/>
      <c r="T9" s="15"/>
      <c r="U9" s="15"/>
      <c r="V9" s="15"/>
    </row>
    <row r="10" spans="1:23" x14ac:dyDescent="0.25">
      <c r="A10" s="20" t="s">
        <v>13</v>
      </c>
      <c r="B10" s="8"/>
      <c r="C10" s="3" t="str">
        <f>IF(J3="","",1/J3)</f>
        <v/>
      </c>
      <c r="D10" s="3" t="str">
        <f>IF(J4="","",1/J4)</f>
        <v/>
      </c>
      <c r="E10" s="3" t="str">
        <f>IF(J5="","",1/J5)</f>
        <v/>
      </c>
      <c r="F10" s="3" t="str">
        <f>IF(J6="","",1/J6)</f>
        <v/>
      </c>
      <c r="G10" s="3" t="str">
        <f>IF(J7="","",1/J7)</f>
        <v/>
      </c>
      <c r="H10" s="3" t="str">
        <f>IF(J8="","",1/J8)</f>
        <v/>
      </c>
      <c r="I10" s="3" t="str">
        <f>IF(J9="","",1/J9)</f>
        <v/>
      </c>
      <c r="J10" s="1" t="str">
        <f>IF(J3="","",1)</f>
        <v/>
      </c>
      <c r="K10" s="2"/>
      <c r="L10" s="2"/>
      <c r="M10" s="15"/>
      <c r="N10" s="15"/>
      <c r="O10" s="15"/>
      <c r="P10" s="15"/>
      <c r="Q10" s="6">
        <v>7</v>
      </c>
      <c r="R10" s="6">
        <v>1.32</v>
      </c>
      <c r="S10" s="15"/>
      <c r="T10" s="15"/>
      <c r="U10" s="15"/>
      <c r="V10" s="15"/>
    </row>
    <row r="11" spans="1:23" x14ac:dyDescent="0.25">
      <c r="A11" s="20" t="s">
        <v>14</v>
      </c>
      <c r="B11" s="8"/>
      <c r="C11" s="3" t="str">
        <f>IF(K3="","",1/K3)</f>
        <v/>
      </c>
      <c r="D11" s="3" t="str">
        <f>IF(K4="","",1/K4)</f>
        <v/>
      </c>
      <c r="E11" s="3" t="str">
        <f>IF(K5="","",1/K5)</f>
        <v/>
      </c>
      <c r="F11" s="3" t="str">
        <f>IF(K6="","",1/K6)</f>
        <v/>
      </c>
      <c r="G11" s="3" t="str">
        <f>IF(K7="","",1/K7)</f>
        <v/>
      </c>
      <c r="H11" s="3" t="str">
        <f>IF(K8="","",1/K8)</f>
        <v/>
      </c>
      <c r="I11" s="3" t="str">
        <f>IF(J9="","",1/J9)</f>
        <v/>
      </c>
      <c r="J11" s="3" t="str">
        <f>IF(K10="","",1/K10)</f>
        <v/>
      </c>
      <c r="K11" s="1" t="str">
        <f>IF(K3="","",1)</f>
        <v/>
      </c>
      <c r="L11" s="2"/>
      <c r="M11" s="15"/>
      <c r="N11" s="15"/>
      <c r="O11" s="15"/>
      <c r="P11" s="15"/>
      <c r="Q11" s="6">
        <v>8</v>
      </c>
      <c r="R11" s="6">
        <v>1.41</v>
      </c>
      <c r="S11" s="15"/>
      <c r="T11" s="15"/>
      <c r="U11" s="15"/>
      <c r="V11" s="15"/>
    </row>
    <row r="12" spans="1:23" x14ac:dyDescent="0.25">
      <c r="A12" s="20" t="s">
        <v>15</v>
      </c>
      <c r="B12" s="8"/>
      <c r="C12" s="3" t="str">
        <f>IF(L3="","",1/L3)</f>
        <v/>
      </c>
      <c r="D12" s="3" t="str">
        <f>IF(L4="","",1/L4)</f>
        <v/>
      </c>
      <c r="E12" s="3" t="str">
        <f>IF(L5="","",1/L5)</f>
        <v/>
      </c>
      <c r="F12" s="3" t="str">
        <f>IF(L6="","",1/L6)</f>
        <v/>
      </c>
      <c r="G12" s="3" t="str">
        <f>IF(L7="","",1/L7)</f>
        <v/>
      </c>
      <c r="H12" s="3" t="str">
        <f>IF(L8="","",1/L8)</f>
        <v/>
      </c>
      <c r="I12" s="3" t="str">
        <f>IF(J9="","",1/J9)</f>
        <v/>
      </c>
      <c r="J12" s="3" t="str">
        <f>IF(L10="","",1/L10)</f>
        <v/>
      </c>
      <c r="K12" s="3" t="str">
        <f>IF(L11="","",1/L11)</f>
        <v/>
      </c>
      <c r="L12" s="1" t="str">
        <f>IF(L3="","",1)</f>
        <v/>
      </c>
      <c r="M12" s="15"/>
      <c r="N12" s="15"/>
      <c r="O12" s="15"/>
      <c r="P12" s="15"/>
      <c r="Q12" s="6">
        <v>9</v>
      </c>
      <c r="R12" s="6">
        <v>1.45</v>
      </c>
      <c r="S12" s="15"/>
      <c r="T12" s="15"/>
      <c r="U12" s="15"/>
      <c r="V12" s="15"/>
    </row>
    <row r="13" spans="1:23" x14ac:dyDescent="0.25">
      <c r="A13" s="22"/>
      <c r="B13" s="9" t="s">
        <v>1</v>
      </c>
      <c r="C13" s="1">
        <f>IF(C3="","",SUM(C3:C12))</f>
        <v>2.7499999999999996</v>
      </c>
      <c r="D13" s="1">
        <f t="shared" ref="D13:L13" si="0">IF(D3="","",SUM(D3:D12))</f>
        <v>4.2833333333333341</v>
      </c>
      <c r="E13" s="1">
        <f t="shared" si="0"/>
        <v>7.083333333333333</v>
      </c>
      <c r="F13" s="1">
        <f t="shared" si="0"/>
        <v>10.833333333333334</v>
      </c>
      <c r="G13" s="1">
        <f t="shared" si="0"/>
        <v>15.5</v>
      </c>
      <c r="H13" s="1">
        <f t="shared" si="0"/>
        <v>21</v>
      </c>
      <c r="I13" s="1" t="str">
        <f t="shared" si="0"/>
        <v/>
      </c>
      <c r="J13" s="1" t="str">
        <f t="shared" si="0"/>
        <v/>
      </c>
      <c r="K13" s="1" t="str">
        <f t="shared" si="0"/>
        <v/>
      </c>
      <c r="L13" s="1" t="str">
        <f t="shared" si="0"/>
        <v/>
      </c>
      <c r="M13" s="15"/>
      <c r="N13" s="15"/>
      <c r="O13" s="15"/>
      <c r="P13" s="15"/>
      <c r="Q13" s="6">
        <v>10</v>
      </c>
      <c r="R13" s="6">
        <v>1.49</v>
      </c>
      <c r="S13" s="15"/>
      <c r="T13" s="15"/>
      <c r="U13" s="15"/>
      <c r="V13" s="15"/>
    </row>
    <row r="14" spans="1:2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25">
      <c r="A15" s="20" t="s">
        <v>5</v>
      </c>
      <c r="B15" s="20" t="s">
        <v>24</v>
      </c>
      <c r="C15" s="20" t="s">
        <v>6</v>
      </c>
      <c r="D15" s="20" t="s">
        <v>7</v>
      </c>
      <c r="E15" s="20" t="s">
        <v>8</v>
      </c>
      <c r="F15" s="20" t="s">
        <v>9</v>
      </c>
      <c r="G15" s="20" t="s">
        <v>10</v>
      </c>
      <c r="H15" s="20" t="s">
        <v>11</v>
      </c>
      <c r="I15" s="20" t="s">
        <v>12</v>
      </c>
      <c r="J15" s="20" t="s">
        <v>13</v>
      </c>
      <c r="K15" s="20" t="s">
        <v>14</v>
      </c>
      <c r="L15" s="20" t="s">
        <v>15</v>
      </c>
      <c r="M15" s="21" t="s">
        <v>17</v>
      </c>
      <c r="N15" s="23" t="s">
        <v>22</v>
      </c>
      <c r="O15" s="24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A16" s="20" t="s">
        <v>5</v>
      </c>
      <c r="B16" s="8" t="s">
        <v>0</v>
      </c>
      <c r="C16" s="8" t="str">
        <f>IF(C2="","",C2)</f>
        <v>0 – 500 pop/km²</v>
      </c>
      <c r="D16" s="8" t="str">
        <f t="shared" ref="D16:L16" si="1">IF(D2="","",D2)</f>
        <v>500 - 1000 pop/km²</v>
      </c>
      <c r="E16" s="8" t="str">
        <f t="shared" si="1"/>
        <v>1000 - 1500 pop/km²</v>
      </c>
      <c r="F16" s="8" t="str">
        <f t="shared" si="1"/>
        <v>1500 - 2500 pop/km²</v>
      </c>
      <c r="G16" s="8" t="str">
        <f t="shared" si="1"/>
        <v>2500 - 3500 pop/km²</v>
      </c>
      <c r="H16" s="8" t="str">
        <f t="shared" si="1"/>
        <v>3500 - 4500 pop/km²</v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9" t="s">
        <v>1</v>
      </c>
      <c r="N16" s="10" t="s">
        <v>28</v>
      </c>
      <c r="O16" s="18"/>
      <c r="P16" s="15"/>
      <c r="Q16" s="15"/>
      <c r="R16" s="5"/>
      <c r="S16" s="5"/>
      <c r="T16" s="15"/>
      <c r="U16" s="15"/>
      <c r="V16" s="15"/>
      <c r="W16" s="15"/>
    </row>
    <row r="17" spans="1:23" x14ac:dyDescent="0.25">
      <c r="A17" s="20" t="s">
        <v>6</v>
      </c>
      <c r="B17" s="8" t="str">
        <f>IF(B3="","",B3)</f>
        <v>0 – 500 pop/km²</v>
      </c>
      <c r="C17" s="1">
        <f>IF(C3="","",C3/C$13)</f>
        <v>0.3636363636363637</v>
      </c>
      <c r="D17" s="2">
        <f t="shared" ref="D17:L26" si="2">IF(D3="","",D3/D$13)</f>
        <v>0.4669260700389104</v>
      </c>
      <c r="E17" s="2">
        <f t="shared" si="2"/>
        <v>0.42352941176470588</v>
      </c>
      <c r="F17" s="2">
        <f t="shared" si="2"/>
        <v>0.3692307692307692</v>
      </c>
      <c r="G17" s="2">
        <f t="shared" si="2"/>
        <v>0.32258064516129031</v>
      </c>
      <c r="H17" s="2">
        <f t="shared" si="2"/>
        <v>0.2857142857142857</v>
      </c>
      <c r="I17" s="2" t="str">
        <f t="shared" si="2"/>
        <v/>
      </c>
      <c r="J17" s="2" t="str">
        <f t="shared" si="2"/>
        <v/>
      </c>
      <c r="K17" s="2" t="str">
        <f t="shared" si="2"/>
        <v/>
      </c>
      <c r="L17" s="2" t="str">
        <f t="shared" si="2"/>
        <v/>
      </c>
      <c r="M17" s="25">
        <f>IF(C17="","",SUM(C17:L17))</f>
        <v>2.2316175455463254</v>
      </c>
      <c r="N17" s="25">
        <f t="shared" ref="N17:N26" si="3">IF(M17="","",M17/O$2)</f>
        <v>0.37193625759105425</v>
      </c>
      <c r="O17" s="19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A18" s="20" t="s">
        <v>7</v>
      </c>
      <c r="B18" s="8" t="str">
        <f t="shared" ref="B18:B26" si="4">IF(B4="","",B4)</f>
        <v>500 - 1000 pop/km²</v>
      </c>
      <c r="C18" s="3">
        <f>IF(C4="","",C4/C$13)</f>
        <v>0.18181818181818185</v>
      </c>
      <c r="D18" s="1">
        <f t="shared" si="2"/>
        <v>0.2334630350194552</v>
      </c>
      <c r="E18" s="2">
        <f t="shared" si="2"/>
        <v>0.28235294117647058</v>
      </c>
      <c r="F18" s="2">
        <f t="shared" si="2"/>
        <v>0.27692307692307688</v>
      </c>
      <c r="G18" s="2">
        <f t="shared" si="2"/>
        <v>0.25806451612903225</v>
      </c>
      <c r="H18" s="2">
        <f t="shared" si="2"/>
        <v>0.23809523809523808</v>
      </c>
      <c r="I18" s="2" t="str">
        <f t="shared" si="2"/>
        <v/>
      </c>
      <c r="J18" s="2" t="str">
        <f t="shared" si="2"/>
        <v/>
      </c>
      <c r="K18" s="2" t="str">
        <f t="shared" si="2"/>
        <v/>
      </c>
      <c r="L18" s="2" t="str">
        <f t="shared" si="2"/>
        <v/>
      </c>
      <c r="M18" s="25">
        <f t="shared" ref="M18:M26" si="5">IF(C18="","",SUM(C18:L18))</f>
        <v>1.4707169891614549</v>
      </c>
      <c r="N18" s="25">
        <f t="shared" si="3"/>
        <v>0.24511949819357581</v>
      </c>
      <c r="O18" s="19"/>
      <c r="P18" s="15"/>
      <c r="Q18" s="15"/>
      <c r="R18" s="15"/>
      <c r="S18" s="15"/>
      <c r="T18" s="15"/>
      <c r="U18" s="15"/>
      <c r="V18" s="15"/>
      <c r="W18" s="15"/>
    </row>
    <row r="19" spans="1:23" x14ac:dyDescent="0.25">
      <c r="A19" s="20" t="s">
        <v>8</v>
      </c>
      <c r="B19" s="8" t="str">
        <f>IF(B5="","",B5)</f>
        <v>1000 - 1500 pop/km²</v>
      </c>
      <c r="C19" s="3">
        <f t="shared" ref="C19:C26" si="6">IF(C5="","",C5/C$13)</f>
        <v>0.12121212121212123</v>
      </c>
      <c r="D19" s="3">
        <f t="shared" si="2"/>
        <v>0.1167315175097276</v>
      </c>
      <c r="E19" s="1">
        <f t="shared" si="2"/>
        <v>0.14117647058823529</v>
      </c>
      <c r="F19" s="2">
        <f t="shared" si="2"/>
        <v>0.1846153846153846</v>
      </c>
      <c r="G19" s="2">
        <f t="shared" si="2"/>
        <v>0.19354838709677419</v>
      </c>
      <c r="H19" s="2">
        <f t="shared" si="2"/>
        <v>0.19047619047619047</v>
      </c>
      <c r="I19" s="2" t="str">
        <f t="shared" si="2"/>
        <v/>
      </c>
      <c r="J19" s="2" t="str">
        <f t="shared" si="2"/>
        <v/>
      </c>
      <c r="K19" s="2" t="str">
        <f t="shared" si="2"/>
        <v/>
      </c>
      <c r="L19" s="2" t="str">
        <f t="shared" si="2"/>
        <v/>
      </c>
      <c r="M19" s="25">
        <f t="shared" si="5"/>
        <v>0.94776007149843333</v>
      </c>
      <c r="N19" s="25">
        <f t="shared" si="3"/>
        <v>0.15796001191640555</v>
      </c>
      <c r="O19" s="19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A20" s="20" t="s">
        <v>9</v>
      </c>
      <c r="B20" s="8" t="str">
        <f t="shared" si="4"/>
        <v>1500 - 2500 pop/km²</v>
      </c>
      <c r="C20" s="3">
        <f t="shared" si="6"/>
        <v>9.0909090909090925E-2</v>
      </c>
      <c r="D20" s="3">
        <f t="shared" si="2"/>
        <v>7.7821011673151738E-2</v>
      </c>
      <c r="E20" s="3">
        <f t="shared" si="2"/>
        <v>7.0588235294117646E-2</v>
      </c>
      <c r="F20" s="1">
        <f t="shared" si="2"/>
        <v>9.2307692307692299E-2</v>
      </c>
      <c r="G20" s="2">
        <f t="shared" si="2"/>
        <v>0.12903225806451613</v>
      </c>
      <c r="H20" s="2">
        <f t="shared" si="2"/>
        <v>0.14285714285714285</v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5">
        <f t="shared" si="5"/>
        <v>0.6035154311057116</v>
      </c>
      <c r="N20" s="25">
        <f t="shared" si="3"/>
        <v>0.10058590518428527</v>
      </c>
      <c r="O20" s="19"/>
      <c r="P20" s="15"/>
      <c r="Q20" s="15"/>
      <c r="R20" s="15"/>
      <c r="S20" s="15"/>
      <c r="T20" s="15"/>
      <c r="U20" s="15"/>
      <c r="V20" s="15"/>
      <c r="W20" s="15"/>
    </row>
    <row r="21" spans="1:23" x14ac:dyDescent="0.25">
      <c r="A21" s="20" t="s">
        <v>10</v>
      </c>
      <c r="B21" s="8" t="str">
        <f t="shared" si="4"/>
        <v>2500 - 3500 pop/km²</v>
      </c>
      <c r="C21" s="3">
        <f t="shared" si="6"/>
        <v>0.18181818181818185</v>
      </c>
      <c r="D21" s="3">
        <f t="shared" si="2"/>
        <v>5.83657587548638E-2</v>
      </c>
      <c r="E21" s="3">
        <f t="shared" si="2"/>
        <v>4.7058823529411764E-2</v>
      </c>
      <c r="F21" s="3">
        <f t="shared" si="2"/>
        <v>4.6153846153846149E-2</v>
      </c>
      <c r="G21" s="1">
        <f t="shared" si="2"/>
        <v>6.4516129032258063E-2</v>
      </c>
      <c r="H21" s="2">
        <f t="shared" si="2"/>
        <v>9.5238095238095233E-2</v>
      </c>
      <c r="I21" s="2" t="str">
        <f t="shared" si="2"/>
        <v/>
      </c>
      <c r="J21" s="2" t="str">
        <f t="shared" si="2"/>
        <v/>
      </c>
      <c r="K21" s="2" t="str">
        <f t="shared" si="2"/>
        <v/>
      </c>
      <c r="L21" s="2" t="str">
        <f t="shared" si="2"/>
        <v/>
      </c>
      <c r="M21" s="25">
        <f t="shared" si="5"/>
        <v>0.49315083452665687</v>
      </c>
      <c r="N21" s="25">
        <f t="shared" si="3"/>
        <v>8.2191805754442807E-2</v>
      </c>
      <c r="O21" s="19"/>
      <c r="P21" s="15"/>
      <c r="Q21" s="15"/>
      <c r="R21" s="15"/>
      <c r="S21" s="15"/>
      <c r="T21" s="15"/>
      <c r="U21" s="15"/>
      <c r="V21" s="15"/>
      <c r="W21" s="15"/>
    </row>
    <row r="22" spans="1:23" x14ac:dyDescent="0.25">
      <c r="A22" s="20" t="s">
        <v>11</v>
      </c>
      <c r="B22" s="8" t="str">
        <f t="shared" si="4"/>
        <v>3500 - 4500 pop/km²</v>
      </c>
      <c r="C22" s="3">
        <f t="shared" si="6"/>
        <v>6.0606060606060615E-2</v>
      </c>
      <c r="D22" s="3">
        <f t="shared" si="2"/>
        <v>4.6692607003891044E-2</v>
      </c>
      <c r="E22" s="3">
        <f t="shared" si="2"/>
        <v>3.5294117647058823E-2</v>
      </c>
      <c r="F22" s="3">
        <f t="shared" si="2"/>
        <v>3.0769230769230767E-2</v>
      </c>
      <c r="G22" s="3">
        <f t="shared" si="2"/>
        <v>3.2258064516129031E-2</v>
      </c>
      <c r="H22" s="1">
        <f t="shared" si="2"/>
        <v>4.7619047619047616E-2</v>
      </c>
      <c r="I22" s="2" t="str">
        <f t="shared" si="2"/>
        <v/>
      </c>
      <c r="J22" s="2" t="str">
        <f t="shared" si="2"/>
        <v/>
      </c>
      <c r="K22" s="2" t="str">
        <f t="shared" si="2"/>
        <v/>
      </c>
      <c r="L22" s="2" t="str">
        <f t="shared" si="2"/>
        <v/>
      </c>
      <c r="M22" s="25">
        <f t="shared" si="5"/>
        <v>0.25323912816141791</v>
      </c>
      <c r="N22" s="25">
        <f t="shared" si="3"/>
        <v>4.2206521360236317E-2</v>
      </c>
      <c r="O22" s="19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20" t="s">
        <v>12</v>
      </c>
      <c r="B23" s="8" t="str">
        <f t="shared" si="4"/>
        <v/>
      </c>
      <c r="C23" s="3" t="str">
        <f t="shared" si="6"/>
        <v/>
      </c>
      <c r="D23" s="3" t="str">
        <f t="shared" si="2"/>
        <v/>
      </c>
      <c r="E23" s="3" t="str">
        <f t="shared" si="2"/>
        <v/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1" t="str">
        <f t="shared" si="2"/>
        <v/>
      </c>
      <c r="J23" s="2" t="str">
        <f t="shared" si="2"/>
        <v/>
      </c>
      <c r="K23" s="2" t="str">
        <f t="shared" si="2"/>
        <v/>
      </c>
      <c r="L23" s="2" t="str">
        <f t="shared" si="2"/>
        <v/>
      </c>
      <c r="M23" s="25" t="str">
        <f t="shared" si="5"/>
        <v/>
      </c>
      <c r="N23" s="25" t="str">
        <f t="shared" si="3"/>
        <v/>
      </c>
      <c r="O23" s="19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20" t="s">
        <v>13</v>
      </c>
      <c r="B24" s="8" t="str">
        <f t="shared" si="4"/>
        <v/>
      </c>
      <c r="C24" s="3" t="str">
        <f t="shared" si="6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1" t="str">
        <f t="shared" si="2"/>
        <v/>
      </c>
      <c r="K24" s="2" t="str">
        <f t="shared" si="2"/>
        <v/>
      </c>
      <c r="L24" s="2" t="str">
        <f t="shared" si="2"/>
        <v/>
      </c>
      <c r="M24" s="25" t="str">
        <f t="shared" si="5"/>
        <v/>
      </c>
      <c r="N24" s="25" t="str">
        <f t="shared" si="3"/>
        <v/>
      </c>
      <c r="O24" s="19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A25" s="20" t="s">
        <v>14</v>
      </c>
      <c r="B25" s="8" t="str">
        <f t="shared" si="4"/>
        <v/>
      </c>
      <c r="C25" s="3" t="str">
        <f t="shared" si="6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1" t="str">
        <f t="shared" si="2"/>
        <v/>
      </c>
      <c r="L25" s="2" t="str">
        <f t="shared" si="2"/>
        <v/>
      </c>
      <c r="M25" s="25" t="str">
        <f t="shared" si="5"/>
        <v/>
      </c>
      <c r="N25" s="25" t="str">
        <f t="shared" si="3"/>
        <v/>
      </c>
      <c r="O25" s="19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20" t="s">
        <v>15</v>
      </c>
      <c r="B26" s="8" t="str">
        <f t="shared" si="4"/>
        <v/>
      </c>
      <c r="C26" s="3" t="str">
        <f t="shared" si="6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1" t="str">
        <f t="shared" si="2"/>
        <v/>
      </c>
      <c r="M26" s="25" t="str">
        <f t="shared" si="5"/>
        <v/>
      </c>
      <c r="N26" s="25" t="str">
        <f t="shared" si="3"/>
        <v/>
      </c>
      <c r="O26" s="19"/>
      <c r="P26" s="15"/>
      <c r="Q26" s="15"/>
      <c r="R26" s="15"/>
      <c r="S26" s="15"/>
      <c r="T26" s="15"/>
      <c r="U26" s="15"/>
      <c r="V26" s="15"/>
      <c r="W26" s="15"/>
    </row>
    <row r="28" spans="1:23" x14ac:dyDescent="0.25">
      <c r="A28" s="20" t="s">
        <v>5</v>
      </c>
      <c r="B28" s="20" t="s">
        <v>5</v>
      </c>
      <c r="C28" s="20" t="s">
        <v>6</v>
      </c>
      <c r="D28" s="20" t="s">
        <v>7</v>
      </c>
      <c r="E28" s="20" t="s">
        <v>8</v>
      </c>
      <c r="F28" s="20" t="s">
        <v>9</v>
      </c>
      <c r="G28" s="20" t="s">
        <v>10</v>
      </c>
      <c r="H28" s="20" t="s">
        <v>11</v>
      </c>
      <c r="I28" s="20" t="s">
        <v>12</v>
      </c>
      <c r="J28" s="20" t="s">
        <v>13</v>
      </c>
      <c r="K28" s="20" t="s">
        <v>14</v>
      </c>
      <c r="L28" s="20" t="s">
        <v>15</v>
      </c>
      <c r="M28" s="21" t="s">
        <v>17</v>
      </c>
      <c r="N28" s="21" t="s">
        <v>22</v>
      </c>
    </row>
    <row r="29" spans="1:23" x14ac:dyDescent="0.25">
      <c r="A29" s="20" t="s">
        <v>5</v>
      </c>
      <c r="B29" s="8" t="s">
        <v>0</v>
      </c>
      <c r="C29" s="8" t="str">
        <f>IF(C2="","",C2)</f>
        <v>0 – 500 pop/km²</v>
      </c>
      <c r="D29" s="8" t="str">
        <f t="shared" ref="D29:L29" si="7">IF(D2="","",D2)</f>
        <v>500 - 1000 pop/km²</v>
      </c>
      <c r="E29" s="8" t="str">
        <f t="shared" si="7"/>
        <v>1000 - 1500 pop/km²</v>
      </c>
      <c r="F29" s="8" t="str">
        <f t="shared" si="7"/>
        <v>1500 - 2500 pop/km²</v>
      </c>
      <c r="G29" s="8" t="str">
        <f t="shared" si="7"/>
        <v>2500 - 3500 pop/km²</v>
      </c>
      <c r="H29" s="8" t="str">
        <f t="shared" si="7"/>
        <v>3500 - 4500 pop/km²</v>
      </c>
      <c r="I29" s="8" t="str">
        <f t="shared" si="7"/>
        <v/>
      </c>
      <c r="J29" s="8" t="str">
        <f t="shared" si="7"/>
        <v/>
      </c>
      <c r="K29" s="8" t="str">
        <f t="shared" si="7"/>
        <v/>
      </c>
      <c r="L29" s="8" t="str">
        <f t="shared" si="7"/>
        <v/>
      </c>
      <c r="M29" s="9" t="s">
        <v>1</v>
      </c>
      <c r="N29" s="9" t="s">
        <v>21</v>
      </c>
    </row>
    <row r="30" spans="1:23" x14ac:dyDescent="0.25">
      <c r="A30" s="20" t="s">
        <v>6</v>
      </c>
      <c r="B30" s="8" t="str">
        <f>IF(B3="","",B3)</f>
        <v>0 – 500 pop/km²</v>
      </c>
      <c r="C30" s="1">
        <f>IF(C3="","",C3*$N$17)</f>
        <v>0.37193625759105425</v>
      </c>
      <c r="D30" s="2">
        <f>IF(D3="","",D3*$N$18)</f>
        <v>0.49023899638715163</v>
      </c>
      <c r="E30" s="2">
        <f>IF(E3="","",E3*$N$19)</f>
        <v>0.47388003574921667</v>
      </c>
      <c r="F30" s="2">
        <f>IF(F3="","",F3*$N$20)</f>
        <v>0.40234362073714108</v>
      </c>
      <c r="G30" s="2">
        <f>IF(G3="","",G3*$N$21)</f>
        <v>0.41095902877221402</v>
      </c>
      <c r="H30" s="2">
        <f>IF(H3="","",H3*$N$22)</f>
        <v>0.25323912816141791</v>
      </c>
      <c r="I30" s="2" t="str">
        <f>IF(I3="","",I3*$N$23)</f>
        <v/>
      </c>
      <c r="J30" s="2" t="str">
        <f>IF(J3="","",J3*$N$24)</f>
        <v/>
      </c>
      <c r="K30" s="2" t="str">
        <f>IF(K3="","",K3*$N$25)</f>
        <v/>
      </c>
      <c r="L30" s="2" t="str">
        <f>IF(L3="","",L3*$N$26)</f>
        <v/>
      </c>
      <c r="M30" s="25">
        <f>IF(C30="","",SUM(C30:L30))</f>
        <v>2.4025970673981956</v>
      </c>
      <c r="N30" s="25">
        <f>IF(M30="","",M30/N17)</f>
        <v>6.4597011406181943</v>
      </c>
    </row>
    <row r="31" spans="1:23" x14ac:dyDescent="0.25">
      <c r="A31" s="20" t="s">
        <v>7</v>
      </c>
      <c r="B31" s="8" t="str">
        <f t="shared" ref="B31:B39" si="8">IF(B4="","",B4)</f>
        <v>500 - 1000 pop/km²</v>
      </c>
      <c r="C31" s="3">
        <f>IF(C4="","",C4*$N$17)</f>
        <v>0.18596812879552713</v>
      </c>
      <c r="D31" s="1">
        <f t="shared" ref="D31:D39" si="9">IF(D4="","",D4*$N$18)</f>
        <v>0.24511949819357581</v>
      </c>
      <c r="E31" s="2">
        <f t="shared" ref="E31:E39" si="10">IF(E4="","",E4*$N$19)</f>
        <v>0.31592002383281109</v>
      </c>
      <c r="F31" s="2">
        <f t="shared" ref="F31:F39" si="11">IF(F4="","",F4*$N$20)</f>
        <v>0.3017577155528558</v>
      </c>
      <c r="G31" s="2">
        <f t="shared" ref="G31:G39" si="12">IF(G4="","",G4*$N$21)</f>
        <v>0.32876722301777123</v>
      </c>
      <c r="H31" s="2">
        <f t="shared" ref="H31:H39" si="13">IF(H4="","",H4*$N$22)</f>
        <v>0.21103260680118158</v>
      </c>
      <c r="I31" s="2" t="str">
        <f t="shared" ref="I31:I39" si="14">IF(I4="","",I4*$N$23)</f>
        <v/>
      </c>
      <c r="J31" s="2" t="str">
        <f t="shared" ref="J31:J39" si="15">IF(J4="","",J4*$N$24)</f>
        <v/>
      </c>
      <c r="K31" s="2" t="str">
        <f t="shared" ref="K31:K39" si="16">IF(K4="","",K4*$N$25)</f>
        <v/>
      </c>
      <c r="L31" s="2" t="str">
        <f t="shared" ref="L31:L39" si="17">IF(L4="","",L4*$N$26)</f>
        <v/>
      </c>
      <c r="M31" s="25">
        <f t="shared" ref="M31:M39" si="18">IF(C31="","",SUM(C31:L31))</f>
        <v>1.5885651961937228</v>
      </c>
      <c r="N31" s="25">
        <f t="shared" ref="N31:N39" si="19">IF(M31="","",M31/N18)</f>
        <v>6.4807785912616422</v>
      </c>
    </row>
    <row r="32" spans="1:23" x14ac:dyDescent="0.25">
      <c r="A32" s="20" t="s">
        <v>8</v>
      </c>
      <c r="B32" s="8" t="str">
        <f t="shared" si="8"/>
        <v>1000 - 1500 pop/km²</v>
      </c>
      <c r="C32" s="3">
        <f t="shared" ref="C32:C39" si="20">IF(C5="","",C5*$N$17)</f>
        <v>0.12397875253035141</v>
      </c>
      <c r="D32" s="3">
        <f t="shared" si="9"/>
        <v>0.12255974909678791</v>
      </c>
      <c r="E32" s="1">
        <f t="shared" si="10"/>
        <v>0.15796001191640555</v>
      </c>
      <c r="F32" s="2">
        <f t="shared" si="11"/>
        <v>0.20117181036857054</v>
      </c>
      <c r="G32" s="2">
        <f t="shared" si="12"/>
        <v>0.24657541726332843</v>
      </c>
      <c r="H32" s="2">
        <f t="shared" si="13"/>
        <v>0.16882608544094527</v>
      </c>
      <c r="I32" s="2" t="str">
        <f t="shared" si="14"/>
        <v/>
      </c>
      <c r="J32" s="2" t="str">
        <f t="shared" si="15"/>
        <v/>
      </c>
      <c r="K32" s="2" t="str">
        <f t="shared" si="16"/>
        <v/>
      </c>
      <c r="L32" s="2" t="str">
        <f t="shared" si="17"/>
        <v/>
      </c>
      <c r="M32" s="25">
        <f t="shared" si="18"/>
        <v>1.0210718266163892</v>
      </c>
      <c r="N32" s="25">
        <f t="shared" si="19"/>
        <v>6.4641159128093344</v>
      </c>
    </row>
    <row r="33" spans="1:14" x14ac:dyDescent="0.25">
      <c r="A33" s="20" t="s">
        <v>9</v>
      </c>
      <c r="B33" s="8" t="str">
        <f t="shared" si="8"/>
        <v>1500 - 2500 pop/km²</v>
      </c>
      <c r="C33" s="3">
        <f t="shared" si="20"/>
        <v>9.2984064397763563E-2</v>
      </c>
      <c r="D33" s="3">
        <f t="shared" si="9"/>
        <v>8.1706499397858595E-2</v>
      </c>
      <c r="E33" s="3">
        <f t="shared" si="10"/>
        <v>7.8980005958202773E-2</v>
      </c>
      <c r="F33" s="1">
        <f t="shared" si="11"/>
        <v>0.10058590518428527</v>
      </c>
      <c r="G33" s="2">
        <f t="shared" si="12"/>
        <v>0.16438361150888561</v>
      </c>
      <c r="H33" s="2">
        <f t="shared" si="13"/>
        <v>0.12661956408070896</v>
      </c>
      <c r="I33" s="2" t="str">
        <f t="shared" si="14"/>
        <v/>
      </c>
      <c r="J33" s="2" t="str">
        <f t="shared" si="15"/>
        <v/>
      </c>
      <c r="K33" s="2" t="str">
        <f t="shared" si="16"/>
        <v/>
      </c>
      <c r="L33" s="2" t="str">
        <f t="shared" si="17"/>
        <v/>
      </c>
      <c r="M33" s="25">
        <f t="shared" si="18"/>
        <v>0.64525965052770473</v>
      </c>
      <c r="N33" s="25">
        <f t="shared" si="19"/>
        <v>6.4150106254500843</v>
      </c>
    </row>
    <row r="34" spans="1:14" x14ac:dyDescent="0.25">
      <c r="A34" s="20" t="s">
        <v>10</v>
      </c>
      <c r="B34" s="8" t="str">
        <f t="shared" si="8"/>
        <v>2500 - 3500 pop/km²</v>
      </c>
      <c r="C34" s="3">
        <f t="shared" si="20"/>
        <v>0.18596812879552713</v>
      </c>
      <c r="D34" s="3">
        <f t="shared" si="9"/>
        <v>6.1279874548393953E-2</v>
      </c>
      <c r="E34" s="3">
        <f t="shared" si="10"/>
        <v>5.2653337305468513E-2</v>
      </c>
      <c r="F34" s="3">
        <f t="shared" si="11"/>
        <v>5.0292952592142635E-2</v>
      </c>
      <c r="G34" s="1">
        <f t="shared" si="12"/>
        <v>8.2191805754442807E-2</v>
      </c>
      <c r="H34" s="2">
        <f t="shared" si="13"/>
        <v>8.4413042720472634E-2</v>
      </c>
      <c r="I34" s="2" t="str">
        <f t="shared" si="14"/>
        <v/>
      </c>
      <c r="J34" s="2" t="str">
        <f t="shared" si="15"/>
        <v/>
      </c>
      <c r="K34" s="2" t="str">
        <f t="shared" si="16"/>
        <v/>
      </c>
      <c r="L34" s="2" t="str">
        <f t="shared" si="17"/>
        <v/>
      </c>
      <c r="M34" s="25">
        <f t="shared" si="18"/>
        <v>0.5167991417164477</v>
      </c>
      <c r="N34" s="25">
        <f t="shared" si="19"/>
        <v>6.2877209835301926</v>
      </c>
    </row>
    <row r="35" spans="1:14" x14ac:dyDescent="0.25">
      <c r="A35" s="20" t="s">
        <v>11</v>
      </c>
      <c r="B35" s="8" t="str">
        <f t="shared" si="8"/>
        <v>3500 - 4500 pop/km²</v>
      </c>
      <c r="C35" s="3">
        <f t="shared" si="20"/>
        <v>6.1989376265175707E-2</v>
      </c>
      <c r="D35" s="3">
        <f t="shared" si="9"/>
        <v>4.9023899638715167E-2</v>
      </c>
      <c r="E35" s="3">
        <f t="shared" si="10"/>
        <v>3.9490002979101387E-2</v>
      </c>
      <c r="F35" s="3">
        <f t="shared" si="11"/>
        <v>3.3528635061428419E-2</v>
      </c>
      <c r="G35" s="3">
        <f t="shared" si="12"/>
        <v>4.1095902877221403E-2</v>
      </c>
      <c r="H35" s="1">
        <f t="shared" si="13"/>
        <v>4.2206521360236317E-2</v>
      </c>
      <c r="I35" s="2" t="str">
        <f t="shared" si="14"/>
        <v/>
      </c>
      <c r="J35" s="2" t="str">
        <f t="shared" si="15"/>
        <v/>
      </c>
      <c r="K35" s="2" t="str">
        <f t="shared" si="16"/>
        <v/>
      </c>
      <c r="L35" s="2" t="str">
        <f t="shared" si="17"/>
        <v/>
      </c>
      <c r="M35" s="25">
        <f t="shared" si="18"/>
        <v>0.26733433818187841</v>
      </c>
      <c r="N35" s="25">
        <f t="shared" si="19"/>
        <v>6.3339581080410934</v>
      </c>
    </row>
    <row r="36" spans="1:14" x14ac:dyDescent="0.25">
      <c r="A36" s="20" t="s">
        <v>12</v>
      </c>
      <c r="B36" s="8" t="str">
        <f t="shared" si="8"/>
        <v/>
      </c>
      <c r="C36" s="3" t="str">
        <f t="shared" si="20"/>
        <v/>
      </c>
      <c r="D36" s="3" t="str">
        <f t="shared" si="9"/>
        <v/>
      </c>
      <c r="E36" s="3" t="str">
        <f t="shared" si="10"/>
        <v/>
      </c>
      <c r="F36" s="3" t="str">
        <f t="shared" si="11"/>
        <v/>
      </c>
      <c r="G36" s="3" t="str">
        <f t="shared" si="12"/>
        <v/>
      </c>
      <c r="H36" s="3" t="str">
        <f t="shared" si="13"/>
        <v/>
      </c>
      <c r="I36" s="1" t="str">
        <f t="shared" si="14"/>
        <v/>
      </c>
      <c r="J36" s="2" t="str">
        <f t="shared" si="15"/>
        <v/>
      </c>
      <c r="K36" s="2" t="str">
        <f t="shared" si="16"/>
        <v/>
      </c>
      <c r="L36" s="2" t="str">
        <f t="shared" si="17"/>
        <v/>
      </c>
      <c r="M36" s="25" t="str">
        <f t="shared" si="18"/>
        <v/>
      </c>
      <c r="N36" s="25" t="str">
        <f t="shared" si="19"/>
        <v/>
      </c>
    </row>
    <row r="37" spans="1:14" x14ac:dyDescent="0.25">
      <c r="A37" s="20" t="s">
        <v>13</v>
      </c>
      <c r="B37" s="8" t="str">
        <f t="shared" si="8"/>
        <v/>
      </c>
      <c r="C37" s="3" t="str">
        <f t="shared" si="20"/>
        <v/>
      </c>
      <c r="D37" s="3" t="str">
        <f t="shared" si="9"/>
        <v/>
      </c>
      <c r="E37" s="3" t="str">
        <f t="shared" si="10"/>
        <v/>
      </c>
      <c r="F37" s="3" t="str">
        <f t="shared" si="11"/>
        <v/>
      </c>
      <c r="G37" s="3" t="str">
        <f t="shared" si="12"/>
        <v/>
      </c>
      <c r="H37" s="3" t="str">
        <f t="shared" si="13"/>
        <v/>
      </c>
      <c r="I37" s="3" t="str">
        <f t="shared" si="14"/>
        <v/>
      </c>
      <c r="J37" s="1" t="str">
        <f t="shared" si="15"/>
        <v/>
      </c>
      <c r="K37" s="2" t="str">
        <f t="shared" si="16"/>
        <v/>
      </c>
      <c r="L37" s="2" t="str">
        <f t="shared" si="17"/>
        <v/>
      </c>
      <c r="M37" s="25" t="str">
        <f t="shared" si="18"/>
        <v/>
      </c>
      <c r="N37" s="25" t="str">
        <f t="shared" si="19"/>
        <v/>
      </c>
    </row>
    <row r="38" spans="1:14" x14ac:dyDescent="0.25">
      <c r="A38" s="20" t="s">
        <v>14</v>
      </c>
      <c r="B38" s="8" t="str">
        <f t="shared" si="8"/>
        <v/>
      </c>
      <c r="C38" s="3" t="str">
        <f t="shared" si="20"/>
        <v/>
      </c>
      <c r="D38" s="3" t="str">
        <f t="shared" si="9"/>
        <v/>
      </c>
      <c r="E38" s="3" t="str">
        <f t="shared" si="10"/>
        <v/>
      </c>
      <c r="F38" s="3" t="str">
        <f t="shared" si="11"/>
        <v/>
      </c>
      <c r="G38" s="3" t="str">
        <f t="shared" si="12"/>
        <v/>
      </c>
      <c r="H38" s="3" t="str">
        <f t="shared" si="13"/>
        <v/>
      </c>
      <c r="I38" s="3" t="str">
        <f t="shared" si="14"/>
        <v/>
      </c>
      <c r="J38" s="3" t="str">
        <f t="shared" si="15"/>
        <v/>
      </c>
      <c r="K38" s="1" t="str">
        <f t="shared" si="16"/>
        <v/>
      </c>
      <c r="L38" s="2" t="str">
        <f t="shared" si="17"/>
        <v/>
      </c>
      <c r="M38" s="25" t="str">
        <f t="shared" si="18"/>
        <v/>
      </c>
      <c r="N38" s="25" t="str">
        <f t="shared" si="19"/>
        <v/>
      </c>
    </row>
    <row r="39" spans="1:14" x14ac:dyDescent="0.25">
      <c r="A39" s="20" t="s">
        <v>15</v>
      </c>
      <c r="B39" s="8" t="str">
        <f t="shared" si="8"/>
        <v/>
      </c>
      <c r="C39" s="3" t="str">
        <f t="shared" si="20"/>
        <v/>
      </c>
      <c r="D39" s="3" t="str">
        <f t="shared" si="9"/>
        <v/>
      </c>
      <c r="E39" s="3" t="str">
        <f t="shared" si="10"/>
        <v/>
      </c>
      <c r="F39" s="3" t="str">
        <f t="shared" si="11"/>
        <v/>
      </c>
      <c r="G39" s="3" t="str">
        <f t="shared" si="12"/>
        <v/>
      </c>
      <c r="H39" s="3" t="str">
        <f t="shared" si="13"/>
        <v/>
      </c>
      <c r="I39" s="3" t="str">
        <f t="shared" si="14"/>
        <v/>
      </c>
      <c r="J39" s="3" t="str">
        <f t="shared" si="15"/>
        <v/>
      </c>
      <c r="K39" s="3" t="str">
        <f t="shared" si="16"/>
        <v/>
      </c>
      <c r="L39" s="1" t="str">
        <f t="shared" si="17"/>
        <v/>
      </c>
      <c r="M39" s="25" t="str">
        <f t="shared" si="18"/>
        <v/>
      </c>
      <c r="N39" s="25" t="str">
        <f t="shared" si="19"/>
        <v/>
      </c>
    </row>
    <row r="42" spans="1:14" x14ac:dyDescent="0.25">
      <c r="M42" s="28"/>
    </row>
  </sheetData>
  <mergeCells count="1">
    <mergeCell ref="Q1:W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F7"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15.28515625" customWidth="1"/>
    <col min="4" max="4" width="18" bestFit="1" customWidth="1"/>
    <col min="5" max="5" width="19" bestFit="1" customWidth="1"/>
    <col min="6" max="6" width="16.85546875" bestFit="1" customWidth="1"/>
    <col min="7" max="7" width="22.42578125" bestFit="1" customWidth="1"/>
    <col min="8" max="8" width="19" bestFit="1" customWidth="1"/>
    <col min="14" max="15" width="31.42578125" bestFit="1" customWidth="1"/>
    <col min="16" max="16" width="6.5703125" customWidth="1"/>
    <col min="17" max="17" width="7.28515625" customWidth="1"/>
  </cols>
  <sheetData>
    <row r="1" spans="1:23" x14ac:dyDescent="0.25">
      <c r="A1" s="20" t="s">
        <v>5</v>
      </c>
      <c r="B1" s="20" t="s">
        <v>24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15"/>
      <c r="N1" s="15"/>
      <c r="O1" s="15"/>
      <c r="P1" s="15"/>
      <c r="Q1" s="40" t="s">
        <v>18</v>
      </c>
      <c r="R1" s="40"/>
      <c r="S1" s="40"/>
      <c r="T1" s="40"/>
      <c r="U1" s="40"/>
      <c r="V1" s="40"/>
      <c r="W1" s="40"/>
    </row>
    <row r="2" spans="1:23" ht="15" customHeight="1" x14ac:dyDescent="0.25">
      <c r="A2" s="20" t="s">
        <v>5</v>
      </c>
      <c r="B2" s="8" t="s">
        <v>0</v>
      </c>
      <c r="C2" s="8" t="str">
        <f>IF(B3="","",B3)</f>
        <v>0 - 60 pop.</v>
      </c>
      <c r="D2" s="8" t="str">
        <f>IF(B4="","",B4)</f>
        <v>60 -120 pop.</v>
      </c>
      <c r="E2" s="8" t="str">
        <f>IF(B5="","",B5)</f>
        <v>120 - 180 pop.</v>
      </c>
      <c r="F2" s="8" t="str">
        <f>IF(B6="","",B6)</f>
        <v>180 - 240 pop.</v>
      </c>
      <c r="G2" s="8" t="str">
        <f>IF(B7="","",B7)</f>
        <v>240 - 300 pop.</v>
      </c>
      <c r="H2" s="8" t="str">
        <f>IF(B8="","",B8)</f>
        <v>300 - 400 pop.</v>
      </c>
      <c r="I2" s="8" t="str">
        <f>IF(B9="","",B9)</f>
        <v/>
      </c>
      <c r="J2" s="8" t="str">
        <f>IF(B10="","",B10)</f>
        <v/>
      </c>
      <c r="K2" s="8" t="str">
        <f>IF(B11="","",B11)</f>
        <v/>
      </c>
      <c r="L2" s="8" t="str">
        <f>IF(B12="","",B13)</f>
        <v/>
      </c>
      <c r="M2" s="15"/>
      <c r="N2" s="17" t="s">
        <v>16</v>
      </c>
      <c r="O2" s="12">
        <f>COUNTA(B3:B12)</f>
        <v>6</v>
      </c>
      <c r="P2" s="15"/>
      <c r="Q2" s="16" t="s">
        <v>20</v>
      </c>
      <c r="R2" s="17" t="s">
        <v>2</v>
      </c>
    </row>
    <row r="3" spans="1:23" ht="17.25" customHeight="1" x14ac:dyDescent="0.25">
      <c r="A3" s="20" t="s">
        <v>6</v>
      </c>
      <c r="B3" s="8" t="s">
        <v>42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/>
      <c r="J3" s="2"/>
      <c r="K3" s="2"/>
      <c r="L3" s="2"/>
      <c r="M3" s="15"/>
      <c r="N3" s="17" t="s">
        <v>19</v>
      </c>
      <c r="O3" s="13">
        <f>(SUM(N30:N39))/(COUNT(N30:N39))</f>
        <v>6.4068808936184238</v>
      </c>
      <c r="P3" s="15"/>
      <c r="Q3" s="16"/>
      <c r="R3" s="17"/>
      <c r="S3" s="15"/>
      <c r="T3" s="15"/>
      <c r="U3" s="15"/>
      <c r="V3" s="15"/>
    </row>
    <row r="4" spans="1:23" x14ac:dyDescent="0.25">
      <c r="A4" s="20" t="s">
        <v>7</v>
      </c>
      <c r="B4" s="8" t="s">
        <v>43</v>
      </c>
      <c r="C4" s="3">
        <f>IF(D3="","",1/D3)</f>
        <v>0.5</v>
      </c>
      <c r="D4" s="1">
        <f>IF(D3="","",1)</f>
        <v>1</v>
      </c>
      <c r="E4" s="2">
        <v>2</v>
      </c>
      <c r="F4" s="2">
        <v>3</v>
      </c>
      <c r="G4" s="2">
        <v>4</v>
      </c>
      <c r="H4" s="2">
        <v>5</v>
      </c>
      <c r="I4" s="2"/>
      <c r="J4" s="2"/>
      <c r="K4" s="2"/>
      <c r="L4" s="2"/>
      <c r="M4" s="15"/>
      <c r="N4" s="17" t="s">
        <v>4</v>
      </c>
      <c r="O4" s="13">
        <f>(O3-O2)/(O2-1)</f>
        <v>8.1376178723684772E-2</v>
      </c>
      <c r="P4" s="15"/>
      <c r="Q4" s="6">
        <v>1</v>
      </c>
      <c r="R4" s="6">
        <v>0</v>
      </c>
      <c r="S4" s="15"/>
      <c r="T4" s="15"/>
      <c r="U4" s="15"/>
      <c r="V4" s="15"/>
    </row>
    <row r="5" spans="1:23" x14ac:dyDescent="0.25">
      <c r="A5" s="20" t="s">
        <v>8</v>
      </c>
      <c r="B5" s="8" t="s">
        <v>44</v>
      </c>
      <c r="C5" s="3">
        <f>IF(E3="","",1/E3)</f>
        <v>0.33333333333333331</v>
      </c>
      <c r="D5" s="3">
        <f>IF(E4="","",1/E4)</f>
        <v>0.5</v>
      </c>
      <c r="E5" s="1">
        <f>IF(E3="","",1)</f>
        <v>1</v>
      </c>
      <c r="F5" s="2">
        <v>2</v>
      </c>
      <c r="G5" s="2">
        <v>3</v>
      </c>
      <c r="H5" s="2">
        <v>4</v>
      </c>
      <c r="I5" s="2"/>
      <c r="J5" s="2"/>
      <c r="K5" s="2"/>
      <c r="L5" s="2"/>
      <c r="M5" s="15"/>
      <c r="N5" s="17" t="s">
        <v>23</v>
      </c>
      <c r="O5" s="12">
        <f>IF(O2=Q4,R4,IF(O2=Q5,R5,IF(O2=Q6,R6,IF(O2=Q7,R7,IF(O2=Q8,R8,IF(O2=Q9,R9,IF(O2=Q10,R10,IF(O2=Q11,R11,IF(O2=Q12,R12,IF(O2=Q13,R13))))))))))</f>
        <v>1.24</v>
      </c>
      <c r="P5" s="15"/>
      <c r="Q5" s="6">
        <v>2</v>
      </c>
      <c r="R5" s="6">
        <v>0</v>
      </c>
      <c r="S5" s="15"/>
      <c r="T5" s="15"/>
      <c r="U5" s="15"/>
      <c r="V5" s="15"/>
    </row>
    <row r="6" spans="1:23" x14ac:dyDescent="0.25">
      <c r="A6" s="20" t="s">
        <v>9</v>
      </c>
      <c r="B6" s="8" t="s">
        <v>45</v>
      </c>
      <c r="C6" s="3">
        <f>IF(F3="","",1/F3)</f>
        <v>0.25</v>
      </c>
      <c r="D6" s="3">
        <f>IF(F4="","",1/F4)</f>
        <v>0.33333333333333331</v>
      </c>
      <c r="E6" s="3">
        <f>IF(F5="","",1/F5)</f>
        <v>0.5</v>
      </c>
      <c r="F6" s="1">
        <f>IF(F3="","",1)</f>
        <v>1</v>
      </c>
      <c r="G6" s="2">
        <v>2</v>
      </c>
      <c r="H6" s="2">
        <v>3</v>
      </c>
      <c r="I6" s="2"/>
      <c r="J6" s="2"/>
      <c r="K6" s="2"/>
      <c r="L6" s="2"/>
      <c r="M6" s="15"/>
      <c r="N6" s="11" t="s">
        <v>3</v>
      </c>
      <c r="O6" s="14">
        <f>O4/O5</f>
        <v>6.5625950583616754E-2</v>
      </c>
      <c r="Q6" s="6">
        <v>3</v>
      </c>
      <c r="R6" s="6">
        <v>0.57999999999999996</v>
      </c>
      <c r="S6" s="15"/>
      <c r="T6" s="15"/>
      <c r="U6" s="15"/>
      <c r="V6" s="15"/>
    </row>
    <row r="7" spans="1:23" ht="21" x14ac:dyDescent="0.35">
      <c r="A7" s="20" t="s">
        <v>10</v>
      </c>
      <c r="B7" s="8" t="s">
        <v>46</v>
      </c>
      <c r="C7" s="3">
        <f>IF(G6="","",1/G6)</f>
        <v>0.5</v>
      </c>
      <c r="D7" s="3">
        <f>IF(G4="","",1/G4)</f>
        <v>0.25</v>
      </c>
      <c r="E7" s="3">
        <f>IF(G5="","",1/G5)</f>
        <v>0.33333333333333331</v>
      </c>
      <c r="F7" s="3">
        <f>IF(G6="","",1/G6)</f>
        <v>0.5</v>
      </c>
      <c r="G7" s="1">
        <f>IF(G3="","",1)</f>
        <v>1</v>
      </c>
      <c r="H7" s="2">
        <v>2</v>
      </c>
      <c r="I7" s="2"/>
      <c r="J7" s="2"/>
      <c r="K7" s="2"/>
      <c r="L7" s="2"/>
      <c r="M7" s="15"/>
      <c r="N7" s="26" t="s">
        <v>25</v>
      </c>
      <c r="O7" s="27" t="str">
        <f>IF(AND(O6&gt;0,O6&lt;0.1),"OK","Fora do Padrão")</f>
        <v>OK</v>
      </c>
      <c r="P7" s="15"/>
      <c r="Q7" s="6">
        <v>4</v>
      </c>
      <c r="R7" s="7">
        <v>0.9</v>
      </c>
      <c r="S7" s="15"/>
      <c r="T7" s="15"/>
      <c r="U7" s="15"/>
      <c r="V7" s="15"/>
    </row>
    <row r="8" spans="1:23" x14ac:dyDescent="0.25">
      <c r="A8" s="20" t="s">
        <v>11</v>
      </c>
      <c r="B8" s="8" t="s">
        <v>47</v>
      </c>
      <c r="C8" s="3">
        <f>IF(H3="","",1/H3)</f>
        <v>0.16666666666666666</v>
      </c>
      <c r="D8" s="3">
        <f>IF(H4="","",1/H4)</f>
        <v>0.2</v>
      </c>
      <c r="E8" s="3">
        <f>IF(H5="","",1/H5)</f>
        <v>0.25</v>
      </c>
      <c r="F8" s="3">
        <f>IF(H6="","",1/H6)</f>
        <v>0.33333333333333331</v>
      </c>
      <c r="G8" s="3">
        <f>IF(H7="","",1/H7)</f>
        <v>0.5</v>
      </c>
      <c r="H8" s="1">
        <f>IF(H3="","",1)</f>
        <v>1</v>
      </c>
      <c r="I8" s="2"/>
      <c r="J8" s="2"/>
      <c r="K8" s="2"/>
      <c r="L8" s="2"/>
      <c r="M8" s="15"/>
      <c r="N8" s="15"/>
      <c r="O8" s="15"/>
      <c r="P8" s="15"/>
      <c r="Q8" s="6">
        <v>5</v>
      </c>
      <c r="R8" s="6">
        <v>1.1200000000000001</v>
      </c>
      <c r="S8" s="15"/>
      <c r="T8" s="15"/>
      <c r="U8" s="15"/>
      <c r="V8" s="15"/>
    </row>
    <row r="9" spans="1:23" x14ac:dyDescent="0.25">
      <c r="A9" s="20" t="s">
        <v>12</v>
      </c>
      <c r="B9" s="8"/>
      <c r="C9" s="3" t="str">
        <f>IF(I3="","",1/I3)</f>
        <v/>
      </c>
      <c r="D9" s="3" t="str">
        <f>IF(I4="","",1/J4)</f>
        <v/>
      </c>
      <c r="E9" s="3" t="str">
        <f>IF(I5="","",1/I5)</f>
        <v/>
      </c>
      <c r="F9" s="3" t="str">
        <f>IF(I6="","",1/I6)</f>
        <v/>
      </c>
      <c r="G9" s="3" t="str">
        <f>IF(I7="","",1/I7)</f>
        <v/>
      </c>
      <c r="H9" s="3" t="str">
        <f>IF(I8="","",1/I8)</f>
        <v/>
      </c>
      <c r="I9" s="1" t="str">
        <f>IF(I3="","",1)</f>
        <v/>
      </c>
      <c r="J9" s="2"/>
      <c r="K9" s="2"/>
      <c r="L9" s="2"/>
      <c r="M9" s="15"/>
      <c r="N9" s="15"/>
      <c r="O9" s="15"/>
      <c r="P9" s="15"/>
      <c r="Q9" s="6">
        <v>6</v>
      </c>
      <c r="R9" s="6">
        <v>1.24</v>
      </c>
      <c r="S9" s="15"/>
      <c r="T9" s="15"/>
      <c r="U9" s="15"/>
      <c r="V9" s="15"/>
    </row>
    <row r="10" spans="1:23" x14ac:dyDescent="0.25">
      <c r="A10" s="20" t="s">
        <v>13</v>
      </c>
      <c r="B10" s="8"/>
      <c r="C10" s="3" t="str">
        <f>IF(J3="","",1/J3)</f>
        <v/>
      </c>
      <c r="D10" s="3" t="str">
        <f>IF(J4="","",1/J4)</f>
        <v/>
      </c>
      <c r="E10" s="3" t="str">
        <f>IF(J5="","",1/J5)</f>
        <v/>
      </c>
      <c r="F10" s="3" t="str">
        <f>IF(J6="","",1/J6)</f>
        <v/>
      </c>
      <c r="G10" s="3" t="str">
        <f>IF(J7="","",1/J7)</f>
        <v/>
      </c>
      <c r="H10" s="3" t="str">
        <f>IF(J8="","",1/J8)</f>
        <v/>
      </c>
      <c r="I10" s="3" t="str">
        <f>IF(J9="","",1/J9)</f>
        <v/>
      </c>
      <c r="J10" s="1" t="str">
        <f>IF(J3="","",1)</f>
        <v/>
      </c>
      <c r="K10" s="2"/>
      <c r="L10" s="2"/>
      <c r="M10" s="15"/>
      <c r="N10" s="15"/>
      <c r="O10" s="15"/>
      <c r="P10" s="15"/>
      <c r="Q10" s="6">
        <v>7</v>
      </c>
      <c r="R10" s="6">
        <v>1.32</v>
      </c>
      <c r="S10" s="15"/>
      <c r="T10" s="15"/>
      <c r="U10" s="15"/>
      <c r="V10" s="15"/>
    </row>
    <row r="11" spans="1:23" x14ac:dyDescent="0.25">
      <c r="A11" s="20" t="s">
        <v>14</v>
      </c>
      <c r="B11" s="8"/>
      <c r="C11" s="3" t="str">
        <f>IF(K3="","",1/K3)</f>
        <v/>
      </c>
      <c r="D11" s="3" t="str">
        <f>IF(K4="","",1/K4)</f>
        <v/>
      </c>
      <c r="E11" s="3" t="str">
        <f>IF(K5="","",1/K5)</f>
        <v/>
      </c>
      <c r="F11" s="3" t="str">
        <f>IF(K6="","",1/K6)</f>
        <v/>
      </c>
      <c r="G11" s="3" t="str">
        <f>IF(K7="","",1/K7)</f>
        <v/>
      </c>
      <c r="H11" s="3" t="str">
        <f>IF(K8="","",1/K8)</f>
        <v/>
      </c>
      <c r="I11" s="3" t="str">
        <f>IF(J9="","",1/J9)</f>
        <v/>
      </c>
      <c r="J11" s="3" t="str">
        <f>IF(K10="","",1/K10)</f>
        <v/>
      </c>
      <c r="K11" s="1" t="str">
        <f>IF(K3="","",1)</f>
        <v/>
      </c>
      <c r="L11" s="2"/>
      <c r="M11" s="15"/>
      <c r="N11" s="15"/>
      <c r="O11" s="15"/>
      <c r="P11" s="15"/>
      <c r="Q11" s="6">
        <v>8</v>
      </c>
      <c r="R11" s="6">
        <v>1.41</v>
      </c>
      <c r="S11" s="15"/>
      <c r="T11" s="15"/>
      <c r="U11" s="15"/>
      <c r="V11" s="15"/>
    </row>
    <row r="12" spans="1:23" x14ac:dyDescent="0.25">
      <c r="A12" s="20" t="s">
        <v>15</v>
      </c>
      <c r="B12" s="8"/>
      <c r="C12" s="3" t="str">
        <f>IF(L3="","",1/L3)</f>
        <v/>
      </c>
      <c r="D12" s="3" t="str">
        <f>IF(L4="","",1/L4)</f>
        <v/>
      </c>
      <c r="E12" s="3" t="str">
        <f>IF(L5="","",1/L5)</f>
        <v/>
      </c>
      <c r="F12" s="3" t="str">
        <f>IF(L6="","",1/L6)</f>
        <v/>
      </c>
      <c r="G12" s="3" t="str">
        <f>IF(L7="","",1/L7)</f>
        <v/>
      </c>
      <c r="H12" s="3" t="str">
        <f>IF(L8="","",1/L8)</f>
        <v/>
      </c>
      <c r="I12" s="3" t="str">
        <f>IF(J9="","",1/J9)</f>
        <v/>
      </c>
      <c r="J12" s="3" t="str">
        <f>IF(L10="","",1/L10)</f>
        <v/>
      </c>
      <c r="K12" s="3" t="str">
        <f>IF(L11="","",1/L11)</f>
        <v/>
      </c>
      <c r="L12" s="1" t="str">
        <f>IF(L3="","",1)</f>
        <v/>
      </c>
      <c r="M12" s="15"/>
      <c r="N12" s="15"/>
      <c r="O12" s="15"/>
      <c r="P12" s="15"/>
      <c r="Q12" s="6">
        <v>9</v>
      </c>
      <c r="R12" s="6">
        <v>1.45</v>
      </c>
      <c r="S12" s="15"/>
      <c r="T12" s="15"/>
      <c r="U12" s="15"/>
      <c r="V12" s="15"/>
    </row>
    <row r="13" spans="1:23" x14ac:dyDescent="0.25">
      <c r="A13" s="22"/>
      <c r="B13" s="9" t="s">
        <v>1</v>
      </c>
      <c r="C13" s="1">
        <f>IF(C3="","",SUM(C3:C12))</f>
        <v>2.7499999999999996</v>
      </c>
      <c r="D13" s="1">
        <f t="shared" ref="D13:L13" si="0">IF(D3="","",SUM(D3:D12))</f>
        <v>4.2833333333333341</v>
      </c>
      <c r="E13" s="1">
        <f t="shared" si="0"/>
        <v>7.083333333333333</v>
      </c>
      <c r="F13" s="1">
        <f t="shared" si="0"/>
        <v>10.833333333333334</v>
      </c>
      <c r="G13" s="1">
        <f t="shared" si="0"/>
        <v>15.5</v>
      </c>
      <c r="H13" s="1">
        <f t="shared" si="0"/>
        <v>21</v>
      </c>
      <c r="I13" s="1" t="str">
        <f t="shared" si="0"/>
        <v/>
      </c>
      <c r="J13" s="1" t="str">
        <f t="shared" si="0"/>
        <v/>
      </c>
      <c r="K13" s="1" t="str">
        <f t="shared" si="0"/>
        <v/>
      </c>
      <c r="L13" s="1" t="str">
        <f t="shared" si="0"/>
        <v/>
      </c>
      <c r="M13" s="15"/>
      <c r="N13" s="15"/>
      <c r="O13" s="15"/>
      <c r="P13" s="15"/>
      <c r="Q13" s="6">
        <v>10</v>
      </c>
      <c r="R13" s="6">
        <v>1.49</v>
      </c>
      <c r="S13" s="15"/>
      <c r="T13" s="15"/>
      <c r="U13" s="15"/>
      <c r="V13" s="15"/>
    </row>
    <row r="14" spans="1:2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25">
      <c r="A15" s="20" t="s">
        <v>5</v>
      </c>
      <c r="B15" s="20" t="s">
        <v>24</v>
      </c>
      <c r="C15" s="20" t="s">
        <v>6</v>
      </c>
      <c r="D15" s="20" t="s">
        <v>7</v>
      </c>
      <c r="E15" s="20" t="s">
        <v>8</v>
      </c>
      <c r="F15" s="20" t="s">
        <v>9</v>
      </c>
      <c r="G15" s="20" t="s">
        <v>10</v>
      </c>
      <c r="H15" s="20" t="s">
        <v>11</v>
      </c>
      <c r="I15" s="20" t="s">
        <v>12</v>
      </c>
      <c r="J15" s="20" t="s">
        <v>13</v>
      </c>
      <c r="K15" s="20" t="s">
        <v>14</v>
      </c>
      <c r="L15" s="20" t="s">
        <v>15</v>
      </c>
      <c r="M15" s="21" t="s">
        <v>17</v>
      </c>
      <c r="N15" s="23" t="s">
        <v>22</v>
      </c>
      <c r="O15" s="24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A16" s="20" t="s">
        <v>5</v>
      </c>
      <c r="B16" s="8" t="s">
        <v>0</v>
      </c>
      <c r="C16" s="8" t="str">
        <f>IF(C2="","",C2)</f>
        <v>0 - 60 pop.</v>
      </c>
      <c r="D16" s="8" t="str">
        <f t="shared" ref="D16:L16" si="1">IF(D2="","",D2)</f>
        <v>60 -120 pop.</v>
      </c>
      <c r="E16" s="8" t="str">
        <f t="shared" si="1"/>
        <v>120 - 180 pop.</v>
      </c>
      <c r="F16" s="8" t="str">
        <f t="shared" si="1"/>
        <v>180 - 240 pop.</v>
      </c>
      <c r="G16" s="8" t="str">
        <f t="shared" si="1"/>
        <v>240 - 300 pop.</v>
      </c>
      <c r="H16" s="8" t="str">
        <f t="shared" si="1"/>
        <v>300 - 400 pop.</v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9" t="s">
        <v>1</v>
      </c>
      <c r="N16" s="10" t="s">
        <v>28</v>
      </c>
      <c r="O16" s="18"/>
      <c r="P16" s="15"/>
      <c r="Q16" s="15"/>
      <c r="R16" s="5"/>
      <c r="S16" s="5"/>
      <c r="T16" s="15"/>
      <c r="U16" s="15"/>
      <c r="V16" s="15"/>
      <c r="W16" s="15"/>
    </row>
    <row r="17" spans="1:23" x14ac:dyDescent="0.25">
      <c r="A17" s="20" t="s">
        <v>6</v>
      </c>
      <c r="B17" s="8" t="str">
        <f>IF(B3="","",B3)</f>
        <v>0 - 60 pop.</v>
      </c>
      <c r="C17" s="1">
        <f>IF(C3="","",C3/C$13)</f>
        <v>0.3636363636363637</v>
      </c>
      <c r="D17" s="2">
        <f t="shared" ref="D17:L26" si="2">IF(D3="","",D3/D$13)</f>
        <v>0.4669260700389104</v>
      </c>
      <c r="E17" s="2">
        <f t="shared" si="2"/>
        <v>0.42352941176470588</v>
      </c>
      <c r="F17" s="2">
        <f t="shared" si="2"/>
        <v>0.3692307692307692</v>
      </c>
      <c r="G17" s="2">
        <f t="shared" si="2"/>
        <v>0.32258064516129031</v>
      </c>
      <c r="H17" s="2">
        <f t="shared" si="2"/>
        <v>0.2857142857142857</v>
      </c>
      <c r="I17" s="2" t="str">
        <f t="shared" si="2"/>
        <v/>
      </c>
      <c r="J17" s="2" t="str">
        <f t="shared" si="2"/>
        <v/>
      </c>
      <c r="K17" s="2" t="str">
        <f t="shared" si="2"/>
        <v/>
      </c>
      <c r="L17" s="2" t="str">
        <f t="shared" si="2"/>
        <v/>
      </c>
      <c r="M17" s="25">
        <f>IF(C17="","",SUM(C17:L17))</f>
        <v>2.2316175455463254</v>
      </c>
      <c r="N17" s="25">
        <f t="shared" ref="N17:N26" si="3">IF(M17="","",M17/O$2)</f>
        <v>0.37193625759105425</v>
      </c>
      <c r="O17" s="19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A18" s="20" t="s">
        <v>7</v>
      </c>
      <c r="B18" s="8" t="str">
        <f t="shared" ref="B18:B26" si="4">IF(B4="","",B4)</f>
        <v>60 -120 pop.</v>
      </c>
      <c r="C18" s="3">
        <f>IF(C4="","",C4/C$13)</f>
        <v>0.18181818181818185</v>
      </c>
      <c r="D18" s="1">
        <f t="shared" si="2"/>
        <v>0.2334630350194552</v>
      </c>
      <c r="E18" s="2">
        <f t="shared" si="2"/>
        <v>0.28235294117647058</v>
      </c>
      <c r="F18" s="2">
        <f t="shared" si="2"/>
        <v>0.27692307692307688</v>
      </c>
      <c r="G18" s="2">
        <f t="shared" si="2"/>
        <v>0.25806451612903225</v>
      </c>
      <c r="H18" s="2">
        <f t="shared" si="2"/>
        <v>0.23809523809523808</v>
      </c>
      <c r="I18" s="2" t="str">
        <f t="shared" si="2"/>
        <v/>
      </c>
      <c r="J18" s="2" t="str">
        <f t="shared" si="2"/>
        <v/>
      </c>
      <c r="K18" s="2" t="str">
        <f t="shared" si="2"/>
        <v/>
      </c>
      <c r="L18" s="2" t="str">
        <f t="shared" si="2"/>
        <v/>
      </c>
      <c r="M18" s="25">
        <f t="shared" ref="M18:M26" si="5">IF(C18="","",SUM(C18:L18))</f>
        <v>1.4707169891614549</v>
      </c>
      <c r="N18" s="25">
        <f t="shared" si="3"/>
        <v>0.24511949819357581</v>
      </c>
      <c r="O18" s="19"/>
      <c r="P18" s="15"/>
      <c r="Q18" s="15"/>
      <c r="R18" s="15"/>
      <c r="S18" s="15"/>
      <c r="T18" s="15"/>
      <c r="U18" s="15"/>
      <c r="V18" s="15"/>
      <c r="W18" s="15"/>
    </row>
    <row r="19" spans="1:23" x14ac:dyDescent="0.25">
      <c r="A19" s="20" t="s">
        <v>8</v>
      </c>
      <c r="B19" s="8" t="str">
        <f>IF(B5="","",B5)</f>
        <v>120 - 180 pop.</v>
      </c>
      <c r="C19" s="3">
        <f t="shared" ref="C19:C26" si="6">IF(C5="","",C5/C$13)</f>
        <v>0.12121212121212123</v>
      </c>
      <c r="D19" s="3">
        <f t="shared" si="2"/>
        <v>0.1167315175097276</v>
      </c>
      <c r="E19" s="1">
        <f t="shared" si="2"/>
        <v>0.14117647058823529</v>
      </c>
      <c r="F19" s="2">
        <f t="shared" si="2"/>
        <v>0.1846153846153846</v>
      </c>
      <c r="G19" s="2">
        <f t="shared" si="2"/>
        <v>0.19354838709677419</v>
      </c>
      <c r="H19" s="2">
        <f t="shared" si="2"/>
        <v>0.19047619047619047</v>
      </c>
      <c r="I19" s="2" t="str">
        <f t="shared" si="2"/>
        <v/>
      </c>
      <c r="J19" s="2" t="str">
        <f t="shared" si="2"/>
        <v/>
      </c>
      <c r="K19" s="2" t="str">
        <f t="shared" si="2"/>
        <v/>
      </c>
      <c r="L19" s="2" t="str">
        <f t="shared" si="2"/>
        <v/>
      </c>
      <c r="M19" s="25">
        <f t="shared" si="5"/>
        <v>0.94776007149843333</v>
      </c>
      <c r="N19" s="25">
        <f t="shared" si="3"/>
        <v>0.15796001191640555</v>
      </c>
      <c r="O19" s="19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A20" s="20" t="s">
        <v>9</v>
      </c>
      <c r="B20" s="8" t="str">
        <f t="shared" si="4"/>
        <v>180 - 240 pop.</v>
      </c>
      <c r="C20" s="3">
        <f t="shared" si="6"/>
        <v>9.0909090909090925E-2</v>
      </c>
      <c r="D20" s="3">
        <f t="shared" si="2"/>
        <v>7.7821011673151738E-2</v>
      </c>
      <c r="E20" s="3">
        <f t="shared" si="2"/>
        <v>7.0588235294117646E-2</v>
      </c>
      <c r="F20" s="1">
        <f t="shared" si="2"/>
        <v>9.2307692307692299E-2</v>
      </c>
      <c r="G20" s="2">
        <f t="shared" si="2"/>
        <v>0.12903225806451613</v>
      </c>
      <c r="H20" s="2">
        <f t="shared" si="2"/>
        <v>0.14285714285714285</v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5">
        <f t="shared" si="5"/>
        <v>0.6035154311057116</v>
      </c>
      <c r="N20" s="25">
        <f t="shared" si="3"/>
        <v>0.10058590518428527</v>
      </c>
      <c r="O20" s="19"/>
      <c r="P20" s="15"/>
      <c r="Q20" s="15"/>
      <c r="R20" s="15"/>
      <c r="S20" s="15"/>
      <c r="T20" s="15"/>
      <c r="U20" s="15"/>
      <c r="V20" s="15"/>
      <c r="W20" s="15"/>
    </row>
    <row r="21" spans="1:23" x14ac:dyDescent="0.25">
      <c r="A21" s="20" t="s">
        <v>10</v>
      </c>
      <c r="B21" s="8" t="str">
        <f t="shared" si="4"/>
        <v>240 - 300 pop.</v>
      </c>
      <c r="C21" s="3">
        <f t="shared" si="6"/>
        <v>0.18181818181818185</v>
      </c>
      <c r="D21" s="3">
        <f t="shared" si="2"/>
        <v>5.83657587548638E-2</v>
      </c>
      <c r="E21" s="3">
        <f t="shared" si="2"/>
        <v>4.7058823529411764E-2</v>
      </c>
      <c r="F21" s="3">
        <f t="shared" si="2"/>
        <v>4.6153846153846149E-2</v>
      </c>
      <c r="G21" s="1">
        <f t="shared" si="2"/>
        <v>6.4516129032258063E-2</v>
      </c>
      <c r="H21" s="2">
        <f t="shared" si="2"/>
        <v>9.5238095238095233E-2</v>
      </c>
      <c r="I21" s="2" t="str">
        <f t="shared" si="2"/>
        <v/>
      </c>
      <c r="J21" s="2" t="str">
        <f t="shared" si="2"/>
        <v/>
      </c>
      <c r="K21" s="2" t="str">
        <f t="shared" si="2"/>
        <v/>
      </c>
      <c r="L21" s="2" t="str">
        <f t="shared" si="2"/>
        <v/>
      </c>
      <c r="M21" s="25">
        <f t="shared" si="5"/>
        <v>0.49315083452665687</v>
      </c>
      <c r="N21" s="25">
        <f t="shared" si="3"/>
        <v>8.2191805754442807E-2</v>
      </c>
      <c r="O21" s="19"/>
      <c r="P21" s="15"/>
      <c r="Q21" s="15"/>
      <c r="R21" s="15"/>
      <c r="S21" s="15"/>
      <c r="T21" s="15"/>
      <c r="U21" s="15"/>
      <c r="V21" s="15"/>
      <c r="W21" s="15"/>
    </row>
    <row r="22" spans="1:23" x14ac:dyDescent="0.25">
      <c r="A22" s="20" t="s">
        <v>11</v>
      </c>
      <c r="B22" s="8" t="str">
        <f t="shared" si="4"/>
        <v>300 - 400 pop.</v>
      </c>
      <c r="C22" s="3">
        <f t="shared" si="6"/>
        <v>6.0606060606060615E-2</v>
      </c>
      <c r="D22" s="3">
        <f t="shared" si="2"/>
        <v>4.6692607003891044E-2</v>
      </c>
      <c r="E22" s="3">
        <f t="shared" si="2"/>
        <v>3.5294117647058823E-2</v>
      </c>
      <c r="F22" s="3">
        <f t="shared" si="2"/>
        <v>3.0769230769230767E-2</v>
      </c>
      <c r="G22" s="3">
        <f t="shared" si="2"/>
        <v>3.2258064516129031E-2</v>
      </c>
      <c r="H22" s="1">
        <f t="shared" si="2"/>
        <v>4.7619047619047616E-2</v>
      </c>
      <c r="I22" s="2" t="str">
        <f t="shared" si="2"/>
        <v/>
      </c>
      <c r="J22" s="2" t="str">
        <f t="shared" si="2"/>
        <v/>
      </c>
      <c r="K22" s="2" t="str">
        <f t="shared" si="2"/>
        <v/>
      </c>
      <c r="L22" s="2" t="str">
        <f t="shared" si="2"/>
        <v/>
      </c>
      <c r="M22" s="25">
        <f t="shared" si="5"/>
        <v>0.25323912816141791</v>
      </c>
      <c r="N22" s="25">
        <f t="shared" si="3"/>
        <v>4.2206521360236317E-2</v>
      </c>
      <c r="O22" s="19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20" t="s">
        <v>12</v>
      </c>
      <c r="B23" s="8" t="str">
        <f t="shared" si="4"/>
        <v/>
      </c>
      <c r="C23" s="3" t="str">
        <f t="shared" si="6"/>
        <v/>
      </c>
      <c r="D23" s="3" t="str">
        <f t="shared" si="2"/>
        <v/>
      </c>
      <c r="E23" s="3" t="str">
        <f t="shared" si="2"/>
        <v/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1" t="str">
        <f t="shared" si="2"/>
        <v/>
      </c>
      <c r="J23" s="2" t="str">
        <f t="shared" si="2"/>
        <v/>
      </c>
      <c r="K23" s="2" t="str">
        <f t="shared" si="2"/>
        <v/>
      </c>
      <c r="L23" s="2" t="str">
        <f t="shared" si="2"/>
        <v/>
      </c>
      <c r="M23" s="25" t="str">
        <f t="shared" si="5"/>
        <v/>
      </c>
      <c r="N23" s="25" t="str">
        <f t="shared" si="3"/>
        <v/>
      </c>
      <c r="O23" s="19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20" t="s">
        <v>13</v>
      </c>
      <c r="B24" s="8" t="str">
        <f t="shared" si="4"/>
        <v/>
      </c>
      <c r="C24" s="3" t="str">
        <f t="shared" si="6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1" t="str">
        <f t="shared" si="2"/>
        <v/>
      </c>
      <c r="K24" s="2" t="str">
        <f t="shared" si="2"/>
        <v/>
      </c>
      <c r="L24" s="2" t="str">
        <f t="shared" si="2"/>
        <v/>
      </c>
      <c r="M24" s="25" t="str">
        <f t="shared" si="5"/>
        <v/>
      </c>
      <c r="N24" s="25" t="str">
        <f t="shared" si="3"/>
        <v/>
      </c>
      <c r="O24" s="19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A25" s="20" t="s">
        <v>14</v>
      </c>
      <c r="B25" s="8" t="str">
        <f t="shared" si="4"/>
        <v/>
      </c>
      <c r="C25" s="3" t="str">
        <f t="shared" si="6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1" t="str">
        <f t="shared" si="2"/>
        <v/>
      </c>
      <c r="L25" s="2" t="str">
        <f t="shared" si="2"/>
        <v/>
      </c>
      <c r="M25" s="25" t="str">
        <f t="shared" si="5"/>
        <v/>
      </c>
      <c r="N25" s="25" t="str">
        <f t="shared" si="3"/>
        <v/>
      </c>
      <c r="O25" s="19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20" t="s">
        <v>15</v>
      </c>
      <c r="B26" s="8" t="str">
        <f t="shared" si="4"/>
        <v/>
      </c>
      <c r="C26" s="3" t="str">
        <f t="shared" si="6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1" t="str">
        <f t="shared" si="2"/>
        <v/>
      </c>
      <c r="M26" s="25" t="str">
        <f t="shared" si="5"/>
        <v/>
      </c>
      <c r="N26" s="25" t="str">
        <f t="shared" si="3"/>
        <v/>
      </c>
      <c r="O26" s="19"/>
      <c r="P26" s="15"/>
      <c r="Q26" s="15"/>
      <c r="R26" s="15"/>
      <c r="S26" s="15"/>
      <c r="T26" s="15"/>
      <c r="U26" s="15"/>
      <c r="V26" s="15"/>
      <c r="W26" s="15"/>
    </row>
    <row r="28" spans="1:23" x14ac:dyDescent="0.25">
      <c r="A28" s="20" t="s">
        <v>5</v>
      </c>
      <c r="B28" s="20" t="s">
        <v>5</v>
      </c>
      <c r="C28" s="20" t="s">
        <v>6</v>
      </c>
      <c r="D28" s="20" t="s">
        <v>7</v>
      </c>
      <c r="E28" s="20" t="s">
        <v>8</v>
      </c>
      <c r="F28" s="20" t="s">
        <v>9</v>
      </c>
      <c r="G28" s="20" t="s">
        <v>10</v>
      </c>
      <c r="H28" s="20" t="s">
        <v>11</v>
      </c>
      <c r="I28" s="20" t="s">
        <v>12</v>
      </c>
      <c r="J28" s="20" t="s">
        <v>13</v>
      </c>
      <c r="K28" s="20" t="s">
        <v>14</v>
      </c>
      <c r="L28" s="20" t="s">
        <v>15</v>
      </c>
      <c r="M28" s="21" t="s">
        <v>17</v>
      </c>
      <c r="N28" s="21" t="s">
        <v>22</v>
      </c>
    </row>
    <row r="29" spans="1:23" x14ac:dyDescent="0.25">
      <c r="A29" s="20" t="s">
        <v>5</v>
      </c>
      <c r="B29" s="8" t="s">
        <v>0</v>
      </c>
      <c r="C29" s="8" t="str">
        <f>IF(C2="","",C2)</f>
        <v>0 - 60 pop.</v>
      </c>
      <c r="D29" s="8" t="str">
        <f t="shared" ref="D29:L29" si="7">IF(D2="","",D2)</f>
        <v>60 -120 pop.</v>
      </c>
      <c r="E29" s="8" t="str">
        <f t="shared" si="7"/>
        <v>120 - 180 pop.</v>
      </c>
      <c r="F29" s="8" t="str">
        <f t="shared" si="7"/>
        <v>180 - 240 pop.</v>
      </c>
      <c r="G29" s="8" t="str">
        <f t="shared" si="7"/>
        <v>240 - 300 pop.</v>
      </c>
      <c r="H29" s="8" t="str">
        <f t="shared" si="7"/>
        <v>300 - 400 pop.</v>
      </c>
      <c r="I29" s="8" t="str">
        <f t="shared" si="7"/>
        <v/>
      </c>
      <c r="J29" s="8" t="str">
        <f t="shared" si="7"/>
        <v/>
      </c>
      <c r="K29" s="8" t="str">
        <f t="shared" si="7"/>
        <v/>
      </c>
      <c r="L29" s="8" t="str">
        <f t="shared" si="7"/>
        <v/>
      </c>
      <c r="M29" s="9" t="s">
        <v>1</v>
      </c>
      <c r="N29" s="9" t="s">
        <v>21</v>
      </c>
    </row>
    <row r="30" spans="1:23" x14ac:dyDescent="0.25">
      <c r="A30" s="20" t="s">
        <v>6</v>
      </c>
      <c r="B30" s="8" t="str">
        <f>IF(B3="","",B3)</f>
        <v>0 - 60 pop.</v>
      </c>
      <c r="C30" s="1">
        <f>IF(C3="","",C3*$N$17)</f>
        <v>0.37193625759105425</v>
      </c>
      <c r="D30" s="2">
        <f>IF(D3="","",D3*$N$18)</f>
        <v>0.49023899638715163</v>
      </c>
      <c r="E30" s="2">
        <f>IF(E3="","",E3*$N$19)</f>
        <v>0.47388003574921667</v>
      </c>
      <c r="F30" s="2">
        <f>IF(F3="","",F3*$N$20)</f>
        <v>0.40234362073714108</v>
      </c>
      <c r="G30" s="2">
        <f>IF(G3="","",G3*$N$21)</f>
        <v>0.41095902877221402</v>
      </c>
      <c r="H30" s="2">
        <f>IF(H3="","",H3*$N$22)</f>
        <v>0.25323912816141791</v>
      </c>
      <c r="I30" s="2" t="str">
        <f>IF(I3="","",I3*$N$23)</f>
        <v/>
      </c>
      <c r="J30" s="2" t="str">
        <f>IF(J3="","",J3*$N$24)</f>
        <v/>
      </c>
      <c r="K30" s="2" t="str">
        <f>IF(K3="","",K3*$N$25)</f>
        <v/>
      </c>
      <c r="L30" s="2" t="str">
        <f>IF(L3="","",L3*$N$26)</f>
        <v/>
      </c>
      <c r="M30" s="25">
        <f>IF(C30="","",SUM(C30:L30))</f>
        <v>2.4025970673981956</v>
      </c>
      <c r="N30" s="25">
        <f>IF(M30="","",M30/N17)</f>
        <v>6.4597011406181943</v>
      </c>
    </row>
    <row r="31" spans="1:23" x14ac:dyDescent="0.25">
      <c r="A31" s="20" t="s">
        <v>7</v>
      </c>
      <c r="B31" s="8" t="str">
        <f t="shared" ref="B31:B39" si="8">IF(B4="","",B4)</f>
        <v>60 -120 pop.</v>
      </c>
      <c r="C31" s="3">
        <f>IF(C4="","",C4*$N$17)</f>
        <v>0.18596812879552713</v>
      </c>
      <c r="D31" s="1">
        <f t="shared" ref="D31:D39" si="9">IF(D4="","",D4*$N$18)</f>
        <v>0.24511949819357581</v>
      </c>
      <c r="E31" s="2">
        <f t="shared" ref="E31:E39" si="10">IF(E4="","",E4*$N$19)</f>
        <v>0.31592002383281109</v>
      </c>
      <c r="F31" s="2">
        <f t="shared" ref="F31:F39" si="11">IF(F4="","",F4*$N$20)</f>
        <v>0.3017577155528558</v>
      </c>
      <c r="G31" s="2">
        <f t="shared" ref="G31:G39" si="12">IF(G4="","",G4*$N$21)</f>
        <v>0.32876722301777123</v>
      </c>
      <c r="H31" s="2">
        <f t="shared" ref="H31:H39" si="13">IF(H4="","",H4*$N$22)</f>
        <v>0.21103260680118158</v>
      </c>
      <c r="I31" s="2" t="str">
        <f t="shared" ref="I31:I39" si="14">IF(I4="","",I4*$N$23)</f>
        <v/>
      </c>
      <c r="J31" s="2" t="str">
        <f t="shared" ref="J31:J39" si="15">IF(J4="","",J4*$N$24)</f>
        <v/>
      </c>
      <c r="K31" s="2" t="str">
        <f t="shared" ref="K31:K39" si="16">IF(K4="","",K4*$N$25)</f>
        <v/>
      </c>
      <c r="L31" s="2" t="str">
        <f t="shared" ref="L31:L39" si="17">IF(L4="","",L4*$N$26)</f>
        <v/>
      </c>
      <c r="M31" s="25">
        <f t="shared" ref="M31:M39" si="18">IF(C31="","",SUM(C31:L31))</f>
        <v>1.5885651961937228</v>
      </c>
      <c r="N31" s="25">
        <f t="shared" ref="N31:N39" si="19">IF(M31="","",M31/N18)</f>
        <v>6.4807785912616422</v>
      </c>
    </row>
    <row r="32" spans="1:23" x14ac:dyDescent="0.25">
      <c r="A32" s="20" t="s">
        <v>8</v>
      </c>
      <c r="B32" s="8" t="str">
        <f t="shared" si="8"/>
        <v>120 - 180 pop.</v>
      </c>
      <c r="C32" s="3">
        <f t="shared" ref="C32:C39" si="20">IF(C5="","",C5*$N$17)</f>
        <v>0.12397875253035141</v>
      </c>
      <c r="D32" s="3">
        <f t="shared" si="9"/>
        <v>0.12255974909678791</v>
      </c>
      <c r="E32" s="1">
        <f t="shared" si="10"/>
        <v>0.15796001191640555</v>
      </c>
      <c r="F32" s="2">
        <f t="shared" si="11"/>
        <v>0.20117181036857054</v>
      </c>
      <c r="G32" s="2">
        <f t="shared" si="12"/>
        <v>0.24657541726332843</v>
      </c>
      <c r="H32" s="2">
        <f t="shared" si="13"/>
        <v>0.16882608544094527</v>
      </c>
      <c r="I32" s="2" t="str">
        <f t="shared" si="14"/>
        <v/>
      </c>
      <c r="J32" s="2" t="str">
        <f t="shared" si="15"/>
        <v/>
      </c>
      <c r="K32" s="2" t="str">
        <f t="shared" si="16"/>
        <v/>
      </c>
      <c r="L32" s="2" t="str">
        <f t="shared" si="17"/>
        <v/>
      </c>
      <c r="M32" s="25">
        <f t="shared" si="18"/>
        <v>1.0210718266163892</v>
      </c>
      <c r="N32" s="25">
        <f t="shared" si="19"/>
        <v>6.4641159128093344</v>
      </c>
    </row>
    <row r="33" spans="1:14" x14ac:dyDescent="0.25">
      <c r="A33" s="20" t="s">
        <v>9</v>
      </c>
      <c r="B33" s="8" t="str">
        <f t="shared" si="8"/>
        <v>180 - 240 pop.</v>
      </c>
      <c r="C33" s="3">
        <f t="shared" si="20"/>
        <v>9.2984064397763563E-2</v>
      </c>
      <c r="D33" s="3">
        <f t="shared" si="9"/>
        <v>8.1706499397858595E-2</v>
      </c>
      <c r="E33" s="3">
        <f t="shared" si="10"/>
        <v>7.8980005958202773E-2</v>
      </c>
      <c r="F33" s="1">
        <f t="shared" si="11"/>
        <v>0.10058590518428527</v>
      </c>
      <c r="G33" s="2">
        <f t="shared" si="12"/>
        <v>0.16438361150888561</v>
      </c>
      <c r="H33" s="2">
        <f t="shared" si="13"/>
        <v>0.12661956408070896</v>
      </c>
      <c r="I33" s="2" t="str">
        <f t="shared" si="14"/>
        <v/>
      </c>
      <c r="J33" s="2" t="str">
        <f t="shared" si="15"/>
        <v/>
      </c>
      <c r="K33" s="2" t="str">
        <f t="shared" si="16"/>
        <v/>
      </c>
      <c r="L33" s="2" t="str">
        <f t="shared" si="17"/>
        <v/>
      </c>
      <c r="M33" s="25">
        <f t="shared" si="18"/>
        <v>0.64525965052770473</v>
      </c>
      <c r="N33" s="25">
        <f t="shared" si="19"/>
        <v>6.4150106254500843</v>
      </c>
    </row>
    <row r="34" spans="1:14" x14ac:dyDescent="0.25">
      <c r="A34" s="20" t="s">
        <v>10</v>
      </c>
      <c r="B34" s="8" t="str">
        <f t="shared" si="8"/>
        <v>240 - 300 pop.</v>
      </c>
      <c r="C34" s="3">
        <f t="shared" si="20"/>
        <v>0.18596812879552713</v>
      </c>
      <c r="D34" s="3">
        <f t="shared" si="9"/>
        <v>6.1279874548393953E-2</v>
      </c>
      <c r="E34" s="3">
        <f t="shared" si="10"/>
        <v>5.2653337305468513E-2</v>
      </c>
      <c r="F34" s="3">
        <f t="shared" si="11"/>
        <v>5.0292952592142635E-2</v>
      </c>
      <c r="G34" s="1">
        <f t="shared" si="12"/>
        <v>8.2191805754442807E-2</v>
      </c>
      <c r="H34" s="2">
        <f t="shared" si="13"/>
        <v>8.4413042720472634E-2</v>
      </c>
      <c r="I34" s="2" t="str">
        <f t="shared" si="14"/>
        <v/>
      </c>
      <c r="J34" s="2" t="str">
        <f t="shared" si="15"/>
        <v/>
      </c>
      <c r="K34" s="2" t="str">
        <f t="shared" si="16"/>
        <v/>
      </c>
      <c r="L34" s="2" t="str">
        <f t="shared" si="17"/>
        <v/>
      </c>
      <c r="M34" s="25">
        <f t="shared" si="18"/>
        <v>0.5167991417164477</v>
      </c>
      <c r="N34" s="25">
        <f t="shared" si="19"/>
        <v>6.2877209835301926</v>
      </c>
    </row>
    <row r="35" spans="1:14" x14ac:dyDescent="0.25">
      <c r="A35" s="20" t="s">
        <v>11</v>
      </c>
      <c r="B35" s="8" t="str">
        <f t="shared" si="8"/>
        <v>300 - 400 pop.</v>
      </c>
      <c r="C35" s="3">
        <f t="shared" si="20"/>
        <v>6.1989376265175707E-2</v>
      </c>
      <c r="D35" s="3">
        <f t="shared" si="9"/>
        <v>4.9023899638715167E-2</v>
      </c>
      <c r="E35" s="3">
        <f t="shared" si="10"/>
        <v>3.9490002979101387E-2</v>
      </c>
      <c r="F35" s="3">
        <f t="shared" si="11"/>
        <v>3.3528635061428419E-2</v>
      </c>
      <c r="G35" s="3">
        <f t="shared" si="12"/>
        <v>4.1095902877221403E-2</v>
      </c>
      <c r="H35" s="1">
        <f t="shared" si="13"/>
        <v>4.2206521360236317E-2</v>
      </c>
      <c r="I35" s="2" t="str">
        <f t="shared" si="14"/>
        <v/>
      </c>
      <c r="J35" s="2" t="str">
        <f t="shared" si="15"/>
        <v/>
      </c>
      <c r="K35" s="2" t="str">
        <f t="shared" si="16"/>
        <v/>
      </c>
      <c r="L35" s="2" t="str">
        <f t="shared" si="17"/>
        <v/>
      </c>
      <c r="M35" s="25">
        <f t="shared" si="18"/>
        <v>0.26733433818187841</v>
      </c>
      <c r="N35" s="25">
        <f t="shared" si="19"/>
        <v>6.3339581080410934</v>
      </c>
    </row>
    <row r="36" spans="1:14" x14ac:dyDescent="0.25">
      <c r="A36" s="20" t="s">
        <v>12</v>
      </c>
      <c r="B36" s="8" t="str">
        <f t="shared" si="8"/>
        <v/>
      </c>
      <c r="C36" s="3" t="str">
        <f t="shared" si="20"/>
        <v/>
      </c>
      <c r="D36" s="3" t="str">
        <f t="shared" si="9"/>
        <v/>
      </c>
      <c r="E36" s="3" t="str">
        <f t="shared" si="10"/>
        <v/>
      </c>
      <c r="F36" s="3" t="str">
        <f t="shared" si="11"/>
        <v/>
      </c>
      <c r="G36" s="3" t="str">
        <f t="shared" si="12"/>
        <v/>
      </c>
      <c r="H36" s="3" t="str">
        <f t="shared" si="13"/>
        <v/>
      </c>
      <c r="I36" s="1" t="str">
        <f t="shared" si="14"/>
        <v/>
      </c>
      <c r="J36" s="2" t="str">
        <f t="shared" si="15"/>
        <v/>
      </c>
      <c r="K36" s="2" t="str">
        <f t="shared" si="16"/>
        <v/>
      </c>
      <c r="L36" s="2" t="str">
        <f t="shared" si="17"/>
        <v/>
      </c>
      <c r="M36" s="25" t="str">
        <f t="shared" si="18"/>
        <v/>
      </c>
      <c r="N36" s="25" t="str">
        <f t="shared" si="19"/>
        <v/>
      </c>
    </row>
    <row r="37" spans="1:14" x14ac:dyDescent="0.25">
      <c r="A37" s="20" t="s">
        <v>13</v>
      </c>
      <c r="B37" s="8" t="str">
        <f t="shared" si="8"/>
        <v/>
      </c>
      <c r="C37" s="3" t="str">
        <f t="shared" si="20"/>
        <v/>
      </c>
      <c r="D37" s="3" t="str">
        <f t="shared" si="9"/>
        <v/>
      </c>
      <c r="E37" s="3" t="str">
        <f t="shared" si="10"/>
        <v/>
      </c>
      <c r="F37" s="3" t="str">
        <f t="shared" si="11"/>
        <v/>
      </c>
      <c r="G37" s="3" t="str">
        <f t="shared" si="12"/>
        <v/>
      </c>
      <c r="H37" s="3" t="str">
        <f t="shared" si="13"/>
        <v/>
      </c>
      <c r="I37" s="3" t="str">
        <f t="shared" si="14"/>
        <v/>
      </c>
      <c r="J37" s="1" t="str">
        <f t="shared" si="15"/>
        <v/>
      </c>
      <c r="K37" s="2" t="str">
        <f t="shared" si="16"/>
        <v/>
      </c>
      <c r="L37" s="2" t="str">
        <f t="shared" si="17"/>
        <v/>
      </c>
      <c r="M37" s="25" t="str">
        <f t="shared" si="18"/>
        <v/>
      </c>
      <c r="N37" s="25" t="str">
        <f t="shared" si="19"/>
        <v/>
      </c>
    </row>
    <row r="38" spans="1:14" x14ac:dyDescent="0.25">
      <c r="A38" s="20" t="s">
        <v>14</v>
      </c>
      <c r="B38" s="8" t="str">
        <f t="shared" si="8"/>
        <v/>
      </c>
      <c r="C38" s="3" t="str">
        <f t="shared" si="20"/>
        <v/>
      </c>
      <c r="D38" s="3" t="str">
        <f t="shared" si="9"/>
        <v/>
      </c>
      <c r="E38" s="3" t="str">
        <f t="shared" si="10"/>
        <v/>
      </c>
      <c r="F38" s="3" t="str">
        <f t="shared" si="11"/>
        <v/>
      </c>
      <c r="G38" s="3" t="str">
        <f t="shared" si="12"/>
        <v/>
      </c>
      <c r="H38" s="3" t="str">
        <f t="shared" si="13"/>
        <v/>
      </c>
      <c r="I38" s="3" t="str">
        <f t="shared" si="14"/>
        <v/>
      </c>
      <c r="J38" s="3" t="str">
        <f t="shared" si="15"/>
        <v/>
      </c>
      <c r="K38" s="1" t="str">
        <f t="shared" si="16"/>
        <v/>
      </c>
      <c r="L38" s="2" t="str">
        <f t="shared" si="17"/>
        <v/>
      </c>
      <c r="M38" s="25" t="str">
        <f t="shared" si="18"/>
        <v/>
      </c>
      <c r="N38" s="25" t="str">
        <f t="shared" si="19"/>
        <v/>
      </c>
    </row>
    <row r="39" spans="1:14" x14ac:dyDescent="0.25">
      <c r="A39" s="20" t="s">
        <v>15</v>
      </c>
      <c r="B39" s="8" t="str">
        <f t="shared" si="8"/>
        <v/>
      </c>
      <c r="C39" s="3" t="str">
        <f t="shared" si="20"/>
        <v/>
      </c>
      <c r="D39" s="3" t="str">
        <f t="shared" si="9"/>
        <v/>
      </c>
      <c r="E39" s="3" t="str">
        <f t="shared" si="10"/>
        <v/>
      </c>
      <c r="F39" s="3" t="str">
        <f t="shared" si="11"/>
        <v/>
      </c>
      <c r="G39" s="3" t="str">
        <f t="shared" si="12"/>
        <v/>
      </c>
      <c r="H39" s="3" t="str">
        <f t="shared" si="13"/>
        <v/>
      </c>
      <c r="I39" s="3" t="str">
        <f t="shared" si="14"/>
        <v/>
      </c>
      <c r="J39" s="3" t="str">
        <f t="shared" si="15"/>
        <v/>
      </c>
      <c r="K39" s="3" t="str">
        <f t="shared" si="16"/>
        <v/>
      </c>
      <c r="L39" s="1" t="str">
        <f t="shared" si="17"/>
        <v/>
      </c>
      <c r="M39" s="25" t="str">
        <f t="shared" si="18"/>
        <v/>
      </c>
      <c r="N39" s="25" t="str">
        <f t="shared" si="19"/>
        <v/>
      </c>
    </row>
    <row r="42" spans="1:14" x14ac:dyDescent="0.25">
      <c r="M42" s="28"/>
    </row>
  </sheetData>
  <mergeCells count="1">
    <mergeCell ref="Q1:W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E9" sqref="E9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15.28515625" customWidth="1"/>
    <col min="4" max="4" width="18" bestFit="1" customWidth="1"/>
    <col min="5" max="5" width="19" bestFit="1" customWidth="1"/>
    <col min="6" max="6" width="16.85546875" bestFit="1" customWidth="1"/>
    <col min="7" max="7" width="22.42578125" bestFit="1" customWidth="1"/>
    <col min="8" max="8" width="19" bestFit="1" customWidth="1"/>
    <col min="14" max="15" width="31.42578125" bestFit="1" customWidth="1"/>
    <col min="16" max="16" width="6.5703125" customWidth="1"/>
    <col min="17" max="17" width="7.28515625" customWidth="1"/>
  </cols>
  <sheetData>
    <row r="1" spans="1:23" x14ac:dyDescent="0.25">
      <c r="A1" s="20" t="s">
        <v>5</v>
      </c>
      <c r="B1" s="20" t="s">
        <v>24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15"/>
      <c r="N1" s="15"/>
      <c r="O1" s="15"/>
      <c r="P1" s="15"/>
      <c r="Q1" s="40" t="s">
        <v>18</v>
      </c>
      <c r="R1" s="40"/>
      <c r="S1" s="40"/>
      <c r="T1" s="40"/>
      <c r="U1" s="40"/>
      <c r="V1" s="40"/>
      <c r="W1" s="40"/>
    </row>
    <row r="2" spans="1:23" ht="15" customHeight="1" x14ac:dyDescent="0.25">
      <c r="A2" s="20" t="s">
        <v>5</v>
      </c>
      <c r="B2" s="8" t="s">
        <v>0</v>
      </c>
      <c r="C2" s="8" t="str">
        <f>IF(B3="","",B3)</f>
        <v>0 - 250 pop.</v>
      </c>
      <c r="D2" s="8" t="str">
        <f>IF(B4="","",B4)</f>
        <v>250 - 500 pop.</v>
      </c>
      <c r="E2" s="8" t="str">
        <f>IF(B5="","",B5)</f>
        <v>500 - 750 pop.</v>
      </c>
      <c r="F2" s="8" t="str">
        <f>IF(B6="","",B6)</f>
        <v>750 - 1000 pop.</v>
      </c>
      <c r="G2" s="8" t="str">
        <f>IF(B7="","",B7)</f>
        <v>1000 - 1250 pop.</v>
      </c>
      <c r="H2" s="8" t="str">
        <f>IF(B8="","",B8)</f>
        <v>1250 - 1600 pop.</v>
      </c>
      <c r="I2" s="8" t="str">
        <f>IF(B9="","",B9)</f>
        <v/>
      </c>
      <c r="J2" s="8" t="str">
        <f>IF(B10="","",B10)</f>
        <v/>
      </c>
      <c r="K2" s="8" t="str">
        <f>IF(B11="","",B11)</f>
        <v/>
      </c>
      <c r="L2" s="8" t="str">
        <f>IF(B12="","",B13)</f>
        <v/>
      </c>
      <c r="M2" s="15"/>
      <c r="N2" s="17" t="s">
        <v>16</v>
      </c>
      <c r="O2" s="12">
        <f>COUNTA(B3:B12)</f>
        <v>6</v>
      </c>
      <c r="P2" s="15"/>
      <c r="Q2" s="16" t="s">
        <v>20</v>
      </c>
      <c r="R2" s="17" t="s">
        <v>2</v>
      </c>
    </row>
    <row r="3" spans="1:23" ht="17.25" customHeight="1" x14ac:dyDescent="0.25">
      <c r="A3" s="20" t="s">
        <v>6</v>
      </c>
      <c r="B3" s="8" t="s">
        <v>48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/>
      <c r="J3" s="2"/>
      <c r="K3" s="2"/>
      <c r="L3" s="2"/>
      <c r="M3" s="15"/>
      <c r="N3" s="17" t="s">
        <v>19</v>
      </c>
      <c r="O3" s="13">
        <f>(SUM(N30:N39))/(COUNT(N30:N39))</f>
        <v>6.4068808936184238</v>
      </c>
      <c r="P3" s="15"/>
      <c r="Q3" s="16"/>
      <c r="R3" s="17"/>
      <c r="S3" s="15"/>
      <c r="T3" s="15"/>
      <c r="U3" s="15"/>
      <c r="V3" s="15"/>
    </row>
    <row r="4" spans="1:23" x14ac:dyDescent="0.25">
      <c r="A4" s="20" t="s">
        <v>7</v>
      </c>
      <c r="B4" s="8" t="s">
        <v>49</v>
      </c>
      <c r="C4" s="3">
        <f>IF(D3="","",1/D3)</f>
        <v>0.5</v>
      </c>
      <c r="D4" s="1">
        <f>IF(D3="","",1)</f>
        <v>1</v>
      </c>
      <c r="E4" s="2">
        <v>2</v>
      </c>
      <c r="F4" s="2">
        <v>3</v>
      </c>
      <c r="G4" s="2">
        <v>4</v>
      </c>
      <c r="H4" s="2">
        <v>5</v>
      </c>
      <c r="I4" s="2"/>
      <c r="J4" s="2"/>
      <c r="K4" s="2"/>
      <c r="L4" s="2"/>
      <c r="M4" s="15"/>
      <c r="N4" s="17" t="s">
        <v>4</v>
      </c>
      <c r="O4" s="13">
        <f>(O3-O2)/(O2-1)</f>
        <v>8.1376178723684772E-2</v>
      </c>
      <c r="P4" s="15"/>
      <c r="Q4" s="6">
        <v>1</v>
      </c>
      <c r="R4" s="6">
        <v>0</v>
      </c>
      <c r="S4" s="15"/>
      <c r="T4" s="15"/>
      <c r="U4" s="15"/>
      <c r="V4" s="15"/>
    </row>
    <row r="5" spans="1:23" x14ac:dyDescent="0.25">
      <c r="A5" s="20" t="s">
        <v>8</v>
      </c>
      <c r="B5" s="8" t="s">
        <v>50</v>
      </c>
      <c r="C5" s="3">
        <f>IF(E3="","",1/E3)</f>
        <v>0.33333333333333331</v>
      </c>
      <c r="D5" s="3">
        <f>IF(E4="","",1/E4)</f>
        <v>0.5</v>
      </c>
      <c r="E5" s="1">
        <f>IF(E3="","",1)</f>
        <v>1</v>
      </c>
      <c r="F5" s="2">
        <v>2</v>
      </c>
      <c r="G5" s="2">
        <v>3</v>
      </c>
      <c r="H5" s="2">
        <v>4</v>
      </c>
      <c r="I5" s="2"/>
      <c r="J5" s="2"/>
      <c r="K5" s="2"/>
      <c r="L5" s="2"/>
      <c r="M5" s="15"/>
      <c r="N5" s="17" t="s">
        <v>23</v>
      </c>
      <c r="O5" s="12">
        <f>IF(O2=Q4,R4,IF(O2=Q5,R5,IF(O2=Q6,R6,IF(O2=Q7,R7,IF(O2=Q8,R8,IF(O2=Q9,R9,IF(O2=Q10,R10,IF(O2=Q11,R11,IF(O2=Q12,R12,IF(O2=Q13,R13))))))))))</f>
        <v>1.24</v>
      </c>
      <c r="P5" s="15"/>
      <c r="Q5" s="6">
        <v>2</v>
      </c>
      <c r="R5" s="6">
        <v>0</v>
      </c>
      <c r="S5" s="15"/>
      <c r="T5" s="15"/>
      <c r="U5" s="15"/>
      <c r="V5" s="15"/>
    </row>
    <row r="6" spans="1:23" x14ac:dyDescent="0.25">
      <c r="A6" s="20" t="s">
        <v>9</v>
      </c>
      <c r="B6" s="8" t="s">
        <v>51</v>
      </c>
      <c r="C6" s="3">
        <f>IF(F3="","",1/F3)</f>
        <v>0.25</v>
      </c>
      <c r="D6" s="3">
        <f>IF(F4="","",1/F4)</f>
        <v>0.33333333333333331</v>
      </c>
      <c r="E6" s="3">
        <f>IF(F5="","",1/F5)</f>
        <v>0.5</v>
      </c>
      <c r="F6" s="1">
        <f>IF(F3="","",1)</f>
        <v>1</v>
      </c>
      <c r="G6" s="2">
        <v>2</v>
      </c>
      <c r="H6" s="2">
        <v>3</v>
      </c>
      <c r="I6" s="2"/>
      <c r="J6" s="2"/>
      <c r="K6" s="2"/>
      <c r="L6" s="2"/>
      <c r="M6" s="15"/>
      <c r="N6" s="11" t="s">
        <v>3</v>
      </c>
      <c r="O6" s="14">
        <f>O4/O5</f>
        <v>6.5625950583616754E-2</v>
      </c>
      <c r="Q6" s="6">
        <v>3</v>
      </c>
      <c r="R6" s="6">
        <v>0.57999999999999996</v>
      </c>
      <c r="S6" s="15"/>
      <c r="T6" s="15"/>
      <c r="U6" s="15"/>
      <c r="V6" s="15"/>
    </row>
    <row r="7" spans="1:23" ht="21" x14ac:dyDescent="0.35">
      <c r="A7" s="20" t="s">
        <v>10</v>
      </c>
      <c r="B7" s="8" t="s">
        <v>52</v>
      </c>
      <c r="C7" s="3">
        <f>IF(G6="","",1/G6)</f>
        <v>0.5</v>
      </c>
      <c r="D7" s="3">
        <f>IF(G4="","",1/G4)</f>
        <v>0.25</v>
      </c>
      <c r="E7" s="3">
        <f>IF(G5="","",1/G5)</f>
        <v>0.33333333333333331</v>
      </c>
      <c r="F7" s="3">
        <f>IF(G6="","",1/G6)</f>
        <v>0.5</v>
      </c>
      <c r="G7" s="1">
        <f>IF(G3="","",1)</f>
        <v>1</v>
      </c>
      <c r="H7" s="2">
        <v>2</v>
      </c>
      <c r="I7" s="2"/>
      <c r="J7" s="2"/>
      <c r="K7" s="2"/>
      <c r="L7" s="2"/>
      <c r="M7" s="15"/>
      <c r="N7" s="26" t="s">
        <v>25</v>
      </c>
      <c r="O7" s="27" t="str">
        <f>IF(AND(O6&gt;0,O6&lt;0.1),"OK","Fora do Padrão")</f>
        <v>OK</v>
      </c>
      <c r="P7" s="15"/>
      <c r="Q7" s="6">
        <v>4</v>
      </c>
      <c r="R7" s="7">
        <v>0.9</v>
      </c>
      <c r="S7" s="15"/>
      <c r="T7" s="15"/>
      <c r="U7" s="15"/>
      <c r="V7" s="15"/>
    </row>
    <row r="8" spans="1:23" x14ac:dyDescent="0.25">
      <c r="A8" s="20" t="s">
        <v>11</v>
      </c>
      <c r="B8" s="8" t="s">
        <v>53</v>
      </c>
      <c r="C8" s="3">
        <f>IF(H3="","",1/H3)</f>
        <v>0.16666666666666666</v>
      </c>
      <c r="D8" s="3">
        <f>IF(H4="","",1/H4)</f>
        <v>0.2</v>
      </c>
      <c r="E8" s="3">
        <f>IF(H5="","",1/H5)</f>
        <v>0.25</v>
      </c>
      <c r="F8" s="3">
        <f>IF(H6="","",1/H6)</f>
        <v>0.33333333333333331</v>
      </c>
      <c r="G8" s="3">
        <f>IF(H7="","",1/H7)</f>
        <v>0.5</v>
      </c>
      <c r="H8" s="1">
        <f>IF(H3="","",1)</f>
        <v>1</v>
      </c>
      <c r="I8" s="2"/>
      <c r="J8" s="2"/>
      <c r="K8" s="2"/>
      <c r="L8" s="2"/>
      <c r="M8" s="15"/>
      <c r="N8" s="15"/>
      <c r="O8" s="15"/>
      <c r="P8" s="15"/>
      <c r="Q8" s="6">
        <v>5</v>
      </c>
      <c r="R8" s="6">
        <v>1.1200000000000001</v>
      </c>
      <c r="S8" s="15"/>
      <c r="T8" s="15"/>
      <c r="U8" s="15"/>
      <c r="V8" s="15"/>
    </row>
    <row r="9" spans="1:23" x14ac:dyDescent="0.25">
      <c r="A9" s="20" t="s">
        <v>12</v>
      </c>
      <c r="B9" s="8"/>
      <c r="C9" s="3" t="str">
        <f>IF(I3="","",1/I3)</f>
        <v/>
      </c>
      <c r="D9" s="3" t="str">
        <f>IF(I4="","",1/J4)</f>
        <v/>
      </c>
      <c r="E9" s="3" t="str">
        <f>IF(I5="","",1/I5)</f>
        <v/>
      </c>
      <c r="F9" s="3" t="str">
        <f>IF(I6="","",1/I6)</f>
        <v/>
      </c>
      <c r="G9" s="3" t="str">
        <f>IF(I7="","",1/I7)</f>
        <v/>
      </c>
      <c r="H9" s="3" t="str">
        <f>IF(I8="","",1/I8)</f>
        <v/>
      </c>
      <c r="I9" s="1" t="str">
        <f>IF(I3="","",1)</f>
        <v/>
      </c>
      <c r="J9" s="2"/>
      <c r="K9" s="2"/>
      <c r="L9" s="2"/>
      <c r="M9" s="15"/>
      <c r="N9" s="15"/>
      <c r="O9" s="15"/>
      <c r="P9" s="15"/>
      <c r="Q9" s="6">
        <v>6</v>
      </c>
      <c r="R9" s="6">
        <v>1.24</v>
      </c>
      <c r="S9" s="15"/>
      <c r="T9" s="15"/>
      <c r="U9" s="15"/>
      <c r="V9" s="15"/>
    </row>
    <row r="10" spans="1:23" x14ac:dyDescent="0.25">
      <c r="A10" s="20" t="s">
        <v>13</v>
      </c>
      <c r="B10" s="8"/>
      <c r="C10" s="3" t="str">
        <f>IF(J3="","",1/J3)</f>
        <v/>
      </c>
      <c r="D10" s="3" t="str">
        <f>IF(J4="","",1/J4)</f>
        <v/>
      </c>
      <c r="E10" s="3" t="str">
        <f>IF(J5="","",1/J5)</f>
        <v/>
      </c>
      <c r="F10" s="3" t="str">
        <f>IF(J6="","",1/J6)</f>
        <v/>
      </c>
      <c r="G10" s="3" t="str">
        <f>IF(J7="","",1/J7)</f>
        <v/>
      </c>
      <c r="H10" s="3" t="str">
        <f>IF(J8="","",1/J8)</f>
        <v/>
      </c>
      <c r="I10" s="3" t="str">
        <f>IF(J9="","",1/J9)</f>
        <v/>
      </c>
      <c r="J10" s="1" t="str">
        <f>IF(J3="","",1)</f>
        <v/>
      </c>
      <c r="K10" s="2"/>
      <c r="L10" s="2"/>
      <c r="M10" s="15"/>
      <c r="N10" s="15"/>
      <c r="O10" s="15"/>
      <c r="P10" s="15"/>
      <c r="Q10" s="6">
        <v>7</v>
      </c>
      <c r="R10" s="6">
        <v>1.32</v>
      </c>
      <c r="S10" s="15"/>
      <c r="T10" s="15"/>
      <c r="U10" s="15"/>
      <c r="V10" s="15"/>
    </row>
    <row r="11" spans="1:23" x14ac:dyDescent="0.25">
      <c r="A11" s="20" t="s">
        <v>14</v>
      </c>
      <c r="B11" s="8"/>
      <c r="C11" s="3" t="str">
        <f>IF(K3="","",1/K3)</f>
        <v/>
      </c>
      <c r="D11" s="3" t="str">
        <f>IF(K4="","",1/K4)</f>
        <v/>
      </c>
      <c r="E11" s="3" t="str">
        <f>IF(K5="","",1/K5)</f>
        <v/>
      </c>
      <c r="F11" s="3" t="str">
        <f>IF(K6="","",1/K6)</f>
        <v/>
      </c>
      <c r="G11" s="3" t="str">
        <f>IF(K7="","",1/K7)</f>
        <v/>
      </c>
      <c r="H11" s="3" t="str">
        <f>IF(K8="","",1/K8)</f>
        <v/>
      </c>
      <c r="I11" s="3" t="str">
        <f>IF(J9="","",1/J9)</f>
        <v/>
      </c>
      <c r="J11" s="3" t="str">
        <f>IF(K10="","",1/K10)</f>
        <v/>
      </c>
      <c r="K11" s="1" t="str">
        <f>IF(K3="","",1)</f>
        <v/>
      </c>
      <c r="L11" s="2"/>
      <c r="M11" s="15"/>
      <c r="N11" s="15"/>
      <c r="O11" s="15"/>
      <c r="P11" s="15"/>
      <c r="Q11" s="6">
        <v>8</v>
      </c>
      <c r="R11" s="6">
        <v>1.41</v>
      </c>
      <c r="S11" s="15"/>
      <c r="T11" s="15"/>
      <c r="U11" s="15"/>
      <c r="V11" s="15"/>
    </row>
    <row r="12" spans="1:23" x14ac:dyDescent="0.25">
      <c r="A12" s="20" t="s">
        <v>15</v>
      </c>
      <c r="B12" s="8"/>
      <c r="C12" s="3" t="str">
        <f>IF(L3="","",1/L3)</f>
        <v/>
      </c>
      <c r="D12" s="3" t="str">
        <f>IF(L4="","",1/L4)</f>
        <v/>
      </c>
      <c r="E12" s="3" t="str">
        <f>IF(L5="","",1/L5)</f>
        <v/>
      </c>
      <c r="F12" s="3" t="str">
        <f>IF(L6="","",1/L6)</f>
        <v/>
      </c>
      <c r="G12" s="3" t="str">
        <f>IF(L7="","",1/L7)</f>
        <v/>
      </c>
      <c r="H12" s="3" t="str">
        <f>IF(L8="","",1/L8)</f>
        <v/>
      </c>
      <c r="I12" s="3" t="str">
        <f>IF(J9="","",1/J9)</f>
        <v/>
      </c>
      <c r="J12" s="3" t="str">
        <f>IF(L10="","",1/L10)</f>
        <v/>
      </c>
      <c r="K12" s="3" t="str">
        <f>IF(L11="","",1/L11)</f>
        <v/>
      </c>
      <c r="L12" s="1" t="str">
        <f>IF(L3="","",1)</f>
        <v/>
      </c>
      <c r="M12" s="15"/>
      <c r="N12" s="15"/>
      <c r="O12" s="15"/>
      <c r="P12" s="15"/>
      <c r="Q12" s="6">
        <v>9</v>
      </c>
      <c r="R12" s="6">
        <v>1.45</v>
      </c>
      <c r="S12" s="15"/>
      <c r="T12" s="15"/>
      <c r="U12" s="15"/>
      <c r="V12" s="15"/>
    </row>
    <row r="13" spans="1:23" x14ac:dyDescent="0.25">
      <c r="A13" s="22"/>
      <c r="B13" s="9" t="s">
        <v>1</v>
      </c>
      <c r="C13" s="1">
        <f>IF(C3="","",SUM(C3:C12))</f>
        <v>2.7499999999999996</v>
      </c>
      <c r="D13" s="1">
        <f t="shared" ref="D13:L13" si="0">IF(D3="","",SUM(D3:D12))</f>
        <v>4.2833333333333341</v>
      </c>
      <c r="E13" s="1">
        <f t="shared" si="0"/>
        <v>7.083333333333333</v>
      </c>
      <c r="F13" s="1">
        <f t="shared" si="0"/>
        <v>10.833333333333334</v>
      </c>
      <c r="G13" s="1">
        <f t="shared" si="0"/>
        <v>15.5</v>
      </c>
      <c r="H13" s="1">
        <f t="shared" si="0"/>
        <v>21</v>
      </c>
      <c r="I13" s="1" t="str">
        <f t="shared" si="0"/>
        <v/>
      </c>
      <c r="J13" s="1" t="str">
        <f t="shared" si="0"/>
        <v/>
      </c>
      <c r="K13" s="1" t="str">
        <f t="shared" si="0"/>
        <v/>
      </c>
      <c r="L13" s="1" t="str">
        <f t="shared" si="0"/>
        <v/>
      </c>
      <c r="M13" s="15"/>
      <c r="N13" s="15"/>
      <c r="O13" s="15"/>
      <c r="P13" s="15"/>
      <c r="Q13" s="6">
        <v>10</v>
      </c>
      <c r="R13" s="6">
        <v>1.49</v>
      </c>
      <c r="S13" s="15"/>
      <c r="T13" s="15"/>
      <c r="U13" s="15"/>
      <c r="V13" s="15"/>
    </row>
    <row r="14" spans="1:2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25">
      <c r="A15" s="20" t="s">
        <v>5</v>
      </c>
      <c r="B15" s="20" t="s">
        <v>24</v>
      </c>
      <c r="C15" s="20" t="s">
        <v>6</v>
      </c>
      <c r="D15" s="20" t="s">
        <v>7</v>
      </c>
      <c r="E15" s="20" t="s">
        <v>8</v>
      </c>
      <c r="F15" s="20" t="s">
        <v>9</v>
      </c>
      <c r="G15" s="20" t="s">
        <v>10</v>
      </c>
      <c r="H15" s="20" t="s">
        <v>11</v>
      </c>
      <c r="I15" s="20" t="s">
        <v>12</v>
      </c>
      <c r="J15" s="20" t="s">
        <v>13</v>
      </c>
      <c r="K15" s="20" t="s">
        <v>14</v>
      </c>
      <c r="L15" s="20" t="s">
        <v>15</v>
      </c>
      <c r="M15" s="21" t="s">
        <v>17</v>
      </c>
      <c r="N15" s="23" t="s">
        <v>22</v>
      </c>
      <c r="O15" s="24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A16" s="20" t="s">
        <v>5</v>
      </c>
      <c r="B16" s="8" t="s">
        <v>0</v>
      </c>
      <c r="C16" s="8" t="str">
        <f>IF(C2="","",C2)</f>
        <v>0 - 250 pop.</v>
      </c>
      <c r="D16" s="8" t="str">
        <f t="shared" ref="D16:L16" si="1">IF(D2="","",D2)</f>
        <v>250 - 500 pop.</v>
      </c>
      <c r="E16" s="8" t="str">
        <f t="shared" si="1"/>
        <v>500 - 750 pop.</v>
      </c>
      <c r="F16" s="8" t="str">
        <f t="shared" si="1"/>
        <v>750 - 1000 pop.</v>
      </c>
      <c r="G16" s="8" t="str">
        <f t="shared" si="1"/>
        <v>1000 - 1250 pop.</v>
      </c>
      <c r="H16" s="8" t="str">
        <f t="shared" si="1"/>
        <v>1250 - 1600 pop.</v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9" t="s">
        <v>1</v>
      </c>
      <c r="N16" s="10" t="s">
        <v>28</v>
      </c>
      <c r="O16" s="18"/>
      <c r="P16" s="15"/>
      <c r="Q16" s="15"/>
      <c r="R16" s="5"/>
      <c r="S16" s="5"/>
      <c r="T16" s="15"/>
      <c r="U16" s="15"/>
      <c r="V16" s="15"/>
      <c r="W16" s="15"/>
    </row>
    <row r="17" spans="1:23" x14ac:dyDescent="0.25">
      <c r="A17" s="20" t="s">
        <v>6</v>
      </c>
      <c r="B17" s="8" t="str">
        <f>IF(B3="","",B3)</f>
        <v>0 - 250 pop.</v>
      </c>
      <c r="C17" s="1">
        <f>IF(C3="","",C3/C$13)</f>
        <v>0.3636363636363637</v>
      </c>
      <c r="D17" s="2">
        <f t="shared" ref="D17:L26" si="2">IF(D3="","",D3/D$13)</f>
        <v>0.4669260700389104</v>
      </c>
      <c r="E17" s="2">
        <f t="shared" si="2"/>
        <v>0.42352941176470588</v>
      </c>
      <c r="F17" s="2">
        <f t="shared" si="2"/>
        <v>0.3692307692307692</v>
      </c>
      <c r="G17" s="2">
        <f t="shared" si="2"/>
        <v>0.32258064516129031</v>
      </c>
      <c r="H17" s="2">
        <f t="shared" si="2"/>
        <v>0.2857142857142857</v>
      </c>
      <c r="I17" s="2" t="str">
        <f t="shared" si="2"/>
        <v/>
      </c>
      <c r="J17" s="2" t="str">
        <f t="shared" si="2"/>
        <v/>
      </c>
      <c r="K17" s="2" t="str">
        <f t="shared" si="2"/>
        <v/>
      </c>
      <c r="L17" s="2" t="str">
        <f t="shared" si="2"/>
        <v/>
      </c>
      <c r="M17" s="25">
        <f>IF(C17="","",SUM(C17:L17))</f>
        <v>2.2316175455463254</v>
      </c>
      <c r="N17" s="25">
        <f t="shared" ref="N17:N26" si="3">IF(M17="","",M17/O$2)</f>
        <v>0.37193625759105425</v>
      </c>
      <c r="O17" s="19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A18" s="20" t="s">
        <v>7</v>
      </c>
      <c r="B18" s="8" t="str">
        <f t="shared" ref="B18:B26" si="4">IF(B4="","",B4)</f>
        <v>250 - 500 pop.</v>
      </c>
      <c r="C18" s="3">
        <f>IF(C4="","",C4/C$13)</f>
        <v>0.18181818181818185</v>
      </c>
      <c r="D18" s="1">
        <f t="shared" si="2"/>
        <v>0.2334630350194552</v>
      </c>
      <c r="E18" s="2">
        <f t="shared" si="2"/>
        <v>0.28235294117647058</v>
      </c>
      <c r="F18" s="2">
        <f t="shared" si="2"/>
        <v>0.27692307692307688</v>
      </c>
      <c r="G18" s="2">
        <f t="shared" si="2"/>
        <v>0.25806451612903225</v>
      </c>
      <c r="H18" s="2">
        <f t="shared" si="2"/>
        <v>0.23809523809523808</v>
      </c>
      <c r="I18" s="2" t="str">
        <f t="shared" si="2"/>
        <v/>
      </c>
      <c r="J18" s="2" t="str">
        <f t="shared" si="2"/>
        <v/>
      </c>
      <c r="K18" s="2" t="str">
        <f t="shared" si="2"/>
        <v/>
      </c>
      <c r="L18" s="2" t="str">
        <f t="shared" si="2"/>
        <v/>
      </c>
      <c r="M18" s="25">
        <f t="shared" ref="M18:M26" si="5">IF(C18="","",SUM(C18:L18))</f>
        <v>1.4707169891614549</v>
      </c>
      <c r="N18" s="25">
        <f t="shared" si="3"/>
        <v>0.24511949819357581</v>
      </c>
      <c r="O18" s="19"/>
      <c r="P18" s="15"/>
      <c r="Q18" s="15"/>
      <c r="R18" s="15"/>
      <c r="S18" s="15"/>
      <c r="T18" s="15"/>
      <c r="U18" s="15"/>
      <c r="V18" s="15"/>
      <c r="W18" s="15"/>
    </row>
    <row r="19" spans="1:23" x14ac:dyDescent="0.25">
      <c r="A19" s="20" t="s">
        <v>8</v>
      </c>
      <c r="B19" s="8" t="str">
        <f>IF(B5="","",B5)</f>
        <v>500 - 750 pop.</v>
      </c>
      <c r="C19" s="3">
        <f t="shared" ref="C19:C26" si="6">IF(C5="","",C5/C$13)</f>
        <v>0.12121212121212123</v>
      </c>
      <c r="D19" s="3">
        <f t="shared" si="2"/>
        <v>0.1167315175097276</v>
      </c>
      <c r="E19" s="1">
        <f t="shared" si="2"/>
        <v>0.14117647058823529</v>
      </c>
      <c r="F19" s="2">
        <f t="shared" si="2"/>
        <v>0.1846153846153846</v>
      </c>
      <c r="G19" s="2">
        <f t="shared" si="2"/>
        <v>0.19354838709677419</v>
      </c>
      <c r="H19" s="2">
        <f t="shared" si="2"/>
        <v>0.19047619047619047</v>
      </c>
      <c r="I19" s="2" t="str">
        <f t="shared" si="2"/>
        <v/>
      </c>
      <c r="J19" s="2" t="str">
        <f t="shared" si="2"/>
        <v/>
      </c>
      <c r="K19" s="2" t="str">
        <f t="shared" si="2"/>
        <v/>
      </c>
      <c r="L19" s="2" t="str">
        <f t="shared" si="2"/>
        <v/>
      </c>
      <c r="M19" s="25">
        <f t="shared" si="5"/>
        <v>0.94776007149843333</v>
      </c>
      <c r="N19" s="25">
        <f t="shared" si="3"/>
        <v>0.15796001191640555</v>
      </c>
      <c r="O19" s="19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A20" s="20" t="s">
        <v>9</v>
      </c>
      <c r="B20" s="8" t="str">
        <f t="shared" si="4"/>
        <v>750 - 1000 pop.</v>
      </c>
      <c r="C20" s="3">
        <f t="shared" si="6"/>
        <v>9.0909090909090925E-2</v>
      </c>
      <c r="D20" s="3">
        <f t="shared" si="2"/>
        <v>7.7821011673151738E-2</v>
      </c>
      <c r="E20" s="3">
        <f t="shared" si="2"/>
        <v>7.0588235294117646E-2</v>
      </c>
      <c r="F20" s="1">
        <f t="shared" si="2"/>
        <v>9.2307692307692299E-2</v>
      </c>
      <c r="G20" s="2">
        <f t="shared" si="2"/>
        <v>0.12903225806451613</v>
      </c>
      <c r="H20" s="2">
        <f t="shared" si="2"/>
        <v>0.14285714285714285</v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5">
        <f t="shared" si="5"/>
        <v>0.6035154311057116</v>
      </c>
      <c r="N20" s="25">
        <f t="shared" si="3"/>
        <v>0.10058590518428527</v>
      </c>
      <c r="O20" s="19"/>
      <c r="P20" s="15"/>
      <c r="Q20" s="15"/>
      <c r="R20" s="15"/>
      <c r="S20" s="15"/>
      <c r="T20" s="15"/>
      <c r="U20" s="15"/>
      <c r="V20" s="15"/>
      <c r="W20" s="15"/>
    </row>
    <row r="21" spans="1:23" x14ac:dyDescent="0.25">
      <c r="A21" s="20" t="s">
        <v>10</v>
      </c>
      <c r="B21" s="8" t="str">
        <f t="shared" si="4"/>
        <v>1000 - 1250 pop.</v>
      </c>
      <c r="C21" s="3">
        <f t="shared" si="6"/>
        <v>0.18181818181818185</v>
      </c>
      <c r="D21" s="3">
        <f t="shared" si="2"/>
        <v>5.83657587548638E-2</v>
      </c>
      <c r="E21" s="3">
        <f t="shared" si="2"/>
        <v>4.7058823529411764E-2</v>
      </c>
      <c r="F21" s="3">
        <f t="shared" si="2"/>
        <v>4.6153846153846149E-2</v>
      </c>
      <c r="G21" s="1">
        <f t="shared" si="2"/>
        <v>6.4516129032258063E-2</v>
      </c>
      <c r="H21" s="2">
        <f t="shared" si="2"/>
        <v>9.5238095238095233E-2</v>
      </c>
      <c r="I21" s="2" t="str">
        <f t="shared" si="2"/>
        <v/>
      </c>
      <c r="J21" s="2" t="str">
        <f t="shared" si="2"/>
        <v/>
      </c>
      <c r="K21" s="2" t="str">
        <f t="shared" si="2"/>
        <v/>
      </c>
      <c r="L21" s="2" t="str">
        <f t="shared" si="2"/>
        <v/>
      </c>
      <c r="M21" s="25">
        <f t="shared" si="5"/>
        <v>0.49315083452665687</v>
      </c>
      <c r="N21" s="25">
        <f t="shared" si="3"/>
        <v>8.2191805754442807E-2</v>
      </c>
      <c r="O21" s="19"/>
      <c r="P21" s="15"/>
      <c r="Q21" s="15"/>
      <c r="R21" s="15"/>
      <c r="S21" s="15"/>
      <c r="T21" s="15"/>
      <c r="U21" s="15"/>
      <c r="V21" s="15"/>
      <c r="W21" s="15"/>
    </row>
    <row r="22" spans="1:23" x14ac:dyDescent="0.25">
      <c r="A22" s="20" t="s">
        <v>11</v>
      </c>
      <c r="B22" s="8" t="str">
        <f t="shared" si="4"/>
        <v>1250 - 1600 pop.</v>
      </c>
      <c r="C22" s="3">
        <f t="shared" si="6"/>
        <v>6.0606060606060615E-2</v>
      </c>
      <c r="D22" s="3">
        <f t="shared" si="2"/>
        <v>4.6692607003891044E-2</v>
      </c>
      <c r="E22" s="3">
        <f t="shared" si="2"/>
        <v>3.5294117647058823E-2</v>
      </c>
      <c r="F22" s="3">
        <f t="shared" si="2"/>
        <v>3.0769230769230767E-2</v>
      </c>
      <c r="G22" s="3">
        <f t="shared" si="2"/>
        <v>3.2258064516129031E-2</v>
      </c>
      <c r="H22" s="1">
        <f t="shared" si="2"/>
        <v>4.7619047619047616E-2</v>
      </c>
      <c r="I22" s="2" t="str">
        <f t="shared" si="2"/>
        <v/>
      </c>
      <c r="J22" s="2" t="str">
        <f t="shared" si="2"/>
        <v/>
      </c>
      <c r="K22" s="2" t="str">
        <f t="shared" si="2"/>
        <v/>
      </c>
      <c r="L22" s="2" t="str">
        <f t="shared" si="2"/>
        <v/>
      </c>
      <c r="M22" s="25">
        <f t="shared" si="5"/>
        <v>0.25323912816141791</v>
      </c>
      <c r="N22" s="25">
        <f t="shared" si="3"/>
        <v>4.2206521360236317E-2</v>
      </c>
      <c r="O22" s="19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20" t="s">
        <v>12</v>
      </c>
      <c r="B23" s="8" t="str">
        <f t="shared" si="4"/>
        <v/>
      </c>
      <c r="C23" s="3" t="str">
        <f t="shared" si="6"/>
        <v/>
      </c>
      <c r="D23" s="3" t="str">
        <f t="shared" si="2"/>
        <v/>
      </c>
      <c r="E23" s="3" t="str">
        <f t="shared" si="2"/>
        <v/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1" t="str">
        <f t="shared" si="2"/>
        <v/>
      </c>
      <c r="J23" s="2" t="str">
        <f t="shared" si="2"/>
        <v/>
      </c>
      <c r="K23" s="2" t="str">
        <f t="shared" si="2"/>
        <v/>
      </c>
      <c r="L23" s="2" t="str">
        <f t="shared" si="2"/>
        <v/>
      </c>
      <c r="M23" s="25" t="str">
        <f t="shared" si="5"/>
        <v/>
      </c>
      <c r="N23" s="25" t="str">
        <f t="shared" si="3"/>
        <v/>
      </c>
      <c r="O23" s="19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20" t="s">
        <v>13</v>
      </c>
      <c r="B24" s="8" t="str">
        <f t="shared" si="4"/>
        <v/>
      </c>
      <c r="C24" s="3" t="str">
        <f t="shared" si="6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1" t="str">
        <f t="shared" si="2"/>
        <v/>
      </c>
      <c r="K24" s="2" t="str">
        <f t="shared" si="2"/>
        <v/>
      </c>
      <c r="L24" s="2" t="str">
        <f t="shared" si="2"/>
        <v/>
      </c>
      <c r="M24" s="25" t="str">
        <f t="shared" si="5"/>
        <v/>
      </c>
      <c r="N24" s="25" t="str">
        <f t="shared" si="3"/>
        <v/>
      </c>
      <c r="O24" s="19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A25" s="20" t="s">
        <v>14</v>
      </c>
      <c r="B25" s="8" t="str">
        <f t="shared" si="4"/>
        <v/>
      </c>
      <c r="C25" s="3" t="str">
        <f t="shared" si="6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1" t="str">
        <f t="shared" si="2"/>
        <v/>
      </c>
      <c r="L25" s="2" t="str">
        <f t="shared" si="2"/>
        <v/>
      </c>
      <c r="M25" s="25" t="str">
        <f t="shared" si="5"/>
        <v/>
      </c>
      <c r="N25" s="25" t="str">
        <f t="shared" si="3"/>
        <v/>
      </c>
      <c r="O25" s="19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20" t="s">
        <v>15</v>
      </c>
      <c r="B26" s="8" t="str">
        <f t="shared" si="4"/>
        <v/>
      </c>
      <c r="C26" s="3" t="str">
        <f t="shared" si="6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1" t="str">
        <f t="shared" si="2"/>
        <v/>
      </c>
      <c r="M26" s="25" t="str">
        <f t="shared" si="5"/>
        <v/>
      </c>
      <c r="N26" s="25" t="str">
        <f t="shared" si="3"/>
        <v/>
      </c>
      <c r="O26" s="19"/>
      <c r="P26" s="15"/>
      <c r="Q26" s="15"/>
      <c r="R26" s="15"/>
      <c r="S26" s="15"/>
      <c r="T26" s="15"/>
      <c r="U26" s="15"/>
      <c r="V26" s="15"/>
      <c r="W26" s="15"/>
    </row>
    <row r="28" spans="1:23" x14ac:dyDescent="0.25">
      <c r="A28" s="20" t="s">
        <v>5</v>
      </c>
      <c r="B28" s="20" t="s">
        <v>5</v>
      </c>
      <c r="C28" s="20" t="s">
        <v>6</v>
      </c>
      <c r="D28" s="20" t="s">
        <v>7</v>
      </c>
      <c r="E28" s="20" t="s">
        <v>8</v>
      </c>
      <c r="F28" s="20" t="s">
        <v>9</v>
      </c>
      <c r="G28" s="20" t="s">
        <v>10</v>
      </c>
      <c r="H28" s="20" t="s">
        <v>11</v>
      </c>
      <c r="I28" s="20" t="s">
        <v>12</v>
      </c>
      <c r="J28" s="20" t="s">
        <v>13</v>
      </c>
      <c r="K28" s="20" t="s">
        <v>14</v>
      </c>
      <c r="L28" s="20" t="s">
        <v>15</v>
      </c>
      <c r="M28" s="21" t="s">
        <v>17</v>
      </c>
      <c r="N28" s="21" t="s">
        <v>22</v>
      </c>
    </row>
    <row r="29" spans="1:23" x14ac:dyDescent="0.25">
      <c r="A29" s="20" t="s">
        <v>5</v>
      </c>
      <c r="B29" s="8" t="s">
        <v>0</v>
      </c>
      <c r="C29" s="8" t="str">
        <f>IF(C2="","",C2)</f>
        <v>0 - 250 pop.</v>
      </c>
      <c r="D29" s="8" t="str">
        <f t="shared" ref="D29:L29" si="7">IF(D2="","",D2)</f>
        <v>250 - 500 pop.</v>
      </c>
      <c r="E29" s="8" t="str">
        <f t="shared" si="7"/>
        <v>500 - 750 pop.</v>
      </c>
      <c r="F29" s="8" t="str">
        <f t="shared" si="7"/>
        <v>750 - 1000 pop.</v>
      </c>
      <c r="G29" s="8" t="str">
        <f t="shared" si="7"/>
        <v>1000 - 1250 pop.</v>
      </c>
      <c r="H29" s="8" t="str">
        <f t="shared" si="7"/>
        <v>1250 - 1600 pop.</v>
      </c>
      <c r="I29" s="8" t="str">
        <f t="shared" si="7"/>
        <v/>
      </c>
      <c r="J29" s="8" t="str">
        <f t="shared" si="7"/>
        <v/>
      </c>
      <c r="K29" s="8" t="str">
        <f t="shared" si="7"/>
        <v/>
      </c>
      <c r="L29" s="8" t="str">
        <f t="shared" si="7"/>
        <v/>
      </c>
      <c r="M29" s="9" t="s">
        <v>1</v>
      </c>
      <c r="N29" s="9" t="s">
        <v>21</v>
      </c>
    </row>
    <row r="30" spans="1:23" x14ac:dyDescent="0.25">
      <c r="A30" s="20" t="s">
        <v>6</v>
      </c>
      <c r="B30" s="8" t="str">
        <f>IF(B3="","",B3)</f>
        <v>0 - 250 pop.</v>
      </c>
      <c r="C30" s="1">
        <f>IF(C3="","",C3*$N$17)</f>
        <v>0.37193625759105425</v>
      </c>
      <c r="D30" s="2">
        <f>IF(D3="","",D3*$N$18)</f>
        <v>0.49023899638715163</v>
      </c>
      <c r="E30" s="2">
        <f>IF(E3="","",E3*$N$19)</f>
        <v>0.47388003574921667</v>
      </c>
      <c r="F30" s="2">
        <f>IF(F3="","",F3*$N$20)</f>
        <v>0.40234362073714108</v>
      </c>
      <c r="G30" s="2">
        <f>IF(G3="","",G3*$N$21)</f>
        <v>0.41095902877221402</v>
      </c>
      <c r="H30" s="2">
        <f>IF(H3="","",H3*$N$22)</f>
        <v>0.25323912816141791</v>
      </c>
      <c r="I30" s="2" t="str">
        <f>IF(I3="","",I3*$N$23)</f>
        <v/>
      </c>
      <c r="J30" s="2" t="str">
        <f>IF(J3="","",J3*$N$24)</f>
        <v/>
      </c>
      <c r="K30" s="2" t="str">
        <f>IF(K3="","",K3*$N$25)</f>
        <v/>
      </c>
      <c r="L30" s="2" t="str">
        <f>IF(L3="","",L3*$N$26)</f>
        <v/>
      </c>
      <c r="M30" s="25">
        <f>IF(C30="","",SUM(C30:L30))</f>
        <v>2.4025970673981956</v>
      </c>
      <c r="N30" s="25">
        <f>IF(M30="","",M30/N17)</f>
        <v>6.4597011406181943</v>
      </c>
    </row>
    <row r="31" spans="1:23" x14ac:dyDescent="0.25">
      <c r="A31" s="20" t="s">
        <v>7</v>
      </c>
      <c r="B31" s="8" t="str">
        <f t="shared" ref="B31:B39" si="8">IF(B4="","",B4)</f>
        <v>250 - 500 pop.</v>
      </c>
      <c r="C31" s="3">
        <f>IF(C4="","",C4*$N$17)</f>
        <v>0.18596812879552713</v>
      </c>
      <c r="D31" s="1">
        <f t="shared" ref="D31:D39" si="9">IF(D4="","",D4*$N$18)</f>
        <v>0.24511949819357581</v>
      </c>
      <c r="E31" s="2">
        <f t="shared" ref="E31:E39" si="10">IF(E4="","",E4*$N$19)</f>
        <v>0.31592002383281109</v>
      </c>
      <c r="F31" s="2">
        <f t="shared" ref="F31:F39" si="11">IF(F4="","",F4*$N$20)</f>
        <v>0.3017577155528558</v>
      </c>
      <c r="G31" s="2">
        <f t="shared" ref="G31:G39" si="12">IF(G4="","",G4*$N$21)</f>
        <v>0.32876722301777123</v>
      </c>
      <c r="H31" s="2">
        <f t="shared" ref="H31:H39" si="13">IF(H4="","",H4*$N$22)</f>
        <v>0.21103260680118158</v>
      </c>
      <c r="I31" s="2" t="str">
        <f t="shared" ref="I31:I39" si="14">IF(I4="","",I4*$N$23)</f>
        <v/>
      </c>
      <c r="J31" s="2" t="str">
        <f t="shared" ref="J31:J39" si="15">IF(J4="","",J4*$N$24)</f>
        <v/>
      </c>
      <c r="K31" s="2" t="str">
        <f t="shared" ref="K31:K39" si="16">IF(K4="","",K4*$N$25)</f>
        <v/>
      </c>
      <c r="L31" s="2" t="str">
        <f t="shared" ref="L31:L39" si="17">IF(L4="","",L4*$N$26)</f>
        <v/>
      </c>
      <c r="M31" s="25">
        <f t="shared" ref="M31:M39" si="18">IF(C31="","",SUM(C31:L31))</f>
        <v>1.5885651961937228</v>
      </c>
      <c r="N31" s="25">
        <f t="shared" ref="N31:N39" si="19">IF(M31="","",M31/N18)</f>
        <v>6.4807785912616422</v>
      </c>
    </row>
    <row r="32" spans="1:23" x14ac:dyDescent="0.25">
      <c r="A32" s="20" t="s">
        <v>8</v>
      </c>
      <c r="B32" s="8" t="str">
        <f t="shared" si="8"/>
        <v>500 - 750 pop.</v>
      </c>
      <c r="C32" s="3">
        <f t="shared" ref="C32:C39" si="20">IF(C5="","",C5*$N$17)</f>
        <v>0.12397875253035141</v>
      </c>
      <c r="D32" s="3">
        <f t="shared" si="9"/>
        <v>0.12255974909678791</v>
      </c>
      <c r="E32" s="1">
        <f t="shared" si="10"/>
        <v>0.15796001191640555</v>
      </c>
      <c r="F32" s="2">
        <f t="shared" si="11"/>
        <v>0.20117181036857054</v>
      </c>
      <c r="G32" s="2">
        <f t="shared" si="12"/>
        <v>0.24657541726332843</v>
      </c>
      <c r="H32" s="2">
        <f t="shared" si="13"/>
        <v>0.16882608544094527</v>
      </c>
      <c r="I32" s="2" t="str">
        <f t="shared" si="14"/>
        <v/>
      </c>
      <c r="J32" s="2" t="str">
        <f t="shared" si="15"/>
        <v/>
      </c>
      <c r="K32" s="2" t="str">
        <f t="shared" si="16"/>
        <v/>
      </c>
      <c r="L32" s="2" t="str">
        <f t="shared" si="17"/>
        <v/>
      </c>
      <c r="M32" s="25">
        <f t="shared" si="18"/>
        <v>1.0210718266163892</v>
      </c>
      <c r="N32" s="25">
        <f t="shared" si="19"/>
        <v>6.4641159128093344</v>
      </c>
    </row>
    <row r="33" spans="1:14" x14ac:dyDescent="0.25">
      <c r="A33" s="20" t="s">
        <v>9</v>
      </c>
      <c r="B33" s="8" t="str">
        <f t="shared" si="8"/>
        <v>750 - 1000 pop.</v>
      </c>
      <c r="C33" s="3">
        <f t="shared" si="20"/>
        <v>9.2984064397763563E-2</v>
      </c>
      <c r="D33" s="3">
        <f t="shared" si="9"/>
        <v>8.1706499397858595E-2</v>
      </c>
      <c r="E33" s="3">
        <f t="shared" si="10"/>
        <v>7.8980005958202773E-2</v>
      </c>
      <c r="F33" s="1">
        <f t="shared" si="11"/>
        <v>0.10058590518428527</v>
      </c>
      <c r="G33" s="2">
        <f t="shared" si="12"/>
        <v>0.16438361150888561</v>
      </c>
      <c r="H33" s="2">
        <f t="shared" si="13"/>
        <v>0.12661956408070896</v>
      </c>
      <c r="I33" s="2" t="str">
        <f t="shared" si="14"/>
        <v/>
      </c>
      <c r="J33" s="2" t="str">
        <f t="shared" si="15"/>
        <v/>
      </c>
      <c r="K33" s="2" t="str">
        <f t="shared" si="16"/>
        <v/>
      </c>
      <c r="L33" s="2" t="str">
        <f t="shared" si="17"/>
        <v/>
      </c>
      <c r="M33" s="25">
        <f t="shared" si="18"/>
        <v>0.64525965052770473</v>
      </c>
      <c r="N33" s="25">
        <f t="shared" si="19"/>
        <v>6.4150106254500843</v>
      </c>
    </row>
    <row r="34" spans="1:14" x14ac:dyDescent="0.25">
      <c r="A34" s="20" t="s">
        <v>10</v>
      </c>
      <c r="B34" s="8" t="str">
        <f t="shared" si="8"/>
        <v>1000 - 1250 pop.</v>
      </c>
      <c r="C34" s="3">
        <f t="shared" si="20"/>
        <v>0.18596812879552713</v>
      </c>
      <c r="D34" s="3">
        <f t="shared" si="9"/>
        <v>6.1279874548393953E-2</v>
      </c>
      <c r="E34" s="3">
        <f t="shared" si="10"/>
        <v>5.2653337305468513E-2</v>
      </c>
      <c r="F34" s="3">
        <f t="shared" si="11"/>
        <v>5.0292952592142635E-2</v>
      </c>
      <c r="G34" s="1">
        <f t="shared" si="12"/>
        <v>8.2191805754442807E-2</v>
      </c>
      <c r="H34" s="2">
        <f t="shared" si="13"/>
        <v>8.4413042720472634E-2</v>
      </c>
      <c r="I34" s="2" t="str">
        <f t="shared" si="14"/>
        <v/>
      </c>
      <c r="J34" s="2" t="str">
        <f t="shared" si="15"/>
        <v/>
      </c>
      <c r="K34" s="2" t="str">
        <f t="shared" si="16"/>
        <v/>
      </c>
      <c r="L34" s="2" t="str">
        <f t="shared" si="17"/>
        <v/>
      </c>
      <c r="M34" s="25">
        <f t="shared" si="18"/>
        <v>0.5167991417164477</v>
      </c>
      <c r="N34" s="25">
        <f t="shared" si="19"/>
        <v>6.2877209835301926</v>
      </c>
    </row>
    <row r="35" spans="1:14" x14ac:dyDescent="0.25">
      <c r="A35" s="20" t="s">
        <v>11</v>
      </c>
      <c r="B35" s="8" t="str">
        <f t="shared" si="8"/>
        <v>1250 - 1600 pop.</v>
      </c>
      <c r="C35" s="3">
        <f t="shared" si="20"/>
        <v>6.1989376265175707E-2</v>
      </c>
      <c r="D35" s="3">
        <f t="shared" si="9"/>
        <v>4.9023899638715167E-2</v>
      </c>
      <c r="E35" s="3">
        <f t="shared" si="10"/>
        <v>3.9490002979101387E-2</v>
      </c>
      <c r="F35" s="3">
        <f t="shared" si="11"/>
        <v>3.3528635061428419E-2</v>
      </c>
      <c r="G35" s="3">
        <f t="shared" si="12"/>
        <v>4.1095902877221403E-2</v>
      </c>
      <c r="H35" s="1">
        <f t="shared" si="13"/>
        <v>4.2206521360236317E-2</v>
      </c>
      <c r="I35" s="2" t="str">
        <f t="shared" si="14"/>
        <v/>
      </c>
      <c r="J35" s="2" t="str">
        <f t="shared" si="15"/>
        <v/>
      </c>
      <c r="K35" s="2" t="str">
        <f t="shared" si="16"/>
        <v/>
      </c>
      <c r="L35" s="2" t="str">
        <f t="shared" si="17"/>
        <v/>
      </c>
      <c r="M35" s="25">
        <f t="shared" si="18"/>
        <v>0.26733433818187841</v>
      </c>
      <c r="N35" s="25">
        <f t="shared" si="19"/>
        <v>6.3339581080410934</v>
      </c>
    </row>
    <row r="36" spans="1:14" x14ac:dyDescent="0.25">
      <c r="A36" s="20" t="s">
        <v>12</v>
      </c>
      <c r="B36" s="8" t="str">
        <f t="shared" si="8"/>
        <v/>
      </c>
      <c r="C36" s="3" t="str">
        <f t="shared" si="20"/>
        <v/>
      </c>
      <c r="D36" s="3" t="str">
        <f t="shared" si="9"/>
        <v/>
      </c>
      <c r="E36" s="3" t="str">
        <f t="shared" si="10"/>
        <v/>
      </c>
      <c r="F36" s="3" t="str">
        <f t="shared" si="11"/>
        <v/>
      </c>
      <c r="G36" s="3" t="str">
        <f t="shared" si="12"/>
        <v/>
      </c>
      <c r="H36" s="3" t="str">
        <f t="shared" si="13"/>
        <v/>
      </c>
      <c r="I36" s="1" t="str">
        <f t="shared" si="14"/>
        <v/>
      </c>
      <c r="J36" s="2" t="str">
        <f t="shared" si="15"/>
        <v/>
      </c>
      <c r="K36" s="2" t="str">
        <f t="shared" si="16"/>
        <v/>
      </c>
      <c r="L36" s="2" t="str">
        <f t="shared" si="17"/>
        <v/>
      </c>
      <c r="M36" s="25" t="str">
        <f t="shared" si="18"/>
        <v/>
      </c>
      <c r="N36" s="25" t="str">
        <f t="shared" si="19"/>
        <v/>
      </c>
    </row>
    <row r="37" spans="1:14" x14ac:dyDescent="0.25">
      <c r="A37" s="20" t="s">
        <v>13</v>
      </c>
      <c r="B37" s="8" t="str">
        <f t="shared" si="8"/>
        <v/>
      </c>
      <c r="C37" s="3" t="str">
        <f t="shared" si="20"/>
        <v/>
      </c>
      <c r="D37" s="3" t="str">
        <f t="shared" si="9"/>
        <v/>
      </c>
      <c r="E37" s="3" t="str">
        <f t="shared" si="10"/>
        <v/>
      </c>
      <c r="F37" s="3" t="str">
        <f t="shared" si="11"/>
        <v/>
      </c>
      <c r="G37" s="3" t="str">
        <f t="shared" si="12"/>
        <v/>
      </c>
      <c r="H37" s="3" t="str">
        <f t="shared" si="13"/>
        <v/>
      </c>
      <c r="I37" s="3" t="str">
        <f t="shared" si="14"/>
        <v/>
      </c>
      <c r="J37" s="1" t="str">
        <f t="shared" si="15"/>
        <v/>
      </c>
      <c r="K37" s="2" t="str">
        <f t="shared" si="16"/>
        <v/>
      </c>
      <c r="L37" s="2" t="str">
        <f t="shared" si="17"/>
        <v/>
      </c>
      <c r="M37" s="25" t="str">
        <f t="shared" si="18"/>
        <v/>
      </c>
      <c r="N37" s="25" t="str">
        <f t="shared" si="19"/>
        <v/>
      </c>
    </row>
    <row r="38" spans="1:14" x14ac:dyDescent="0.25">
      <c r="A38" s="20" t="s">
        <v>14</v>
      </c>
      <c r="B38" s="8" t="str">
        <f t="shared" si="8"/>
        <v/>
      </c>
      <c r="C38" s="3" t="str">
        <f t="shared" si="20"/>
        <v/>
      </c>
      <c r="D38" s="3" t="str">
        <f t="shared" si="9"/>
        <v/>
      </c>
      <c r="E38" s="3" t="str">
        <f t="shared" si="10"/>
        <v/>
      </c>
      <c r="F38" s="3" t="str">
        <f t="shared" si="11"/>
        <v/>
      </c>
      <c r="G38" s="3" t="str">
        <f t="shared" si="12"/>
        <v/>
      </c>
      <c r="H38" s="3" t="str">
        <f t="shared" si="13"/>
        <v/>
      </c>
      <c r="I38" s="3" t="str">
        <f t="shared" si="14"/>
        <v/>
      </c>
      <c r="J38" s="3" t="str">
        <f t="shared" si="15"/>
        <v/>
      </c>
      <c r="K38" s="1" t="str">
        <f t="shared" si="16"/>
        <v/>
      </c>
      <c r="L38" s="2" t="str">
        <f t="shared" si="17"/>
        <v/>
      </c>
      <c r="M38" s="25" t="str">
        <f t="shared" si="18"/>
        <v/>
      </c>
      <c r="N38" s="25" t="str">
        <f t="shared" si="19"/>
        <v/>
      </c>
    </row>
    <row r="39" spans="1:14" x14ac:dyDescent="0.25">
      <c r="A39" s="20" t="s">
        <v>15</v>
      </c>
      <c r="B39" s="8" t="str">
        <f t="shared" si="8"/>
        <v/>
      </c>
      <c r="C39" s="3" t="str">
        <f t="shared" si="20"/>
        <v/>
      </c>
      <c r="D39" s="3" t="str">
        <f t="shared" si="9"/>
        <v/>
      </c>
      <c r="E39" s="3" t="str">
        <f t="shared" si="10"/>
        <v/>
      </c>
      <c r="F39" s="3" t="str">
        <f t="shared" si="11"/>
        <v/>
      </c>
      <c r="G39" s="3" t="str">
        <f t="shared" si="12"/>
        <v/>
      </c>
      <c r="H39" s="3" t="str">
        <f t="shared" si="13"/>
        <v/>
      </c>
      <c r="I39" s="3" t="str">
        <f t="shared" si="14"/>
        <v/>
      </c>
      <c r="J39" s="3" t="str">
        <f t="shared" si="15"/>
        <v/>
      </c>
      <c r="K39" s="3" t="str">
        <f t="shared" si="16"/>
        <v/>
      </c>
      <c r="L39" s="1" t="str">
        <f t="shared" si="17"/>
        <v/>
      </c>
      <c r="M39" s="25" t="str">
        <f t="shared" si="18"/>
        <v/>
      </c>
      <c r="N39" s="25" t="str">
        <f t="shared" si="19"/>
        <v/>
      </c>
    </row>
    <row r="42" spans="1:14" x14ac:dyDescent="0.25">
      <c r="M42" s="28"/>
    </row>
  </sheetData>
  <mergeCells count="1">
    <mergeCell ref="Q1:W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4" workbookViewId="0">
      <selection activeCell="E17" sqref="A17:XFD17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15.28515625" customWidth="1"/>
    <col min="4" max="4" width="18" bestFit="1" customWidth="1"/>
    <col min="5" max="5" width="19" bestFit="1" customWidth="1"/>
    <col min="6" max="6" width="16.85546875" bestFit="1" customWidth="1"/>
    <col min="7" max="7" width="22.42578125" bestFit="1" customWidth="1"/>
    <col min="8" max="8" width="19" bestFit="1" customWidth="1"/>
    <col min="14" max="15" width="31.42578125" bestFit="1" customWidth="1"/>
    <col min="16" max="16" width="6.5703125" customWidth="1"/>
    <col min="17" max="17" width="7.28515625" customWidth="1"/>
  </cols>
  <sheetData>
    <row r="1" spans="1:23" x14ac:dyDescent="0.25">
      <c r="A1" s="20" t="s">
        <v>5</v>
      </c>
      <c r="B1" s="20" t="s">
        <v>24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15"/>
      <c r="N1" s="15"/>
      <c r="O1" s="15"/>
      <c r="P1" s="15"/>
      <c r="Q1" s="40" t="s">
        <v>18</v>
      </c>
      <c r="R1" s="40"/>
      <c r="S1" s="40"/>
      <c r="T1" s="40"/>
      <c r="U1" s="40"/>
      <c r="V1" s="40"/>
      <c r="W1" s="40"/>
    </row>
    <row r="2" spans="1:23" ht="15" customHeight="1" x14ac:dyDescent="0.25">
      <c r="A2" s="20" t="s">
        <v>5</v>
      </c>
      <c r="B2" s="8" t="s">
        <v>0</v>
      </c>
      <c r="C2" s="8" t="str">
        <f>IF(B3="","",B3)</f>
        <v>0 - 100 m</v>
      </c>
      <c r="D2" s="8" t="str">
        <f>IF(B4="","",B4)</f>
        <v>100 - 250 m</v>
      </c>
      <c r="E2" s="8" t="str">
        <f>IF(B5="","",B5)</f>
        <v>250 - 500 m</v>
      </c>
      <c r="F2" s="8" t="str">
        <f>IF(B6="","",B6)</f>
        <v>500 -750 m</v>
      </c>
      <c r="G2" s="8" t="str">
        <f>IF(B7="","",B7)</f>
        <v>750 - 1000 m</v>
      </c>
      <c r="H2" s="8" t="str">
        <f>IF(B8="","",B8)</f>
        <v>acima de 1000 m</v>
      </c>
      <c r="I2" s="8" t="str">
        <f>IF(B9="","",B9)</f>
        <v/>
      </c>
      <c r="J2" s="8" t="str">
        <f>IF(B10="","",B10)</f>
        <v/>
      </c>
      <c r="K2" s="8" t="str">
        <f>IF(B11="","",B11)</f>
        <v/>
      </c>
      <c r="L2" s="8" t="str">
        <f>IF(B12="","",B13)</f>
        <v/>
      </c>
      <c r="M2" s="15"/>
      <c r="N2" s="17" t="s">
        <v>16</v>
      </c>
      <c r="O2" s="12">
        <f>COUNTA(B3:B12)</f>
        <v>6</v>
      </c>
      <c r="P2" s="15"/>
      <c r="Q2" s="16" t="s">
        <v>20</v>
      </c>
      <c r="R2" s="17" t="s">
        <v>2</v>
      </c>
    </row>
    <row r="3" spans="1:23" ht="17.25" customHeight="1" x14ac:dyDescent="0.25">
      <c r="A3" s="20" t="s">
        <v>6</v>
      </c>
      <c r="B3" s="8" t="s">
        <v>54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/>
      <c r="J3" s="2"/>
      <c r="K3" s="2"/>
      <c r="L3" s="2"/>
      <c r="M3" s="15"/>
      <c r="N3" s="17" t="s">
        <v>19</v>
      </c>
      <c r="O3" s="13">
        <f>(SUM(N30:N39))/(COUNT(N30:N39))</f>
        <v>6.4068808936184238</v>
      </c>
      <c r="P3" s="15"/>
      <c r="Q3" s="16"/>
      <c r="R3" s="17"/>
      <c r="S3" s="15"/>
      <c r="T3" s="15"/>
      <c r="U3" s="15"/>
      <c r="V3" s="15"/>
    </row>
    <row r="4" spans="1:23" x14ac:dyDescent="0.25">
      <c r="A4" s="20" t="s">
        <v>7</v>
      </c>
      <c r="B4" s="8" t="s">
        <v>55</v>
      </c>
      <c r="C4" s="3">
        <f>IF(D3="","",1/D3)</f>
        <v>0.5</v>
      </c>
      <c r="D4" s="1">
        <f>IF(D3="","",1)</f>
        <v>1</v>
      </c>
      <c r="E4" s="2">
        <v>2</v>
      </c>
      <c r="F4" s="2">
        <v>3</v>
      </c>
      <c r="G4" s="2">
        <v>4</v>
      </c>
      <c r="H4" s="2">
        <v>5</v>
      </c>
      <c r="I4" s="2"/>
      <c r="J4" s="2"/>
      <c r="K4" s="2"/>
      <c r="L4" s="2"/>
      <c r="M4" s="15"/>
      <c r="N4" s="17" t="s">
        <v>4</v>
      </c>
      <c r="O4" s="13">
        <f>(O3-O2)/(O2-1)</f>
        <v>8.1376178723684772E-2</v>
      </c>
      <c r="P4" s="15"/>
      <c r="Q4" s="6">
        <v>1</v>
      </c>
      <c r="R4" s="6">
        <v>0</v>
      </c>
      <c r="S4" s="15"/>
      <c r="T4" s="15"/>
      <c r="U4" s="15"/>
      <c r="V4" s="15"/>
    </row>
    <row r="5" spans="1:23" x14ac:dyDescent="0.25">
      <c r="A5" s="20" t="s">
        <v>8</v>
      </c>
      <c r="B5" s="8" t="s">
        <v>56</v>
      </c>
      <c r="C5" s="3">
        <f>IF(E3="","",1/E3)</f>
        <v>0.33333333333333331</v>
      </c>
      <c r="D5" s="3">
        <f>IF(E4="","",1/E4)</f>
        <v>0.5</v>
      </c>
      <c r="E5" s="1">
        <f>IF(E3="","",1)</f>
        <v>1</v>
      </c>
      <c r="F5" s="2">
        <v>2</v>
      </c>
      <c r="G5" s="2">
        <v>3</v>
      </c>
      <c r="H5" s="2">
        <v>4</v>
      </c>
      <c r="I5" s="2"/>
      <c r="J5" s="2"/>
      <c r="K5" s="2"/>
      <c r="L5" s="2"/>
      <c r="M5" s="15"/>
      <c r="N5" s="17" t="s">
        <v>23</v>
      </c>
      <c r="O5" s="12">
        <f>IF(O2=Q4,R4,IF(O2=Q5,R5,IF(O2=Q6,R6,IF(O2=Q7,R7,IF(O2=Q8,R8,IF(O2=Q9,R9,IF(O2=Q10,R10,IF(O2=Q11,R11,IF(O2=Q12,R12,IF(O2=Q13,R13))))))))))</f>
        <v>1.24</v>
      </c>
      <c r="P5" s="15"/>
      <c r="Q5" s="6">
        <v>2</v>
      </c>
      <c r="R5" s="6">
        <v>0</v>
      </c>
      <c r="S5" s="15"/>
      <c r="T5" s="15"/>
      <c r="U5" s="15"/>
      <c r="V5" s="15"/>
    </row>
    <row r="6" spans="1:23" x14ac:dyDescent="0.25">
      <c r="A6" s="20" t="s">
        <v>9</v>
      </c>
      <c r="B6" s="8" t="s">
        <v>57</v>
      </c>
      <c r="C6" s="3">
        <f>IF(F3="","",1/F3)</f>
        <v>0.25</v>
      </c>
      <c r="D6" s="3">
        <f>IF(F4="","",1/F4)</f>
        <v>0.33333333333333331</v>
      </c>
      <c r="E6" s="3">
        <f>IF(F5="","",1/F5)</f>
        <v>0.5</v>
      </c>
      <c r="F6" s="1">
        <f>IF(F3="","",1)</f>
        <v>1</v>
      </c>
      <c r="G6" s="2">
        <v>2</v>
      </c>
      <c r="H6" s="2">
        <v>3</v>
      </c>
      <c r="I6" s="2"/>
      <c r="J6" s="2"/>
      <c r="K6" s="2"/>
      <c r="L6" s="2"/>
      <c r="M6" s="15"/>
      <c r="N6" s="11" t="s">
        <v>3</v>
      </c>
      <c r="O6" s="14">
        <f>O4/O5</f>
        <v>6.5625950583616754E-2</v>
      </c>
      <c r="Q6" s="6">
        <v>3</v>
      </c>
      <c r="R6" s="6">
        <v>0.57999999999999996</v>
      </c>
      <c r="S6" s="15"/>
      <c r="T6" s="15"/>
      <c r="U6" s="15"/>
      <c r="V6" s="15"/>
    </row>
    <row r="7" spans="1:23" ht="21" x14ac:dyDescent="0.35">
      <c r="A7" s="20" t="s">
        <v>10</v>
      </c>
      <c r="B7" s="8" t="s">
        <v>58</v>
      </c>
      <c r="C7" s="3">
        <f>IF(G6="","",1/G6)</f>
        <v>0.5</v>
      </c>
      <c r="D7" s="3">
        <f>IF(G4="","",1/G4)</f>
        <v>0.25</v>
      </c>
      <c r="E7" s="3">
        <f>IF(G5="","",1/G5)</f>
        <v>0.33333333333333331</v>
      </c>
      <c r="F7" s="3">
        <f>IF(G6="","",1/G6)</f>
        <v>0.5</v>
      </c>
      <c r="G7" s="1">
        <f>IF(G3="","",1)</f>
        <v>1</v>
      </c>
      <c r="H7" s="2">
        <v>2</v>
      </c>
      <c r="I7" s="2"/>
      <c r="J7" s="2"/>
      <c r="K7" s="2"/>
      <c r="L7" s="2"/>
      <c r="M7" s="15"/>
      <c r="N7" s="26" t="s">
        <v>25</v>
      </c>
      <c r="O7" s="27" t="str">
        <f>IF(AND(O6&gt;0,O6&lt;0.1),"OK","Fora do Padrão")</f>
        <v>OK</v>
      </c>
      <c r="P7" s="15"/>
      <c r="Q7" s="6">
        <v>4</v>
      </c>
      <c r="R7" s="7">
        <v>0.9</v>
      </c>
      <c r="S7" s="15"/>
      <c r="T7" s="15"/>
      <c r="U7" s="15"/>
      <c r="V7" s="15"/>
    </row>
    <row r="8" spans="1:23" x14ac:dyDescent="0.25">
      <c r="A8" s="20" t="s">
        <v>11</v>
      </c>
      <c r="B8" s="8" t="s">
        <v>59</v>
      </c>
      <c r="C8" s="3">
        <f>IF(H3="","",1/H3)</f>
        <v>0.16666666666666666</v>
      </c>
      <c r="D8" s="3">
        <f>IF(H4="","",1/H4)</f>
        <v>0.2</v>
      </c>
      <c r="E8" s="3">
        <f>IF(H5="","",1/H5)</f>
        <v>0.25</v>
      </c>
      <c r="F8" s="3">
        <f>IF(H6="","",1/H6)</f>
        <v>0.33333333333333331</v>
      </c>
      <c r="G8" s="3">
        <f>IF(H7="","",1/H7)</f>
        <v>0.5</v>
      </c>
      <c r="H8" s="1">
        <f>IF(H3="","",1)</f>
        <v>1</v>
      </c>
      <c r="I8" s="2"/>
      <c r="J8" s="2"/>
      <c r="K8" s="2"/>
      <c r="L8" s="2"/>
      <c r="M8" s="15"/>
      <c r="N8" s="15"/>
      <c r="O8" s="15"/>
      <c r="P8" s="15"/>
      <c r="Q8" s="6">
        <v>5</v>
      </c>
      <c r="R8" s="6">
        <v>1.1200000000000001</v>
      </c>
      <c r="S8" s="15"/>
      <c r="T8" s="15"/>
      <c r="U8" s="15"/>
      <c r="V8" s="15"/>
    </row>
    <row r="9" spans="1:23" x14ac:dyDescent="0.25">
      <c r="A9" s="20" t="s">
        <v>12</v>
      </c>
      <c r="B9" s="8"/>
      <c r="C9" s="3" t="str">
        <f>IF(I3="","",1/I3)</f>
        <v/>
      </c>
      <c r="D9" s="3" t="str">
        <f>IF(I4="","",1/J4)</f>
        <v/>
      </c>
      <c r="E9" s="3" t="str">
        <f>IF(I5="","",1/I5)</f>
        <v/>
      </c>
      <c r="F9" s="3" t="str">
        <f>IF(I6="","",1/I6)</f>
        <v/>
      </c>
      <c r="G9" s="3" t="str">
        <f>IF(I7="","",1/I7)</f>
        <v/>
      </c>
      <c r="H9" s="3" t="str">
        <f>IF(I8="","",1/I8)</f>
        <v/>
      </c>
      <c r="I9" s="1" t="str">
        <f>IF(I3="","",1)</f>
        <v/>
      </c>
      <c r="J9" s="2"/>
      <c r="K9" s="2"/>
      <c r="L9" s="2"/>
      <c r="M9" s="15"/>
      <c r="N9" s="15"/>
      <c r="O9" s="15"/>
      <c r="P9" s="15"/>
      <c r="Q9" s="6">
        <v>6</v>
      </c>
      <c r="R9" s="6">
        <v>1.24</v>
      </c>
      <c r="S9" s="15"/>
      <c r="T9" s="15"/>
      <c r="U9" s="15"/>
      <c r="V9" s="15"/>
    </row>
    <row r="10" spans="1:23" x14ac:dyDescent="0.25">
      <c r="A10" s="20" t="s">
        <v>13</v>
      </c>
      <c r="B10" s="8"/>
      <c r="C10" s="3" t="str">
        <f>IF(J3="","",1/J3)</f>
        <v/>
      </c>
      <c r="D10" s="3" t="str">
        <f>IF(J4="","",1/J4)</f>
        <v/>
      </c>
      <c r="E10" s="3" t="str">
        <f>IF(J5="","",1/J5)</f>
        <v/>
      </c>
      <c r="F10" s="3" t="str">
        <f>IF(J6="","",1/J6)</f>
        <v/>
      </c>
      <c r="G10" s="3" t="str">
        <f>IF(J7="","",1/J7)</f>
        <v/>
      </c>
      <c r="H10" s="3" t="str">
        <f>IF(J8="","",1/J8)</f>
        <v/>
      </c>
      <c r="I10" s="3" t="str">
        <f>IF(J9="","",1/J9)</f>
        <v/>
      </c>
      <c r="J10" s="1" t="str">
        <f>IF(J3="","",1)</f>
        <v/>
      </c>
      <c r="K10" s="2"/>
      <c r="L10" s="2"/>
      <c r="M10" s="15"/>
      <c r="N10" s="15"/>
      <c r="O10" s="15"/>
      <c r="P10" s="15"/>
      <c r="Q10" s="6">
        <v>7</v>
      </c>
      <c r="R10" s="6">
        <v>1.32</v>
      </c>
      <c r="S10" s="15"/>
      <c r="T10" s="15"/>
      <c r="U10" s="15"/>
      <c r="V10" s="15"/>
    </row>
    <row r="11" spans="1:23" x14ac:dyDescent="0.25">
      <c r="A11" s="20" t="s">
        <v>14</v>
      </c>
      <c r="B11" s="8"/>
      <c r="C11" s="3" t="str">
        <f>IF(K3="","",1/K3)</f>
        <v/>
      </c>
      <c r="D11" s="3" t="str">
        <f>IF(K4="","",1/K4)</f>
        <v/>
      </c>
      <c r="E11" s="3" t="str">
        <f>IF(K5="","",1/K5)</f>
        <v/>
      </c>
      <c r="F11" s="3" t="str">
        <f>IF(K6="","",1/K6)</f>
        <v/>
      </c>
      <c r="G11" s="3" t="str">
        <f>IF(K7="","",1/K7)</f>
        <v/>
      </c>
      <c r="H11" s="3" t="str">
        <f>IF(K8="","",1/K8)</f>
        <v/>
      </c>
      <c r="I11" s="3" t="str">
        <f>IF(J9="","",1/J9)</f>
        <v/>
      </c>
      <c r="J11" s="3" t="str">
        <f>IF(K10="","",1/K10)</f>
        <v/>
      </c>
      <c r="K11" s="1" t="str">
        <f>IF(K3="","",1)</f>
        <v/>
      </c>
      <c r="L11" s="2"/>
      <c r="M11" s="15"/>
      <c r="N11" s="15"/>
      <c r="O11" s="15"/>
      <c r="P11" s="15"/>
      <c r="Q11" s="6">
        <v>8</v>
      </c>
      <c r="R11" s="6">
        <v>1.41</v>
      </c>
      <c r="S11" s="15"/>
      <c r="T11" s="15"/>
      <c r="U11" s="15"/>
      <c r="V11" s="15"/>
    </row>
    <row r="12" spans="1:23" x14ac:dyDescent="0.25">
      <c r="A12" s="20" t="s">
        <v>15</v>
      </c>
      <c r="B12" s="8"/>
      <c r="C12" s="3" t="str">
        <f>IF(L3="","",1/L3)</f>
        <v/>
      </c>
      <c r="D12" s="3" t="str">
        <f>IF(L4="","",1/L4)</f>
        <v/>
      </c>
      <c r="E12" s="3" t="str">
        <f>IF(L5="","",1/L5)</f>
        <v/>
      </c>
      <c r="F12" s="3" t="str">
        <f>IF(L6="","",1/L6)</f>
        <v/>
      </c>
      <c r="G12" s="3" t="str">
        <f>IF(L7="","",1/L7)</f>
        <v/>
      </c>
      <c r="H12" s="3" t="str">
        <f>IF(L8="","",1/L8)</f>
        <v/>
      </c>
      <c r="I12" s="3" t="str">
        <f>IF(J9="","",1/J9)</f>
        <v/>
      </c>
      <c r="J12" s="3" t="str">
        <f>IF(L10="","",1/L10)</f>
        <v/>
      </c>
      <c r="K12" s="3" t="str">
        <f>IF(L11="","",1/L11)</f>
        <v/>
      </c>
      <c r="L12" s="1" t="str">
        <f>IF(L3="","",1)</f>
        <v/>
      </c>
      <c r="M12" s="15"/>
      <c r="N12" s="15"/>
      <c r="O12" s="15"/>
      <c r="P12" s="15"/>
      <c r="Q12" s="6">
        <v>9</v>
      </c>
      <c r="R12" s="6">
        <v>1.45</v>
      </c>
      <c r="S12" s="15"/>
      <c r="T12" s="15"/>
      <c r="U12" s="15"/>
      <c r="V12" s="15"/>
    </row>
    <row r="13" spans="1:23" x14ac:dyDescent="0.25">
      <c r="A13" s="22"/>
      <c r="B13" s="9" t="s">
        <v>1</v>
      </c>
      <c r="C13" s="1">
        <f>IF(C3="","",SUM(C3:C12))</f>
        <v>2.7499999999999996</v>
      </c>
      <c r="D13" s="1">
        <f t="shared" ref="D13:L13" si="0">IF(D3="","",SUM(D3:D12))</f>
        <v>4.2833333333333341</v>
      </c>
      <c r="E13" s="1">
        <f t="shared" si="0"/>
        <v>7.083333333333333</v>
      </c>
      <c r="F13" s="1">
        <f t="shared" si="0"/>
        <v>10.833333333333334</v>
      </c>
      <c r="G13" s="1">
        <f t="shared" si="0"/>
        <v>15.5</v>
      </c>
      <c r="H13" s="1">
        <f t="shared" si="0"/>
        <v>21</v>
      </c>
      <c r="I13" s="1" t="str">
        <f t="shared" si="0"/>
        <v/>
      </c>
      <c r="J13" s="1" t="str">
        <f t="shared" si="0"/>
        <v/>
      </c>
      <c r="K13" s="1" t="str">
        <f t="shared" si="0"/>
        <v/>
      </c>
      <c r="L13" s="1" t="str">
        <f t="shared" si="0"/>
        <v/>
      </c>
      <c r="M13" s="15"/>
      <c r="N13" s="15"/>
      <c r="O13" s="15"/>
      <c r="P13" s="15"/>
      <c r="Q13" s="6">
        <v>10</v>
      </c>
      <c r="R13" s="6">
        <v>1.49</v>
      </c>
      <c r="S13" s="15"/>
      <c r="T13" s="15"/>
      <c r="U13" s="15"/>
      <c r="V13" s="15"/>
    </row>
    <row r="14" spans="1:2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25">
      <c r="A15" s="20" t="s">
        <v>5</v>
      </c>
      <c r="B15" s="20" t="s">
        <v>24</v>
      </c>
      <c r="C15" s="20" t="s">
        <v>6</v>
      </c>
      <c r="D15" s="20" t="s">
        <v>7</v>
      </c>
      <c r="E15" s="20" t="s">
        <v>8</v>
      </c>
      <c r="F15" s="20" t="s">
        <v>9</v>
      </c>
      <c r="G15" s="20" t="s">
        <v>10</v>
      </c>
      <c r="H15" s="20" t="s">
        <v>11</v>
      </c>
      <c r="I15" s="20" t="s">
        <v>12</v>
      </c>
      <c r="J15" s="20" t="s">
        <v>13</v>
      </c>
      <c r="K15" s="20" t="s">
        <v>14</v>
      </c>
      <c r="L15" s="20" t="s">
        <v>15</v>
      </c>
      <c r="M15" s="21" t="s">
        <v>17</v>
      </c>
      <c r="N15" s="23" t="s">
        <v>22</v>
      </c>
      <c r="O15" s="24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A16" s="20" t="s">
        <v>5</v>
      </c>
      <c r="B16" s="8" t="s">
        <v>0</v>
      </c>
      <c r="C16" s="8" t="str">
        <f>IF(C2="","",C2)</f>
        <v>0 - 100 m</v>
      </c>
      <c r="D16" s="8" t="str">
        <f t="shared" ref="D16:L16" si="1">IF(D2="","",D2)</f>
        <v>100 - 250 m</v>
      </c>
      <c r="E16" s="8" t="str">
        <f t="shared" si="1"/>
        <v>250 - 500 m</v>
      </c>
      <c r="F16" s="8" t="str">
        <f t="shared" si="1"/>
        <v>500 -750 m</v>
      </c>
      <c r="G16" s="8" t="str">
        <f t="shared" si="1"/>
        <v>750 - 1000 m</v>
      </c>
      <c r="H16" s="8" t="str">
        <f t="shared" si="1"/>
        <v>acima de 1000 m</v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9" t="s">
        <v>1</v>
      </c>
      <c r="N16" s="10" t="s">
        <v>28</v>
      </c>
      <c r="O16" s="29"/>
      <c r="P16" s="15"/>
      <c r="Q16" s="15"/>
      <c r="R16" s="5"/>
      <c r="S16" s="5"/>
      <c r="T16" s="15"/>
      <c r="U16" s="15"/>
      <c r="V16" s="15"/>
      <c r="W16" s="15"/>
    </row>
    <row r="17" spans="1:23" x14ac:dyDescent="0.25">
      <c r="A17" s="20" t="s">
        <v>6</v>
      </c>
      <c r="B17" s="8" t="str">
        <f>IF(B3="","",B3)</f>
        <v>0 - 100 m</v>
      </c>
      <c r="C17" s="1">
        <f>IF(C3="","",C3/C$13)</f>
        <v>0.3636363636363637</v>
      </c>
      <c r="D17" s="2">
        <f t="shared" ref="D17:L26" si="2">IF(D3="","",D3/D$13)</f>
        <v>0.4669260700389104</v>
      </c>
      <c r="E17" s="2">
        <f t="shared" si="2"/>
        <v>0.42352941176470588</v>
      </c>
      <c r="F17" s="2">
        <f t="shared" si="2"/>
        <v>0.3692307692307692</v>
      </c>
      <c r="G17" s="2">
        <f t="shared" si="2"/>
        <v>0.32258064516129031</v>
      </c>
      <c r="H17" s="2">
        <f t="shared" si="2"/>
        <v>0.2857142857142857</v>
      </c>
      <c r="I17" s="2" t="str">
        <f t="shared" si="2"/>
        <v/>
      </c>
      <c r="J17" s="2" t="str">
        <f t="shared" si="2"/>
        <v/>
      </c>
      <c r="K17" s="2" t="str">
        <f t="shared" si="2"/>
        <v/>
      </c>
      <c r="L17" s="2" t="str">
        <f t="shared" si="2"/>
        <v/>
      </c>
      <c r="M17" s="25">
        <f>IF(C17="","",SUM(C17:L17))</f>
        <v>2.2316175455463254</v>
      </c>
      <c r="N17" s="25">
        <f t="shared" ref="N17:N26" si="3">IF(M17="","",M17/O$2)</f>
        <v>0.37193625759105425</v>
      </c>
      <c r="O17" s="19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A18" s="20" t="s">
        <v>7</v>
      </c>
      <c r="B18" s="8" t="str">
        <f t="shared" ref="B18:B26" si="4">IF(B4="","",B4)</f>
        <v>100 - 250 m</v>
      </c>
      <c r="C18" s="3">
        <f>IF(C4="","",C4/C$13)</f>
        <v>0.18181818181818185</v>
      </c>
      <c r="D18" s="1">
        <f t="shared" si="2"/>
        <v>0.2334630350194552</v>
      </c>
      <c r="E18" s="2">
        <f t="shared" si="2"/>
        <v>0.28235294117647058</v>
      </c>
      <c r="F18" s="2">
        <f t="shared" si="2"/>
        <v>0.27692307692307688</v>
      </c>
      <c r="G18" s="2">
        <f t="shared" si="2"/>
        <v>0.25806451612903225</v>
      </c>
      <c r="H18" s="2">
        <f t="shared" si="2"/>
        <v>0.23809523809523808</v>
      </c>
      <c r="I18" s="2" t="str">
        <f t="shared" si="2"/>
        <v/>
      </c>
      <c r="J18" s="2" t="str">
        <f t="shared" si="2"/>
        <v/>
      </c>
      <c r="K18" s="2" t="str">
        <f t="shared" si="2"/>
        <v/>
      </c>
      <c r="L18" s="2" t="str">
        <f t="shared" si="2"/>
        <v/>
      </c>
      <c r="M18" s="25">
        <f t="shared" ref="M18:M26" si="5">IF(C18="","",SUM(C18:L18))</f>
        <v>1.4707169891614549</v>
      </c>
      <c r="N18" s="25">
        <f t="shared" si="3"/>
        <v>0.24511949819357581</v>
      </c>
      <c r="O18" s="19"/>
      <c r="P18" s="15"/>
      <c r="Q18" s="15"/>
      <c r="R18" s="15"/>
      <c r="S18" s="15"/>
      <c r="T18" s="15"/>
      <c r="U18" s="15"/>
      <c r="V18" s="15"/>
      <c r="W18" s="15"/>
    </row>
    <row r="19" spans="1:23" x14ac:dyDescent="0.25">
      <c r="A19" s="20" t="s">
        <v>8</v>
      </c>
      <c r="B19" s="8" t="str">
        <f>IF(B5="","",B5)</f>
        <v>250 - 500 m</v>
      </c>
      <c r="C19" s="3">
        <f t="shared" ref="C19:C26" si="6">IF(C5="","",C5/C$13)</f>
        <v>0.12121212121212123</v>
      </c>
      <c r="D19" s="3">
        <f t="shared" si="2"/>
        <v>0.1167315175097276</v>
      </c>
      <c r="E19" s="1">
        <f t="shared" si="2"/>
        <v>0.14117647058823529</v>
      </c>
      <c r="F19" s="2">
        <f t="shared" si="2"/>
        <v>0.1846153846153846</v>
      </c>
      <c r="G19" s="2">
        <f t="shared" si="2"/>
        <v>0.19354838709677419</v>
      </c>
      <c r="H19" s="2">
        <f t="shared" si="2"/>
        <v>0.19047619047619047</v>
      </c>
      <c r="I19" s="2" t="str">
        <f t="shared" si="2"/>
        <v/>
      </c>
      <c r="J19" s="2" t="str">
        <f t="shared" si="2"/>
        <v/>
      </c>
      <c r="K19" s="2" t="str">
        <f t="shared" si="2"/>
        <v/>
      </c>
      <c r="L19" s="2" t="str">
        <f t="shared" si="2"/>
        <v/>
      </c>
      <c r="M19" s="25">
        <f t="shared" si="5"/>
        <v>0.94776007149843333</v>
      </c>
      <c r="N19" s="25">
        <f t="shared" si="3"/>
        <v>0.15796001191640555</v>
      </c>
      <c r="O19" s="19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A20" s="20" t="s">
        <v>9</v>
      </c>
      <c r="B20" s="8" t="str">
        <f t="shared" si="4"/>
        <v>500 -750 m</v>
      </c>
      <c r="C20" s="3">
        <f t="shared" si="6"/>
        <v>9.0909090909090925E-2</v>
      </c>
      <c r="D20" s="3">
        <f t="shared" si="2"/>
        <v>7.7821011673151738E-2</v>
      </c>
      <c r="E20" s="3">
        <f t="shared" si="2"/>
        <v>7.0588235294117646E-2</v>
      </c>
      <c r="F20" s="1">
        <f t="shared" si="2"/>
        <v>9.2307692307692299E-2</v>
      </c>
      <c r="G20" s="2">
        <f t="shared" si="2"/>
        <v>0.12903225806451613</v>
      </c>
      <c r="H20" s="2">
        <f t="shared" si="2"/>
        <v>0.14285714285714285</v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5">
        <f t="shared" si="5"/>
        <v>0.6035154311057116</v>
      </c>
      <c r="N20" s="25">
        <f t="shared" si="3"/>
        <v>0.10058590518428527</v>
      </c>
      <c r="O20" s="19"/>
      <c r="P20" s="15"/>
      <c r="Q20" s="15"/>
      <c r="R20" s="15"/>
      <c r="S20" s="15"/>
      <c r="T20" s="15"/>
      <c r="U20" s="15"/>
      <c r="V20" s="15"/>
      <c r="W20" s="15"/>
    </row>
    <row r="21" spans="1:23" x14ac:dyDescent="0.25">
      <c r="A21" s="20" t="s">
        <v>10</v>
      </c>
      <c r="B21" s="8" t="str">
        <f t="shared" si="4"/>
        <v>750 - 1000 m</v>
      </c>
      <c r="C21" s="3">
        <f t="shared" si="6"/>
        <v>0.18181818181818185</v>
      </c>
      <c r="D21" s="3">
        <f t="shared" si="2"/>
        <v>5.83657587548638E-2</v>
      </c>
      <c r="E21" s="3">
        <f t="shared" si="2"/>
        <v>4.7058823529411764E-2</v>
      </c>
      <c r="F21" s="3">
        <f t="shared" si="2"/>
        <v>4.6153846153846149E-2</v>
      </c>
      <c r="G21" s="1">
        <f t="shared" si="2"/>
        <v>6.4516129032258063E-2</v>
      </c>
      <c r="H21" s="2">
        <f t="shared" si="2"/>
        <v>9.5238095238095233E-2</v>
      </c>
      <c r="I21" s="2" t="str">
        <f t="shared" si="2"/>
        <v/>
      </c>
      <c r="J21" s="2" t="str">
        <f t="shared" si="2"/>
        <v/>
      </c>
      <c r="K21" s="2" t="str">
        <f t="shared" si="2"/>
        <v/>
      </c>
      <c r="L21" s="2" t="str">
        <f t="shared" si="2"/>
        <v/>
      </c>
      <c r="M21" s="25">
        <f t="shared" si="5"/>
        <v>0.49315083452665687</v>
      </c>
      <c r="N21" s="25">
        <f t="shared" si="3"/>
        <v>8.2191805754442807E-2</v>
      </c>
      <c r="O21" s="19"/>
      <c r="P21" s="15"/>
      <c r="Q21" s="15"/>
      <c r="R21" s="15"/>
      <c r="S21" s="15"/>
      <c r="T21" s="15"/>
      <c r="U21" s="15"/>
      <c r="V21" s="15"/>
      <c r="W21" s="15"/>
    </row>
    <row r="22" spans="1:23" x14ac:dyDescent="0.25">
      <c r="A22" s="20" t="s">
        <v>11</v>
      </c>
      <c r="B22" s="8" t="str">
        <f t="shared" si="4"/>
        <v>acima de 1000 m</v>
      </c>
      <c r="C22" s="3">
        <f t="shared" si="6"/>
        <v>6.0606060606060615E-2</v>
      </c>
      <c r="D22" s="3">
        <f t="shared" si="2"/>
        <v>4.6692607003891044E-2</v>
      </c>
      <c r="E22" s="3">
        <f t="shared" si="2"/>
        <v>3.5294117647058823E-2</v>
      </c>
      <c r="F22" s="3">
        <f t="shared" si="2"/>
        <v>3.0769230769230767E-2</v>
      </c>
      <c r="G22" s="3">
        <f t="shared" si="2"/>
        <v>3.2258064516129031E-2</v>
      </c>
      <c r="H22" s="1">
        <f t="shared" si="2"/>
        <v>4.7619047619047616E-2</v>
      </c>
      <c r="I22" s="2" t="str">
        <f t="shared" si="2"/>
        <v/>
      </c>
      <c r="J22" s="2" t="str">
        <f t="shared" si="2"/>
        <v/>
      </c>
      <c r="K22" s="2" t="str">
        <f t="shared" si="2"/>
        <v/>
      </c>
      <c r="L22" s="2" t="str">
        <f t="shared" si="2"/>
        <v/>
      </c>
      <c r="M22" s="25">
        <f t="shared" si="5"/>
        <v>0.25323912816141791</v>
      </c>
      <c r="N22" s="25">
        <f t="shared" si="3"/>
        <v>4.2206521360236317E-2</v>
      </c>
      <c r="O22" s="19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20" t="s">
        <v>12</v>
      </c>
      <c r="B23" s="8" t="str">
        <f t="shared" si="4"/>
        <v/>
      </c>
      <c r="C23" s="3" t="str">
        <f t="shared" si="6"/>
        <v/>
      </c>
      <c r="D23" s="3" t="str">
        <f t="shared" si="2"/>
        <v/>
      </c>
      <c r="E23" s="3" t="str">
        <f t="shared" si="2"/>
        <v/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1" t="str">
        <f t="shared" si="2"/>
        <v/>
      </c>
      <c r="J23" s="2" t="str">
        <f t="shared" si="2"/>
        <v/>
      </c>
      <c r="K23" s="2" t="str">
        <f t="shared" si="2"/>
        <v/>
      </c>
      <c r="L23" s="2" t="str">
        <f t="shared" si="2"/>
        <v/>
      </c>
      <c r="M23" s="25" t="str">
        <f t="shared" si="5"/>
        <v/>
      </c>
      <c r="N23" s="25" t="str">
        <f t="shared" si="3"/>
        <v/>
      </c>
      <c r="O23" s="19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20" t="s">
        <v>13</v>
      </c>
      <c r="B24" s="8" t="str">
        <f t="shared" si="4"/>
        <v/>
      </c>
      <c r="C24" s="3" t="str">
        <f t="shared" si="6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1" t="str">
        <f t="shared" si="2"/>
        <v/>
      </c>
      <c r="K24" s="2" t="str">
        <f t="shared" si="2"/>
        <v/>
      </c>
      <c r="L24" s="2" t="str">
        <f t="shared" si="2"/>
        <v/>
      </c>
      <c r="M24" s="25" t="str">
        <f t="shared" si="5"/>
        <v/>
      </c>
      <c r="N24" s="25" t="str">
        <f t="shared" si="3"/>
        <v/>
      </c>
      <c r="O24" s="19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A25" s="20" t="s">
        <v>14</v>
      </c>
      <c r="B25" s="8" t="str">
        <f t="shared" si="4"/>
        <v/>
      </c>
      <c r="C25" s="3" t="str">
        <f t="shared" si="6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1" t="str">
        <f t="shared" si="2"/>
        <v/>
      </c>
      <c r="L25" s="2" t="str">
        <f t="shared" si="2"/>
        <v/>
      </c>
      <c r="M25" s="25" t="str">
        <f t="shared" si="5"/>
        <v/>
      </c>
      <c r="N25" s="25" t="str">
        <f t="shared" si="3"/>
        <v/>
      </c>
      <c r="O25" s="19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20" t="s">
        <v>15</v>
      </c>
      <c r="B26" s="8" t="str">
        <f t="shared" si="4"/>
        <v/>
      </c>
      <c r="C26" s="3" t="str">
        <f t="shared" si="6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1" t="str">
        <f t="shared" si="2"/>
        <v/>
      </c>
      <c r="M26" s="25" t="str">
        <f t="shared" si="5"/>
        <v/>
      </c>
      <c r="N26" s="25" t="str">
        <f t="shared" si="3"/>
        <v/>
      </c>
      <c r="O26" s="19"/>
      <c r="P26" s="15"/>
      <c r="Q26" s="15"/>
      <c r="R26" s="15"/>
      <c r="S26" s="15"/>
      <c r="T26" s="15"/>
      <c r="U26" s="15"/>
      <c r="V26" s="15"/>
      <c r="W26" s="15"/>
    </row>
    <row r="28" spans="1:23" x14ac:dyDescent="0.25">
      <c r="A28" s="20" t="s">
        <v>5</v>
      </c>
      <c r="B28" s="20" t="s">
        <v>5</v>
      </c>
      <c r="C28" s="20" t="s">
        <v>6</v>
      </c>
      <c r="D28" s="20" t="s">
        <v>7</v>
      </c>
      <c r="E28" s="20" t="s">
        <v>8</v>
      </c>
      <c r="F28" s="20" t="s">
        <v>9</v>
      </c>
      <c r="G28" s="20" t="s">
        <v>10</v>
      </c>
      <c r="H28" s="20" t="s">
        <v>11</v>
      </c>
      <c r="I28" s="20" t="s">
        <v>12</v>
      </c>
      <c r="J28" s="20" t="s">
        <v>13</v>
      </c>
      <c r="K28" s="20" t="s">
        <v>14</v>
      </c>
      <c r="L28" s="20" t="s">
        <v>15</v>
      </c>
      <c r="M28" s="21" t="s">
        <v>17</v>
      </c>
      <c r="N28" s="21" t="s">
        <v>22</v>
      </c>
    </row>
    <row r="29" spans="1:23" x14ac:dyDescent="0.25">
      <c r="A29" s="20" t="s">
        <v>5</v>
      </c>
      <c r="B29" s="8" t="s">
        <v>0</v>
      </c>
      <c r="C29" s="8" t="str">
        <f>IF(C2="","",C2)</f>
        <v>0 - 100 m</v>
      </c>
      <c r="D29" s="8" t="str">
        <f t="shared" ref="D29:L29" si="7">IF(D2="","",D2)</f>
        <v>100 - 250 m</v>
      </c>
      <c r="E29" s="8" t="str">
        <f t="shared" si="7"/>
        <v>250 - 500 m</v>
      </c>
      <c r="F29" s="8" t="str">
        <f t="shared" si="7"/>
        <v>500 -750 m</v>
      </c>
      <c r="G29" s="8" t="str">
        <f t="shared" si="7"/>
        <v>750 - 1000 m</v>
      </c>
      <c r="H29" s="8" t="str">
        <f t="shared" si="7"/>
        <v>acima de 1000 m</v>
      </c>
      <c r="I29" s="8" t="str">
        <f t="shared" si="7"/>
        <v/>
      </c>
      <c r="J29" s="8" t="str">
        <f t="shared" si="7"/>
        <v/>
      </c>
      <c r="K29" s="8" t="str">
        <f t="shared" si="7"/>
        <v/>
      </c>
      <c r="L29" s="8" t="str">
        <f t="shared" si="7"/>
        <v/>
      </c>
      <c r="M29" s="9" t="s">
        <v>1</v>
      </c>
      <c r="N29" s="9" t="s">
        <v>21</v>
      </c>
    </row>
    <row r="30" spans="1:23" x14ac:dyDescent="0.25">
      <c r="A30" s="20" t="s">
        <v>6</v>
      </c>
      <c r="B30" s="8" t="str">
        <f>IF(B3="","",B3)</f>
        <v>0 - 100 m</v>
      </c>
      <c r="C30" s="1">
        <f>IF(C3="","",C3*$N$17)</f>
        <v>0.37193625759105425</v>
      </c>
      <c r="D30" s="2">
        <f>IF(D3="","",D3*$N$18)</f>
        <v>0.49023899638715163</v>
      </c>
      <c r="E30" s="2">
        <f>IF(E3="","",E3*$N$19)</f>
        <v>0.47388003574921667</v>
      </c>
      <c r="F30" s="2">
        <f>IF(F3="","",F3*$N$20)</f>
        <v>0.40234362073714108</v>
      </c>
      <c r="G30" s="2">
        <f>IF(G3="","",G3*$N$21)</f>
        <v>0.41095902877221402</v>
      </c>
      <c r="H30" s="2">
        <f>IF(H3="","",H3*$N$22)</f>
        <v>0.25323912816141791</v>
      </c>
      <c r="I30" s="2" t="str">
        <f>IF(I3="","",I3*$N$23)</f>
        <v/>
      </c>
      <c r="J30" s="2" t="str">
        <f>IF(J3="","",J3*$N$24)</f>
        <v/>
      </c>
      <c r="K30" s="2" t="str">
        <f>IF(K3="","",K3*$N$25)</f>
        <v/>
      </c>
      <c r="L30" s="2" t="str">
        <f>IF(L3="","",L3*$N$26)</f>
        <v/>
      </c>
      <c r="M30" s="25">
        <f>IF(C30="","",SUM(C30:L30))</f>
        <v>2.4025970673981956</v>
      </c>
      <c r="N30" s="25">
        <f>IF(M30="","",M30/N17)</f>
        <v>6.4597011406181943</v>
      </c>
    </row>
    <row r="31" spans="1:23" x14ac:dyDescent="0.25">
      <c r="A31" s="20" t="s">
        <v>7</v>
      </c>
      <c r="B31" s="8" t="str">
        <f t="shared" ref="B31:B39" si="8">IF(B4="","",B4)</f>
        <v>100 - 250 m</v>
      </c>
      <c r="C31" s="3">
        <f>IF(C4="","",C4*$N$17)</f>
        <v>0.18596812879552713</v>
      </c>
      <c r="D31" s="1">
        <f t="shared" ref="D31:D39" si="9">IF(D4="","",D4*$N$18)</f>
        <v>0.24511949819357581</v>
      </c>
      <c r="E31" s="2">
        <f t="shared" ref="E31:E39" si="10">IF(E4="","",E4*$N$19)</f>
        <v>0.31592002383281109</v>
      </c>
      <c r="F31" s="2">
        <f t="shared" ref="F31:F39" si="11">IF(F4="","",F4*$N$20)</f>
        <v>0.3017577155528558</v>
      </c>
      <c r="G31" s="2">
        <f t="shared" ref="G31:G39" si="12">IF(G4="","",G4*$N$21)</f>
        <v>0.32876722301777123</v>
      </c>
      <c r="H31" s="2">
        <f t="shared" ref="H31:H39" si="13">IF(H4="","",H4*$N$22)</f>
        <v>0.21103260680118158</v>
      </c>
      <c r="I31" s="2" t="str">
        <f t="shared" ref="I31:I39" si="14">IF(I4="","",I4*$N$23)</f>
        <v/>
      </c>
      <c r="J31" s="2" t="str">
        <f t="shared" ref="J31:J39" si="15">IF(J4="","",J4*$N$24)</f>
        <v/>
      </c>
      <c r="K31" s="2" t="str">
        <f t="shared" ref="K31:K39" si="16">IF(K4="","",K4*$N$25)</f>
        <v/>
      </c>
      <c r="L31" s="2" t="str">
        <f t="shared" ref="L31:L39" si="17">IF(L4="","",L4*$N$26)</f>
        <v/>
      </c>
      <c r="M31" s="25">
        <f t="shared" ref="M31:M39" si="18">IF(C31="","",SUM(C31:L31))</f>
        <v>1.5885651961937228</v>
      </c>
      <c r="N31" s="25">
        <f t="shared" ref="N31:N39" si="19">IF(M31="","",M31/N18)</f>
        <v>6.4807785912616422</v>
      </c>
    </row>
    <row r="32" spans="1:23" x14ac:dyDescent="0.25">
      <c r="A32" s="20" t="s">
        <v>8</v>
      </c>
      <c r="B32" s="8" t="str">
        <f t="shared" si="8"/>
        <v>250 - 500 m</v>
      </c>
      <c r="C32" s="3">
        <f t="shared" ref="C32:C39" si="20">IF(C5="","",C5*$N$17)</f>
        <v>0.12397875253035141</v>
      </c>
      <c r="D32" s="3">
        <f t="shared" si="9"/>
        <v>0.12255974909678791</v>
      </c>
      <c r="E32" s="1">
        <f t="shared" si="10"/>
        <v>0.15796001191640555</v>
      </c>
      <c r="F32" s="2">
        <f t="shared" si="11"/>
        <v>0.20117181036857054</v>
      </c>
      <c r="G32" s="2">
        <f t="shared" si="12"/>
        <v>0.24657541726332843</v>
      </c>
      <c r="H32" s="2">
        <f t="shared" si="13"/>
        <v>0.16882608544094527</v>
      </c>
      <c r="I32" s="2" t="str">
        <f t="shared" si="14"/>
        <v/>
      </c>
      <c r="J32" s="2" t="str">
        <f t="shared" si="15"/>
        <v/>
      </c>
      <c r="K32" s="2" t="str">
        <f t="shared" si="16"/>
        <v/>
      </c>
      <c r="L32" s="2" t="str">
        <f t="shared" si="17"/>
        <v/>
      </c>
      <c r="M32" s="25">
        <f t="shared" si="18"/>
        <v>1.0210718266163892</v>
      </c>
      <c r="N32" s="25">
        <f t="shared" si="19"/>
        <v>6.4641159128093344</v>
      </c>
    </row>
    <row r="33" spans="1:14" x14ac:dyDescent="0.25">
      <c r="A33" s="20" t="s">
        <v>9</v>
      </c>
      <c r="B33" s="8" t="str">
        <f t="shared" si="8"/>
        <v>500 -750 m</v>
      </c>
      <c r="C33" s="3">
        <f t="shared" si="20"/>
        <v>9.2984064397763563E-2</v>
      </c>
      <c r="D33" s="3">
        <f t="shared" si="9"/>
        <v>8.1706499397858595E-2</v>
      </c>
      <c r="E33" s="3">
        <f t="shared" si="10"/>
        <v>7.8980005958202773E-2</v>
      </c>
      <c r="F33" s="1">
        <f t="shared" si="11"/>
        <v>0.10058590518428527</v>
      </c>
      <c r="G33" s="2">
        <f t="shared" si="12"/>
        <v>0.16438361150888561</v>
      </c>
      <c r="H33" s="2">
        <f t="shared" si="13"/>
        <v>0.12661956408070896</v>
      </c>
      <c r="I33" s="2" t="str">
        <f t="shared" si="14"/>
        <v/>
      </c>
      <c r="J33" s="2" t="str">
        <f t="shared" si="15"/>
        <v/>
      </c>
      <c r="K33" s="2" t="str">
        <f t="shared" si="16"/>
        <v/>
      </c>
      <c r="L33" s="2" t="str">
        <f t="shared" si="17"/>
        <v/>
      </c>
      <c r="M33" s="25">
        <f t="shared" si="18"/>
        <v>0.64525965052770473</v>
      </c>
      <c r="N33" s="25">
        <f t="shared" si="19"/>
        <v>6.4150106254500843</v>
      </c>
    </row>
    <row r="34" spans="1:14" x14ac:dyDescent="0.25">
      <c r="A34" s="20" t="s">
        <v>10</v>
      </c>
      <c r="B34" s="8" t="str">
        <f t="shared" si="8"/>
        <v>750 - 1000 m</v>
      </c>
      <c r="C34" s="3">
        <f t="shared" si="20"/>
        <v>0.18596812879552713</v>
      </c>
      <c r="D34" s="3">
        <f t="shared" si="9"/>
        <v>6.1279874548393953E-2</v>
      </c>
      <c r="E34" s="3">
        <f t="shared" si="10"/>
        <v>5.2653337305468513E-2</v>
      </c>
      <c r="F34" s="3">
        <f t="shared" si="11"/>
        <v>5.0292952592142635E-2</v>
      </c>
      <c r="G34" s="1">
        <f t="shared" si="12"/>
        <v>8.2191805754442807E-2</v>
      </c>
      <c r="H34" s="2">
        <f t="shared" si="13"/>
        <v>8.4413042720472634E-2</v>
      </c>
      <c r="I34" s="2" t="str">
        <f t="shared" si="14"/>
        <v/>
      </c>
      <c r="J34" s="2" t="str">
        <f t="shared" si="15"/>
        <v/>
      </c>
      <c r="K34" s="2" t="str">
        <f t="shared" si="16"/>
        <v/>
      </c>
      <c r="L34" s="2" t="str">
        <f t="shared" si="17"/>
        <v/>
      </c>
      <c r="M34" s="25">
        <f t="shared" si="18"/>
        <v>0.5167991417164477</v>
      </c>
      <c r="N34" s="25">
        <f t="shared" si="19"/>
        <v>6.2877209835301926</v>
      </c>
    </row>
    <row r="35" spans="1:14" x14ac:dyDescent="0.25">
      <c r="A35" s="20" t="s">
        <v>11</v>
      </c>
      <c r="B35" s="8" t="str">
        <f t="shared" si="8"/>
        <v>acima de 1000 m</v>
      </c>
      <c r="C35" s="3">
        <f t="shared" si="20"/>
        <v>6.1989376265175707E-2</v>
      </c>
      <c r="D35" s="3">
        <f t="shared" si="9"/>
        <v>4.9023899638715167E-2</v>
      </c>
      <c r="E35" s="3">
        <f t="shared" si="10"/>
        <v>3.9490002979101387E-2</v>
      </c>
      <c r="F35" s="3">
        <f t="shared" si="11"/>
        <v>3.3528635061428419E-2</v>
      </c>
      <c r="G35" s="3">
        <f t="shared" si="12"/>
        <v>4.1095902877221403E-2</v>
      </c>
      <c r="H35" s="1">
        <f t="shared" si="13"/>
        <v>4.2206521360236317E-2</v>
      </c>
      <c r="I35" s="2" t="str">
        <f t="shared" si="14"/>
        <v/>
      </c>
      <c r="J35" s="2" t="str">
        <f t="shared" si="15"/>
        <v/>
      </c>
      <c r="K35" s="2" t="str">
        <f t="shared" si="16"/>
        <v/>
      </c>
      <c r="L35" s="2" t="str">
        <f t="shared" si="17"/>
        <v/>
      </c>
      <c r="M35" s="25">
        <f t="shared" si="18"/>
        <v>0.26733433818187841</v>
      </c>
      <c r="N35" s="25">
        <f t="shared" si="19"/>
        <v>6.3339581080410934</v>
      </c>
    </row>
    <row r="36" spans="1:14" x14ac:dyDescent="0.25">
      <c r="A36" s="20" t="s">
        <v>12</v>
      </c>
      <c r="B36" s="8" t="str">
        <f t="shared" si="8"/>
        <v/>
      </c>
      <c r="C36" s="3" t="str">
        <f t="shared" si="20"/>
        <v/>
      </c>
      <c r="D36" s="3" t="str">
        <f t="shared" si="9"/>
        <v/>
      </c>
      <c r="E36" s="3" t="str">
        <f t="shared" si="10"/>
        <v/>
      </c>
      <c r="F36" s="3" t="str">
        <f t="shared" si="11"/>
        <v/>
      </c>
      <c r="G36" s="3" t="str">
        <f t="shared" si="12"/>
        <v/>
      </c>
      <c r="H36" s="3" t="str">
        <f t="shared" si="13"/>
        <v/>
      </c>
      <c r="I36" s="1" t="str">
        <f t="shared" si="14"/>
        <v/>
      </c>
      <c r="J36" s="2" t="str">
        <f t="shared" si="15"/>
        <v/>
      </c>
      <c r="K36" s="2" t="str">
        <f t="shared" si="16"/>
        <v/>
      </c>
      <c r="L36" s="2" t="str">
        <f t="shared" si="17"/>
        <v/>
      </c>
      <c r="M36" s="25" t="str">
        <f t="shared" si="18"/>
        <v/>
      </c>
      <c r="N36" s="25" t="str">
        <f t="shared" si="19"/>
        <v/>
      </c>
    </row>
    <row r="37" spans="1:14" x14ac:dyDescent="0.25">
      <c r="A37" s="20" t="s">
        <v>13</v>
      </c>
      <c r="B37" s="8" t="str">
        <f t="shared" si="8"/>
        <v/>
      </c>
      <c r="C37" s="3" t="str">
        <f t="shared" si="20"/>
        <v/>
      </c>
      <c r="D37" s="3" t="str">
        <f t="shared" si="9"/>
        <v/>
      </c>
      <c r="E37" s="3" t="str">
        <f t="shared" si="10"/>
        <v/>
      </c>
      <c r="F37" s="3" t="str">
        <f t="shared" si="11"/>
        <v/>
      </c>
      <c r="G37" s="3" t="str">
        <f t="shared" si="12"/>
        <v/>
      </c>
      <c r="H37" s="3" t="str">
        <f t="shared" si="13"/>
        <v/>
      </c>
      <c r="I37" s="3" t="str">
        <f t="shared" si="14"/>
        <v/>
      </c>
      <c r="J37" s="1" t="str">
        <f t="shared" si="15"/>
        <v/>
      </c>
      <c r="K37" s="2" t="str">
        <f t="shared" si="16"/>
        <v/>
      </c>
      <c r="L37" s="2" t="str">
        <f t="shared" si="17"/>
        <v/>
      </c>
      <c r="M37" s="25" t="str">
        <f t="shared" si="18"/>
        <v/>
      </c>
      <c r="N37" s="25" t="str">
        <f t="shared" si="19"/>
        <v/>
      </c>
    </row>
    <row r="38" spans="1:14" x14ac:dyDescent="0.25">
      <c r="A38" s="20" t="s">
        <v>14</v>
      </c>
      <c r="B38" s="8" t="str">
        <f t="shared" si="8"/>
        <v/>
      </c>
      <c r="C38" s="3" t="str">
        <f t="shared" si="20"/>
        <v/>
      </c>
      <c r="D38" s="3" t="str">
        <f t="shared" si="9"/>
        <v/>
      </c>
      <c r="E38" s="3" t="str">
        <f t="shared" si="10"/>
        <v/>
      </c>
      <c r="F38" s="3" t="str">
        <f t="shared" si="11"/>
        <v/>
      </c>
      <c r="G38" s="3" t="str">
        <f t="shared" si="12"/>
        <v/>
      </c>
      <c r="H38" s="3" t="str">
        <f t="shared" si="13"/>
        <v/>
      </c>
      <c r="I38" s="3" t="str">
        <f t="shared" si="14"/>
        <v/>
      </c>
      <c r="J38" s="3" t="str">
        <f t="shared" si="15"/>
        <v/>
      </c>
      <c r="K38" s="1" t="str">
        <f t="shared" si="16"/>
        <v/>
      </c>
      <c r="L38" s="2" t="str">
        <f t="shared" si="17"/>
        <v/>
      </c>
      <c r="M38" s="25" t="str">
        <f t="shared" si="18"/>
        <v/>
      </c>
      <c r="N38" s="25" t="str">
        <f t="shared" si="19"/>
        <v/>
      </c>
    </row>
    <row r="39" spans="1:14" x14ac:dyDescent="0.25">
      <c r="A39" s="20" t="s">
        <v>15</v>
      </c>
      <c r="B39" s="8" t="str">
        <f t="shared" si="8"/>
        <v/>
      </c>
      <c r="C39" s="3" t="str">
        <f t="shared" si="20"/>
        <v/>
      </c>
      <c r="D39" s="3" t="str">
        <f t="shared" si="9"/>
        <v/>
      </c>
      <c r="E39" s="3" t="str">
        <f t="shared" si="10"/>
        <v/>
      </c>
      <c r="F39" s="3" t="str">
        <f t="shared" si="11"/>
        <v/>
      </c>
      <c r="G39" s="3" t="str">
        <f t="shared" si="12"/>
        <v/>
      </c>
      <c r="H39" s="3" t="str">
        <f t="shared" si="13"/>
        <v/>
      </c>
      <c r="I39" s="3" t="str">
        <f t="shared" si="14"/>
        <v/>
      </c>
      <c r="J39" s="3" t="str">
        <f t="shared" si="15"/>
        <v/>
      </c>
      <c r="K39" s="3" t="str">
        <f t="shared" si="16"/>
        <v/>
      </c>
      <c r="L39" s="1" t="str">
        <f t="shared" si="17"/>
        <v/>
      </c>
      <c r="M39" s="25" t="str">
        <f t="shared" si="18"/>
        <v/>
      </c>
      <c r="N39" s="25" t="str">
        <f t="shared" si="19"/>
        <v/>
      </c>
    </row>
    <row r="42" spans="1:14" x14ac:dyDescent="0.25">
      <c r="M42" s="28"/>
    </row>
  </sheetData>
  <mergeCells count="1">
    <mergeCell ref="Q1:W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Capa</vt:lpstr>
      <vt:lpstr>Nivel 1</vt:lpstr>
      <vt:lpstr>Nível 2 - A</vt:lpstr>
      <vt:lpstr>Nível 2 - B</vt:lpstr>
      <vt:lpstr>Nível 3 - A</vt:lpstr>
      <vt:lpstr>Nível 3 - B</vt:lpstr>
      <vt:lpstr>Nível 3 - C</vt:lpstr>
      <vt:lpstr>Nível 4 -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2014-08-17T14:56:59Z</dcterms:created>
  <dcterms:modified xsi:type="dcterms:W3CDTF">2014-09-05T00:12:30Z</dcterms:modified>
</cp:coreProperties>
</file>