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100" i="1" l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97" i="1"/>
  <c r="K97" i="1"/>
  <c r="L97" i="1"/>
  <c r="J98" i="1"/>
  <c r="K98" i="1"/>
  <c r="L98" i="1"/>
  <c r="J99" i="1"/>
  <c r="K99" i="1"/>
  <c r="L99" i="1"/>
  <c r="L94" i="1"/>
  <c r="K94" i="1"/>
  <c r="J94" i="1"/>
  <c r="A94" i="1"/>
  <c r="L92" i="1"/>
  <c r="K92" i="1"/>
  <c r="J92" i="1"/>
  <c r="A92" i="1"/>
  <c r="A96" i="1"/>
  <c r="J87" i="1"/>
  <c r="K87" i="1"/>
  <c r="L87" i="1"/>
  <c r="J93" i="1"/>
  <c r="K93" i="1"/>
  <c r="L93" i="1"/>
  <c r="J88" i="1"/>
  <c r="K88" i="1"/>
  <c r="L88" i="1"/>
  <c r="J89" i="1"/>
  <c r="K89" i="1"/>
  <c r="L89" i="1"/>
  <c r="J95" i="1"/>
  <c r="K95" i="1"/>
  <c r="L95" i="1"/>
  <c r="J96" i="1"/>
  <c r="K96" i="1"/>
  <c r="L96" i="1"/>
  <c r="K79" i="1"/>
  <c r="K80" i="1"/>
  <c r="K81" i="1"/>
  <c r="K82" i="1"/>
  <c r="K83" i="1"/>
  <c r="K84" i="1"/>
  <c r="K85" i="1"/>
  <c r="K86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A95" i="1"/>
  <c r="A89" i="1"/>
  <c r="A88" i="1"/>
  <c r="A93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L58" i="1"/>
  <c r="J58" i="1"/>
  <c r="J73" i="1"/>
  <c r="L73" i="1"/>
  <c r="J74" i="1"/>
  <c r="L74" i="1"/>
  <c r="J75" i="1"/>
  <c r="L75" i="1"/>
  <c r="J76" i="1"/>
  <c r="L76" i="1"/>
  <c r="J77" i="1"/>
  <c r="L77" i="1"/>
  <c r="J78" i="1"/>
  <c r="L78" i="1"/>
  <c r="J79" i="1"/>
  <c r="L79" i="1"/>
  <c r="J80" i="1"/>
  <c r="L80" i="1"/>
  <c r="J81" i="1"/>
  <c r="L81" i="1"/>
  <c r="J82" i="1"/>
  <c r="L82" i="1"/>
  <c r="J83" i="1"/>
  <c r="L83" i="1"/>
  <c r="J84" i="1"/>
  <c r="L84" i="1"/>
  <c r="J85" i="1"/>
  <c r="L85" i="1"/>
  <c r="J86" i="1"/>
  <c r="L86" i="1"/>
  <c r="A73" i="1"/>
  <c r="J72" i="1"/>
  <c r="L72" i="1"/>
  <c r="L64" i="1"/>
  <c r="J64" i="1"/>
  <c r="L57" i="1"/>
  <c r="K57" i="1"/>
  <c r="J57" i="1"/>
  <c r="L50" i="1"/>
  <c r="K50" i="1"/>
  <c r="J50" i="1"/>
  <c r="J60" i="1"/>
  <c r="L60" i="1"/>
  <c r="J61" i="1"/>
  <c r="L61" i="1"/>
  <c r="J62" i="1"/>
  <c r="L62" i="1"/>
  <c r="J63" i="1"/>
  <c r="L63" i="1"/>
  <c r="J65" i="1"/>
  <c r="L65" i="1"/>
  <c r="J66" i="1"/>
  <c r="L66" i="1"/>
  <c r="J67" i="1"/>
  <c r="L67" i="1"/>
  <c r="J68" i="1"/>
  <c r="L68" i="1"/>
  <c r="J69" i="1"/>
  <c r="L69" i="1"/>
  <c r="J70" i="1"/>
  <c r="L70" i="1"/>
  <c r="J71" i="1"/>
  <c r="L71" i="1"/>
  <c r="J59" i="1"/>
  <c r="L59" i="1"/>
  <c r="J54" i="1"/>
  <c r="K54" i="1"/>
  <c r="L54" i="1"/>
  <c r="J55" i="1"/>
  <c r="K55" i="1"/>
  <c r="L55" i="1"/>
  <c r="J56" i="1"/>
  <c r="K56" i="1"/>
  <c r="L56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1" i="1"/>
  <c r="K51" i="1"/>
  <c r="L51" i="1"/>
  <c r="J52" i="1"/>
  <c r="K52" i="1"/>
  <c r="L52" i="1"/>
  <c r="J53" i="1"/>
  <c r="K53" i="1"/>
  <c r="L53" i="1"/>
  <c r="L43" i="1"/>
  <c r="K43" i="1"/>
  <c r="J43" i="1"/>
  <c r="L28" i="1"/>
  <c r="K28" i="1"/>
  <c r="J28" i="1"/>
  <c r="J29" i="1"/>
  <c r="J27" i="1"/>
  <c r="L24" i="1"/>
  <c r="K24" i="1"/>
  <c r="J24" i="1"/>
  <c r="L23" i="1"/>
  <c r="L25" i="1"/>
  <c r="L26" i="1"/>
  <c r="L27" i="1"/>
  <c r="L29" i="1"/>
  <c r="L30" i="1"/>
  <c r="L31" i="1"/>
  <c r="L32" i="1"/>
  <c r="L33" i="1"/>
  <c r="L34" i="1"/>
  <c r="L35" i="1"/>
  <c r="L36" i="1"/>
  <c r="L37" i="1"/>
  <c r="L38" i="1"/>
  <c r="L39" i="1"/>
  <c r="L40" i="1"/>
  <c r="K23" i="1"/>
  <c r="K25" i="1"/>
  <c r="K26" i="1"/>
  <c r="K27" i="1"/>
  <c r="K29" i="1"/>
  <c r="K30" i="1"/>
  <c r="K31" i="1"/>
  <c r="K32" i="1"/>
  <c r="K33" i="1"/>
  <c r="K34" i="1"/>
  <c r="K35" i="1"/>
  <c r="K36" i="1"/>
  <c r="K37" i="1"/>
  <c r="K38" i="1"/>
  <c r="K39" i="1"/>
  <c r="K40" i="1"/>
  <c r="J23" i="1"/>
  <c r="J25" i="1"/>
  <c r="J26" i="1"/>
  <c r="J30" i="1"/>
  <c r="J31" i="1"/>
  <c r="J32" i="1"/>
  <c r="J33" i="1"/>
  <c r="J34" i="1"/>
  <c r="J35" i="1"/>
  <c r="J36" i="1"/>
  <c r="J37" i="1"/>
  <c r="J38" i="1"/>
  <c r="J39" i="1"/>
  <c r="J40" i="1"/>
  <c r="J22" i="1"/>
  <c r="K22" i="1"/>
  <c r="L2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K3" i="1"/>
  <c r="J3" i="1"/>
  <c r="M91" i="1" l="1"/>
  <c r="M2" i="1"/>
  <c r="M21" i="1"/>
  <c r="M42" i="1"/>
</calcChain>
</file>

<file path=xl/sharedStrings.xml><?xml version="1.0" encoding="utf-8"?>
<sst xmlns="http://schemas.openxmlformats.org/spreadsheetml/2006/main" count="80" uniqueCount="68">
  <si>
    <t>博云新材</t>
    <phoneticPr fontId="1" type="noConversion"/>
  </si>
  <si>
    <t>BUY1</t>
    <phoneticPr fontId="1" type="noConversion"/>
  </si>
  <si>
    <t>BUY2</t>
    <phoneticPr fontId="1" type="noConversion"/>
  </si>
  <si>
    <t>SELL1</t>
    <phoneticPr fontId="1" type="noConversion"/>
  </si>
  <si>
    <t>BUY3</t>
    <phoneticPr fontId="1" type="noConversion"/>
  </si>
  <si>
    <t>SELL2</t>
    <phoneticPr fontId="1" type="noConversion"/>
  </si>
  <si>
    <t>SELL3</t>
    <phoneticPr fontId="1" type="noConversion"/>
  </si>
  <si>
    <t>ALLBUY</t>
    <phoneticPr fontId="1" type="noConversion"/>
  </si>
  <si>
    <t>ALLSELL</t>
    <phoneticPr fontId="1" type="noConversion"/>
  </si>
  <si>
    <t>TOTAL</t>
    <phoneticPr fontId="1" type="noConversion"/>
  </si>
  <si>
    <t>BENEFIT</t>
    <phoneticPr fontId="1" type="noConversion"/>
  </si>
  <si>
    <t>拓维信息</t>
    <phoneticPr fontId="1" type="noConversion"/>
  </si>
  <si>
    <t>奋达科技</t>
    <phoneticPr fontId="1" type="noConversion"/>
  </si>
  <si>
    <t>博云投资</t>
    <phoneticPr fontId="1" type="noConversion"/>
  </si>
  <si>
    <t>罗平锌电</t>
    <phoneticPr fontId="1" type="noConversion"/>
  </si>
  <si>
    <t>桂东电力</t>
    <phoneticPr fontId="1" type="noConversion"/>
  </si>
  <si>
    <t>同力水泥</t>
    <phoneticPr fontId="1" type="noConversion"/>
  </si>
  <si>
    <t>巨力索具</t>
    <phoneticPr fontId="1" type="noConversion"/>
  </si>
  <si>
    <t>亚夏汽车</t>
    <phoneticPr fontId="1" type="noConversion"/>
  </si>
  <si>
    <t>东方航空</t>
    <phoneticPr fontId="1" type="noConversion"/>
  </si>
  <si>
    <t>芜湖港</t>
    <phoneticPr fontId="1" type="noConversion"/>
  </si>
  <si>
    <t>北京旅游</t>
    <phoneticPr fontId="1" type="noConversion"/>
  </si>
  <si>
    <t>华星化工</t>
    <phoneticPr fontId="1" type="noConversion"/>
  </si>
  <si>
    <t>榕基软件</t>
    <phoneticPr fontId="1" type="noConversion"/>
  </si>
  <si>
    <t>辉隆股份</t>
    <phoneticPr fontId="1" type="noConversion"/>
  </si>
  <si>
    <t>东北电气</t>
    <phoneticPr fontId="1" type="noConversion"/>
  </si>
  <si>
    <t>伊利股份</t>
    <phoneticPr fontId="1" type="noConversion"/>
  </si>
  <si>
    <t>BUY4</t>
    <phoneticPr fontId="1" type="noConversion"/>
  </si>
  <si>
    <t>SELL4</t>
    <phoneticPr fontId="1" type="noConversion"/>
  </si>
  <si>
    <t>长江证券</t>
    <phoneticPr fontId="1" type="noConversion"/>
  </si>
  <si>
    <t>中国南车</t>
    <phoneticPr fontId="1" type="noConversion"/>
  </si>
  <si>
    <t>工商银行</t>
    <phoneticPr fontId="1" type="noConversion"/>
  </si>
  <si>
    <t>建设银行</t>
    <phoneticPr fontId="1" type="noConversion"/>
  </si>
  <si>
    <t>TCL集团</t>
    <phoneticPr fontId="1" type="noConversion"/>
  </si>
  <si>
    <t>乐视网</t>
    <phoneticPr fontId="1" type="noConversion"/>
  </si>
  <si>
    <t>老百姓</t>
    <phoneticPr fontId="1" type="noConversion"/>
  </si>
  <si>
    <t>珍宝岛</t>
    <phoneticPr fontId="1" type="noConversion"/>
  </si>
  <si>
    <t>佐力药业</t>
    <phoneticPr fontId="1" type="noConversion"/>
  </si>
  <si>
    <t>启明星辰</t>
    <phoneticPr fontId="1" type="noConversion"/>
  </si>
  <si>
    <t>江苏有线</t>
    <phoneticPr fontId="1" type="noConversion"/>
  </si>
  <si>
    <t>海南航空</t>
    <phoneticPr fontId="1" type="noConversion"/>
  </si>
  <si>
    <t>珠海港</t>
    <phoneticPr fontId="1" type="noConversion"/>
  </si>
  <si>
    <t>永大集团</t>
    <phoneticPr fontId="1" type="noConversion"/>
  </si>
  <si>
    <t>中国一重</t>
    <phoneticPr fontId="1" type="noConversion"/>
  </si>
  <si>
    <t>中粮生化</t>
    <phoneticPr fontId="1" type="noConversion"/>
  </si>
  <si>
    <t>中储股份</t>
    <phoneticPr fontId="1" type="noConversion"/>
  </si>
  <si>
    <t>香江控股</t>
    <phoneticPr fontId="1" type="noConversion"/>
  </si>
  <si>
    <t>浙江众成</t>
    <phoneticPr fontId="1" type="noConversion"/>
  </si>
  <si>
    <t>云南旅游</t>
    <phoneticPr fontId="1" type="noConversion"/>
  </si>
  <si>
    <t>润邦股份</t>
    <phoneticPr fontId="1" type="noConversion"/>
  </si>
  <si>
    <t>鹏欣资源</t>
    <phoneticPr fontId="1" type="noConversion"/>
  </si>
  <si>
    <t>万科A</t>
    <phoneticPr fontId="1" type="noConversion"/>
  </si>
  <si>
    <t>郑州煤电</t>
    <phoneticPr fontId="1" type="noConversion"/>
  </si>
  <si>
    <t>九州药业</t>
    <phoneticPr fontId="1" type="noConversion"/>
  </si>
  <si>
    <t>安妮股份</t>
    <phoneticPr fontId="1" type="noConversion"/>
  </si>
  <si>
    <t>小商品城</t>
    <phoneticPr fontId="1" type="noConversion"/>
  </si>
  <si>
    <t>欣泰电气</t>
    <phoneticPr fontId="1" type="noConversion"/>
  </si>
  <si>
    <t>登海种业</t>
    <phoneticPr fontId="1" type="noConversion"/>
  </si>
  <si>
    <t xml:space="preserve"> </t>
    <phoneticPr fontId="1" type="noConversion"/>
  </si>
  <si>
    <t>苏州高新</t>
    <phoneticPr fontId="1" type="noConversion"/>
  </si>
  <si>
    <t>方盛制药</t>
    <phoneticPr fontId="1" type="noConversion"/>
  </si>
  <si>
    <t>生物股份</t>
    <phoneticPr fontId="1" type="noConversion"/>
  </si>
  <si>
    <t>曙光股份</t>
    <phoneticPr fontId="1" type="noConversion"/>
  </si>
  <si>
    <t>煌上煌</t>
    <phoneticPr fontId="1" type="noConversion"/>
  </si>
  <si>
    <t>外高桥</t>
    <phoneticPr fontId="1" type="noConversion"/>
  </si>
  <si>
    <t>泰尔重工</t>
    <phoneticPr fontId="1" type="noConversion"/>
  </si>
  <si>
    <t>欧普照明</t>
    <phoneticPr fontId="1" type="noConversion"/>
  </si>
  <si>
    <t>海虹控股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</si>
</sst>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A80" workbookViewId="0">
      <selection activeCell="G98" sqref="G98"/>
    </sheetView>
  </sheetViews>
  <sheetFormatPr defaultRowHeight="13.5" outlineLevelRow="2" x14ac:dyDescent="0.15"/>
  <cols>
    <col min="2" max="2" width="9.75" customWidth="1"/>
    <col min="3" max="3" width="10.625" customWidth="1"/>
    <col min="4" max="5" width="9.875" customWidth="1"/>
    <col min="6" max="6" width="10.125" customWidth="1"/>
    <col min="7" max="7" width="9.75" customWidth="1"/>
    <col min="8" max="9" width="10" customWidth="1"/>
    <col min="13" max="13" width="12.125" customWidth="1"/>
  </cols>
  <sheetData>
    <row r="1" spans="1:13" s="1" customFormat="1" x14ac:dyDescent="0.15">
      <c r="B1" s="1" t="s">
        <v>1</v>
      </c>
      <c r="C1" s="1" t="s">
        <v>2</v>
      </c>
      <c r="D1" s="1" t="s">
        <v>4</v>
      </c>
      <c r="E1" s="1" t="s">
        <v>27</v>
      </c>
      <c r="F1" s="1" t="s">
        <v>3</v>
      </c>
      <c r="G1" s="1" t="s">
        <v>5</v>
      </c>
      <c r="H1" s="1" t="s">
        <v>6</v>
      </c>
      <c r="I1" s="1" t="s">
        <v>28</v>
      </c>
      <c r="J1" s="1" t="s">
        <v>7</v>
      </c>
      <c r="K1" s="1" t="s">
        <v>8</v>
      </c>
      <c r="L1" s="1" t="s">
        <v>10</v>
      </c>
      <c r="M1" s="1" t="s">
        <v>9</v>
      </c>
    </row>
    <row r="2" spans="1:13" s="1" customFormat="1" x14ac:dyDescent="0.15">
      <c r="A2" s="2">
        <v>2014</v>
      </c>
      <c r="M2">
        <f>SUM(L3:L19)</f>
        <v>2903.9099999999926</v>
      </c>
    </row>
    <row r="3" spans="1:13" hidden="1" outlineLevel="1" x14ac:dyDescent="0.15">
      <c r="A3" t="s">
        <v>0</v>
      </c>
      <c r="B3">
        <v>2103</v>
      </c>
      <c r="C3">
        <v>14937.43</v>
      </c>
      <c r="F3">
        <v>17295.07</v>
      </c>
      <c r="J3">
        <f>SUM(B3:E3)</f>
        <v>17040.43</v>
      </c>
      <c r="K3">
        <f>SUM(F3:I3)</f>
        <v>17295.07</v>
      </c>
      <c r="L3">
        <f>SUM(F3:I3)-SUM(B3:E3)</f>
        <v>254.63999999999942</v>
      </c>
    </row>
    <row r="4" spans="1:13" hidden="1" outlineLevel="1" x14ac:dyDescent="0.15">
      <c r="A4" t="s">
        <v>11</v>
      </c>
      <c r="B4">
        <v>1759</v>
      </c>
      <c r="C4">
        <v>1757</v>
      </c>
      <c r="D4">
        <v>14076.66</v>
      </c>
      <c r="E4">
        <v>15775.03</v>
      </c>
      <c r="F4">
        <v>3507.48</v>
      </c>
      <c r="G4">
        <v>14700.01</v>
      </c>
      <c r="H4">
        <v>9535.76</v>
      </c>
      <c r="I4">
        <v>6978.01</v>
      </c>
      <c r="J4">
        <f t="shared" ref="J4:J19" si="0">SUM(B4:E4)</f>
        <v>33367.69</v>
      </c>
      <c r="K4">
        <f t="shared" ref="K4:K19" si="1">SUM(F4:I4)</f>
        <v>34721.26</v>
      </c>
      <c r="L4">
        <f t="shared" ref="L4:L19" si="2">SUM(F4:I4)-SUM(B4:E4)</f>
        <v>1353.5699999999997</v>
      </c>
    </row>
    <row r="5" spans="1:13" hidden="1" outlineLevel="1" x14ac:dyDescent="0.15">
      <c r="A5" t="s">
        <v>12</v>
      </c>
      <c r="B5">
        <v>9032.1200000000008</v>
      </c>
      <c r="C5">
        <v>13487.13</v>
      </c>
      <c r="F5">
        <v>8189.41</v>
      </c>
      <c r="G5">
        <v>15972.8</v>
      </c>
      <c r="J5">
        <f t="shared" si="0"/>
        <v>22519.25</v>
      </c>
      <c r="K5">
        <f t="shared" si="1"/>
        <v>24162.21</v>
      </c>
      <c r="L5">
        <f t="shared" si="2"/>
        <v>1642.9599999999991</v>
      </c>
    </row>
    <row r="6" spans="1:13" hidden="1" outlineLevel="1" x14ac:dyDescent="0.15">
      <c r="A6" t="s">
        <v>13</v>
      </c>
      <c r="B6">
        <v>7123.4</v>
      </c>
      <c r="F6">
        <v>7197.3</v>
      </c>
      <c r="J6">
        <f t="shared" si="0"/>
        <v>7123.4</v>
      </c>
      <c r="K6">
        <f t="shared" si="1"/>
        <v>7197.3</v>
      </c>
      <c r="L6">
        <f t="shared" si="2"/>
        <v>73.900000000000546</v>
      </c>
    </row>
    <row r="7" spans="1:13" hidden="1" outlineLevel="1" x14ac:dyDescent="0.15">
      <c r="A7" t="s">
        <v>14</v>
      </c>
      <c r="B7">
        <v>11170.04</v>
      </c>
      <c r="C7">
        <v>3683</v>
      </c>
      <c r="D7">
        <v>2363</v>
      </c>
      <c r="F7">
        <v>18668.46</v>
      </c>
      <c r="J7">
        <f t="shared" si="0"/>
        <v>17216.04</v>
      </c>
      <c r="K7">
        <f t="shared" si="1"/>
        <v>18668.46</v>
      </c>
      <c r="L7">
        <f t="shared" si="2"/>
        <v>1452.4199999999983</v>
      </c>
    </row>
    <row r="8" spans="1:13" hidden="1" outlineLevel="1" x14ac:dyDescent="0.15">
      <c r="A8" t="s">
        <v>15</v>
      </c>
      <c r="B8">
        <v>6596.93</v>
      </c>
      <c r="F8">
        <v>6386.84</v>
      </c>
      <c r="J8">
        <f t="shared" si="0"/>
        <v>6596.93</v>
      </c>
      <c r="K8">
        <f t="shared" si="1"/>
        <v>6386.84</v>
      </c>
      <c r="L8">
        <f t="shared" si="2"/>
        <v>-210.09000000000015</v>
      </c>
    </row>
    <row r="9" spans="1:13" hidden="1" outlineLevel="1" x14ac:dyDescent="0.15">
      <c r="A9" t="s">
        <v>16</v>
      </c>
      <c r="B9">
        <v>675</v>
      </c>
      <c r="F9">
        <v>638.36</v>
      </c>
      <c r="J9">
        <f t="shared" si="0"/>
        <v>675</v>
      </c>
      <c r="K9">
        <f t="shared" si="1"/>
        <v>638.36</v>
      </c>
      <c r="L9">
        <f t="shared" si="2"/>
        <v>-36.639999999999986</v>
      </c>
    </row>
    <row r="10" spans="1:13" hidden="1" outlineLevel="1" x14ac:dyDescent="0.15">
      <c r="A10" t="s">
        <v>17</v>
      </c>
      <c r="B10">
        <v>6638.97</v>
      </c>
      <c r="F10">
        <v>6334.94</v>
      </c>
      <c r="J10">
        <f t="shared" si="0"/>
        <v>6638.97</v>
      </c>
      <c r="K10">
        <f t="shared" si="1"/>
        <v>6334.94</v>
      </c>
      <c r="L10">
        <f t="shared" si="2"/>
        <v>-304.03000000000065</v>
      </c>
    </row>
    <row r="11" spans="1:13" hidden="1" outlineLevel="1" x14ac:dyDescent="0.15">
      <c r="A11" t="s">
        <v>18</v>
      </c>
      <c r="B11">
        <v>7197.47</v>
      </c>
      <c r="F11">
        <v>7060.56</v>
      </c>
      <c r="J11">
        <f t="shared" si="0"/>
        <v>7197.47</v>
      </c>
      <c r="K11">
        <f t="shared" si="1"/>
        <v>7060.56</v>
      </c>
      <c r="L11">
        <f t="shared" si="2"/>
        <v>-136.90999999999985</v>
      </c>
    </row>
    <row r="12" spans="1:13" hidden="1" outlineLevel="1" x14ac:dyDescent="0.15">
      <c r="A12" t="s">
        <v>19</v>
      </c>
      <c r="B12">
        <v>780</v>
      </c>
      <c r="F12">
        <v>809.18</v>
      </c>
      <c r="J12">
        <f t="shared" si="0"/>
        <v>780</v>
      </c>
      <c r="K12">
        <f t="shared" si="1"/>
        <v>809.18</v>
      </c>
      <c r="L12">
        <f t="shared" si="2"/>
        <v>29.17999999999995</v>
      </c>
    </row>
    <row r="13" spans="1:13" hidden="1" outlineLevel="1" x14ac:dyDescent="0.15">
      <c r="A13" t="s">
        <v>20</v>
      </c>
      <c r="B13">
        <v>826</v>
      </c>
      <c r="F13">
        <v>797.2</v>
      </c>
      <c r="J13">
        <f t="shared" si="0"/>
        <v>826</v>
      </c>
      <c r="K13">
        <f t="shared" si="1"/>
        <v>797.2</v>
      </c>
      <c r="L13">
        <f t="shared" si="2"/>
        <v>-28.799999999999955</v>
      </c>
    </row>
    <row r="14" spans="1:13" hidden="1" outlineLevel="1" x14ac:dyDescent="0.15">
      <c r="A14" t="s">
        <v>21</v>
      </c>
      <c r="B14">
        <v>1385</v>
      </c>
      <c r="F14">
        <v>1437.56</v>
      </c>
      <c r="J14">
        <f t="shared" si="0"/>
        <v>1385</v>
      </c>
      <c r="K14">
        <f t="shared" si="1"/>
        <v>1437.56</v>
      </c>
      <c r="L14">
        <f t="shared" si="2"/>
        <v>52.559999999999945</v>
      </c>
    </row>
    <row r="15" spans="1:13" hidden="1" outlineLevel="1" x14ac:dyDescent="0.15">
      <c r="A15" t="s">
        <v>22</v>
      </c>
      <c r="B15">
        <v>1825</v>
      </c>
      <c r="F15">
        <v>1847.15</v>
      </c>
      <c r="J15">
        <f t="shared" si="0"/>
        <v>1825</v>
      </c>
      <c r="K15">
        <f t="shared" si="1"/>
        <v>1847.15</v>
      </c>
      <c r="L15">
        <f t="shared" si="2"/>
        <v>22.150000000000091</v>
      </c>
    </row>
    <row r="16" spans="1:13" hidden="1" outlineLevel="1" x14ac:dyDescent="0.15">
      <c r="A16" t="s">
        <v>23</v>
      </c>
      <c r="B16">
        <v>11786.24</v>
      </c>
      <c r="F16">
        <v>11446.5</v>
      </c>
      <c r="J16">
        <f t="shared" si="0"/>
        <v>11786.24</v>
      </c>
      <c r="K16">
        <f t="shared" si="1"/>
        <v>11446.5</v>
      </c>
      <c r="L16">
        <f t="shared" si="2"/>
        <v>-339.73999999999978</v>
      </c>
    </row>
    <row r="17" spans="1:13" hidden="1" outlineLevel="1" x14ac:dyDescent="0.15">
      <c r="A17" t="s">
        <v>24</v>
      </c>
      <c r="B17">
        <v>2825</v>
      </c>
      <c r="C17">
        <v>1419</v>
      </c>
      <c r="D17">
        <v>11383.96</v>
      </c>
      <c r="F17">
        <v>16186.44</v>
      </c>
      <c r="J17">
        <f t="shared" si="0"/>
        <v>15627.96</v>
      </c>
      <c r="K17">
        <f t="shared" si="1"/>
        <v>16186.44</v>
      </c>
      <c r="L17">
        <f t="shared" si="2"/>
        <v>558.48000000000138</v>
      </c>
    </row>
    <row r="18" spans="1:13" hidden="1" outlineLevel="1" x14ac:dyDescent="0.15">
      <c r="A18" t="s">
        <v>25</v>
      </c>
      <c r="B18">
        <v>9145.4</v>
      </c>
      <c r="C18">
        <v>2165</v>
      </c>
      <c r="F18">
        <v>9679.51</v>
      </c>
      <c r="J18">
        <f t="shared" si="0"/>
        <v>11310.4</v>
      </c>
      <c r="K18">
        <f t="shared" si="1"/>
        <v>9679.51</v>
      </c>
      <c r="L18">
        <f t="shared" si="2"/>
        <v>-1630.8899999999994</v>
      </c>
    </row>
    <row r="19" spans="1:13" hidden="1" outlineLevel="1" x14ac:dyDescent="0.15">
      <c r="A19" t="s">
        <v>26</v>
      </c>
      <c r="B19">
        <v>9455.61</v>
      </c>
      <c r="C19">
        <v>9663.76</v>
      </c>
      <c r="D19">
        <v>9347.5400000000009</v>
      </c>
      <c r="F19">
        <v>9510.7999999999993</v>
      </c>
      <c r="G19">
        <v>9538.75</v>
      </c>
      <c r="H19">
        <v>9568.51</v>
      </c>
      <c r="J19">
        <f t="shared" si="0"/>
        <v>28466.910000000003</v>
      </c>
      <c r="K19">
        <f t="shared" si="1"/>
        <v>28618.059999999998</v>
      </c>
      <c r="L19">
        <f t="shared" si="2"/>
        <v>151.14999999999418</v>
      </c>
    </row>
    <row r="20" spans="1:13" collapsed="1" x14ac:dyDescent="0.15"/>
    <row r="21" spans="1:13" x14ac:dyDescent="0.15">
      <c r="A21">
        <v>2015</v>
      </c>
      <c r="M21">
        <f>SUM(L22:L40)</f>
        <v>-5275.9299999999666</v>
      </c>
    </row>
    <row r="22" spans="1:13" hidden="1" outlineLevel="1" x14ac:dyDescent="0.15">
      <c r="A22" t="s">
        <v>29</v>
      </c>
      <c r="B22">
        <v>19916.93</v>
      </c>
      <c r="C22">
        <v>12200.53</v>
      </c>
      <c r="D22">
        <v>14460.12</v>
      </c>
      <c r="F22">
        <v>27232.62</v>
      </c>
      <c r="G22">
        <v>14325.6</v>
      </c>
      <c r="J22">
        <f>SUM(B22:E22)</f>
        <v>46577.58</v>
      </c>
      <c r="K22">
        <f>SUM(F22:I22)</f>
        <v>41558.22</v>
      </c>
      <c r="L22">
        <f>SUM(F22:I22)-SUM(B22:E22)</f>
        <v>-5019.3600000000006</v>
      </c>
    </row>
    <row r="23" spans="1:13" hidden="1" outlineLevel="1" x14ac:dyDescent="0.15">
      <c r="A23" t="s">
        <v>30</v>
      </c>
      <c r="B23">
        <v>13960.77</v>
      </c>
      <c r="C23">
        <v>13720.6</v>
      </c>
      <c r="D23">
        <v>26009.57</v>
      </c>
      <c r="E23">
        <v>27643.72</v>
      </c>
      <c r="F23">
        <v>13985.18</v>
      </c>
      <c r="G23">
        <v>13775.54</v>
      </c>
      <c r="H23">
        <v>26862.87</v>
      </c>
      <c r="I23">
        <v>24911.19</v>
      </c>
      <c r="J23">
        <f t="shared" ref="J23:J40" si="3">SUM(B23:E23)</f>
        <v>81334.66</v>
      </c>
      <c r="K23">
        <f t="shared" ref="K23:K40" si="4">SUM(F23:I23)</f>
        <v>79534.78</v>
      </c>
      <c r="L23">
        <f t="shared" ref="L23:L40" si="5">SUM(F23:I23)-SUM(B23:E23)</f>
        <v>-1799.8800000000047</v>
      </c>
    </row>
    <row r="24" spans="1:13" hidden="1" outlineLevel="1" x14ac:dyDescent="0.15">
      <c r="A24" t="s">
        <v>30</v>
      </c>
      <c r="B24">
        <v>22737.1</v>
      </c>
      <c r="C24">
        <v>24438.29</v>
      </c>
      <c r="D24">
        <v>18226.11</v>
      </c>
      <c r="E24">
        <v>41959.75</v>
      </c>
      <c r="F24">
        <v>24656.81</v>
      </c>
      <c r="G24">
        <v>24457.15</v>
      </c>
      <c r="H24">
        <v>18625.02</v>
      </c>
      <c r="I24">
        <v>38291.69</v>
      </c>
      <c r="J24">
        <f t="shared" si="3"/>
        <v>107361.25</v>
      </c>
      <c r="K24">
        <f t="shared" si="4"/>
        <v>106030.67000000001</v>
      </c>
      <c r="L24">
        <f t="shared" si="5"/>
        <v>-1330.5799999999872</v>
      </c>
    </row>
    <row r="25" spans="1:13" hidden="1" outlineLevel="1" x14ac:dyDescent="0.15">
      <c r="A25" t="s">
        <v>31</v>
      </c>
      <c r="B25">
        <v>14111.67</v>
      </c>
      <c r="C25">
        <v>14081.65</v>
      </c>
      <c r="D25">
        <v>11700.8</v>
      </c>
      <c r="F25">
        <v>14253.92</v>
      </c>
      <c r="G25">
        <v>13595.05</v>
      </c>
      <c r="H25">
        <v>12046.86</v>
      </c>
      <c r="J25">
        <f>SUM(B25:E25)</f>
        <v>39894.119999999995</v>
      </c>
      <c r="K25">
        <f>SUM(F25:I25)</f>
        <v>39895.83</v>
      </c>
      <c r="L25">
        <f>SUM(F25:I25)-SUM(B25:E25)</f>
        <v>1.7100000000064028</v>
      </c>
    </row>
    <row r="26" spans="1:13" hidden="1" outlineLevel="1" x14ac:dyDescent="0.15">
      <c r="A26" t="s">
        <v>32</v>
      </c>
      <c r="B26">
        <v>11128.98</v>
      </c>
      <c r="F26">
        <v>11139.83</v>
      </c>
      <c r="J26">
        <f t="shared" si="3"/>
        <v>11128.98</v>
      </c>
      <c r="K26">
        <f t="shared" si="4"/>
        <v>11139.83</v>
      </c>
      <c r="L26">
        <f t="shared" si="5"/>
        <v>10.850000000000364</v>
      </c>
    </row>
    <row r="27" spans="1:13" hidden="1" outlineLevel="1" x14ac:dyDescent="0.15">
      <c r="A27" t="s">
        <v>33</v>
      </c>
      <c r="B27">
        <v>25313.71</v>
      </c>
      <c r="C27">
        <v>14238.96</v>
      </c>
      <c r="D27">
        <v>23366.68</v>
      </c>
      <c r="E27">
        <v>32587.29</v>
      </c>
      <c r="F27">
        <v>64998.35</v>
      </c>
      <c r="G27">
        <v>14737.86</v>
      </c>
      <c r="H27">
        <v>668.8</v>
      </c>
      <c r="I27">
        <v>54126.69</v>
      </c>
      <c r="J27">
        <f>SUM(B27:I27)</f>
        <v>230038.33999999997</v>
      </c>
      <c r="K27">
        <f t="shared" si="4"/>
        <v>134531.70000000001</v>
      </c>
      <c r="L27">
        <f t="shared" si="5"/>
        <v>39025.060000000012</v>
      </c>
    </row>
    <row r="28" spans="1:13" hidden="1" outlineLevel="1" x14ac:dyDescent="0.15">
      <c r="A28" t="s">
        <v>33</v>
      </c>
      <c r="B28">
        <v>4805</v>
      </c>
      <c r="C28">
        <v>14839.42</v>
      </c>
      <c r="D28">
        <v>41626.800000000003</v>
      </c>
      <c r="E28">
        <v>38452.22</v>
      </c>
      <c r="F28">
        <v>42252.52</v>
      </c>
      <c r="G28">
        <v>41406.800000000003</v>
      </c>
      <c r="J28">
        <f>SUM(B28:G28)</f>
        <v>183382.76</v>
      </c>
      <c r="K28">
        <f t="shared" ref="K28" si="6">SUM(F28:I28)</f>
        <v>83659.320000000007</v>
      </c>
      <c r="L28">
        <f t="shared" ref="L28" si="7">SUM(F28:I28)-SUM(B28:E28)</f>
        <v>-16064.119999999995</v>
      </c>
    </row>
    <row r="29" spans="1:13" hidden="1" outlineLevel="1" x14ac:dyDescent="0.15">
      <c r="A29" t="s">
        <v>33</v>
      </c>
      <c r="B29">
        <v>12603.3</v>
      </c>
      <c r="G29">
        <v>9922.06</v>
      </c>
      <c r="J29">
        <f>SUM(B29:G29)</f>
        <v>22525.360000000001</v>
      </c>
      <c r="K29">
        <f t="shared" si="4"/>
        <v>9922.06</v>
      </c>
      <c r="L29">
        <f t="shared" si="5"/>
        <v>-2681.24</v>
      </c>
    </row>
    <row r="30" spans="1:13" hidden="1" outlineLevel="1" x14ac:dyDescent="0.15">
      <c r="A30" t="s">
        <v>34</v>
      </c>
      <c r="B30">
        <v>14947.47</v>
      </c>
      <c r="F30">
        <v>14687.93</v>
      </c>
      <c r="J30">
        <f t="shared" si="3"/>
        <v>14947.47</v>
      </c>
      <c r="K30">
        <f t="shared" si="4"/>
        <v>14687.93</v>
      </c>
      <c r="L30">
        <f t="shared" si="5"/>
        <v>-259.53999999999905</v>
      </c>
    </row>
    <row r="31" spans="1:13" hidden="1" outlineLevel="1" x14ac:dyDescent="0.15">
      <c r="A31" t="s">
        <v>36</v>
      </c>
      <c r="B31">
        <v>12035.07</v>
      </c>
      <c r="F31">
        <v>8389.5400000000009</v>
      </c>
      <c r="J31">
        <f t="shared" si="3"/>
        <v>12035.07</v>
      </c>
      <c r="K31">
        <f t="shared" si="4"/>
        <v>8389.5400000000009</v>
      </c>
      <c r="L31">
        <f t="shared" si="5"/>
        <v>-3645.5299999999988</v>
      </c>
    </row>
    <row r="32" spans="1:13" hidden="1" outlineLevel="1" x14ac:dyDescent="0.15">
      <c r="A32" t="s">
        <v>35</v>
      </c>
      <c r="B32">
        <v>12056.09</v>
      </c>
      <c r="F32">
        <v>8935.99</v>
      </c>
      <c r="J32">
        <f t="shared" si="3"/>
        <v>12056.09</v>
      </c>
      <c r="K32">
        <f>SUM(F32:I32)</f>
        <v>8935.99</v>
      </c>
      <c r="L32">
        <f>SUM(F32:I32)-SUM(B32:E32)</f>
        <v>-3120.1000000000004</v>
      </c>
    </row>
    <row r="33" spans="1:13" hidden="1" outlineLevel="1" x14ac:dyDescent="0.15">
      <c r="A33" t="s">
        <v>37</v>
      </c>
      <c r="B33">
        <v>9785</v>
      </c>
      <c r="C33">
        <v>6793</v>
      </c>
      <c r="F33">
        <v>16075.85</v>
      </c>
      <c r="J33">
        <f t="shared" si="3"/>
        <v>16578</v>
      </c>
      <c r="K33">
        <f t="shared" si="4"/>
        <v>16075.85</v>
      </c>
      <c r="L33">
        <f t="shared" si="5"/>
        <v>-502.14999999999964</v>
      </c>
    </row>
    <row r="34" spans="1:13" hidden="1" outlineLevel="1" x14ac:dyDescent="0.15">
      <c r="A34" t="s">
        <v>38</v>
      </c>
      <c r="B34">
        <v>14521.26</v>
      </c>
      <c r="F34">
        <v>14315.49</v>
      </c>
      <c r="J34">
        <f t="shared" si="3"/>
        <v>14521.26</v>
      </c>
      <c r="K34">
        <f t="shared" si="4"/>
        <v>14315.49</v>
      </c>
      <c r="L34">
        <f t="shared" si="5"/>
        <v>-205.77000000000044</v>
      </c>
    </row>
    <row r="35" spans="1:13" hidden="1" outlineLevel="1" x14ac:dyDescent="0.15">
      <c r="A35" t="s">
        <v>39</v>
      </c>
      <c r="B35">
        <v>13975.16</v>
      </c>
      <c r="F35">
        <v>9941.86</v>
      </c>
      <c r="J35">
        <f t="shared" si="3"/>
        <v>13975.16</v>
      </c>
      <c r="K35">
        <f t="shared" si="4"/>
        <v>9941.86</v>
      </c>
      <c r="L35">
        <f t="shared" si="5"/>
        <v>-4033.2999999999993</v>
      </c>
    </row>
    <row r="36" spans="1:13" hidden="1" outlineLevel="1" x14ac:dyDescent="0.15">
      <c r="A36" t="s">
        <v>40</v>
      </c>
      <c r="B36">
        <v>2036.18</v>
      </c>
      <c r="F36">
        <v>2047.76</v>
      </c>
      <c r="J36">
        <f t="shared" si="3"/>
        <v>2036.18</v>
      </c>
      <c r="K36">
        <f t="shared" si="4"/>
        <v>2047.76</v>
      </c>
      <c r="L36">
        <f t="shared" si="5"/>
        <v>11.579999999999927</v>
      </c>
    </row>
    <row r="37" spans="1:13" hidden="1" outlineLevel="1" x14ac:dyDescent="0.15">
      <c r="A37" t="s">
        <v>41</v>
      </c>
      <c r="B37">
        <v>9621</v>
      </c>
      <c r="F37">
        <v>7707.28</v>
      </c>
      <c r="J37">
        <f t="shared" si="3"/>
        <v>9621</v>
      </c>
      <c r="K37">
        <f t="shared" si="4"/>
        <v>7707.28</v>
      </c>
      <c r="L37">
        <f t="shared" si="5"/>
        <v>-1913.7200000000003</v>
      </c>
    </row>
    <row r="38" spans="1:13" hidden="1" outlineLevel="1" x14ac:dyDescent="0.15">
      <c r="A38" t="s">
        <v>42</v>
      </c>
      <c r="B38">
        <v>17384.689999999999</v>
      </c>
      <c r="F38">
        <v>14935.56</v>
      </c>
      <c r="J38">
        <f t="shared" si="3"/>
        <v>17384.689999999999</v>
      </c>
      <c r="K38">
        <f t="shared" si="4"/>
        <v>14935.56</v>
      </c>
      <c r="L38">
        <f t="shared" si="5"/>
        <v>-2449.1299999999992</v>
      </c>
    </row>
    <row r="39" spans="1:13" hidden="1" outlineLevel="1" x14ac:dyDescent="0.15">
      <c r="A39" t="s">
        <v>43</v>
      </c>
      <c r="B39">
        <v>14880.22</v>
      </c>
      <c r="F39">
        <v>15497.94</v>
      </c>
      <c r="J39">
        <f t="shared" si="3"/>
        <v>14880.22</v>
      </c>
      <c r="K39">
        <f t="shared" si="4"/>
        <v>15497.94</v>
      </c>
      <c r="L39">
        <f t="shared" si="5"/>
        <v>617.72000000000116</v>
      </c>
    </row>
    <row r="40" spans="1:13" hidden="1" outlineLevel="1" x14ac:dyDescent="0.15">
      <c r="A40" t="s">
        <v>44</v>
      </c>
      <c r="B40">
        <v>15640.82</v>
      </c>
      <c r="F40">
        <v>13722.39</v>
      </c>
      <c r="J40">
        <f t="shared" si="3"/>
        <v>15640.82</v>
      </c>
      <c r="K40">
        <f t="shared" si="4"/>
        <v>13722.39</v>
      </c>
      <c r="L40">
        <f t="shared" si="5"/>
        <v>-1918.4300000000003</v>
      </c>
    </row>
    <row r="41" spans="1:13" collapsed="1" x14ac:dyDescent="0.15"/>
    <row r="42" spans="1:13" x14ac:dyDescent="0.15">
      <c r="A42">
        <v>2016</v>
      </c>
      <c r="M42">
        <f>SUM(L43:L89)</f>
        <v>-11154.659999999994</v>
      </c>
    </row>
    <row r="43" spans="1:13" outlineLevel="2" x14ac:dyDescent="0.15">
      <c r="A43" t="s">
        <v>45</v>
      </c>
      <c r="B43">
        <v>4733.09</v>
      </c>
      <c r="F43">
        <v>5359.52</v>
      </c>
      <c r="J43">
        <f>SUM(B43:E43)</f>
        <v>4733.09</v>
      </c>
      <c r="K43">
        <f>SUM(F43:I43)</f>
        <v>5359.52</v>
      </c>
      <c r="L43">
        <f>SUM(F43:I43)-SUM(B43:E43)</f>
        <v>626.43000000000029</v>
      </c>
    </row>
    <row r="44" spans="1:13" outlineLevel="1" x14ac:dyDescent="0.15">
      <c r="A44" t="s">
        <v>46</v>
      </c>
      <c r="B44">
        <v>4660.09</v>
      </c>
      <c r="C44">
        <v>16073.35</v>
      </c>
      <c r="F44">
        <v>4820.07</v>
      </c>
      <c r="G44">
        <v>15166.91</v>
      </c>
      <c r="J44">
        <f t="shared" ref="J44:J53" si="8">SUM(B44:E44)</f>
        <v>20733.440000000002</v>
      </c>
      <c r="K44">
        <f t="shared" ref="K44:K53" si="9">SUM(F44:I44)</f>
        <v>19986.98</v>
      </c>
      <c r="L44">
        <f t="shared" ref="L44:L53" si="10">SUM(F44:I44)-SUM(B44:E44)</f>
        <v>-746.46000000000276</v>
      </c>
    </row>
    <row r="45" spans="1:13" outlineLevel="1" x14ac:dyDescent="0.15">
      <c r="A45" t="s">
        <v>47</v>
      </c>
      <c r="B45">
        <v>5137.1000000000004</v>
      </c>
      <c r="C45">
        <v>5138.1000000000004</v>
      </c>
      <c r="F45">
        <v>6400.46</v>
      </c>
      <c r="G45">
        <v>4853.04</v>
      </c>
      <c r="J45">
        <f t="shared" si="8"/>
        <v>10275.200000000001</v>
      </c>
      <c r="K45">
        <f t="shared" si="9"/>
        <v>11253.5</v>
      </c>
      <c r="L45">
        <f t="shared" si="10"/>
        <v>978.29999999999927</v>
      </c>
    </row>
    <row r="46" spans="1:13" outlineLevel="1" x14ac:dyDescent="0.15">
      <c r="A46" t="s">
        <v>48</v>
      </c>
      <c r="B46">
        <v>4967.1000000000004</v>
      </c>
      <c r="C46">
        <v>4680.09</v>
      </c>
      <c r="F46">
        <v>5341.54</v>
      </c>
      <c r="G46">
        <v>4595.3</v>
      </c>
      <c r="J46">
        <f t="shared" si="8"/>
        <v>9647.19</v>
      </c>
      <c r="K46">
        <f t="shared" si="9"/>
        <v>9936.84</v>
      </c>
      <c r="L46">
        <f t="shared" si="10"/>
        <v>289.64999999999964</v>
      </c>
    </row>
    <row r="47" spans="1:13" outlineLevel="1" x14ac:dyDescent="0.15">
      <c r="A47" t="s">
        <v>49</v>
      </c>
      <c r="B47">
        <v>3257.07</v>
      </c>
      <c r="F47">
        <v>3396.52</v>
      </c>
      <c r="J47">
        <f t="shared" si="8"/>
        <v>3257.07</v>
      </c>
      <c r="K47">
        <f t="shared" si="9"/>
        <v>3396.52</v>
      </c>
      <c r="L47">
        <f t="shared" si="10"/>
        <v>139.44999999999982</v>
      </c>
    </row>
    <row r="48" spans="1:13" outlineLevel="1" x14ac:dyDescent="0.15">
      <c r="A48" t="s">
        <v>50</v>
      </c>
      <c r="B48">
        <v>6805.14</v>
      </c>
      <c r="C48">
        <v>4570.09</v>
      </c>
      <c r="D48">
        <v>10418.42</v>
      </c>
      <c r="E48">
        <v>19774.28</v>
      </c>
      <c r="F48">
        <v>10371.209999999999</v>
      </c>
      <c r="G48">
        <v>9475.32</v>
      </c>
      <c r="H48">
        <v>10397.17</v>
      </c>
      <c r="I48">
        <v>9836.9500000000007</v>
      </c>
      <c r="J48">
        <f t="shared" si="8"/>
        <v>41567.93</v>
      </c>
      <c r="K48">
        <f t="shared" si="9"/>
        <v>40080.649999999994</v>
      </c>
      <c r="L48">
        <f t="shared" si="10"/>
        <v>-1487.2800000000061</v>
      </c>
    </row>
    <row r="49" spans="1:12" outlineLevel="1" x14ac:dyDescent="0.15">
      <c r="A49" t="s">
        <v>50</v>
      </c>
      <c r="B49">
        <v>10119.26</v>
      </c>
      <c r="C49">
        <v>11571.01</v>
      </c>
      <c r="D49">
        <v>9629.19</v>
      </c>
      <c r="E49">
        <v>12536.52</v>
      </c>
      <c r="F49">
        <v>10903.4</v>
      </c>
      <c r="G49">
        <v>12287.29</v>
      </c>
      <c r="H49">
        <v>11937.82</v>
      </c>
      <c r="I49">
        <v>12189.45</v>
      </c>
      <c r="J49">
        <f t="shared" si="8"/>
        <v>43855.979999999996</v>
      </c>
      <c r="K49">
        <f t="shared" si="9"/>
        <v>47317.960000000006</v>
      </c>
      <c r="L49">
        <f t="shared" si="10"/>
        <v>3461.9800000000105</v>
      </c>
    </row>
    <row r="50" spans="1:12" outlineLevel="1" x14ac:dyDescent="0.15">
      <c r="A50" t="s">
        <v>51</v>
      </c>
      <c r="B50">
        <v>9900.2000000000007</v>
      </c>
      <c r="C50">
        <v>13506.75</v>
      </c>
      <c r="D50">
        <v>12648.32</v>
      </c>
      <c r="E50">
        <v>10834.42</v>
      </c>
      <c r="F50">
        <v>9160.64</v>
      </c>
      <c r="G50">
        <v>17438.8</v>
      </c>
      <c r="H50">
        <v>19214.14</v>
      </c>
      <c r="J50">
        <f t="shared" ref="J50" si="11">SUM(B50:E50)</f>
        <v>46889.69</v>
      </c>
      <c r="K50">
        <f t="shared" ref="K50" si="12">SUM(F50:I50)</f>
        <v>45813.58</v>
      </c>
      <c r="L50">
        <f t="shared" ref="L50" si="13">SUM(F50:I50)-SUM(B50:E50)</f>
        <v>-1076.1100000000006</v>
      </c>
    </row>
    <row r="51" spans="1:12" outlineLevel="1" x14ac:dyDescent="0.15">
      <c r="A51" t="s">
        <v>51</v>
      </c>
      <c r="B51">
        <v>8977.18</v>
      </c>
      <c r="C51">
        <v>13791.9</v>
      </c>
      <c r="D51">
        <v>15949.97</v>
      </c>
      <c r="F51">
        <v>31261.02</v>
      </c>
      <c r="G51">
        <v>14743.84</v>
      </c>
      <c r="J51">
        <f t="shared" si="8"/>
        <v>38719.050000000003</v>
      </c>
      <c r="K51">
        <f t="shared" si="9"/>
        <v>46004.86</v>
      </c>
      <c r="L51">
        <f t="shared" si="10"/>
        <v>7285.8099999999977</v>
      </c>
    </row>
    <row r="52" spans="1:12" outlineLevel="1" x14ac:dyDescent="0.15">
      <c r="A52" t="s">
        <v>11</v>
      </c>
      <c r="B52">
        <v>8513.17</v>
      </c>
      <c r="C52" s="3">
        <v>10453.23</v>
      </c>
      <c r="D52" s="3">
        <v>6675.13</v>
      </c>
      <c r="F52">
        <v>8278.5400000000009</v>
      </c>
      <c r="G52" s="3">
        <v>3983.93</v>
      </c>
      <c r="H52" s="3">
        <v>12840.71</v>
      </c>
      <c r="J52">
        <f t="shared" si="8"/>
        <v>25641.530000000002</v>
      </c>
      <c r="K52">
        <f t="shared" si="9"/>
        <v>25103.18</v>
      </c>
      <c r="L52">
        <f t="shared" si="10"/>
        <v>-538.35000000000218</v>
      </c>
    </row>
    <row r="53" spans="1:12" outlineLevel="1" x14ac:dyDescent="0.15">
      <c r="A53" t="s">
        <v>52</v>
      </c>
      <c r="B53">
        <v>8581.17</v>
      </c>
      <c r="F53">
        <v>8242.57</v>
      </c>
      <c r="J53">
        <f t="shared" si="8"/>
        <v>8581.17</v>
      </c>
      <c r="K53">
        <f t="shared" si="9"/>
        <v>8242.57</v>
      </c>
      <c r="L53">
        <f t="shared" si="10"/>
        <v>-338.60000000000036</v>
      </c>
    </row>
    <row r="54" spans="1:12" outlineLevel="1" x14ac:dyDescent="0.15">
      <c r="A54" t="s">
        <v>33</v>
      </c>
      <c r="B54">
        <v>24288.14</v>
      </c>
      <c r="F54">
        <v>24103.79</v>
      </c>
      <c r="J54">
        <f>SUM(B54:E54)</f>
        <v>24288.14</v>
      </c>
      <c r="K54">
        <f>SUM(F54:I54)</f>
        <v>24103.79</v>
      </c>
      <c r="L54">
        <f>SUM(F54:I54)-SUM(B54:E54)</f>
        <v>-184.34999999999854</v>
      </c>
    </row>
    <row r="55" spans="1:12" outlineLevel="1" x14ac:dyDescent="0.15">
      <c r="A55" t="s">
        <v>53</v>
      </c>
      <c r="B55">
        <v>19677.22</v>
      </c>
      <c r="F55">
        <v>11008.15</v>
      </c>
      <c r="G55">
        <v>7129.72</v>
      </c>
      <c r="J55">
        <f t="shared" ref="J55:J56" si="14">SUM(B55:E55)</f>
        <v>19677.22</v>
      </c>
      <c r="K55">
        <f t="shared" ref="K55:K56" si="15">SUM(F55:I55)</f>
        <v>18137.87</v>
      </c>
      <c r="L55">
        <f t="shared" ref="L55:L56" si="16">SUM(F55:I55)-SUM(B55:E55)</f>
        <v>-1539.3500000000022</v>
      </c>
    </row>
    <row r="56" spans="1:12" outlineLevel="1" x14ac:dyDescent="0.15">
      <c r="A56" t="s">
        <v>54</v>
      </c>
      <c r="B56">
        <v>12168.08</v>
      </c>
      <c r="F56">
        <v>12611.06</v>
      </c>
      <c r="J56">
        <f t="shared" si="14"/>
        <v>12168.08</v>
      </c>
      <c r="K56">
        <f t="shared" si="15"/>
        <v>12611.06</v>
      </c>
      <c r="L56">
        <f t="shared" si="16"/>
        <v>442.97999999999956</v>
      </c>
    </row>
    <row r="57" spans="1:12" outlineLevel="1" x14ac:dyDescent="0.15">
      <c r="A57" t="s">
        <v>55</v>
      </c>
      <c r="B57">
        <v>13046.78</v>
      </c>
      <c r="C57">
        <v>11293.87</v>
      </c>
      <c r="D57">
        <v>15026.81</v>
      </c>
      <c r="E57">
        <v>7144.14</v>
      </c>
      <c r="F57">
        <v>11576.37</v>
      </c>
      <c r="G57">
        <v>16343.12</v>
      </c>
      <c r="H57">
        <v>21267.62</v>
      </c>
      <c r="J57">
        <f t="shared" ref="J57:J58" si="17">SUM(B57:E57)</f>
        <v>46511.6</v>
      </c>
      <c r="K57">
        <f t="shared" ref="K57:K86" si="18">SUM(F57:I57)</f>
        <v>49187.11</v>
      </c>
      <c r="L57">
        <f t="shared" ref="L57" si="19">SUM(F57:I57)-SUM(B57:E57)</f>
        <v>2675.510000000002</v>
      </c>
    </row>
    <row r="58" spans="1:12" outlineLevel="1" x14ac:dyDescent="0.15">
      <c r="A58" t="s">
        <v>55</v>
      </c>
      <c r="B58">
        <v>14728.65</v>
      </c>
      <c r="C58">
        <v>40833.230000000003</v>
      </c>
      <c r="D58">
        <v>31504</v>
      </c>
      <c r="E58">
        <v>10865.65</v>
      </c>
      <c r="G58">
        <v>36613.269999999997</v>
      </c>
      <c r="H58">
        <v>35895.35</v>
      </c>
      <c r="I58" s="3">
        <v>23338.47</v>
      </c>
      <c r="J58">
        <f t="shared" si="17"/>
        <v>97931.53</v>
      </c>
      <c r="K58">
        <f t="shared" si="18"/>
        <v>95847.09</v>
      </c>
      <c r="L58">
        <f>SUM(F58:I58)-SUM(B58:E58)</f>
        <v>-2084.4400000000023</v>
      </c>
    </row>
    <row r="59" spans="1:12" outlineLevel="1" x14ac:dyDescent="0.15">
      <c r="A59" t="s">
        <v>55</v>
      </c>
      <c r="B59" s="3">
        <v>11782.13</v>
      </c>
      <c r="C59" s="3">
        <v>6101.12</v>
      </c>
      <c r="F59">
        <v>14656.69</v>
      </c>
      <c r="G59" s="3">
        <v>6140.73</v>
      </c>
      <c r="J59">
        <f>SUM(B59:E59)</f>
        <v>17883.25</v>
      </c>
      <c r="K59">
        <f t="shared" si="18"/>
        <v>20797.419999999998</v>
      </c>
      <c r="L59">
        <f>SUM(F59:I59)-SUM(B59:E59)</f>
        <v>2914.1699999999983</v>
      </c>
    </row>
    <row r="60" spans="1:12" outlineLevel="1" x14ac:dyDescent="0.15">
      <c r="A60" t="s">
        <v>57</v>
      </c>
      <c r="B60">
        <v>10259.209999999999</v>
      </c>
      <c r="E60" t="s">
        <v>58</v>
      </c>
      <c r="F60">
        <v>9519.2800000000007</v>
      </c>
      <c r="J60">
        <f t="shared" ref="J60:J72" si="20">SUM(B60:E60)</f>
        <v>10259.209999999999</v>
      </c>
      <c r="K60">
        <f t="shared" si="18"/>
        <v>9519.2800000000007</v>
      </c>
      <c r="L60">
        <f t="shared" ref="L60:L69" si="21">SUM(F60:I60)-SUM(B60:E60)</f>
        <v>-739.92999999999847</v>
      </c>
    </row>
    <row r="61" spans="1:12" outlineLevel="1" x14ac:dyDescent="0.15">
      <c r="A61" t="s">
        <v>59</v>
      </c>
      <c r="B61">
        <v>5807.12</v>
      </c>
      <c r="C61">
        <v>9445.19</v>
      </c>
      <c r="D61" s="3">
        <v>24348.66</v>
      </c>
      <c r="F61">
        <v>5581.3</v>
      </c>
      <c r="G61">
        <v>9265.5300000000007</v>
      </c>
      <c r="H61" s="3">
        <v>11586.37</v>
      </c>
      <c r="I61" s="3">
        <v>11682.21</v>
      </c>
      <c r="J61">
        <f t="shared" si="20"/>
        <v>39600.97</v>
      </c>
      <c r="K61">
        <f t="shared" si="18"/>
        <v>38115.410000000003</v>
      </c>
      <c r="L61">
        <f>SUM(F61:I61)-SUM(B61:E61)</f>
        <v>-1485.5599999999977</v>
      </c>
    </row>
    <row r="62" spans="1:12" outlineLevel="1" x14ac:dyDescent="0.15">
      <c r="A62" t="s">
        <v>56</v>
      </c>
      <c r="B62">
        <v>565.01</v>
      </c>
      <c r="J62">
        <f t="shared" si="20"/>
        <v>565.01</v>
      </c>
      <c r="K62">
        <f t="shared" si="18"/>
        <v>0</v>
      </c>
      <c r="L62">
        <f t="shared" si="21"/>
        <v>-565.01</v>
      </c>
    </row>
    <row r="63" spans="1:12" outlineLevel="1" x14ac:dyDescent="0.15">
      <c r="A63" t="s">
        <v>60</v>
      </c>
      <c r="B63">
        <v>11527.99</v>
      </c>
      <c r="F63">
        <v>10982.29</v>
      </c>
      <c r="J63">
        <f t="shared" si="20"/>
        <v>11527.99</v>
      </c>
      <c r="K63">
        <f t="shared" si="18"/>
        <v>10982.29</v>
      </c>
      <c r="L63">
        <f t="shared" si="21"/>
        <v>-545.69999999999891</v>
      </c>
    </row>
    <row r="64" spans="1:12" outlineLevel="1" x14ac:dyDescent="0.15">
      <c r="A64" t="s">
        <v>25</v>
      </c>
      <c r="B64">
        <v>16492.240000000002</v>
      </c>
      <c r="C64">
        <v>14787.39</v>
      </c>
      <c r="D64">
        <v>8486.17</v>
      </c>
      <c r="E64">
        <v>14047.02</v>
      </c>
      <c r="F64">
        <v>12501.22</v>
      </c>
      <c r="G64">
        <v>17820.22</v>
      </c>
      <c r="H64">
        <v>19770.3</v>
      </c>
      <c r="J64">
        <f t="shared" ref="J64" si="22">SUM(B64:E64)</f>
        <v>53812.820000000007</v>
      </c>
      <c r="K64">
        <f t="shared" si="18"/>
        <v>50091.740000000005</v>
      </c>
      <c r="L64">
        <f t="shared" ref="L64" si="23">SUM(F64:I64)-SUM(B64:E64)</f>
        <v>-3721.0800000000017</v>
      </c>
    </row>
    <row r="65" spans="1:12" outlineLevel="1" x14ac:dyDescent="0.15">
      <c r="A65" t="s">
        <v>25</v>
      </c>
      <c r="B65">
        <v>17428.71</v>
      </c>
      <c r="C65">
        <v>38950.47</v>
      </c>
      <c r="F65">
        <v>17108.3</v>
      </c>
      <c r="G65" s="3">
        <v>38075.81</v>
      </c>
      <c r="J65">
        <f t="shared" si="20"/>
        <v>56379.18</v>
      </c>
      <c r="K65">
        <f t="shared" si="18"/>
        <v>55184.11</v>
      </c>
      <c r="L65">
        <f t="shared" si="21"/>
        <v>-1195.0699999999997</v>
      </c>
    </row>
    <row r="66" spans="1:12" outlineLevel="1" x14ac:dyDescent="0.15">
      <c r="A66" t="s">
        <v>29</v>
      </c>
      <c r="B66">
        <v>17078.53</v>
      </c>
      <c r="F66">
        <v>17104.310000000001</v>
      </c>
      <c r="J66">
        <f t="shared" si="20"/>
        <v>17078.53</v>
      </c>
      <c r="K66">
        <f t="shared" si="18"/>
        <v>17104.310000000001</v>
      </c>
      <c r="L66">
        <f t="shared" si="21"/>
        <v>25.780000000002474</v>
      </c>
    </row>
    <row r="67" spans="1:12" outlineLevel="1" x14ac:dyDescent="0.15">
      <c r="A67" t="s">
        <v>61</v>
      </c>
      <c r="B67">
        <v>15493.05</v>
      </c>
      <c r="F67">
        <v>14977.2</v>
      </c>
      <c r="J67">
        <f t="shared" si="20"/>
        <v>15493.05</v>
      </c>
      <c r="K67">
        <f t="shared" si="18"/>
        <v>14977.2</v>
      </c>
      <c r="L67">
        <f t="shared" si="21"/>
        <v>-515.84999999999854</v>
      </c>
    </row>
    <row r="68" spans="1:12" outlineLevel="1" x14ac:dyDescent="0.15">
      <c r="A68" t="s">
        <v>62</v>
      </c>
      <c r="B68">
        <v>15204.9</v>
      </c>
      <c r="F68">
        <v>14836.41</v>
      </c>
      <c r="J68">
        <f t="shared" si="20"/>
        <v>15204.9</v>
      </c>
      <c r="K68">
        <f t="shared" si="18"/>
        <v>14836.41</v>
      </c>
      <c r="L68">
        <f t="shared" si="21"/>
        <v>-368.48999999999978</v>
      </c>
    </row>
    <row r="69" spans="1:12" outlineLevel="1" x14ac:dyDescent="0.15">
      <c r="A69" t="s">
        <v>63</v>
      </c>
      <c r="B69">
        <v>33696.839999999997</v>
      </c>
      <c r="C69" s="3">
        <v>40505.24</v>
      </c>
      <c r="D69">
        <v>32496.240000000002</v>
      </c>
      <c r="F69">
        <v>31712.36</v>
      </c>
      <c r="G69" s="3">
        <v>73230.990000000005</v>
      </c>
      <c r="J69">
        <f t="shared" si="20"/>
        <v>106698.31999999999</v>
      </c>
      <c r="K69">
        <f t="shared" si="18"/>
        <v>104943.35</v>
      </c>
      <c r="L69">
        <f t="shared" si="21"/>
        <v>-1754.9699999999866</v>
      </c>
    </row>
    <row r="70" spans="1:12" outlineLevel="1" x14ac:dyDescent="0.15">
      <c r="A70" t="s">
        <v>64</v>
      </c>
      <c r="B70">
        <v>8461.17</v>
      </c>
      <c r="C70">
        <v>31651.45</v>
      </c>
      <c r="F70" s="3">
        <v>39839.35</v>
      </c>
      <c r="J70">
        <f t="shared" si="20"/>
        <v>40112.620000000003</v>
      </c>
      <c r="K70">
        <f t="shared" si="18"/>
        <v>39839.35</v>
      </c>
      <c r="L70">
        <f>SUM(F70:I70)-SUM(B70:E70)</f>
        <v>-273.27000000000407</v>
      </c>
    </row>
    <row r="71" spans="1:12" outlineLevel="1" x14ac:dyDescent="0.15">
      <c r="A71" t="s">
        <v>65</v>
      </c>
      <c r="B71">
        <v>6389.13</v>
      </c>
      <c r="F71" s="3">
        <v>6228.64</v>
      </c>
      <c r="J71">
        <f t="shared" si="20"/>
        <v>6389.13</v>
      </c>
      <c r="K71">
        <f t="shared" si="18"/>
        <v>6228.64</v>
      </c>
      <c r="L71">
        <f>SUM(F71:I71)-SUM(B71:E71)</f>
        <v>-160.48999999999978</v>
      </c>
    </row>
    <row r="72" spans="1:12" outlineLevel="1" x14ac:dyDescent="0.15">
      <c r="A72" t="s">
        <v>66</v>
      </c>
      <c r="B72">
        <v>68818.77</v>
      </c>
      <c r="F72" s="3">
        <v>65563.199999999997</v>
      </c>
      <c r="J72">
        <f t="shared" si="20"/>
        <v>68818.77</v>
      </c>
      <c r="K72">
        <f t="shared" si="18"/>
        <v>65563.199999999997</v>
      </c>
      <c r="L72">
        <f>SUM(F72:I72)-SUM(B72:E72)</f>
        <v>-3255.570000000007</v>
      </c>
    </row>
    <row r="73" spans="1:12" outlineLevel="1" x14ac:dyDescent="0.15">
      <c r="A73" s="3" t="str">
        <f>"同洲电子"</f>
        <v>同洲电子</v>
      </c>
      <c r="B73" s="3">
        <v>25485.74</v>
      </c>
      <c r="F73" s="3">
        <v>24554.12</v>
      </c>
      <c r="J73">
        <f t="shared" ref="J73" si="24">SUM(B73:E73)</f>
        <v>25485.74</v>
      </c>
      <c r="K73">
        <f t="shared" si="18"/>
        <v>24554.12</v>
      </c>
      <c r="L73">
        <f t="shared" ref="L73" si="25">SUM(F73:I73)-SUM(B73:E73)</f>
        <v>-931.62000000000262</v>
      </c>
    </row>
    <row r="74" spans="1:12" outlineLevel="1" x14ac:dyDescent="0.15">
      <c r="A74" s="3" t="str">
        <f>"南极电商"</f>
        <v>南极电商</v>
      </c>
      <c r="B74" s="3">
        <v>23573.78</v>
      </c>
      <c r="F74" s="3">
        <v>25581.57</v>
      </c>
      <c r="J74">
        <f>SUM(B74:E74)</f>
        <v>23573.78</v>
      </c>
      <c r="K74">
        <f t="shared" si="18"/>
        <v>25581.57</v>
      </c>
      <c r="L74">
        <f>SUM(F74:I74)-SUM(B74:E74)</f>
        <v>2007.7900000000009</v>
      </c>
    </row>
    <row r="75" spans="1:12" outlineLevel="1" x14ac:dyDescent="0.15">
      <c r="A75" s="3" t="str">
        <f>"佳都科技"</f>
        <v>佳都科技</v>
      </c>
      <c r="B75" s="3">
        <v>11501.98</v>
      </c>
      <c r="F75" s="3">
        <v>11394.65</v>
      </c>
      <c r="J75">
        <f>SUM(B75:E75)</f>
        <v>11501.98</v>
      </c>
      <c r="K75">
        <f t="shared" si="18"/>
        <v>11394.65</v>
      </c>
      <c r="L75">
        <f>SUM(F75:I75)-SUM(B75:E75)</f>
        <v>-107.32999999999993</v>
      </c>
    </row>
    <row r="76" spans="1:12" outlineLevel="1" x14ac:dyDescent="0.15">
      <c r="A76" s="3" t="str">
        <f>"延长化建"</f>
        <v>延长化建</v>
      </c>
      <c r="B76" s="3">
        <v>25819.42</v>
      </c>
      <c r="C76" s="3">
        <v>16139.39</v>
      </c>
      <c r="F76" s="3">
        <v>25733.82</v>
      </c>
      <c r="G76" s="3">
        <v>16239.28</v>
      </c>
      <c r="J76">
        <f>SUM(B76:E76)</f>
        <v>41958.81</v>
      </c>
      <c r="K76">
        <f t="shared" si="18"/>
        <v>41973.1</v>
      </c>
      <c r="L76">
        <f>SUM(F76:I76)-SUM(B76:E76)</f>
        <v>14.290000000000873</v>
      </c>
    </row>
    <row r="77" spans="1:12" outlineLevel="1" x14ac:dyDescent="0.15">
      <c r="A77" s="3" t="str">
        <f>"名家汇"</f>
        <v>名家汇</v>
      </c>
      <c r="B77" s="3">
        <v>25771.88</v>
      </c>
      <c r="C77" s="3">
        <v>3730.07</v>
      </c>
      <c r="D77" s="3">
        <v>7427.15</v>
      </c>
      <c r="F77" s="3">
        <v>26176.68</v>
      </c>
      <c r="G77" s="3">
        <v>6526.33</v>
      </c>
      <c r="J77">
        <f>SUM(B77:E77)</f>
        <v>36929.1</v>
      </c>
      <c r="K77">
        <f t="shared" si="18"/>
        <v>32703.010000000002</v>
      </c>
      <c r="L77">
        <f>SUM(F77:I77)-SUM(B77:E77)</f>
        <v>-4226.0899999999965</v>
      </c>
    </row>
    <row r="78" spans="1:12" outlineLevel="1" x14ac:dyDescent="0.15">
      <c r="A78" s="3" t="str">
        <f>"凯撒旅游"</f>
        <v>凯撒旅游</v>
      </c>
      <c r="B78" s="3">
        <v>32758.37</v>
      </c>
      <c r="F78" s="3">
        <v>16598.07</v>
      </c>
      <c r="G78" s="3">
        <v>15942.06</v>
      </c>
      <c r="J78">
        <f>SUM(B78:E78)</f>
        <v>32758.37</v>
      </c>
      <c r="K78">
        <f t="shared" si="18"/>
        <v>32540.129999999997</v>
      </c>
      <c r="L78">
        <f>SUM(F78:I78)-SUM(B78:E78)</f>
        <v>-218.2400000000016</v>
      </c>
    </row>
    <row r="79" spans="1:12" outlineLevel="1" x14ac:dyDescent="0.15">
      <c r="A79" s="3" t="str">
        <f>"抚顺特钢"</f>
        <v>抚顺特钢</v>
      </c>
      <c r="B79" s="3">
        <v>12144.31</v>
      </c>
      <c r="F79" s="3">
        <v>12187.45</v>
      </c>
      <c r="J79">
        <f>SUM(B79:E79)</f>
        <v>12144.31</v>
      </c>
      <c r="K79">
        <f t="shared" si="18"/>
        <v>12187.45</v>
      </c>
      <c r="L79">
        <f>SUM(F79:I79)-SUM(B79:E79)</f>
        <v>43.140000000001237</v>
      </c>
    </row>
    <row r="80" spans="1:12" outlineLevel="1" x14ac:dyDescent="0.15">
      <c r="A80" s="3" t="str">
        <f>"中国中车"</f>
        <v>中国中车</v>
      </c>
      <c r="B80" s="3">
        <v>6802.14</v>
      </c>
      <c r="F80" s="3">
        <v>6491.36</v>
      </c>
      <c r="J80">
        <f>SUM(B80:E80)</f>
        <v>6802.14</v>
      </c>
      <c r="K80">
        <f t="shared" si="18"/>
        <v>6491.36</v>
      </c>
      <c r="L80">
        <f>SUM(F80:I80)-SUM(B80:E80)</f>
        <v>-310.78000000000065</v>
      </c>
    </row>
    <row r="81" spans="1:13" outlineLevel="1" x14ac:dyDescent="0.15">
      <c r="A81" s="3" t="str">
        <f>"蓉胜超微"</f>
        <v>蓉胜超微</v>
      </c>
      <c r="B81" s="3">
        <v>13050.52</v>
      </c>
      <c r="F81" s="3">
        <v>13695.43</v>
      </c>
      <c r="J81">
        <f>SUM(B81:E81)</f>
        <v>13050.52</v>
      </c>
      <c r="K81">
        <f t="shared" si="18"/>
        <v>13695.43</v>
      </c>
      <c r="L81">
        <f>SUM(F81:I81)-SUM(B81:E81)</f>
        <v>644.90999999999985</v>
      </c>
    </row>
    <row r="82" spans="1:13" outlineLevel="1" x14ac:dyDescent="0.15">
      <c r="A82" s="3" t="str">
        <f>"中航三鑫"</f>
        <v>中航三鑫</v>
      </c>
      <c r="B82" s="3">
        <v>14021.01</v>
      </c>
      <c r="F82" s="3">
        <v>13356.93</v>
      </c>
      <c r="J82">
        <f>SUM(B82:E82)</f>
        <v>14021.01</v>
      </c>
      <c r="K82">
        <f t="shared" si="18"/>
        <v>13356.93</v>
      </c>
      <c r="L82">
        <f>SUM(F82:I82)-SUM(B82:E82)</f>
        <v>-664.07999999999993</v>
      </c>
    </row>
    <row r="83" spans="1:13" outlineLevel="1" x14ac:dyDescent="0.15">
      <c r="A83" s="3" t="str">
        <f>"东方中科"</f>
        <v>东方中科</v>
      </c>
      <c r="B83" s="3">
        <v>10305.209999999999</v>
      </c>
      <c r="C83" s="3">
        <v>13116.55</v>
      </c>
      <c r="F83" s="3">
        <v>10961.53</v>
      </c>
      <c r="G83" s="3">
        <v>14072.86</v>
      </c>
      <c r="J83">
        <f>SUM(B83:E83)</f>
        <v>23421.759999999998</v>
      </c>
      <c r="K83">
        <f t="shared" si="18"/>
        <v>25034.39</v>
      </c>
      <c r="L83">
        <f>SUM(F83:I83)-SUM(B83:E83)</f>
        <v>1612.630000000001</v>
      </c>
    </row>
    <row r="84" spans="1:13" outlineLevel="1" x14ac:dyDescent="0.15">
      <c r="A84" s="3" t="str">
        <f>"凯中精密"</f>
        <v>凯中精密</v>
      </c>
      <c r="B84" s="3">
        <v>12346.17</v>
      </c>
      <c r="C84" s="3">
        <v>13866.93</v>
      </c>
      <c r="F84" s="3">
        <v>10917.6</v>
      </c>
      <c r="G84" s="3">
        <v>13728.38</v>
      </c>
      <c r="J84">
        <f>SUM(B84:E84)</f>
        <v>26213.1</v>
      </c>
      <c r="K84">
        <f t="shared" si="18"/>
        <v>24645.98</v>
      </c>
      <c r="L84">
        <f>SUM(F84:I84)-SUM(B84:E84)</f>
        <v>-1567.119999999999</v>
      </c>
    </row>
    <row r="85" spans="1:13" outlineLevel="1" x14ac:dyDescent="0.15">
      <c r="A85" s="3" t="str">
        <f>"玲珑轮胎"</f>
        <v>玲珑轮胎</v>
      </c>
      <c r="B85" s="3">
        <v>10893.66</v>
      </c>
      <c r="F85" s="3">
        <v>10743.64</v>
      </c>
      <c r="J85">
        <f>SUM(B85:E85)</f>
        <v>10893.66</v>
      </c>
      <c r="K85">
        <f t="shared" si="18"/>
        <v>10743.64</v>
      </c>
      <c r="L85">
        <f>SUM(F85:I85)-SUM(B85:E85)</f>
        <v>-150.02000000000044</v>
      </c>
    </row>
    <row r="86" spans="1:13" outlineLevel="1" x14ac:dyDescent="0.15">
      <c r="A86" s="3" t="str">
        <f>"武昌鱼"</f>
        <v>武昌鱼</v>
      </c>
      <c r="B86" s="3">
        <v>10715.57</v>
      </c>
      <c r="C86" s="3">
        <v>9135.18</v>
      </c>
      <c r="D86" s="3">
        <v>9420.19</v>
      </c>
      <c r="F86" s="3">
        <v>11376.68</v>
      </c>
      <c r="G86" s="3">
        <v>18072.490000000002</v>
      </c>
      <c r="J86">
        <f>SUM(B86:E86)</f>
        <v>29270.940000000002</v>
      </c>
      <c r="K86">
        <f t="shared" si="18"/>
        <v>29449.170000000002</v>
      </c>
      <c r="L86">
        <f>SUM(F86:I86)-SUM(B86:E86)</f>
        <v>178.22999999999956</v>
      </c>
    </row>
    <row r="87" spans="1:13" outlineLevel="1" x14ac:dyDescent="0.15">
      <c r="A87" s="3" t="str">
        <f>"富临运业"</f>
        <v>富临运业</v>
      </c>
      <c r="B87" s="3">
        <v>9755.2000000000007</v>
      </c>
      <c r="F87" s="3">
        <v>9507.2900000000009</v>
      </c>
      <c r="J87">
        <f t="shared" ref="J87:J89" si="26">SUM(B87:E87)</f>
        <v>9755.2000000000007</v>
      </c>
      <c r="K87">
        <f t="shared" ref="K87:K89" si="27">SUM(F87:I87)</f>
        <v>9507.2900000000009</v>
      </c>
      <c r="L87">
        <f t="shared" ref="L87:L89" si="28">SUM(F87:I87)-SUM(B87:E87)</f>
        <v>-247.90999999999985</v>
      </c>
    </row>
    <row r="88" spans="1:13" outlineLevel="1" x14ac:dyDescent="0.15">
      <c r="A88" s="3" t="str">
        <f>"海天精工"</f>
        <v>海天精工</v>
      </c>
      <c r="B88" s="3">
        <v>17143.91</v>
      </c>
      <c r="C88" s="3">
        <v>13902.23</v>
      </c>
      <c r="F88" s="3">
        <v>15406.54</v>
      </c>
      <c r="G88" s="3">
        <v>12665.72</v>
      </c>
      <c r="J88">
        <f t="shared" si="26"/>
        <v>31046.14</v>
      </c>
      <c r="K88">
        <f t="shared" si="27"/>
        <v>28072.260000000002</v>
      </c>
      <c r="L88">
        <f t="shared" si="28"/>
        <v>-2973.8799999999974</v>
      </c>
    </row>
    <row r="89" spans="1:13" outlineLevel="1" x14ac:dyDescent="0.15">
      <c r="A89" s="3" t="str">
        <f>"万福生科"</f>
        <v>万福生科</v>
      </c>
      <c r="B89" s="3">
        <v>15735.86</v>
      </c>
      <c r="F89" s="3">
        <v>15213.15</v>
      </c>
      <c r="J89">
        <f t="shared" si="26"/>
        <v>15735.86</v>
      </c>
      <c r="K89">
        <f t="shared" si="27"/>
        <v>15213.15</v>
      </c>
      <c r="L89">
        <f t="shared" si="28"/>
        <v>-522.71000000000095</v>
      </c>
    </row>
    <row r="91" spans="1:13" x14ac:dyDescent="0.15">
      <c r="A91">
        <v>2017</v>
      </c>
      <c r="M91">
        <f>SUM(L92:L105)</f>
        <v>-138739.26</v>
      </c>
    </row>
    <row r="92" spans="1:13" x14ac:dyDescent="0.15">
      <c r="A92" s="3" t="str">
        <f>"上海科技"</f>
        <v>上海科技</v>
      </c>
      <c r="B92" s="3">
        <v>17479.09</v>
      </c>
      <c r="C92" s="3">
        <v>15818.23</v>
      </c>
      <c r="D92" s="3">
        <v>27078.07</v>
      </c>
      <c r="E92" s="3">
        <v>10911.67</v>
      </c>
      <c r="F92" s="3">
        <v>17044.04</v>
      </c>
      <c r="G92" s="3">
        <v>52721.74</v>
      </c>
      <c r="J92">
        <f>SUM(B92:E92)</f>
        <v>71287.06</v>
      </c>
      <c r="K92">
        <f t="shared" ref="K92" si="29">SUM(F92:I92)</f>
        <v>69765.78</v>
      </c>
      <c r="L92">
        <f>SUM(F92:I92)-SUM(B92:E92)</f>
        <v>-1521.2799999999988</v>
      </c>
    </row>
    <row r="93" spans="1:13" x14ac:dyDescent="0.15">
      <c r="A93" s="3" t="str">
        <f>"上海科技"</f>
        <v>上海科技</v>
      </c>
      <c r="B93" s="3">
        <v>11079.76</v>
      </c>
      <c r="C93" s="3"/>
      <c r="D93" s="3"/>
      <c r="E93" s="3"/>
      <c r="F93" s="3"/>
      <c r="G93" s="3"/>
      <c r="J93">
        <f>SUM(B93:E93)</f>
        <v>11079.76</v>
      </c>
      <c r="K93">
        <f>SUM(F93:I93)</f>
        <v>0</v>
      </c>
      <c r="L93">
        <f>SUM(F93:I93)-SUM(B93:E93)</f>
        <v>-11079.76</v>
      </c>
    </row>
    <row r="94" spans="1:13" x14ac:dyDescent="0.15">
      <c r="A94" s="3" t="str">
        <f>"科融环境"</f>
        <v>科融环境</v>
      </c>
      <c r="B94" s="3">
        <v>11420.71</v>
      </c>
      <c r="C94" s="3">
        <v>32056.02</v>
      </c>
      <c r="D94" s="3">
        <v>28046.02</v>
      </c>
      <c r="E94" s="3">
        <v>44950.47</v>
      </c>
      <c r="F94" s="3">
        <v>12266.56</v>
      </c>
      <c r="G94" s="3">
        <v>11992</v>
      </c>
      <c r="H94" s="3">
        <v>27446.77</v>
      </c>
      <c r="J94">
        <f>SUM(B94:E94)</f>
        <v>116473.22</v>
      </c>
      <c r="K94">
        <f>SUM(F94:I94)</f>
        <v>51705.33</v>
      </c>
      <c r="L94">
        <f>SUM(F94:I94)-SUM(B94:E94)</f>
        <v>-64767.89</v>
      </c>
    </row>
    <row r="95" spans="1:13" x14ac:dyDescent="0.15">
      <c r="A95" s="3" t="str">
        <f>"科融环境"</f>
        <v>科融环境</v>
      </c>
      <c r="B95" s="3">
        <v>27213.599999999999</v>
      </c>
      <c r="C95" s="3"/>
      <c r="D95" s="3"/>
      <c r="E95" s="3"/>
      <c r="F95" s="3"/>
      <c r="G95" s="3"/>
      <c r="H95" s="3"/>
      <c r="J95">
        <f>SUM(B95:E95)</f>
        <v>27213.599999999999</v>
      </c>
      <c r="K95">
        <f>SUM(F95:I95)</f>
        <v>0</v>
      </c>
      <c r="L95">
        <f>SUM(F95:I95)-SUM(B95:E95)</f>
        <v>-27213.599999999999</v>
      </c>
    </row>
    <row r="96" spans="1:13" x14ac:dyDescent="0.15">
      <c r="A96" s="3" t="str">
        <f>"贵广网络"</f>
        <v>贵广网络</v>
      </c>
      <c r="B96" s="3">
        <v>21022.93</v>
      </c>
      <c r="F96" s="3">
        <v>20560.7</v>
      </c>
      <c r="J96">
        <f>SUM(B96:E96)</f>
        <v>21022.93</v>
      </c>
      <c r="K96">
        <f>SUM(F96:I96)</f>
        <v>20560.7</v>
      </c>
      <c r="L96">
        <f>SUM(F96:I96)-SUM(B96:E96)</f>
        <v>-462.22999999999956</v>
      </c>
    </row>
    <row r="97" spans="1:12" x14ac:dyDescent="0.15">
      <c r="A97" t="s">
        <v>67</v>
      </c>
      <c r="B97" s="3">
        <v>33694.5</v>
      </c>
      <c r="J97">
        <f t="shared" ref="J97:J100" si="30">SUM(B97:E97)</f>
        <v>33694.5</v>
      </c>
      <c r="K97">
        <f t="shared" ref="K97:K100" si="31">SUM(F97:I97)</f>
        <v>0</v>
      </c>
      <c r="L97">
        <f t="shared" ref="L97:L100" si="32">SUM(F97:I97)-SUM(B97:E97)</f>
        <v>-33694.5</v>
      </c>
    </row>
    <row r="98" spans="1:12" x14ac:dyDescent="0.15">
      <c r="J98">
        <f t="shared" si="30"/>
        <v>0</v>
      </c>
      <c r="K98">
        <f t="shared" si="31"/>
        <v>0</v>
      </c>
      <c r="L98">
        <f t="shared" si="32"/>
        <v>0</v>
      </c>
    </row>
    <row r="99" spans="1:12" x14ac:dyDescent="0.15">
      <c r="J99">
        <f t="shared" si="30"/>
        <v>0</v>
      </c>
      <c r="K99">
        <f t="shared" si="31"/>
        <v>0</v>
      </c>
      <c r="L99">
        <f t="shared" si="32"/>
        <v>0</v>
      </c>
    </row>
    <row r="100" spans="1:12" x14ac:dyDescent="0.15">
      <c r="J100">
        <f t="shared" si="30"/>
        <v>0</v>
      </c>
      <c r="K100">
        <f t="shared" si="31"/>
        <v>0</v>
      </c>
      <c r="L100">
        <f t="shared" si="32"/>
        <v>0</v>
      </c>
    </row>
    <row r="101" spans="1:12" x14ac:dyDescent="0.15">
      <c r="J101">
        <f t="shared" ref="J101:J108" si="33">SUM(B101:E101)</f>
        <v>0</v>
      </c>
      <c r="K101">
        <f t="shared" ref="K101:K108" si="34">SUM(F101:I101)</f>
        <v>0</v>
      </c>
      <c r="L101">
        <f t="shared" ref="L101:L108" si="35">SUM(F101:I101)-SUM(B101:E101)</f>
        <v>0</v>
      </c>
    </row>
    <row r="102" spans="1:12" x14ac:dyDescent="0.15">
      <c r="J102">
        <f t="shared" si="33"/>
        <v>0</v>
      </c>
      <c r="K102">
        <f t="shared" si="34"/>
        <v>0</v>
      </c>
      <c r="L102">
        <f t="shared" si="35"/>
        <v>0</v>
      </c>
    </row>
    <row r="103" spans="1:12" x14ac:dyDescent="0.15">
      <c r="J103">
        <f t="shared" si="33"/>
        <v>0</v>
      </c>
      <c r="K103">
        <f t="shared" si="34"/>
        <v>0</v>
      </c>
      <c r="L103">
        <f t="shared" si="35"/>
        <v>0</v>
      </c>
    </row>
    <row r="104" spans="1:12" x14ac:dyDescent="0.15">
      <c r="J104">
        <f t="shared" si="33"/>
        <v>0</v>
      </c>
      <c r="K104">
        <f t="shared" si="34"/>
        <v>0</v>
      </c>
      <c r="L104">
        <f t="shared" si="35"/>
        <v>0</v>
      </c>
    </row>
    <row r="105" spans="1:12" x14ac:dyDescent="0.15">
      <c r="J105">
        <f t="shared" si="33"/>
        <v>0</v>
      </c>
      <c r="K105">
        <f t="shared" si="34"/>
        <v>0</v>
      </c>
      <c r="L105">
        <f t="shared" si="35"/>
        <v>0</v>
      </c>
    </row>
    <row r="106" spans="1:12" x14ac:dyDescent="0.15">
      <c r="J106">
        <f t="shared" si="33"/>
        <v>0</v>
      </c>
      <c r="K106">
        <f t="shared" si="34"/>
        <v>0</v>
      </c>
      <c r="L106">
        <f t="shared" si="35"/>
        <v>0</v>
      </c>
    </row>
    <row r="107" spans="1:12" x14ac:dyDescent="0.15">
      <c r="J107">
        <f t="shared" si="33"/>
        <v>0</v>
      </c>
      <c r="K107">
        <f t="shared" si="34"/>
        <v>0</v>
      </c>
      <c r="L107">
        <f t="shared" si="35"/>
        <v>0</v>
      </c>
    </row>
    <row r="108" spans="1:12" x14ac:dyDescent="0.15">
      <c r="J108">
        <f t="shared" si="33"/>
        <v>0</v>
      </c>
      <c r="K108">
        <f t="shared" si="34"/>
        <v>0</v>
      </c>
      <c r="L108">
        <f t="shared" si="35"/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2017-01-13T10:01:09Z</dcterms:modified>
</cp:coreProperties>
</file>