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1" name="_xlnm._FilterDatabase" vbProcedure="false">Sheet2!$E$25:$E$37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<sst xmlns="http://schemas.openxmlformats.org/spreadsheetml/2006/main" count="1066" uniqueCount="298">
  <si>
    <t>Thang 01/2012</t>
  </si>
  <si>
    <t>Thang 02/2012</t>
  </si>
  <si>
    <t>STT</t>
  </si>
  <si>
    <t>Loai</t>
  </si>
  <si>
    <t>Ngay</t>
  </si>
  <si>
    <t>Tien</t>
  </si>
  <si>
    <t>Ghi chu</t>
  </si>
  <si>
    <t>T</t>
  </si>
  <si>
    <t>Binh dong tien nha</t>
  </si>
  <si>
    <t>C</t>
  </si>
  <si>
    <t>19/1/12</t>
  </si>
  <si>
    <t>tien rac</t>
  </si>
  <si>
    <t>Trung Bui</t>
  </si>
  <si>
    <t>Dien thang 1</t>
  </si>
  <si>
    <t>Long TRAN</t>
  </si>
  <si>
    <t>nghiem</t>
  </si>
  <si>
    <t>Chieu Luu</t>
  </si>
  <si>
    <t>trung</t>
  </si>
  <si>
    <t>Nghiem Bui</t>
  </si>
  <si>
    <t>Quoc</t>
  </si>
  <si>
    <t>Tin Nguyen</t>
  </si>
  <si>
    <t>Chieu</t>
  </si>
  <si>
    <t>Quoc Phan</t>
  </si>
  <si>
    <t>Bao</t>
  </si>
  <si>
    <t>Bao Bui</t>
  </si>
  <si>
    <t>Tinh</t>
  </si>
  <si>
    <t>Tien Phong</t>
  </si>
  <si>
    <t>KDR</t>
  </si>
  <si>
    <t>Bao bui</t>
  </si>
  <si>
    <t>nuoc</t>
  </si>
  <si>
    <t>OMO</t>
  </si>
  <si>
    <t>Thue Nha</t>
  </si>
  <si>
    <t>Comfort</t>
  </si>
  <si>
    <t>Dien thang 2</t>
  </si>
  <si>
    <t>Rac</t>
  </si>
  <si>
    <t>BG+N Xa + nuoc uong</t>
  </si>
  <si>
    <t>Tong thu</t>
  </si>
  <si>
    <t>Tong chi</t>
  </si>
  <si>
    <t>Ton quy</t>
  </si>
  <si>
    <t>nhau</t>
  </si>
  <si>
    <t>Du thang truoc</t>
  </si>
  <si>
    <t>no thang truoc</t>
  </si>
  <si>
    <t>Phong</t>
  </si>
  <si>
    <t>dien thang 3(t quoc)</t>
  </si>
  <si>
    <t>Quy phong</t>
  </si>
  <si>
    <t>Bia</t>
  </si>
  <si>
    <t>nuoc t 2(thieu quoc)</t>
  </si>
  <si>
    <t>chia khoa</t>
  </si>
  <si>
    <t>xoai Keo</t>
  </si>
  <si>
    <t>rac(t quoc)</t>
  </si>
  <si>
    <t>sao do</t>
  </si>
  <si>
    <t>ga quay</t>
  </si>
  <si>
    <t>nuoc xa(quoc)</t>
  </si>
  <si>
    <t>day chi+ban chai bon cau</t>
  </si>
  <si>
    <t>nc da</t>
  </si>
  <si>
    <t>nuoc t 3(thieu quoc)</t>
  </si>
  <si>
    <t>am dien</t>
  </si>
  <si>
    <t>Tong</t>
  </si>
  <si>
    <t>nuoc uong</t>
  </si>
  <si>
    <t>rua chen</t>
  </si>
  <si>
    <t>Do Dung</t>
  </si>
  <si>
    <t>Tien phong</t>
  </si>
  <si>
    <t>omo</t>
  </si>
  <si>
    <t>Do dung</t>
  </si>
  <si>
    <t>comfort</t>
  </si>
  <si>
    <t>giay VS+KDR(t NB)</t>
  </si>
  <si>
    <t>thieu nghiem bui</t>
  </si>
  <si>
    <t>PS</t>
  </si>
  <si>
    <t>rac(T4)</t>
  </si>
  <si>
    <t>duong</t>
  </si>
  <si>
    <t>Bao Bui(dien)</t>
  </si>
  <si>
    <t>Quy Phong</t>
  </si>
  <si>
    <t>4 nguoi</t>
  </si>
  <si>
    <t>4*1700K</t>
  </si>
  <si>
    <t>Tien tro</t>
  </si>
  <si>
    <t>tra tien dat coc</t>
  </si>
  <si>
    <t>Tien du</t>
  </si>
  <si>
    <t>nước+ diện thiếu BB</t>
  </si>
  <si>
    <t>2 binh nuoc</t>
  </si>
  <si>
    <t>nc xa vai</t>
  </si>
  <si>
    <t>tien nha</t>
  </si>
  <si>
    <t>dong tien nha</t>
  </si>
  <si>
    <t>bot giat omo</t>
  </si>
  <si>
    <t>mua do lat vat</t>
  </si>
  <si>
    <t>tien nha(t5)</t>
  </si>
  <si>
    <t>SL</t>
  </si>
  <si>
    <t>SP</t>
  </si>
  <si>
    <t>DG</t>
  </si>
  <si>
    <t>TT</t>
  </si>
  <si>
    <t>gvs 20 cuon</t>
  </si>
  <si>
    <t>kdr</t>
  </si>
  <si>
    <t>Tien nha</t>
  </si>
  <si>
    <t>Dong tien nha</t>
  </si>
  <si>
    <t>tra tien nha</t>
  </si>
  <si>
    <t>nuoc xa</t>
  </si>
  <si>
    <t>nuoc xa+KDR</t>
  </si>
  <si>
    <t>dong tienphong</t>
  </si>
  <si>
    <t>quy dong tien nha</t>
  </si>
  <si>
    <t>dong tien</t>
  </si>
  <si>
    <t>xa bong + KDR</t>
  </si>
  <si>
    <t>xe quoc</t>
  </si>
  <si>
    <t>bot giat</t>
  </si>
  <si>
    <t>thung nuoc</t>
  </si>
  <si>
    <t>kemdr</t>
  </si>
  <si>
    <t>KDR+nuoc xa</t>
  </si>
  <si>
    <t>2 thung nuoc + vo</t>
  </si>
  <si>
    <t>thau giat do</t>
  </si>
  <si>
    <t>sao do + nuoc xa</t>
  </si>
  <si>
    <t>Chieu thieu</t>
  </si>
  <si>
    <t>c</t>
  </si>
  <si>
    <t>vviso</t>
  </si>
  <si>
    <t>dong tien phong</t>
  </si>
  <si>
    <t>ccomfor</t>
  </si>
  <si>
    <t>2 kdr</t>
  </si>
  <si>
    <t>Quy Thang 05/2013</t>
  </si>
  <si>
    <t>Quy Thang 06/2013</t>
  </si>
  <si>
    <t>Thieu no thang truoc</t>
  </si>
  <si>
    <t>DU THANG TRUOC</t>
  </si>
  <si>
    <t>THU TIEN NHA</t>
  </si>
  <si>
    <t>DONG TIEN NHA</t>
  </si>
  <si>
    <t>Thung nuoc</t>
  </si>
  <si>
    <t>1 chiec xe</t>
  </si>
  <si>
    <t>tien nc</t>
  </si>
  <si>
    <t>giay ve sinh</t>
  </si>
  <si>
    <t>o dien</t>
  </si>
  <si>
    <t>Nuoc xa vai</t>
  </si>
  <si>
    <t>ke giay</t>
  </si>
  <si>
    <t>2 thung nuoc uong</t>
  </si>
  <si>
    <t>Quy</t>
  </si>
  <si>
    <t>Xa bong giat do</t>
  </si>
  <si>
    <t>xa phong</t>
  </si>
  <si>
    <t>colgate</t>
  </si>
  <si>
    <t>comfor</t>
  </si>
  <si>
    <t>Quy Thang 07/2013</t>
  </si>
  <si>
    <t>Quy Thang 08/2013</t>
  </si>
  <si>
    <t>xit muoi</t>
  </si>
  <si>
    <t>Dong tien nh</t>
  </si>
  <si>
    <t>rua bon cau</t>
  </si>
  <si>
    <t>vot muoi</t>
  </si>
  <si>
    <t>giay chui dich</t>
  </si>
  <si>
    <t>nuoc xa vai</t>
  </si>
  <si>
    <t>xa bong</t>
  </si>
  <si>
    <t>thu tien nha</t>
  </si>
  <si>
    <t>03/09</t>
  </si>
  <si>
    <t>Thieu thang khoa</t>
  </si>
  <si>
    <t>dua hau</t>
  </si>
  <si>
    <t>nuoc rua chen</t>
  </si>
  <si>
    <t>Quy Thang 09/2013</t>
  </si>
  <si>
    <t>Quy Thang 12/2013</t>
  </si>
  <si>
    <t>Thu tien nha</t>
  </si>
  <si>
    <t>Kem danh rang</t>
  </si>
  <si>
    <t>Thu quy</t>
  </si>
  <si>
    <t>Nhau + o dien</t>
  </si>
  <si>
    <t>tui rac</t>
  </si>
  <si>
    <t>Quy Thang 01/2014</t>
  </si>
  <si>
    <t>Quy Thang 02/2014</t>
  </si>
  <si>
    <t>Nuoc xa</t>
  </si>
  <si>
    <t>viso</t>
  </si>
  <si>
    <t>nuc uong</t>
  </si>
  <si>
    <t>Quy Thang 03/2014</t>
  </si>
  <si>
    <t>Quy Thang 04/2014</t>
  </si>
  <si>
    <t>sieu thi</t>
  </si>
  <si>
    <t>muoi iot</t>
  </si>
  <si>
    <t>hat nem</t>
  </si>
  <si>
    <t>duong 0.5kg</t>
  </si>
  <si>
    <t>san inox</t>
  </si>
  <si>
    <t>Thieu thang toan</t>
  </si>
  <si>
    <t>noi</t>
  </si>
  <si>
    <t>Quy Thang 05/2014</t>
  </si>
  <si>
    <t>Quy Thang 06/2014</t>
  </si>
  <si>
    <t>trai cay</t>
  </si>
  <si>
    <t>quoc</t>
  </si>
  <si>
    <t>tien do</t>
  </si>
  <si>
    <t>ruou</t>
  </si>
  <si>
    <t>Omo + comfort</t>
  </si>
  <si>
    <t>café sang</t>
  </si>
  <si>
    <t>Tra thang trieu</t>
  </si>
  <si>
    <t>café trua</t>
  </si>
  <si>
    <t>ga</t>
  </si>
  <si>
    <t>keo</t>
  </si>
  <si>
    <t>tam thot thieu thang chieu</t>
  </si>
  <si>
    <t>banh mi</t>
  </si>
  <si>
    <t>gra</t>
  </si>
  <si>
    <t>chom chom</t>
  </si>
  <si>
    <t>café duong di</t>
  </si>
  <si>
    <t>Troan</t>
  </si>
  <si>
    <t>x</t>
  </si>
  <si>
    <t>Xang</t>
  </si>
  <si>
    <t>Trieu thieu</t>
  </si>
  <si>
    <t>Gra thieu tien ruou</t>
  </si>
  <si>
    <t>Quy Thang 07/2014</t>
  </si>
  <si>
    <t>Quy Thang 08/2014</t>
  </si>
  <si>
    <t>thieu trung Nguyen</t>
  </si>
  <si>
    <t>xung quy</t>
  </si>
  <si>
    <t>trung thieu t mang</t>
  </si>
  <si>
    <t>dong tien quy</t>
  </si>
  <si>
    <t>tien xe</t>
  </si>
  <si>
    <t>tien thieu</t>
  </si>
  <si>
    <t>toan</t>
  </si>
  <si>
    <t>tien xe 4 co ho</t>
  </si>
  <si>
    <t>gas</t>
  </si>
  <si>
    <t>tien xe Air blade</t>
  </si>
  <si>
    <t>phong</t>
  </si>
  <si>
    <t>nuoc ngot</t>
  </si>
  <si>
    <t>dong tien nha + xe</t>
  </si>
  <si>
    <t>closeup</t>
  </si>
  <si>
    <t>Gra dong tien</t>
  </si>
  <si>
    <t>thu tien mang</t>
  </si>
  <si>
    <t>Chieu dong tien</t>
  </si>
  <si>
    <t>coca</t>
  </si>
  <si>
    <t>banh trang</t>
  </si>
  <si>
    <t>Trieu</t>
  </si>
  <si>
    <t>quan lot</t>
  </si>
  <si>
    <t>quan sot</t>
  </si>
  <si>
    <t>tam bong</t>
  </si>
  <si>
    <t>clear men</t>
  </si>
  <si>
    <t>oxy</t>
  </si>
  <si>
    <t>thieu tro Troan</t>
  </si>
  <si>
    <t>cap quai xach</t>
  </si>
  <si>
    <t>dui ga</t>
  </si>
  <si>
    <t>banh</t>
  </si>
  <si>
    <t>Quy Thang 09/2014</t>
  </si>
  <si>
    <t>Quy Thang 10/2014</t>
  </si>
  <si>
    <t>banh deo</t>
  </si>
  <si>
    <t>trung dong</t>
  </si>
  <si>
    <t>nha</t>
  </si>
  <si>
    <t>mang</t>
  </si>
  <si>
    <t>xe</t>
  </si>
  <si>
    <t>canh quat</t>
  </si>
  <si>
    <t>nuoc mam, tuong, da</t>
  </si>
  <si>
    <t>Duong</t>
  </si>
  <si>
    <t>comfort + neptune</t>
  </si>
  <si>
    <t>co tuong</t>
  </si>
  <si>
    <t>boc nilon</t>
  </si>
  <si>
    <t>Quy Thang 11/2014</t>
  </si>
  <si>
    <t>Quy Thang 02/2015</t>
  </si>
  <si>
    <t>thieu thang chieu</t>
  </si>
  <si>
    <t>du thang truoc</t>
  </si>
  <si>
    <t>Toan</t>
  </si>
  <si>
    <t>Gra</t>
  </si>
  <si>
    <t>tien xe airblade</t>
  </si>
  <si>
    <t>Trung</t>
  </si>
  <si>
    <t>tien mang trung</t>
  </si>
  <si>
    <t>tui dung rac</t>
  </si>
  <si>
    <t>Quy Thang 03/2015</t>
  </si>
  <si>
    <t>Quy Thang 04/2015</t>
  </si>
  <si>
    <t>Adidas</t>
  </si>
  <si>
    <t>Tien muon</t>
  </si>
  <si>
    <t>Tien nha khi o US</t>
  </si>
  <si>
    <t>Tien mang</t>
  </si>
  <si>
    <t>Tien nha khi o VN</t>
  </si>
  <si>
    <t>ray tai</t>
  </si>
  <si>
    <t>dua an</t>
  </si>
  <si>
    <t>Quy Thang 05/2015</t>
  </si>
  <si>
    <t>4 thang</t>
  </si>
  <si>
    <t>kem danh rang</t>
  </si>
  <si>
    <t>closup</t>
  </si>
  <si>
    <t>Vim</t>
  </si>
  <si>
    <t>Quy Thang 06/2015</t>
  </si>
  <si>
    <t>Quy Thang 07/2015</t>
  </si>
  <si>
    <t>xa bong giat do</t>
  </si>
  <si>
    <t>Quy Thang 08/2015</t>
  </si>
  <si>
    <t>Tien sieu thi</t>
  </si>
  <si>
    <t>lau</t>
  </si>
  <si>
    <t>mong toi</t>
  </si>
  <si>
    <t>mi y</t>
  </si>
  <si>
    <t>Axe</t>
  </si>
  <si>
    <t>Tra gung</t>
  </si>
  <si>
    <t>bun</t>
  </si>
  <si>
    <t>xuc xich</t>
  </si>
  <si>
    <t>kim cham</t>
  </si>
  <si>
    <t>keo dublemin</t>
  </si>
  <si>
    <t>mi vi huong</t>
  </si>
  <si>
    <t>pepsi</t>
  </si>
  <si>
    <t>lau hai san</t>
  </si>
  <si>
    <t>ca vien</t>
  </si>
  <si>
    <t>Chicken Dog's birthday</t>
  </si>
  <si>
    <t>Creative chickens</t>
  </si>
  <si>
    <t>Octopus</t>
  </si>
  <si>
    <t>Birthday cake</t>
  </si>
  <si>
    <t>Ice</t>
  </si>
  <si>
    <t>Xi quach</t>
  </si>
  <si>
    <t>Fruits</t>
  </si>
  <si>
    <t>Breads</t>
  </si>
  <si>
    <t>Beers</t>
  </si>
  <si>
    <t>Total</t>
  </si>
  <si>
    <t>Attendees</t>
  </si>
  <si>
    <t>NeedToPay</t>
  </si>
  <si>
    <t>Payed</t>
  </si>
  <si>
    <t>NeedToPayMore</t>
  </si>
  <si>
    <t>Chicken Dog</t>
  </si>
  <si>
    <t>Duy + Binh</t>
  </si>
  <si>
    <t>Long Tran</t>
  </si>
  <si>
    <t>Tru`ng</t>
  </si>
  <si>
    <t>Khoa</t>
  </si>
  <si>
    <t>Binh</t>
  </si>
  <si>
    <t>Hien</t>
  </si>
  <si>
    <t>Long Ruoi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</si>
</sst>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_);_(\$* \(#,##0\);_(\$* \-??_);_(@_)"/>
    <numFmt numFmtId="166" formatCode="_(\$* #,##0.00_);_(\$* \(#,##0.00\);_(\$* \-??_);_(@_)"/>
    <numFmt numFmtId="167" formatCode="M/D/YYYY"/>
    <numFmt numFmtId="168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C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65536"/>
  <sheetViews>
    <sheetView windowProtection="false" showFormulas="false" showGridLines="true" showRowColHeaders="true" showZeros="true" rightToLeft="false" tabSelected="true" showOutlineSymbols="true" defaultGridColor="true" view="normal" topLeftCell="F372" colorId="64" zoomScale="100" zoomScaleNormal="100" zoomScalePageLayoutView="100" workbookViewId="0">
      <selection pane="topLeft" activeCell="I388" activeCellId="0" sqref="I388"/>
    </sheetView>
  </sheetViews>
  <sheetFormatPr defaultRowHeight="15"/>
  <cols>
    <col collapsed="false" hidden="false" max="1" min="1" style="0" width="4.85425101214575"/>
    <col collapsed="false" hidden="false" max="2" min="2" style="0" width="9.4251012145749"/>
    <col collapsed="false" hidden="false" max="3" min="3" style="0" width="12.7125506072875"/>
    <col collapsed="false" hidden="false" max="4" min="4" style="0" width="18.004048582996"/>
    <col collapsed="false" hidden="false" max="5" min="5" style="0" width="20.8542510121457"/>
    <col collapsed="false" hidden="false" max="6" min="6" style="0" width="4.71255060728745"/>
    <col collapsed="false" hidden="false" max="7" min="7" style="0" width="4.57085020242915"/>
    <col collapsed="false" hidden="false" max="8" min="8" style="0" width="5.57085020242915"/>
    <col collapsed="false" hidden="false" max="9" min="9" style="0" width="13.7125506072874"/>
    <col collapsed="false" hidden="false" max="10" min="10" style="0" width="15.4251012145749"/>
    <col collapsed="false" hidden="false" max="11" min="11" style="0" width="18.004048582996"/>
    <col collapsed="false" hidden="false" max="12" min="12" style="0" width="19.5748987854251"/>
    <col collapsed="false" hidden="false" max="13" min="13" style="0" width="20.2793522267206"/>
    <col collapsed="false" hidden="false" max="14" min="14" style="0" width="15.2834008097166"/>
    <col collapsed="false" hidden="false" max="15" min="15" style="0" width="11.5708502024291"/>
    <col collapsed="false" hidden="false" max="1025" min="16" style="0" width="9.1417004048583"/>
  </cols>
  <sheetData>
    <row r="5" customFormat="false" ht="15" hidden="false" customHeight="false" outlineLevel="0" collapsed="false">
      <c r="A5" s="1" t="s">
        <v>0</v>
      </c>
      <c r="B5" s="1"/>
      <c r="G5" s="1" t="s">
        <v>1</v>
      </c>
      <c r="H5" s="1"/>
    </row>
    <row r="6" customFormat="false" ht="15" hidden="false" customHeight="false" outlineLevel="0" collapsed="false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3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</row>
    <row r="7" customFormat="false" ht="15" hidden="false" customHeight="false" outlineLevel="0" collapsed="false">
      <c r="A7" s="4" t="n">
        <v>1</v>
      </c>
      <c r="B7" s="4" t="s">
        <v>7</v>
      </c>
      <c r="C7" s="4" t="n">
        <v>41061</v>
      </c>
      <c r="D7" s="4" t="n">
        <v>700000</v>
      </c>
      <c r="E7" s="4" t="s">
        <v>8</v>
      </c>
      <c r="G7" s="4" t="n">
        <v>1</v>
      </c>
      <c r="H7" s="4" t="s">
        <v>9</v>
      </c>
      <c r="I7" s="4" t="s">
        <v>10</v>
      </c>
      <c r="J7" s="4" t="n">
        <v>20000</v>
      </c>
      <c r="K7" s="4" t="s">
        <v>11</v>
      </c>
    </row>
    <row r="8" customFormat="false" ht="15" hidden="false" customHeight="false" outlineLevel="0" collapsed="false">
      <c r="A8" s="4" t="n">
        <v>2</v>
      </c>
      <c r="B8" s="4" t="s">
        <v>7</v>
      </c>
      <c r="C8" s="4" t="n">
        <v>41091</v>
      </c>
      <c r="D8" s="4" t="n">
        <v>700000</v>
      </c>
      <c r="E8" s="4" t="s">
        <v>12</v>
      </c>
      <c r="G8" s="4" t="n">
        <v>2</v>
      </c>
      <c r="H8" s="4" t="s">
        <v>9</v>
      </c>
      <c r="I8" s="4" t="n">
        <v>41001</v>
      </c>
      <c r="J8" s="4" t="n">
        <v>157000</v>
      </c>
      <c r="K8" s="4" t="s">
        <v>13</v>
      </c>
    </row>
    <row r="9" customFormat="false" ht="15" hidden="false" customHeight="false" outlineLevel="0" collapsed="false">
      <c r="A9" s="4" t="n">
        <v>3</v>
      </c>
      <c r="B9" s="4" t="s">
        <v>7</v>
      </c>
      <c r="C9" s="4" t="n">
        <v>41091</v>
      </c>
      <c r="D9" s="4" t="n">
        <v>700000</v>
      </c>
      <c r="E9" s="4" t="s">
        <v>14</v>
      </c>
      <c r="G9" s="4" t="n">
        <v>3</v>
      </c>
      <c r="H9" s="4" t="s">
        <v>7</v>
      </c>
      <c r="I9" s="4" t="n">
        <v>41215</v>
      </c>
      <c r="J9" s="4" t="n">
        <v>1000000</v>
      </c>
      <c r="K9" s="4" t="s">
        <v>15</v>
      </c>
    </row>
    <row r="10" customFormat="false" ht="15" hidden="false" customHeight="false" outlineLevel="0" collapsed="false">
      <c r="A10" s="4" t="n">
        <v>4</v>
      </c>
      <c r="B10" s="4" t="s">
        <v>7</v>
      </c>
      <c r="C10" s="4" t="n">
        <v>41153</v>
      </c>
      <c r="D10" s="4" t="n">
        <v>700000</v>
      </c>
      <c r="E10" s="4" t="s">
        <v>16</v>
      </c>
      <c r="G10" s="4" t="n">
        <v>4</v>
      </c>
      <c r="H10" s="4" t="s">
        <v>7</v>
      </c>
      <c r="I10" s="4" t="n">
        <v>41216</v>
      </c>
      <c r="J10" s="4" t="n">
        <v>1000000</v>
      </c>
      <c r="K10" s="4" t="s">
        <v>17</v>
      </c>
    </row>
    <row r="11" customFormat="false" ht="15" hidden="false" customHeight="false" outlineLevel="0" collapsed="false">
      <c r="A11" s="4" t="n">
        <v>5</v>
      </c>
      <c r="B11" s="4" t="s">
        <v>7</v>
      </c>
      <c r="C11" s="4" t="n">
        <v>41153</v>
      </c>
      <c r="D11" s="4" t="n">
        <v>700000</v>
      </c>
      <c r="E11" s="4" t="s">
        <v>18</v>
      </c>
      <c r="G11" s="4" t="n">
        <v>5</v>
      </c>
      <c r="H11" s="5" t="s">
        <v>7</v>
      </c>
      <c r="I11" s="4"/>
      <c r="J11" s="5" t="n">
        <v>1000000</v>
      </c>
      <c r="K11" s="5" t="s">
        <v>19</v>
      </c>
    </row>
    <row r="12" customFormat="false" ht="15" hidden="false" customHeight="false" outlineLevel="0" collapsed="false">
      <c r="A12" s="4" t="n">
        <v>6</v>
      </c>
      <c r="B12" s="4" t="s">
        <v>7</v>
      </c>
      <c r="C12" s="4" t="n">
        <v>41153</v>
      </c>
      <c r="D12" s="4" t="n">
        <v>700000</v>
      </c>
      <c r="E12" s="4" t="s">
        <v>20</v>
      </c>
      <c r="G12" s="4" t="n">
        <v>6</v>
      </c>
      <c r="H12" s="5" t="s">
        <v>7</v>
      </c>
      <c r="I12" s="4"/>
      <c r="J12" s="5" t="n">
        <v>1000000</v>
      </c>
      <c r="K12" s="5" t="s">
        <v>21</v>
      </c>
    </row>
    <row r="13" customFormat="false" ht="15" hidden="false" customHeight="false" outlineLevel="0" collapsed="false">
      <c r="A13" s="4" t="n">
        <v>7</v>
      </c>
      <c r="B13" s="4" t="s">
        <v>7</v>
      </c>
      <c r="C13" s="4" t="n">
        <v>41153</v>
      </c>
      <c r="D13" s="4" t="n">
        <v>700000</v>
      </c>
      <c r="E13" s="4" t="s">
        <v>22</v>
      </c>
      <c r="G13" s="4" t="n">
        <v>7</v>
      </c>
      <c r="H13" s="4" t="s">
        <v>7</v>
      </c>
      <c r="I13" s="4"/>
      <c r="J13" s="5" t="n">
        <v>1000000</v>
      </c>
      <c r="K13" s="4" t="s">
        <v>23</v>
      </c>
    </row>
    <row r="14" customFormat="false" ht="15" hidden="false" customHeight="false" outlineLevel="0" collapsed="false">
      <c r="A14" s="4" t="n">
        <v>8</v>
      </c>
      <c r="B14" s="4" t="s">
        <v>7</v>
      </c>
      <c r="C14" s="4" t="n">
        <v>41153</v>
      </c>
      <c r="D14" s="4" t="n">
        <v>500000</v>
      </c>
      <c r="E14" s="4" t="s">
        <v>24</v>
      </c>
      <c r="G14" s="4" t="n">
        <v>8</v>
      </c>
      <c r="H14" s="4" t="s">
        <v>7</v>
      </c>
      <c r="I14" s="4"/>
      <c r="J14" s="5" t="n">
        <v>1000000</v>
      </c>
      <c r="K14" s="4" t="s">
        <v>25</v>
      </c>
    </row>
    <row r="15" customFormat="false" ht="15" hidden="false" customHeight="false" outlineLevel="0" collapsed="false">
      <c r="A15" s="4" t="n">
        <v>9</v>
      </c>
      <c r="B15" s="4" t="s">
        <v>9</v>
      </c>
      <c r="C15" s="4" t="n">
        <v>41153</v>
      </c>
      <c r="D15" s="4" t="n">
        <v>5300000</v>
      </c>
      <c r="E15" s="4" t="s">
        <v>26</v>
      </c>
      <c r="G15" s="4" t="n">
        <v>9</v>
      </c>
      <c r="H15" s="4" t="s">
        <v>9</v>
      </c>
      <c r="I15" s="4"/>
      <c r="J15" s="4" t="n">
        <v>25000</v>
      </c>
      <c r="K15" s="4" t="s">
        <v>27</v>
      </c>
    </row>
    <row r="16" customFormat="false" ht="15" hidden="false" customHeight="false" outlineLevel="0" collapsed="false">
      <c r="A16" s="4" t="n">
        <v>10</v>
      </c>
      <c r="B16" s="4" t="s">
        <v>7</v>
      </c>
      <c r="C16" s="4"/>
      <c r="D16" s="4" t="n">
        <v>200000</v>
      </c>
      <c r="E16" s="4" t="s">
        <v>28</v>
      </c>
      <c r="G16" s="4" t="n">
        <v>10</v>
      </c>
      <c r="H16" s="4" t="s">
        <v>9</v>
      </c>
      <c r="I16" s="4"/>
      <c r="J16" s="4" t="n">
        <v>15000</v>
      </c>
      <c r="K16" s="4" t="s">
        <v>29</v>
      </c>
    </row>
    <row r="17" customFormat="false" ht="15" hidden="false" customHeight="false" outlineLevel="0" collapsed="false">
      <c r="A17" s="4" t="n">
        <v>11</v>
      </c>
      <c r="B17" s="4" t="s">
        <v>9</v>
      </c>
      <c r="C17" s="4"/>
      <c r="D17" s="4" t="n">
        <v>161400</v>
      </c>
      <c r="E17" s="4" t="s">
        <v>30</v>
      </c>
      <c r="G17" s="4" t="n">
        <v>11</v>
      </c>
      <c r="H17" s="4" t="s">
        <v>9</v>
      </c>
      <c r="I17" s="4"/>
      <c r="J17" s="4" t="n">
        <v>5100000</v>
      </c>
      <c r="K17" s="4" t="s">
        <v>31</v>
      </c>
    </row>
    <row r="18" customFormat="false" ht="15" hidden="false" customHeight="false" outlineLevel="0" collapsed="false">
      <c r="A18" s="4" t="n">
        <v>12</v>
      </c>
      <c r="B18" s="4" t="s">
        <v>9</v>
      </c>
      <c r="C18" s="4"/>
      <c r="D18" s="4" t="n">
        <v>83300</v>
      </c>
      <c r="E18" s="4" t="s">
        <v>32</v>
      </c>
      <c r="G18" s="4" t="n">
        <v>12</v>
      </c>
      <c r="H18" s="4" t="s">
        <v>9</v>
      </c>
      <c r="I18" s="4"/>
      <c r="J18" s="4" t="n">
        <v>150000</v>
      </c>
      <c r="K18" s="4" t="s">
        <v>23</v>
      </c>
    </row>
    <row r="19" customFormat="false" ht="15" hidden="false" customHeight="false" outlineLevel="0" collapsed="false">
      <c r="A19" s="4" t="n">
        <v>13</v>
      </c>
      <c r="B19" s="4"/>
      <c r="C19" s="4"/>
      <c r="D19" s="4"/>
      <c r="E19" s="4"/>
      <c r="G19" s="4" t="n">
        <v>13</v>
      </c>
      <c r="H19" s="4" t="s">
        <v>9</v>
      </c>
      <c r="I19" s="4"/>
      <c r="J19" s="4" t="n">
        <v>30000</v>
      </c>
      <c r="K19" s="4" t="s">
        <v>21</v>
      </c>
    </row>
    <row r="20" customFormat="false" ht="15" hidden="false" customHeight="false" outlineLevel="0" collapsed="false">
      <c r="A20" s="4" t="n">
        <v>26</v>
      </c>
      <c r="B20" s="4"/>
      <c r="C20" s="4"/>
      <c r="D20" s="4"/>
      <c r="E20" s="4"/>
      <c r="G20" s="4" t="n">
        <v>26</v>
      </c>
      <c r="H20" s="4" t="s">
        <v>9</v>
      </c>
      <c r="I20" s="4"/>
      <c r="J20" s="4" t="n">
        <v>85000</v>
      </c>
      <c r="K20" s="4" t="s">
        <v>33</v>
      </c>
    </row>
    <row r="21" customFormat="false" ht="15" hidden="false" customHeight="false" outlineLevel="0" collapsed="false">
      <c r="A21" s="4" t="n">
        <v>27</v>
      </c>
      <c r="B21" s="4"/>
      <c r="C21" s="4"/>
      <c r="D21" s="4"/>
      <c r="E21" s="4"/>
      <c r="G21" s="4" t="n">
        <v>27</v>
      </c>
      <c r="H21" s="4" t="s">
        <v>9</v>
      </c>
      <c r="I21" s="4"/>
      <c r="J21" s="4" t="n">
        <v>25000</v>
      </c>
      <c r="K21" s="4" t="s">
        <v>27</v>
      </c>
    </row>
    <row r="22" customFormat="false" ht="15" hidden="false" customHeight="false" outlineLevel="0" collapsed="false">
      <c r="A22" s="4" t="n">
        <v>28</v>
      </c>
      <c r="B22" s="4"/>
      <c r="C22" s="4"/>
      <c r="D22" s="4"/>
      <c r="E22" s="4"/>
      <c r="G22" s="4" t="n">
        <v>28</v>
      </c>
      <c r="H22" s="4" t="s">
        <v>9</v>
      </c>
      <c r="I22" s="4"/>
      <c r="J22" s="4" t="n">
        <v>20000</v>
      </c>
      <c r="K22" s="4" t="s">
        <v>34</v>
      </c>
    </row>
    <row r="23" customFormat="false" ht="15" hidden="false" customHeight="false" outlineLevel="0" collapsed="false">
      <c r="A23" s="4" t="n">
        <v>29</v>
      </c>
      <c r="B23" s="4"/>
      <c r="C23" s="4"/>
      <c r="D23" s="4"/>
      <c r="E23" s="4"/>
      <c r="G23" s="4" t="n">
        <v>29</v>
      </c>
      <c r="H23" s="4" t="s">
        <v>9</v>
      </c>
      <c r="I23" s="4"/>
      <c r="J23" s="4" t="n">
        <v>230000</v>
      </c>
      <c r="K23" s="4" t="s">
        <v>35</v>
      </c>
    </row>
    <row r="24" customFormat="false" ht="15" hidden="false" customHeight="false" outlineLevel="0" collapsed="false">
      <c r="A24" s="2" t="s">
        <v>36</v>
      </c>
      <c r="B24" s="2"/>
      <c r="C24" s="2"/>
      <c r="D24" s="4" t="n">
        <f aca="false">SUMIF(B7:B23,"T",D7:D23)</f>
        <v>5600000</v>
      </c>
      <c r="E24" s="4"/>
      <c r="G24" s="2" t="s">
        <v>36</v>
      </c>
      <c r="H24" s="2"/>
      <c r="I24" s="2"/>
      <c r="J24" s="4" t="n">
        <f aca="false">SUMIF(H7:H23,"T",J7:J23)</f>
        <v>6000000</v>
      </c>
      <c r="K24" s="4"/>
    </row>
    <row r="25" customFormat="false" ht="15" hidden="false" customHeight="false" outlineLevel="0" collapsed="false">
      <c r="A25" s="2" t="s">
        <v>37</v>
      </c>
      <c r="B25" s="2"/>
      <c r="C25" s="2"/>
      <c r="D25" s="4" t="n">
        <f aca="false">SUMIF(B7:B23,"C",D7:D23)</f>
        <v>5544700</v>
      </c>
      <c r="E25" s="4"/>
      <c r="G25" s="2" t="s">
        <v>37</v>
      </c>
      <c r="H25" s="2"/>
      <c r="I25" s="2"/>
      <c r="J25" s="4" t="n">
        <f aca="false">SUMIF(H7:H23,"C",J7:J23)</f>
        <v>5857000</v>
      </c>
      <c r="K25" s="4"/>
    </row>
    <row r="26" customFormat="false" ht="15" hidden="false" customHeight="false" outlineLevel="0" collapsed="false">
      <c r="A26" s="2" t="s">
        <v>38</v>
      </c>
      <c r="B26" s="2"/>
      <c r="C26" s="2"/>
      <c r="D26" s="6" t="n">
        <f aca="false">D24-D25</f>
        <v>55300</v>
      </c>
      <c r="E26" s="4"/>
      <c r="G26" s="2" t="s">
        <v>38</v>
      </c>
      <c r="H26" s="2"/>
      <c r="I26" s="2"/>
      <c r="J26" s="6" t="n">
        <f aca="false">J24-J25</f>
        <v>143000</v>
      </c>
      <c r="K26" s="4"/>
    </row>
    <row r="27" customFormat="false" ht="15" hidden="false" customHeight="false" outlineLevel="0" collapsed="false">
      <c r="N27" s="7" t="n">
        <f aca="false">850000*6</f>
        <v>5100000</v>
      </c>
    </row>
    <row r="29" customFormat="false" ht="15" hidden="false" customHeight="false" outlineLevel="0" collapsed="false">
      <c r="A29" s="2" t="s">
        <v>2</v>
      </c>
      <c r="B29" s="2" t="s">
        <v>3</v>
      </c>
      <c r="C29" s="2" t="s">
        <v>4</v>
      </c>
      <c r="D29" s="2" t="s">
        <v>5</v>
      </c>
      <c r="E29" s="2" t="s">
        <v>6</v>
      </c>
      <c r="G29" s="2" t="s">
        <v>2</v>
      </c>
      <c r="H29" s="2" t="s">
        <v>3</v>
      </c>
      <c r="I29" s="2" t="s">
        <v>4</v>
      </c>
      <c r="J29" s="2" t="s">
        <v>5</v>
      </c>
      <c r="K29" s="2" t="s">
        <v>6</v>
      </c>
      <c r="M29" s="8" t="s">
        <v>39</v>
      </c>
    </row>
    <row r="30" customFormat="false" ht="15" hidden="false" customHeight="false" outlineLevel="0" collapsed="false">
      <c r="A30" s="4" t="n">
        <v>1</v>
      </c>
      <c r="B30" s="4" t="s">
        <v>7</v>
      </c>
      <c r="C30" s="4"/>
      <c r="D30" s="4" t="n">
        <v>143000</v>
      </c>
      <c r="E30" s="4" t="s">
        <v>40</v>
      </c>
      <c r="G30" s="4" t="n">
        <v>1</v>
      </c>
      <c r="H30" s="4" t="s">
        <v>7</v>
      </c>
      <c r="I30" s="4"/>
      <c r="J30" s="4" t="n">
        <v>-3000</v>
      </c>
      <c r="K30" s="4" t="s">
        <v>41</v>
      </c>
      <c r="M30" s="7" t="s">
        <v>42</v>
      </c>
    </row>
    <row r="31" customFormat="false" ht="15" hidden="false" customHeight="false" outlineLevel="0" collapsed="false">
      <c r="A31" s="4" t="n">
        <v>2</v>
      </c>
      <c r="B31" s="4" t="s">
        <v>9</v>
      </c>
      <c r="C31" s="4"/>
      <c r="D31" s="4" t="n">
        <v>115000</v>
      </c>
      <c r="E31" s="4" t="s">
        <v>43</v>
      </c>
      <c r="G31" s="4" t="n">
        <v>2</v>
      </c>
      <c r="H31" s="4" t="s">
        <v>7</v>
      </c>
      <c r="I31" s="4"/>
      <c r="J31" s="9" t="n">
        <v>1200000</v>
      </c>
      <c r="K31" s="10" t="s">
        <v>44</v>
      </c>
      <c r="M31" s="11" t="n">
        <f aca="false">10*8500</f>
        <v>85000</v>
      </c>
      <c r="N31" s="12" t="s">
        <v>45</v>
      </c>
      <c r="O31" s="7" t="n">
        <v>10</v>
      </c>
    </row>
    <row r="32" customFormat="false" ht="15" hidden="false" customHeight="false" outlineLevel="0" collapsed="false">
      <c r="A32" s="4" t="n">
        <v>3</v>
      </c>
      <c r="B32" s="4" t="s">
        <v>9</v>
      </c>
      <c r="C32" s="4"/>
      <c r="D32" s="4" t="n">
        <v>83000</v>
      </c>
      <c r="E32" s="4" t="s">
        <v>46</v>
      </c>
      <c r="G32" s="4" t="n">
        <v>3</v>
      </c>
      <c r="H32" s="4" t="s">
        <v>9</v>
      </c>
      <c r="I32" s="4"/>
      <c r="J32" s="4" t="n">
        <v>62000</v>
      </c>
      <c r="K32" s="4" t="s">
        <v>47</v>
      </c>
      <c r="M32" s="11" t="n">
        <v>28500</v>
      </c>
      <c r="N32" s="7" t="s">
        <v>48</v>
      </c>
      <c r="O32" s="7" t="n">
        <v>1</v>
      </c>
    </row>
    <row r="33" customFormat="false" ht="15" hidden="false" customHeight="false" outlineLevel="0" collapsed="false">
      <c r="A33" s="4" t="n">
        <v>4</v>
      </c>
      <c r="B33" s="4" t="s">
        <v>9</v>
      </c>
      <c r="C33" s="4"/>
      <c r="D33" s="4" t="n">
        <v>20000</v>
      </c>
      <c r="E33" s="4" t="s">
        <v>49</v>
      </c>
      <c r="G33" s="4" t="n">
        <v>4</v>
      </c>
      <c r="H33" s="4" t="s">
        <v>9</v>
      </c>
      <c r="I33" s="4"/>
      <c r="J33" s="4" t="n">
        <v>120000</v>
      </c>
      <c r="K33" s="4" t="s">
        <v>50</v>
      </c>
      <c r="M33" s="11" t="n">
        <v>75000</v>
      </c>
      <c r="N33" s="12" t="s">
        <v>51</v>
      </c>
      <c r="O33" s="7" t="n">
        <v>1</v>
      </c>
    </row>
    <row r="34" customFormat="false" ht="15" hidden="false" customHeight="false" outlineLevel="0" collapsed="false">
      <c r="A34" s="4" t="n">
        <v>5</v>
      </c>
      <c r="B34" s="4" t="s">
        <v>9</v>
      </c>
      <c r="C34" s="4"/>
      <c r="D34" s="4" t="n">
        <v>80000</v>
      </c>
      <c r="E34" s="4" t="s">
        <v>52</v>
      </c>
      <c r="G34" s="4" t="n">
        <v>5</v>
      </c>
      <c r="H34" s="4" t="s">
        <v>9</v>
      </c>
      <c r="I34" s="4"/>
      <c r="J34" s="4" t="n">
        <v>22000</v>
      </c>
      <c r="K34" s="4" t="s">
        <v>53</v>
      </c>
      <c r="M34" s="11" t="n">
        <v>2000</v>
      </c>
      <c r="N34" s="7" t="s">
        <v>54</v>
      </c>
    </row>
    <row r="35" customFormat="false" ht="15" hidden="false" customHeight="false" outlineLevel="0" collapsed="false">
      <c r="A35" s="4" t="n">
        <v>6</v>
      </c>
      <c r="B35" s="4" t="s">
        <v>9</v>
      </c>
      <c r="C35" s="4"/>
      <c r="D35" s="4" t="n">
        <v>110000</v>
      </c>
      <c r="E35" s="4" t="s">
        <v>55</v>
      </c>
      <c r="G35" s="4" t="n">
        <v>6</v>
      </c>
      <c r="H35" s="4" t="s">
        <v>9</v>
      </c>
      <c r="I35" s="4"/>
      <c r="J35" s="4" t="n">
        <v>230000</v>
      </c>
      <c r="K35" s="4" t="s">
        <v>56</v>
      </c>
      <c r="M35" s="13" t="n">
        <f aca="false">SUM(M31:M34)</f>
        <v>190500</v>
      </c>
      <c r="N35" s="12" t="s">
        <v>57</v>
      </c>
      <c r="O35" s="12" t="n">
        <f aca="false">SUM(O31:O33)</f>
        <v>12</v>
      </c>
    </row>
    <row r="36" customFormat="false" ht="15" hidden="false" customHeight="false" outlineLevel="0" collapsed="false">
      <c r="A36" s="4" t="n">
        <v>7</v>
      </c>
      <c r="B36" s="4" t="s">
        <v>9</v>
      </c>
      <c r="C36" s="4"/>
      <c r="D36" s="4" t="n">
        <v>50000</v>
      </c>
      <c r="E36" s="4" t="s">
        <v>58</v>
      </c>
      <c r="G36" s="4" t="n">
        <v>7</v>
      </c>
      <c r="H36" s="4" t="s">
        <v>9</v>
      </c>
      <c r="I36" s="4"/>
      <c r="J36" s="4" t="n">
        <v>4000</v>
      </c>
      <c r="K36" s="4" t="s">
        <v>59</v>
      </c>
      <c r="M36" s="8" t="s">
        <v>60</v>
      </c>
    </row>
    <row r="37" customFormat="false" ht="15" hidden="false" customHeight="false" outlineLevel="0" collapsed="false">
      <c r="A37" s="4" t="n">
        <v>8</v>
      </c>
      <c r="B37" s="4" t="s">
        <v>7</v>
      </c>
      <c r="C37" s="4"/>
      <c r="D37" s="4" t="n">
        <v>5700000</v>
      </c>
      <c r="E37" s="4" t="s">
        <v>61</v>
      </c>
      <c r="G37" s="4" t="n">
        <v>8</v>
      </c>
      <c r="H37" s="4" t="s">
        <v>9</v>
      </c>
      <c r="I37" s="4"/>
      <c r="J37" s="14" t="n">
        <v>190500</v>
      </c>
      <c r="K37" s="8" t="s">
        <v>39</v>
      </c>
      <c r="M37" s="11" t="n">
        <v>161000</v>
      </c>
      <c r="N37" s="12" t="s">
        <v>62</v>
      </c>
      <c r="O37" s="7" t="n">
        <v>1</v>
      </c>
    </row>
    <row r="38" customFormat="false" ht="15" hidden="false" customHeight="false" outlineLevel="0" collapsed="false">
      <c r="A38" s="4" t="n">
        <v>9</v>
      </c>
      <c r="B38" s="4" t="s">
        <v>9</v>
      </c>
      <c r="C38" s="4"/>
      <c r="D38" s="4" t="n">
        <v>5200000</v>
      </c>
      <c r="E38" s="4" t="s">
        <v>61</v>
      </c>
      <c r="G38" s="4" t="n">
        <v>9</v>
      </c>
      <c r="H38" s="4" t="s">
        <v>9</v>
      </c>
      <c r="I38" s="4"/>
      <c r="J38" s="13" t="n">
        <v>297500</v>
      </c>
      <c r="K38" s="8" t="s">
        <v>63</v>
      </c>
      <c r="M38" s="11" t="n">
        <v>81000</v>
      </c>
      <c r="N38" s="7" t="s">
        <v>64</v>
      </c>
      <c r="O38" s="7" t="n">
        <v>1</v>
      </c>
    </row>
    <row r="39" customFormat="false" ht="15" hidden="false" customHeight="false" outlineLevel="0" collapsed="false">
      <c r="A39" s="4" t="n">
        <v>10</v>
      </c>
      <c r="B39" s="4" t="s">
        <v>9</v>
      </c>
      <c r="C39" s="4"/>
      <c r="D39" s="4" t="n">
        <v>42000</v>
      </c>
      <c r="E39" s="4" t="s">
        <v>65</v>
      </c>
      <c r="G39" s="4" t="n">
        <v>10</v>
      </c>
      <c r="H39" s="4" t="s">
        <v>9</v>
      </c>
      <c r="I39" s="4"/>
      <c r="J39" s="4" t="n">
        <v>10000</v>
      </c>
      <c r="K39" s="4" t="s">
        <v>66</v>
      </c>
      <c r="M39" s="11" t="n">
        <f aca="false">2*17500</f>
        <v>35000</v>
      </c>
      <c r="N39" s="12" t="s">
        <v>67</v>
      </c>
      <c r="O39" s="7" t="n">
        <v>2</v>
      </c>
    </row>
    <row r="40" customFormat="false" ht="15" hidden="false" customHeight="false" outlineLevel="0" collapsed="false">
      <c r="A40" s="4" t="n">
        <v>11</v>
      </c>
      <c r="B40" s="4" t="s">
        <v>9</v>
      </c>
      <c r="C40" s="4"/>
      <c r="D40" s="4" t="n">
        <v>20000</v>
      </c>
      <c r="E40" s="4" t="s">
        <v>68</v>
      </c>
      <c r="G40" s="4" t="n">
        <v>11</v>
      </c>
      <c r="H40" s="4"/>
      <c r="I40" s="4"/>
      <c r="J40" s="4"/>
      <c r="K40" s="4"/>
      <c r="M40" s="11" t="n">
        <v>20500</v>
      </c>
      <c r="N40" s="7" t="s">
        <v>69</v>
      </c>
      <c r="O40" s="7" t="n">
        <v>1</v>
      </c>
    </row>
    <row r="41" customFormat="false" ht="15" hidden="false" customHeight="false" outlineLevel="0" collapsed="false">
      <c r="A41" s="4" t="n">
        <v>12</v>
      </c>
      <c r="B41" s="4" t="s">
        <v>9</v>
      </c>
      <c r="C41" s="4"/>
      <c r="D41" s="4" t="n">
        <v>26000</v>
      </c>
      <c r="E41" s="4" t="s">
        <v>29</v>
      </c>
      <c r="G41" s="4" t="n">
        <v>12</v>
      </c>
      <c r="H41" s="4"/>
      <c r="I41" s="4"/>
      <c r="J41" s="4"/>
      <c r="K41" s="4"/>
      <c r="M41" s="13" t="n">
        <f aca="false">SUM(M37:M40)</f>
        <v>297500</v>
      </c>
      <c r="N41" s="12" t="s">
        <v>57</v>
      </c>
    </row>
    <row r="42" customFormat="false" ht="15" hidden="false" customHeight="false" outlineLevel="0" collapsed="false">
      <c r="A42" s="4" t="n">
        <v>13</v>
      </c>
      <c r="B42" s="4" t="s">
        <v>9</v>
      </c>
      <c r="C42" s="4"/>
      <c r="D42" s="4" t="n">
        <v>100000</v>
      </c>
      <c r="E42" s="4" t="s">
        <v>70</v>
      </c>
      <c r="G42" s="4" t="n">
        <v>13</v>
      </c>
      <c r="H42" s="4"/>
      <c r="I42" s="4"/>
      <c r="J42" s="4"/>
      <c r="K42" s="4"/>
      <c r="M42" s="8" t="s">
        <v>71</v>
      </c>
    </row>
    <row r="43" customFormat="false" ht="15" hidden="false" customHeight="false" outlineLevel="0" collapsed="false">
      <c r="A43" s="4" t="n">
        <v>26</v>
      </c>
      <c r="B43" s="4"/>
      <c r="C43" s="4"/>
      <c r="D43" s="4"/>
      <c r="E43" s="4"/>
      <c r="G43" s="4" t="n">
        <v>26</v>
      </c>
      <c r="H43" s="4"/>
      <c r="I43" s="4"/>
      <c r="J43" s="4"/>
      <c r="K43" s="4"/>
      <c r="M43" s="11" t="n">
        <f aca="false">4*1700000</f>
        <v>6800000</v>
      </c>
      <c r="N43" s="12" t="s">
        <v>72</v>
      </c>
      <c r="O43" s="7" t="s">
        <v>73</v>
      </c>
    </row>
    <row r="44" customFormat="false" ht="15" hidden="false" customHeight="false" outlineLevel="0" collapsed="false">
      <c r="A44" s="4" t="n">
        <v>27</v>
      </c>
      <c r="B44" s="4"/>
      <c r="C44" s="4"/>
      <c r="D44" s="4"/>
      <c r="E44" s="4"/>
      <c r="G44" s="4" t="n">
        <v>27</v>
      </c>
      <c r="H44" s="4"/>
      <c r="I44" s="4"/>
      <c r="J44" s="4"/>
      <c r="K44" s="4"/>
      <c r="M44" s="11" t="n">
        <v>800000</v>
      </c>
      <c r="N44" s="7" t="s">
        <v>12</v>
      </c>
    </row>
    <row r="45" customFormat="false" ht="15" hidden="false" customHeight="false" outlineLevel="0" collapsed="false">
      <c r="A45" s="4" t="n">
        <v>28</v>
      </c>
      <c r="B45" s="4"/>
      <c r="C45" s="4"/>
      <c r="D45" s="4"/>
      <c r="E45" s="4"/>
      <c r="G45" s="4" t="n">
        <v>28</v>
      </c>
      <c r="H45" s="4"/>
      <c r="I45" s="4"/>
      <c r="J45" s="4"/>
      <c r="K45" s="4"/>
      <c r="M45" s="11" t="n">
        <f aca="false">SUM(M43:M44)</f>
        <v>7600000</v>
      </c>
      <c r="N45" s="12" t="s">
        <v>36</v>
      </c>
    </row>
    <row r="46" customFormat="false" ht="15" hidden="false" customHeight="false" outlineLevel="0" collapsed="false">
      <c r="A46" s="4" t="n">
        <v>29</v>
      </c>
      <c r="B46" s="4"/>
      <c r="C46" s="4"/>
      <c r="D46" s="4"/>
      <c r="E46" s="4"/>
      <c r="G46" s="4" t="n">
        <v>29</v>
      </c>
      <c r="H46" s="4"/>
      <c r="I46" s="4"/>
      <c r="J46" s="4"/>
      <c r="K46" s="4"/>
      <c r="M46" s="11" t="n">
        <v>5900000</v>
      </c>
      <c r="N46" s="7" t="s">
        <v>74</v>
      </c>
    </row>
    <row r="47" customFormat="false" ht="15" hidden="false" customHeight="false" outlineLevel="0" collapsed="false">
      <c r="A47" s="2" t="s">
        <v>36</v>
      </c>
      <c r="B47" s="2"/>
      <c r="C47" s="2"/>
      <c r="D47" s="4" t="n">
        <f aca="false">SUMIF(B30:B46,"T",D30:D46)</f>
        <v>5843000</v>
      </c>
      <c r="E47" s="4"/>
      <c r="G47" s="2" t="s">
        <v>36</v>
      </c>
      <c r="H47" s="2"/>
      <c r="I47" s="2"/>
      <c r="J47" s="4" t="n">
        <f aca="false">SUMIF(H30:H46,"T",J30:J46)</f>
        <v>1197000</v>
      </c>
      <c r="K47" s="4"/>
      <c r="M47" s="11" t="n">
        <v>500000</v>
      </c>
      <c r="N47" s="12" t="s">
        <v>75</v>
      </c>
    </row>
    <row r="48" customFormat="false" ht="15" hidden="false" customHeight="false" outlineLevel="0" collapsed="false">
      <c r="A48" s="2" t="s">
        <v>37</v>
      </c>
      <c r="B48" s="2"/>
      <c r="C48" s="2"/>
      <c r="D48" s="4" t="n">
        <f aca="false">SUMIF(B30:B46,"C",D30:D46)</f>
        <v>5846000</v>
      </c>
      <c r="E48" s="4"/>
      <c r="G48" s="2" t="s">
        <v>37</v>
      </c>
      <c r="H48" s="2"/>
      <c r="I48" s="2"/>
      <c r="J48" s="4" t="n">
        <f aca="false">SUMIF(H30:H46,"C",J30:J46)</f>
        <v>936000</v>
      </c>
      <c r="K48" s="4"/>
      <c r="M48" s="9" t="n">
        <f aca="false">M45-M46-M47</f>
        <v>1200000</v>
      </c>
      <c r="N48" s="10" t="s">
        <v>76</v>
      </c>
    </row>
    <row r="49" customFormat="false" ht="15" hidden="false" customHeight="false" outlineLevel="0" collapsed="false">
      <c r="A49" s="2" t="s">
        <v>38</v>
      </c>
      <c r="B49" s="2"/>
      <c r="C49" s="2"/>
      <c r="D49" s="6" t="n">
        <f aca="false">D47-D48</f>
        <v>-3000</v>
      </c>
      <c r="E49" s="4"/>
      <c r="G49" s="2" t="s">
        <v>38</v>
      </c>
      <c r="H49" s="2"/>
      <c r="I49" s="2"/>
      <c r="J49" s="6" t="n">
        <f aca="false">J47-J48</f>
        <v>261000</v>
      </c>
      <c r="K49" s="4"/>
      <c r="M49" s="11"/>
    </row>
    <row r="52" customFormat="false" ht="15" hidden="false" customHeight="false" outlineLevel="0" collapsed="false">
      <c r="A52" s="2" t="s">
        <v>2</v>
      </c>
      <c r="B52" s="2" t="s">
        <v>3</v>
      </c>
      <c r="C52" s="2" t="s">
        <v>4</v>
      </c>
      <c r="D52" s="2" t="s">
        <v>5</v>
      </c>
      <c r="E52" s="2" t="s">
        <v>6</v>
      </c>
    </row>
    <row r="53" customFormat="false" ht="15" hidden="false" customHeight="false" outlineLevel="0" collapsed="false">
      <c r="A53" s="4" t="n">
        <v>1</v>
      </c>
      <c r="B53" s="4" t="s">
        <v>7</v>
      </c>
      <c r="C53" s="4"/>
      <c r="D53" s="4" t="n">
        <v>261000</v>
      </c>
      <c r="E53" s="4" t="s">
        <v>40</v>
      </c>
    </row>
    <row r="54" customFormat="false" ht="15" hidden="false" customHeight="false" outlineLevel="0" collapsed="false">
      <c r="A54" s="4" t="n">
        <v>2</v>
      </c>
      <c r="B54" s="4" t="s">
        <v>9</v>
      </c>
      <c r="C54" s="4"/>
      <c r="D54" s="4" t="n">
        <v>63000</v>
      </c>
      <c r="E54" s="4" t="s">
        <v>77</v>
      </c>
    </row>
    <row r="55" customFormat="false" ht="15" hidden="false" customHeight="false" outlineLevel="0" collapsed="false">
      <c r="A55" s="4" t="n">
        <v>3</v>
      </c>
      <c r="B55" s="4" t="s">
        <v>9</v>
      </c>
      <c r="C55" s="4"/>
      <c r="D55" s="4" t="n">
        <v>40000</v>
      </c>
      <c r="E55" s="4" t="s">
        <v>78</v>
      </c>
    </row>
    <row r="56" customFormat="false" ht="15" hidden="false" customHeight="false" outlineLevel="0" collapsed="false">
      <c r="A56" s="4" t="n">
        <v>4</v>
      </c>
      <c r="B56" s="4" t="s">
        <v>9</v>
      </c>
      <c r="C56" s="4"/>
      <c r="D56" s="4" t="n">
        <v>93000</v>
      </c>
      <c r="E56" s="4" t="s">
        <v>79</v>
      </c>
    </row>
    <row r="57" customFormat="false" ht="15" hidden="false" customHeight="false" outlineLevel="0" collapsed="false">
      <c r="A57" s="4" t="n">
        <v>5</v>
      </c>
      <c r="B57" s="4" t="s">
        <v>7</v>
      </c>
      <c r="C57" s="4"/>
      <c r="D57" s="4" t="n">
        <v>4000000</v>
      </c>
      <c r="E57" s="4" t="s">
        <v>80</v>
      </c>
    </row>
    <row r="58" customFormat="false" ht="15" hidden="false" customHeight="false" outlineLevel="0" collapsed="false">
      <c r="A58" s="4" t="n">
        <v>6</v>
      </c>
      <c r="B58" s="4" t="s">
        <v>9</v>
      </c>
      <c r="C58" s="4"/>
      <c r="D58" s="4" t="n">
        <v>3788000</v>
      </c>
      <c r="E58" s="4" t="s">
        <v>81</v>
      </c>
    </row>
    <row r="59" customFormat="false" ht="15" hidden="false" customHeight="false" outlineLevel="0" collapsed="false">
      <c r="A59" s="4" t="n">
        <v>7</v>
      </c>
      <c r="B59" s="4" t="s">
        <v>9</v>
      </c>
      <c r="C59" s="4"/>
      <c r="D59" s="4" t="n">
        <v>20000</v>
      </c>
      <c r="E59" s="4" t="s">
        <v>58</v>
      </c>
    </row>
    <row r="60" customFormat="false" ht="15" hidden="false" customHeight="false" outlineLevel="0" collapsed="false">
      <c r="A60" s="4" t="n">
        <v>8</v>
      </c>
      <c r="B60" s="4" t="s">
        <v>9</v>
      </c>
      <c r="C60" s="4"/>
      <c r="D60" s="4" t="n">
        <v>17000</v>
      </c>
      <c r="E60" s="4" t="s">
        <v>82</v>
      </c>
    </row>
    <row r="61" customFormat="false" ht="15" hidden="false" customHeight="false" outlineLevel="0" collapsed="false">
      <c r="A61" s="4" t="n">
        <v>9</v>
      </c>
      <c r="B61" s="4" t="s">
        <v>9</v>
      </c>
      <c r="C61" s="4"/>
      <c r="D61" s="15" t="n">
        <f aca="false">J67</f>
        <v>323200</v>
      </c>
      <c r="E61" s="4" t="s">
        <v>83</v>
      </c>
    </row>
    <row r="62" customFormat="false" ht="15" hidden="false" customHeight="false" outlineLevel="0" collapsed="false">
      <c r="A62" s="4" t="n">
        <v>10</v>
      </c>
      <c r="B62" s="4" t="s">
        <v>7</v>
      </c>
      <c r="C62" s="4"/>
      <c r="D62" s="4" t="n">
        <v>4000000</v>
      </c>
      <c r="E62" s="4" t="s">
        <v>84</v>
      </c>
      <c r="G62" s="4" t="s">
        <v>85</v>
      </c>
      <c r="H62" s="4" t="s">
        <v>86</v>
      </c>
      <c r="I62" s="4" t="s">
        <v>87</v>
      </c>
      <c r="J62" s="4" t="s">
        <v>88</v>
      </c>
    </row>
    <row r="63" customFormat="false" ht="15" hidden="false" customHeight="false" outlineLevel="0" collapsed="false">
      <c r="A63" s="4" t="n">
        <v>11</v>
      </c>
      <c r="B63" s="4" t="s">
        <v>9</v>
      </c>
      <c r="C63" s="4"/>
      <c r="D63" s="4" t="n">
        <v>3780000</v>
      </c>
      <c r="E63" s="4" t="s">
        <v>81</v>
      </c>
      <c r="G63" s="4" t="n">
        <v>1</v>
      </c>
      <c r="H63" s="4" t="s">
        <v>89</v>
      </c>
      <c r="I63" s="4" t="n">
        <v>35500</v>
      </c>
      <c r="J63" s="4" t="n">
        <f aca="false">I63*G63</f>
        <v>35500</v>
      </c>
    </row>
    <row r="64" customFormat="false" ht="15" hidden="false" customHeight="false" outlineLevel="0" collapsed="false">
      <c r="A64" s="4" t="n">
        <v>12</v>
      </c>
      <c r="B64" s="4"/>
      <c r="C64" s="4"/>
      <c r="D64" s="4"/>
      <c r="E64" s="4"/>
      <c r="G64" s="4" t="n">
        <v>1</v>
      </c>
      <c r="H64" s="4" t="s">
        <v>64</v>
      </c>
      <c r="I64" s="4" t="n">
        <v>93000</v>
      </c>
      <c r="J64" s="4" t="n">
        <f aca="false">I64*G64</f>
        <v>93000</v>
      </c>
    </row>
    <row r="65" customFormat="false" ht="15" hidden="false" customHeight="false" outlineLevel="0" collapsed="false">
      <c r="A65" s="4" t="n">
        <v>13</v>
      </c>
      <c r="B65" s="4"/>
      <c r="C65" s="4"/>
      <c r="D65" s="4"/>
      <c r="E65" s="4"/>
      <c r="G65" s="4" t="n">
        <v>1</v>
      </c>
      <c r="H65" s="4" t="s">
        <v>62</v>
      </c>
      <c r="I65" s="4" t="n">
        <v>153500</v>
      </c>
      <c r="J65" s="4" t="n">
        <f aca="false">I65*G65</f>
        <v>153500</v>
      </c>
    </row>
    <row r="66" customFormat="false" ht="15" hidden="false" customHeight="false" outlineLevel="0" collapsed="false">
      <c r="A66" s="4" t="n">
        <v>26</v>
      </c>
      <c r="B66" s="4"/>
      <c r="C66" s="4"/>
      <c r="D66" s="4"/>
      <c r="E66" s="4"/>
      <c r="G66" s="4" t="n">
        <v>2</v>
      </c>
      <c r="H66" s="4" t="s">
        <v>90</v>
      </c>
      <c r="I66" s="4" t="n">
        <v>20600</v>
      </c>
      <c r="J66" s="4" t="n">
        <f aca="false">I66*G66</f>
        <v>41200</v>
      </c>
    </row>
    <row r="67" customFormat="false" ht="15" hidden="false" customHeight="false" outlineLevel="0" collapsed="false">
      <c r="A67" s="4" t="n">
        <v>27</v>
      </c>
      <c r="B67" s="4"/>
      <c r="C67" s="4"/>
      <c r="D67" s="4"/>
      <c r="E67" s="4"/>
      <c r="G67" s="4"/>
      <c r="H67" s="4"/>
      <c r="I67" s="4"/>
      <c r="J67" s="15" t="n">
        <f aca="false">SUM(J63:J66)</f>
        <v>323200</v>
      </c>
    </row>
    <row r="68" customFormat="false" ht="15" hidden="false" customHeight="false" outlineLevel="0" collapsed="false">
      <c r="A68" s="4" t="n">
        <v>28</v>
      </c>
      <c r="B68" s="4"/>
      <c r="C68" s="4"/>
      <c r="D68" s="4"/>
      <c r="E68" s="4"/>
    </row>
    <row r="69" customFormat="false" ht="15" hidden="false" customHeight="false" outlineLevel="0" collapsed="false">
      <c r="A69" s="4" t="n">
        <v>29</v>
      </c>
      <c r="B69" s="4"/>
      <c r="C69" s="4"/>
      <c r="D69" s="4"/>
      <c r="E69" s="4"/>
    </row>
    <row r="70" customFormat="false" ht="15" hidden="false" customHeight="false" outlineLevel="0" collapsed="false">
      <c r="A70" s="2" t="s">
        <v>36</v>
      </c>
      <c r="B70" s="2"/>
      <c r="C70" s="2"/>
      <c r="D70" s="4" t="n">
        <f aca="false">SUMIF(B53:B69,"T",D53:D69)</f>
        <v>8261000</v>
      </c>
      <c r="E70" s="4"/>
    </row>
    <row r="71" customFormat="false" ht="15" hidden="false" customHeight="false" outlineLevel="0" collapsed="false">
      <c r="A71" s="2" t="s">
        <v>37</v>
      </c>
      <c r="B71" s="2"/>
      <c r="C71" s="2"/>
      <c r="D71" s="4" t="n">
        <f aca="false">SUMIF(B53:B69,"C",D53:D69)</f>
        <v>8124200</v>
      </c>
      <c r="E71" s="4"/>
    </row>
    <row r="72" customFormat="false" ht="15" hidden="false" customHeight="false" outlineLevel="0" collapsed="false">
      <c r="A72" s="2" t="s">
        <v>38</v>
      </c>
      <c r="B72" s="2"/>
      <c r="C72" s="2"/>
      <c r="D72" s="6" t="n">
        <f aca="false">D70-D71</f>
        <v>136800</v>
      </c>
      <c r="E72" s="4"/>
    </row>
    <row r="76" customFormat="false" ht="15" hidden="false" customHeight="false" outlineLevel="0" collapsed="false">
      <c r="A76" s="2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H76" s="2" t="s">
        <v>2</v>
      </c>
      <c r="I76" s="2" t="s">
        <v>3</v>
      </c>
      <c r="J76" s="2" t="s">
        <v>4</v>
      </c>
      <c r="K76" s="2" t="s">
        <v>5</v>
      </c>
      <c r="L76" s="2" t="s">
        <v>6</v>
      </c>
    </row>
    <row r="77" customFormat="false" ht="15" hidden="false" customHeight="false" outlineLevel="0" collapsed="false">
      <c r="A77" s="4" t="n">
        <v>1</v>
      </c>
      <c r="B77" s="4" t="s">
        <v>7</v>
      </c>
      <c r="C77" s="4"/>
      <c r="D77" s="4" t="n">
        <v>136800</v>
      </c>
      <c r="E77" s="4" t="s">
        <v>40</v>
      </c>
      <c r="H77" s="4" t="n">
        <v>1</v>
      </c>
      <c r="I77" s="4" t="s">
        <v>7</v>
      </c>
      <c r="J77" s="4"/>
      <c r="K77" s="4" t="n">
        <v>136800</v>
      </c>
      <c r="L77" s="4" t="s">
        <v>40</v>
      </c>
    </row>
    <row r="78" customFormat="false" ht="15" hidden="false" customHeight="false" outlineLevel="0" collapsed="false">
      <c r="A78" s="4" t="n">
        <v>2</v>
      </c>
      <c r="B78" s="4" t="s">
        <v>7</v>
      </c>
      <c r="C78" s="4"/>
      <c r="D78" s="4" t="n">
        <v>4000000</v>
      </c>
      <c r="E78" s="4" t="s">
        <v>91</v>
      </c>
      <c r="H78" s="4" t="n">
        <v>2</v>
      </c>
      <c r="I78" s="4" t="s">
        <v>7</v>
      </c>
      <c r="J78" s="4"/>
      <c r="K78" s="4" t="n">
        <v>4000000</v>
      </c>
      <c r="L78" s="4" t="s">
        <v>80</v>
      </c>
    </row>
    <row r="79" customFormat="false" ht="15" hidden="false" customHeight="false" outlineLevel="0" collapsed="false">
      <c r="A79" s="4" t="n">
        <v>3</v>
      </c>
      <c r="B79" s="4" t="s">
        <v>9</v>
      </c>
      <c r="C79" s="4"/>
      <c r="D79" s="4" t="n">
        <v>3900000</v>
      </c>
      <c r="E79" s="4" t="s">
        <v>92</v>
      </c>
      <c r="H79" s="4" t="n">
        <v>3</v>
      </c>
      <c r="I79" s="4" t="s">
        <v>9</v>
      </c>
      <c r="J79" s="4"/>
      <c r="K79" s="4" t="n">
        <v>3763000</v>
      </c>
      <c r="L79" s="4" t="s">
        <v>93</v>
      </c>
    </row>
    <row r="80" customFormat="false" ht="15" hidden="false" customHeight="false" outlineLevel="0" collapsed="false">
      <c r="A80" s="4" t="n">
        <v>4</v>
      </c>
      <c r="B80" s="4" t="s">
        <v>9</v>
      </c>
      <c r="C80" s="4"/>
      <c r="D80" s="4" t="n">
        <v>93000</v>
      </c>
      <c r="E80" s="4" t="s">
        <v>94</v>
      </c>
      <c r="H80" s="4" t="n">
        <v>4</v>
      </c>
      <c r="I80" s="4" t="s">
        <v>9</v>
      </c>
      <c r="J80" s="4"/>
      <c r="K80" s="4" t="n">
        <v>105000</v>
      </c>
      <c r="L80" s="4" t="s">
        <v>95</v>
      </c>
    </row>
    <row r="81" customFormat="false" ht="15" hidden="false" customHeight="false" outlineLevel="0" collapsed="false">
      <c r="A81" s="4" t="n">
        <v>5</v>
      </c>
      <c r="B81" s="4" t="s">
        <v>7</v>
      </c>
      <c r="C81" s="4"/>
      <c r="D81" s="4" t="n">
        <v>4000000</v>
      </c>
      <c r="E81" s="4" t="s">
        <v>96</v>
      </c>
      <c r="H81" s="4" t="n">
        <v>5</v>
      </c>
      <c r="I81" s="4" t="s">
        <v>7</v>
      </c>
      <c r="J81" s="4"/>
      <c r="K81" s="4" t="n">
        <v>163000</v>
      </c>
      <c r="L81" s="4" t="s">
        <v>97</v>
      </c>
    </row>
    <row r="82" customFormat="false" ht="15" hidden="false" customHeight="false" outlineLevel="0" collapsed="false">
      <c r="A82" s="4" t="n">
        <v>6</v>
      </c>
      <c r="B82" s="4" t="s">
        <v>9</v>
      </c>
      <c r="C82" s="4"/>
      <c r="D82" s="4" t="n">
        <v>3765000</v>
      </c>
      <c r="E82" s="4" t="s">
        <v>98</v>
      </c>
      <c r="H82" s="4" t="n">
        <v>6</v>
      </c>
      <c r="I82" s="4" t="s">
        <v>9</v>
      </c>
      <c r="J82" s="4"/>
      <c r="K82" s="4" t="n">
        <v>50000</v>
      </c>
      <c r="L82" s="4" t="s">
        <v>99</v>
      </c>
    </row>
    <row r="83" customFormat="false" ht="15" hidden="false" customHeight="false" outlineLevel="0" collapsed="false">
      <c r="A83" s="4" t="n">
        <v>7</v>
      </c>
      <c r="B83" s="4"/>
      <c r="C83" s="4"/>
      <c r="D83" s="4"/>
      <c r="E83" s="4"/>
      <c r="H83" s="4" t="n">
        <v>7</v>
      </c>
      <c r="I83" s="4" t="s">
        <v>7</v>
      </c>
      <c r="J83" s="4"/>
      <c r="K83" s="4" t="n">
        <v>50000</v>
      </c>
      <c r="L83" s="4" t="s">
        <v>100</v>
      </c>
    </row>
    <row r="84" customFormat="false" ht="15" hidden="false" customHeight="false" outlineLevel="0" collapsed="false">
      <c r="A84" s="4"/>
      <c r="B84" s="4" t="s">
        <v>9</v>
      </c>
      <c r="C84" s="4"/>
      <c r="D84" s="4" t="n">
        <v>90400</v>
      </c>
      <c r="E84" s="4" t="s">
        <v>101</v>
      </c>
      <c r="H84" s="4"/>
      <c r="I84" s="4" t="s">
        <v>9</v>
      </c>
      <c r="J84" s="4"/>
      <c r="K84" s="4" t="n">
        <v>35000</v>
      </c>
      <c r="L84" s="4" t="s">
        <v>102</v>
      </c>
    </row>
    <row r="85" customFormat="false" ht="15" hidden="false" customHeight="false" outlineLevel="0" collapsed="false">
      <c r="A85" s="4"/>
      <c r="B85" s="4" t="s">
        <v>9</v>
      </c>
      <c r="C85" s="4"/>
      <c r="D85" s="16" t="n">
        <v>56600</v>
      </c>
      <c r="E85" s="4" t="s">
        <v>103</v>
      </c>
      <c r="H85" s="4"/>
      <c r="I85" s="4" t="s">
        <v>9</v>
      </c>
      <c r="J85" s="4"/>
      <c r="K85" s="16" t="n">
        <v>75000</v>
      </c>
      <c r="L85" s="4" t="s">
        <v>104</v>
      </c>
    </row>
    <row r="86" customFormat="false" ht="15" hidden="false" customHeight="false" outlineLevel="0" collapsed="false">
      <c r="A86" s="4"/>
      <c r="B86" s="4" t="s">
        <v>9</v>
      </c>
      <c r="C86" s="4"/>
      <c r="D86" s="4" t="n">
        <v>70000</v>
      </c>
      <c r="E86" s="4" t="s">
        <v>105</v>
      </c>
      <c r="H86" s="4"/>
      <c r="I86" s="4" t="s">
        <v>9</v>
      </c>
      <c r="J86" s="4"/>
      <c r="K86" s="4" t="n">
        <v>44000</v>
      </c>
      <c r="L86" s="4" t="s">
        <v>106</v>
      </c>
    </row>
    <row r="87" customFormat="false" ht="15" hidden="false" customHeight="false" outlineLevel="0" collapsed="false">
      <c r="A87" s="4" t="n">
        <v>11</v>
      </c>
      <c r="B87" s="4" t="s">
        <v>9</v>
      </c>
      <c r="C87" s="4"/>
      <c r="D87" s="4" t="n">
        <v>225000</v>
      </c>
      <c r="E87" s="4" t="s">
        <v>107</v>
      </c>
      <c r="H87" s="4" t="n">
        <v>11</v>
      </c>
      <c r="I87" s="4" t="s">
        <v>9</v>
      </c>
      <c r="J87" s="4"/>
      <c r="K87" s="4" t="n">
        <v>13000</v>
      </c>
      <c r="L87" s="4" t="s">
        <v>108</v>
      </c>
    </row>
    <row r="88" customFormat="false" ht="15" hidden="false" customHeight="false" outlineLevel="0" collapsed="false">
      <c r="A88" s="4" t="n">
        <v>12</v>
      </c>
      <c r="B88" s="4" t="s">
        <v>7</v>
      </c>
      <c r="C88" s="4"/>
      <c r="D88" s="4" t="n">
        <v>4000000</v>
      </c>
      <c r="E88" s="4" t="s">
        <v>61</v>
      </c>
      <c r="H88" s="4" t="n">
        <v>12</v>
      </c>
      <c r="I88" s="4" t="s">
        <v>109</v>
      </c>
      <c r="J88" s="4"/>
      <c r="K88" s="4" t="n">
        <v>141600</v>
      </c>
      <c r="L88" s="4" t="s">
        <v>110</v>
      </c>
    </row>
    <row r="89" customFormat="false" ht="15" hidden="false" customHeight="false" outlineLevel="0" collapsed="false">
      <c r="A89" s="4" t="n">
        <v>13</v>
      </c>
      <c r="B89" s="4" t="s">
        <v>9</v>
      </c>
      <c r="C89" s="4"/>
      <c r="D89" s="4" t="n">
        <v>3800000</v>
      </c>
      <c r="E89" s="4" t="s">
        <v>111</v>
      </c>
      <c r="H89" s="4" t="n">
        <v>13</v>
      </c>
      <c r="I89" s="4" t="s">
        <v>9</v>
      </c>
      <c r="J89" s="4"/>
      <c r="K89" s="4" t="n">
        <v>92100</v>
      </c>
      <c r="L89" s="4" t="s">
        <v>112</v>
      </c>
    </row>
    <row r="90" customFormat="false" ht="15" hidden="false" customHeight="false" outlineLevel="0" collapsed="false">
      <c r="A90" s="4" t="n">
        <v>26</v>
      </c>
      <c r="B90" s="4"/>
      <c r="C90" s="4"/>
      <c r="D90" s="4"/>
      <c r="E90" s="4"/>
      <c r="H90" s="4" t="n">
        <v>26</v>
      </c>
      <c r="I90" s="4" t="s">
        <v>9</v>
      </c>
      <c r="J90" s="4"/>
      <c r="K90" s="4" t="n">
        <f aca="false">17800*2</f>
        <v>35600</v>
      </c>
      <c r="L90" s="4" t="s">
        <v>113</v>
      </c>
    </row>
    <row r="91" customFormat="false" ht="15" hidden="false" customHeight="false" outlineLevel="0" collapsed="false">
      <c r="A91" s="4" t="n">
        <v>27</v>
      </c>
      <c r="B91" s="4"/>
      <c r="C91" s="4"/>
      <c r="D91" s="4"/>
      <c r="E91" s="4"/>
      <c r="H91" s="4" t="n">
        <v>27</v>
      </c>
      <c r="I91" s="4"/>
      <c r="J91" s="4"/>
      <c r="K91" s="4"/>
      <c r="L91" s="4"/>
    </row>
    <row r="92" customFormat="false" ht="15" hidden="false" customHeight="false" outlineLevel="0" collapsed="false">
      <c r="A92" s="4" t="n">
        <v>28</v>
      </c>
      <c r="B92" s="4"/>
      <c r="C92" s="4"/>
      <c r="D92" s="4"/>
      <c r="E92" s="4"/>
      <c r="H92" s="4" t="n">
        <v>28</v>
      </c>
      <c r="I92" s="4"/>
      <c r="J92" s="4"/>
      <c r="K92" s="4"/>
      <c r="L92" s="4"/>
    </row>
    <row r="93" customFormat="false" ht="15" hidden="false" customHeight="false" outlineLevel="0" collapsed="false">
      <c r="A93" s="4" t="n">
        <v>29</v>
      </c>
      <c r="B93" s="4"/>
      <c r="C93" s="4"/>
      <c r="D93" s="4"/>
      <c r="E93" s="4"/>
      <c r="H93" s="4" t="n">
        <v>29</v>
      </c>
      <c r="I93" s="4"/>
      <c r="J93" s="4"/>
      <c r="K93" s="4"/>
      <c r="L93" s="4"/>
    </row>
    <row r="94" customFormat="false" ht="15" hidden="false" customHeight="false" outlineLevel="0" collapsed="false">
      <c r="A94" s="2" t="s">
        <v>36</v>
      </c>
      <c r="B94" s="2"/>
      <c r="C94" s="2"/>
      <c r="D94" s="4" t="n">
        <f aca="false">SUMIF(B77:B93,"T",D77:D93)</f>
        <v>12136800</v>
      </c>
      <c r="E94" s="4"/>
      <c r="H94" s="2" t="s">
        <v>36</v>
      </c>
      <c r="I94" s="2"/>
      <c r="J94" s="2"/>
      <c r="K94" s="4" t="n">
        <f aca="false">SUMIF(I77:I93,"T",K77:K93)</f>
        <v>4349800</v>
      </c>
      <c r="L94" s="4"/>
    </row>
    <row r="95" customFormat="false" ht="15" hidden="false" customHeight="false" outlineLevel="0" collapsed="false">
      <c r="A95" s="2" t="s">
        <v>37</v>
      </c>
      <c r="B95" s="2"/>
      <c r="C95" s="2"/>
      <c r="D95" s="4" t="n">
        <f aca="false">SUMIF(B77:B93,"C",D77:D93)</f>
        <v>12000000</v>
      </c>
      <c r="E95" s="4"/>
      <c r="H95" s="2" t="s">
        <v>37</v>
      </c>
      <c r="I95" s="2"/>
      <c r="J95" s="2"/>
      <c r="K95" s="4" t="n">
        <f aca="false">SUMIF(I77:I93,"C",K77:K93)</f>
        <v>4354300</v>
      </c>
      <c r="L95" s="4"/>
    </row>
    <row r="96" customFormat="false" ht="15" hidden="false" customHeight="false" outlineLevel="0" collapsed="false">
      <c r="A96" s="2" t="s">
        <v>38</v>
      </c>
      <c r="B96" s="2"/>
      <c r="C96" s="2"/>
      <c r="D96" s="6" t="n">
        <f aca="false">D94-D95</f>
        <v>136800</v>
      </c>
      <c r="E96" s="4"/>
      <c r="H96" s="2" t="s">
        <v>38</v>
      </c>
      <c r="I96" s="2"/>
      <c r="J96" s="2"/>
      <c r="K96" s="6" t="n">
        <f aca="false">K94-K95</f>
        <v>-4500</v>
      </c>
      <c r="L96" s="4"/>
    </row>
    <row r="99" customFormat="false" ht="15" hidden="false" customHeight="false" outlineLevel="0" collapsed="false">
      <c r="A99" s="17" t="s">
        <v>114</v>
      </c>
      <c r="B99" s="17"/>
      <c r="C99" s="17"/>
      <c r="D99" s="17"/>
      <c r="E99" s="17"/>
      <c r="H99" s="17" t="s">
        <v>115</v>
      </c>
      <c r="I99" s="17"/>
      <c r="J99" s="17"/>
      <c r="K99" s="17"/>
      <c r="L99" s="17"/>
    </row>
    <row r="100" customFormat="false" ht="15" hidden="false" customHeight="false" outlineLevel="0" collapsed="false">
      <c r="A100" s="2" t="s">
        <v>2</v>
      </c>
      <c r="B100" s="2" t="s">
        <v>3</v>
      </c>
      <c r="C100" s="2" t="s">
        <v>4</v>
      </c>
      <c r="D100" s="2" t="s">
        <v>5</v>
      </c>
      <c r="E100" s="2" t="s">
        <v>6</v>
      </c>
      <c r="H100" s="2" t="s">
        <v>2</v>
      </c>
      <c r="I100" s="2" t="s">
        <v>3</v>
      </c>
      <c r="J100" s="2" t="s">
        <v>4</v>
      </c>
      <c r="K100" s="2" t="s">
        <v>5</v>
      </c>
      <c r="L100" s="2" t="s">
        <v>6</v>
      </c>
    </row>
    <row r="101" customFormat="false" ht="15" hidden="false" customHeight="false" outlineLevel="0" collapsed="false">
      <c r="A101" s="18" t="n">
        <v>1</v>
      </c>
      <c r="B101" s="4" t="s">
        <v>9</v>
      </c>
      <c r="C101" s="4"/>
      <c r="D101" s="4" t="n">
        <v>4500</v>
      </c>
      <c r="E101" s="4" t="s">
        <v>116</v>
      </c>
      <c r="H101" s="18" t="n">
        <v>1</v>
      </c>
      <c r="I101" s="4" t="s">
        <v>7</v>
      </c>
      <c r="J101" s="4"/>
      <c r="K101" s="4" t="n">
        <v>11500</v>
      </c>
      <c r="L101" s="4" t="s">
        <v>117</v>
      </c>
    </row>
    <row r="102" customFormat="false" ht="15" hidden="false" customHeight="false" outlineLevel="0" collapsed="false">
      <c r="A102" s="18" t="n">
        <v>2</v>
      </c>
      <c r="B102" s="4" t="s">
        <v>7</v>
      </c>
      <c r="C102" s="4"/>
      <c r="D102" s="4" t="n">
        <v>4000000</v>
      </c>
      <c r="E102" s="4" t="s">
        <v>80</v>
      </c>
      <c r="H102" s="18" t="n">
        <v>2</v>
      </c>
      <c r="I102" s="4" t="s">
        <v>7</v>
      </c>
      <c r="J102" s="4"/>
      <c r="K102" s="4" t="n">
        <v>4500000</v>
      </c>
      <c r="L102" s="4" t="s">
        <v>118</v>
      </c>
    </row>
    <row r="103" customFormat="false" ht="15" hidden="false" customHeight="false" outlineLevel="0" collapsed="false">
      <c r="A103" s="18" t="n">
        <v>3</v>
      </c>
      <c r="B103" s="4" t="s">
        <v>9</v>
      </c>
      <c r="C103" s="4"/>
      <c r="D103" s="4" t="n">
        <v>3903000</v>
      </c>
      <c r="E103" s="4" t="s">
        <v>93</v>
      </c>
      <c r="H103" s="18" t="n">
        <v>3</v>
      </c>
      <c r="I103" s="4" t="s">
        <v>9</v>
      </c>
      <c r="J103" s="4"/>
      <c r="K103" s="4" t="n">
        <v>3908000</v>
      </c>
      <c r="L103" s="4" t="s">
        <v>119</v>
      </c>
    </row>
    <row r="104" customFormat="false" ht="15" hidden="false" customHeight="false" outlineLevel="0" collapsed="false">
      <c r="A104" s="18" t="n">
        <v>4</v>
      </c>
      <c r="B104" s="4" t="s">
        <v>9</v>
      </c>
      <c r="C104" s="4"/>
      <c r="D104" s="4" t="n">
        <v>17000</v>
      </c>
      <c r="E104" s="4" t="s">
        <v>120</v>
      </c>
      <c r="H104" s="18" t="n">
        <v>4</v>
      </c>
      <c r="I104" s="4" t="s">
        <v>9</v>
      </c>
      <c r="J104" s="4"/>
      <c r="K104" s="4" t="n">
        <v>50000</v>
      </c>
      <c r="L104" s="4" t="s">
        <v>121</v>
      </c>
    </row>
    <row r="105" customFormat="false" ht="15" hidden="false" customHeight="false" outlineLevel="0" collapsed="false">
      <c r="A105" s="18" t="n">
        <v>5</v>
      </c>
      <c r="B105" s="4" t="s">
        <v>9</v>
      </c>
      <c r="C105" s="4"/>
      <c r="D105" s="4" t="n">
        <v>34000</v>
      </c>
      <c r="E105" s="4" t="s">
        <v>122</v>
      </c>
      <c r="H105" s="18" t="n">
        <v>5</v>
      </c>
      <c r="I105" s="4" t="s">
        <v>9</v>
      </c>
      <c r="J105" s="4"/>
      <c r="K105" s="4" t="n">
        <v>34000</v>
      </c>
      <c r="L105" s="4" t="s">
        <v>58</v>
      </c>
    </row>
    <row r="106" customFormat="false" ht="15" hidden="false" customHeight="false" outlineLevel="0" collapsed="false">
      <c r="A106" s="18" t="n">
        <v>6</v>
      </c>
      <c r="B106" s="4" t="s">
        <v>9</v>
      </c>
      <c r="C106" s="4"/>
      <c r="D106" s="4" t="n">
        <v>19000</v>
      </c>
      <c r="E106" s="4" t="s">
        <v>123</v>
      </c>
      <c r="H106" s="18" t="n">
        <v>6</v>
      </c>
      <c r="I106" s="4" t="s">
        <v>9</v>
      </c>
      <c r="J106" s="4"/>
      <c r="K106" s="4" t="n">
        <v>60000</v>
      </c>
      <c r="L106" s="4" t="s">
        <v>124</v>
      </c>
    </row>
    <row r="107" customFormat="false" ht="15" hidden="false" customHeight="false" outlineLevel="0" collapsed="false">
      <c r="A107" s="18" t="n">
        <v>7</v>
      </c>
      <c r="B107" s="4" t="s">
        <v>9</v>
      </c>
      <c r="C107" s="4"/>
      <c r="D107" s="4" t="n">
        <v>45000</v>
      </c>
      <c r="E107" s="4" t="s">
        <v>125</v>
      </c>
      <c r="H107" s="18" t="n">
        <v>7</v>
      </c>
      <c r="I107" s="4" t="s">
        <v>9</v>
      </c>
      <c r="J107" s="4"/>
      <c r="K107" s="4" t="n">
        <v>105000</v>
      </c>
      <c r="L107" s="4" t="s">
        <v>126</v>
      </c>
    </row>
    <row r="108" customFormat="false" ht="15" hidden="false" customHeight="false" outlineLevel="0" collapsed="false">
      <c r="A108" s="18"/>
      <c r="B108" s="4" t="s">
        <v>9</v>
      </c>
      <c r="C108" s="4"/>
      <c r="D108" s="4" t="n">
        <v>34000</v>
      </c>
      <c r="E108" s="4" t="s">
        <v>127</v>
      </c>
      <c r="H108" s="18"/>
      <c r="I108" s="4" t="s">
        <v>9</v>
      </c>
      <c r="J108" s="4"/>
      <c r="K108" s="4" t="n">
        <v>45000</v>
      </c>
      <c r="L108" s="4" t="s">
        <v>27</v>
      </c>
    </row>
    <row r="109" customFormat="false" ht="15" hidden="false" customHeight="false" outlineLevel="0" collapsed="false">
      <c r="A109" s="18"/>
      <c r="B109" s="4" t="s">
        <v>7</v>
      </c>
      <c r="C109" s="4"/>
      <c r="D109" s="16" t="n">
        <v>30000</v>
      </c>
      <c r="E109" s="4" t="s">
        <v>128</v>
      </c>
      <c r="H109" s="18"/>
      <c r="I109" s="4" t="s">
        <v>9</v>
      </c>
      <c r="J109" s="4"/>
      <c r="K109" s="16" t="n">
        <v>200000</v>
      </c>
      <c r="L109" s="4" t="s">
        <v>129</v>
      </c>
    </row>
    <row r="110" customFormat="false" ht="15" hidden="false" customHeight="false" outlineLevel="0" collapsed="false">
      <c r="A110" s="18"/>
      <c r="B110" s="4" t="s">
        <v>7</v>
      </c>
      <c r="C110" s="4"/>
      <c r="D110" s="4" t="n">
        <v>250000</v>
      </c>
      <c r="E110" s="4" t="s">
        <v>128</v>
      </c>
      <c r="H110" s="18"/>
      <c r="I110" s="4" t="s">
        <v>9</v>
      </c>
      <c r="J110" s="4"/>
      <c r="K110" s="4" t="n">
        <v>12000</v>
      </c>
      <c r="L110" s="4" t="s">
        <v>69</v>
      </c>
    </row>
    <row r="111" customFormat="false" ht="15" hidden="false" customHeight="false" outlineLevel="0" collapsed="false">
      <c r="A111" s="18" t="n">
        <v>11</v>
      </c>
      <c r="B111" s="4" t="s">
        <v>9</v>
      </c>
      <c r="C111" s="4"/>
      <c r="D111" s="4" t="n">
        <v>105000</v>
      </c>
      <c r="E111" s="4" t="s">
        <v>130</v>
      </c>
      <c r="H111" s="18" t="n">
        <v>11</v>
      </c>
      <c r="I111" s="4"/>
      <c r="J111" s="4"/>
      <c r="K111" s="4"/>
      <c r="L111" s="4"/>
    </row>
    <row r="112" customFormat="false" ht="15" hidden="false" customHeight="false" outlineLevel="0" collapsed="false">
      <c r="A112" s="18" t="n">
        <v>12</v>
      </c>
      <c r="B112" s="4" t="s">
        <v>9</v>
      </c>
      <c r="C112" s="4"/>
      <c r="D112" s="4" t="n">
        <v>32000</v>
      </c>
      <c r="E112" s="4" t="s">
        <v>131</v>
      </c>
      <c r="H112" s="18" t="n">
        <v>12</v>
      </c>
      <c r="I112" s="4"/>
      <c r="J112" s="4"/>
      <c r="K112" s="4"/>
      <c r="L112" s="4"/>
    </row>
    <row r="113" customFormat="false" ht="15" hidden="false" customHeight="false" outlineLevel="0" collapsed="false">
      <c r="A113" s="18" t="n">
        <v>13</v>
      </c>
      <c r="B113" s="4" t="s">
        <v>9</v>
      </c>
      <c r="C113" s="4"/>
      <c r="D113" s="4" t="n">
        <v>75000</v>
      </c>
      <c r="E113" s="4" t="s">
        <v>132</v>
      </c>
      <c r="H113" s="18" t="n">
        <v>13</v>
      </c>
      <c r="I113" s="4"/>
      <c r="J113" s="4"/>
      <c r="K113" s="4"/>
      <c r="L113" s="4"/>
    </row>
    <row r="114" customFormat="false" ht="15" hidden="false" customHeight="false" outlineLevel="0" collapsed="false">
      <c r="A114" s="18" t="n">
        <v>26</v>
      </c>
      <c r="B114" s="4"/>
      <c r="C114" s="4"/>
      <c r="D114" s="4"/>
      <c r="E114" s="4"/>
      <c r="H114" s="18" t="n">
        <v>26</v>
      </c>
      <c r="I114" s="4"/>
      <c r="J114" s="4"/>
      <c r="K114" s="4"/>
      <c r="L114" s="4"/>
    </row>
    <row r="115" customFormat="false" ht="15" hidden="false" customHeight="false" outlineLevel="0" collapsed="false">
      <c r="A115" s="18" t="n">
        <v>27</v>
      </c>
      <c r="B115" s="4"/>
      <c r="C115" s="4"/>
      <c r="D115" s="4"/>
      <c r="E115" s="4"/>
      <c r="H115" s="18" t="n">
        <v>27</v>
      </c>
      <c r="I115" s="4"/>
      <c r="J115" s="4"/>
      <c r="K115" s="4"/>
      <c r="L115" s="4"/>
    </row>
    <row r="116" customFormat="false" ht="15" hidden="false" customHeight="false" outlineLevel="0" collapsed="false">
      <c r="A116" s="18" t="n">
        <v>28</v>
      </c>
      <c r="B116" s="4"/>
      <c r="C116" s="4"/>
      <c r="D116" s="4"/>
      <c r="E116" s="4"/>
      <c r="H116" s="18" t="n">
        <v>28</v>
      </c>
      <c r="I116" s="4"/>
      <c r="J116" s="4"/>
      <c r="K116" s="4"/>
      <c r="L116" s="4"/>
    </row>
    <row r="117" customFormat="false" ht="15" hidden="false" customHeight="false" outlineLevel="0" collapsed="false">
      <c r="A117" s="18" t="n">
        <v>29</v>
      </c>
      <c r="B117" s="4"/>
      <c r="C117" s="4"/>
      <c r="D117" s="4"/>
      <c r="E117" s="4"/>
      <c r="H117" s="18" t="n">
        <v>29</v>
      </c>
      <c r="I117" s="4"/>
      <c r="J117" s="4"/>
      <c r="K117" s="4"/>
      <c r="L117" s="4"/>
    </row>
    <row r="118" customFormat="false" ht="15" hidden="false" customHeight="false" outlineLevel="0" collapsed="false">
      <c r="A118" s="2" t="s">
        <v>36</v>
      </c>
      <c r="B118" s="2"/>
      <c r="C118" s="2"/>
      <c r="D118" s="4" t="n">
        <f aca="false">SUMIF(B101:B117,"T",D101:D117)</f>
        <v>4280000</v>
      </c>
      <c r="E118" s="4"/>
      <c r="H118" s="2" t="s">
        <v>36</v>
      </c>
      <c r="I118" s="2"/>
      <c r="J118" s="2"/>
      <c r="K118" s="4" t="n">
        <f aca="false">SUMIF(I101:I117,"T",K101:K117)</f>
        <v>4511500</v>
      </c>
      <c r="L118" s="4"/>
    </row>
    <row r="119" customFormat="false" ht="15" hidden="false" customHeight="false" outlineLevel="0" collapsed="false">
      <c r="A119" s="2" t="s">
        <v>37</v>
      </c>
      <c r="B119" s="2"/>
      <c r="C119" s="2"/>
      <c r="D119" s="4" t="n">
        <f aca="false">SUMIF(B101:B117,"C",D101:D117)</f>
        <v>4268500</v>
      </c>
      <c r="E119" s="4"/>
      <c r="H119" s="2" t="s">
        <v>37</v>
      </c>
      <c r="I119" s="2"/>
      <c r="J119" s="2"/>
      <c r="K119" s="4" t="n">
        <f aca="false">SUMIF(I101:I117,"C",K101:K117)</f>
        <v>4414000</v>
      </c>
      <c r="L119" s="4"/>
    </row>
    <row r="120" customFormat="false" ht="15" hidden="false" customHeight="false" outlineLevel="0" collapsed="false">
      <c r="A120" s="2" t="s">
        <v>38</v>
      </c>
      <c r="B120" s="2"/>
      <c r="C120" s="2"/>
      <c r="D120" s="6" t="n">
        <f aca="false">D118-D119</f>
        <v>11500</v>
      </c>
      <c r="E120" s="4"/>
      <c r="H120" s="2" t="s">
        <v>38</v>
      </c>
      <c r="I120" s="2"/>
      <c r="J120" s="2"/>
      <c r="K120" s="6" t="n">
        <f aca="false">K118-K119</f>
        <v>97500</v>
      </c>
      <c r="L120" s="4"/>
    </row>
    <row r="123" customFormat="false" ht="15" hidden="false" customHeight="false" outlineLevel="0" collapsed="false">
      <c r="A123" s="17" t="s">
        <v>133</v>
      </c>
      <c r="B123" s="17"/>
      <c r="C123" s="17"/>
      <c r="D123" s="17"/>
      <c r="E123" s="17"/>
      <c r="H123" s="17" t="s">
        <v>134</v>
      </c>
      <c r="I123" s="17"/>
      <c r="J123" s="17"/>
      <c r="K123" s="17"/>
      <c r="L123" s="17"/>
    </row>
    <row r="124" customFormat="false" ht="15" hidden="false" customHeight="false" outlineLevel="0" collapsed="false">
      <c r="A124" s="2" t="s">
        <v>2</v>
      </c>
      <c r="B124" s="2" t="s">
        <v>3</v>
      </c>
      <c r="C124" s="2" t="s">
        <v>4</v>
      </c>
      <c r="D124" s="2" t="s">
        <v>5</v>
      </c>
      <c r="E124" s="2" t="s">
        <v>6</v>
      </c>
      <c r="H124" s="2" t="s">
        <v>2</v>
      </c>
      <c r="I124" s="2" t="s">
        <v>3</v>
      </c>
      <c r="J124" s="2" t="s">
        <v>4</v>
      </c>
      <c r="K124" s="2" t="s">
        <v>5</v>
      </c>
      <c r="L124" s="2" t="s">
        <v>6</v>
      </c>
    </row>
    <row r="125" customFormat="false" ht="15" hidden="false" customHeight="false" outlineLevel="0" collapsed="false">
      <c r="A125" s="18" t="n">
        <v>1</v>
      </c>
      <c r="B125" s="4" t="s">
        <v>7</v>
      </c>
      <c r="C125" s="4"/>
      <c r="D125" s="4" t="n">
        <v>97500</v>
      </c>
      <c r="E125" s="4" t="s">
        <v>117</v>
      </c>
      <c r="H125" s="18" t="n">
        <v>1</v>
      </c>
      <c r="I125" s="4" t="s">
        <v>7</v>
      </c>
      <c r="J125" s="4"/>
      <c r="K125" s="4" t="n">
        <v>26000</v>
      </c>
      <c r="L125" s="4" t="s">
        <v>117</v>
      </c>
    </row>
    <row r="126" customFormat="false" ht="15" hidden="false" customHeight="false" outlineLevel="0" collapsed="false">
      <c r="A126" s="18" t="n">
        <v>2</v>
      </c>
      <c r="B126" s="4" t="s">
        <v>9</v>
      </c>
      <c r="C126" s="4"/>
      <c r="D126" s="4" t="n">
        <v>34000</v>
      </c>
      <c r="E126" s="4" t="s">
        <v>135</v>
      </c>
      <c r="H126" s="18" t="n">
        <v>2</v>
      </c>
      <c r="I126" s="4" t="s">
        <v>7</v>
      </c>
      <c r="J126" s="4"/>
      <c r="K126" s="4" t="n">
        <v>4250000</v>
      </c>
      <c r="L126" s="4" t="s">
        <v>136</v>
      </c>
    </row>
    <row r="127" customFormat="false" ht="15" hidden="false" customHeight="false" outlineLevel="0" collapsed="false">
      <c r="A127" s="18" t="n">
        <v>3</v>
      </c>
      <c r="B127" s="4" t="s">
        <v>9</v>
      </c>
      <c r="C127" s="4"/>
      <c r="D127" s="4" t="n">
        <v>93000</v>
      </c>
      <c r="E127" s="4" t="s">
        <v>94</v>
      </c>
      <c r="H127" s="18" t="n">
        <v>3</v>
      </c>
      <c r="I127" s="4" t="s">
        <v>9</v>
      </c>
      <c r="J127" s="4"/>
      <c r="K127" s="4" t="n">
        <v>4152000</v>
      </c>
      <c r="L127" s="4" t="s">
        <v>93</v>
      </c>
    </row>
    <row r="128" customFormat="false" ht="15" hidden="false" customHeight="false" outlineLevel="0" collapsed="false">
      <c r="A128" s="18" t="n">
        <v>4</v>
      </c>
      <c r="B128" s="4" t="s">
        <v>9</v>
      </c>
      <c r="C128" s="4"/>
      <c r="D128" s="4" t="n">
        <v>14500</v>
      </c>
      <c r="E128" s="4" t="s">
        <v>137</v>
      </c>
      <c r="H128" s="18" t="n">
        <v>4</v>
      </c>
      <c r="I128" s="4" t="s">
        <v>9</v>
      </c>
      <c r="J128" s="4"/>
      <c r="K128" s="4" t="n">
        <v>109000</v>
      </c>
      <c r="L128" s="4" t="s">
        <v>138</v>
      </c>
    </row>
    <row r="129" customFormat="false" ht="15" hidden="false" customHeight="false" outlineLevel="0" collapsed="false">
      <c r="A129" s="18" t="n">
        <v>5</v>
      </c>
      <c r="B129" s="4" t="s">
        <v>7</v>
      </c>
      <c r="C129" s="4"/>
      <c r="D129" s="4" t="n">
        <v>4250000</v>
      </c>
      <c r="E129" s="4" t="s">
        <v>91</v>
      </c>
      <c r="H129" s="18" t="n">
        <v>5</v>
      </c>
      <c r="I129" s="4" t="s">
        <v>9</v>
      </c>
      <c r="J129" s="4"/>
      <c r="K129" s="4" t="n">
        <v>20700</v>
      </c>
      <c r="L129" s="4" t="s">
        <v>139</v>
      </c>
    </row>
    <row r="130" customFormat="false" ht="15" hidden="false" customHeight="false" outlineLevel="0" collapsed="false">
      <c r="A130" s="18" t="n">
        <v>6</v>
      </c>
      <c r="B130" s="4" t="s">
        <v>9</v>
      </c>
      <c r="C130" s="4"/>
      <c r="D130" s="4" t="n">
        <v>4100000</v>
      </c>
      <c r="E130" s="4" t="s">
        <v>92</v>
      </c>
      <c r="H130" s="18" t="n">
        <v>6</v>
      </c>
      <c r="I130" s="4" t="s">
        <v>9</v>
      </c>
      <c r="J130" s="4"/>
      <c r="K130" s="4" t="n">
        <v>88000</v>
      </c>
      <c r="L130" s="4" t="s">
        <v>140</v>
      </c>
    </row>
    <row r="131" customFormat="false" ht="15" hidden="false" customHeight="false" outlineLevel="0" collapsed="false">
      <c r="A131" s="18" t="n">
        <v>7</v>
      </c>
      <c r="B131" s="4" t="s">
        <v>9</v>
      </c>
      <c r="C131" s="4"/>
      <c r="D131" s="4" t="n">
        <v>20000</v>
      </c>
      <c r="E131" s="4" t="s">
        <v>141</v>
      </c>
      <c r="H131" s="18" t="n">
        <v>7</v>
      </c>
      <c r="I131" s="4" t="s">
        <v>9</v>
      </c>
      <c r="J131" s="4"/>
      <c r="K131" s="4" t="n">
        <v>25000</v>
      </c>
      <c r="L131" s="4" t="s">
        <v>27</v>
      </c>
    </row>
    <row r="132" customFormat="false" ht="15" hidden="false" customHeight="false" outlineLevel="0" collapsed="false">
      <c r="A132" s="18"/>
      <c r="B132" s="4" t="s">
        <v>9</v>
      </c>
      <c r="C132" s="4"/>
      <c r="D132" s="4" t="n">
        <v>22000</v>
      </c>
      <c r="E132" s="4" t="s">
        <v>27</v>
      </c>
      <c r="H132" s="18"/>
      <c r="I132" s="4" t="s">
        <v>7</v>
      </c>
      <c r="J132" s="4"/>
      <c r="K132" s="4" t="n">
        <v>4250000</v>
      </c>
      <c r="L132" s="4" t="s">
        <v>142</v>
      </c>
    </row>
    <row r="133" customFormat="false" ht="15" hidden="false" customHeight="false" outlineLevel="0" collapsed="false">
      <c r="A133" s="18"/>
      <c r="B133" s="4" t="s">
        <v>9</v>
      </c>
      <c r="C133" s="18" t="s">
        <v>143</v>
      </c>
      <c r="D133" s="16" t="n">
        <v>38000</v>
      </c>
      <c r="E133" s="4" t="s">
        <v>27</v>
      </c>
      <c r="H133" s="18"/>
      <c r="I133" s="4" t="s">
        <v>9</v>
      </c>
      <c r="J133" s="18"/>
      <c r="K133" s="16" t="n">
        <v>4133000</v>
      </c>
      <c r="L133" s="4" t="s">
        <v>136</v>
      </c>
    </row>
    <row r="134" customFormat="false" ht="15" hidden="false" customHeight="false" outlineLevel="0" collapsed="false">
      <c r="A134" s="18"/>
      <c r="B134" s="4"/>
      <c r="C134" s="4"/>
      <c r="D134" s="4"/>
      <c r="E134" s="4"/>
      <c r="H134" s="18"/>
      <c r="I134" s="4"/>
      <c r="J134" s="4"/>
      <c r="K134" s="4"/>
      <c r="L134" s="4"/>
      <c r="M134" s="7" t="s">
        <v>144</v>
      </c>
    </row>
    <row r="135" customFormat="false" ht="15" hidden="false" customHeight="false" outlineLevel="0" collapsed="false">
      <c r="A135" s="18" t="n">
        <v>11</v>
      </c>
      <c r="B135" s="4"/>
      <c r="C135" s="4"/>
      <c r="D135" s="4"/>
      <c r="E135" s="4"/>
      <c r="H135" s="18" t="n">
        <v>11</v>
      </c>
      <c r="I135" s="4"/>
      <c r="J135" s="4"/>
      <c r="K135" s="4"/>
      <c r="L135" s="4"/>
      <c r="M135" s="7" t="n">
        <v>37429</v>
      </c>
      <c r="N135" s="7" t="s">
        <v>145</v>
      </c>
    </row>
    <row r="136" customFormat="false" ht="15" hidden="false" customHeight="false" outlineLevel="0" collapsed="false">
      <c r="A136" s="18" t="n">
        <v>12</v>
      </c>
      <c r="B136" s="4"/>
      <c r="C136" s="4"/>
      <c r="D136" s="4"/>
      <c r="E136" s="4"/>
      <c r="H136" s="18" t="n">
        <v>12</v>
      </c>
      <c r="I136" s="4"/>
      <c r="J136" s="4"/>
      <c r="K136" s="4"/>
      <c r="L136" s="4"/>
      <c r="M136" s="7" t="n">
        <v>18700</v>
      </c>
      <c r="N136" s="7" t="s">
        <v>146</v>
      </c>
    </row>
    <row r="137" customFormat="false" ht="15" hidden="false" customHeight="false" outlineLevel="0" collapsed="false">
      <c r="A137" s="18" t="n">
        <v>13</v>
      </c>
      <c r="B137" s="4"/>
      <c r="C137" s="4"/>
      <c r="D137" s="4"/>
      <c r="E137" s="4"/>
      <c r="H137" s="18" t="n">
        <v>13</v>
      </c>
      <c r="I137" s="4"/>
      <c r="J137" s="4"/>
      <c r="K137" s="4"/>
      <c r="L137" s="4"/>
      <c r="M137" s="7" t="n">
        <f aca="false">26900*2</f>
        <v>53800</v>
      </c>
      <c r="N137" s="7" t="s">
        <v>27</v>
      </c>
    </row>
    <row r="138" customFormat="false" ht="15" hidden="false" customHeight="false" outlineLevel="0" collapsed="false">
      <c r="A138" s="18" t="n">
        <v>26</v>
      </c>
      <c r="B138" s="4"/>
      <c r="C138" s="4"/>
      <c r="D138" s="4"/>
      <c r="E138" s="4"/>
      <c r="H138" s="18" t="n">
        <v>26</v>
      </c>
      <c r="I138" s="4"/>
      <c r="J138" s="4"/>
      <c r="K138" s="4"/>
      <c r="L138" s="4"/>
      <c r="M138" s="7" t="n">
        <f aca="false">SUM(M135:M137)</f>
        <v>109929</v>
      </c>
    </row>
    <row r="139" customFormat="false" ht="15" hidden="false" customHeight="false" outlineLevel="0" collapsed="false">
      <c r="A139" s="18" t="n">
        <v>27</v>
      </c>
      <c r="B139" s="4"/>
      <c r="C139" s="4"/>
      <c r="D139" s="4"/>
      <c r="E139" s="4"/>
      <c r="H139" s="18" t="n">
        <v>27</v>
      </c>
      <c r="I139" s="4"/>
      <c r="J139" s="4"/>
      <c r="K139" s="4"/>
      <c r="L139" s="4"/>
    </row>
    <row r="140" customFormat="false" ht="15" hidden="false" customHeight="false" outlineLevel="0" collapsed="false">
      <c r="A140" s="18" t="n">
        <v>28</v>
      </c>
      <c r="B140" s="4"/>
      <c r="C140" s="4"/>
      <c r="D140" s="4"/>
      <c r="E140" s="4"/>
      <c r="H140" s="18" t="n">
        <v>28</v>
      </c>
      <c r="I140" s="4"/>
      <c r="J140" s="4"/>
      <c r="K140" s="4"/>
      <c r="L140" s="4"/>
    </row>
    <row r="141" customFormat="false" ht="15" hidden="false" customHeight="false" outlineLevel="0" collapsed="false">
      <c r="A141" s="18" t="n">
        <v>29</v>
      </c>
      <c r="B141" s="4"/>
      <c r="C141" s="4"/>
      <c r="D141" s="4"/>
      <c r="E141" s="4"/>
      <c r="H141" s="18" t="n">
        <v>29</v>
      </c>
      <c r="I141" s="4"/>
      <c r="J141" s="4"/>
      <c r="K141" s="4"/>
      <c r="L141" s="4"/>
    </row>
    <row r="142" customFormat="false" ht="15" hidden="false" customHeight="false" outlineLevel="0" collapsed="false">
      <c r="A142" s="2" t="s">
        <v>36</v>
      </c>
      <c r="B142" s="2"/>
      <c r="C142" s="2"/>
      <c r="D142" s="4" t="n">
        <f aca="false">SUMIF(B125:B141,"T",D125:D141)</f>
        <v>4347500</v>
      </c>
      <c r="E142" s="4"/>
      <c r="H142" s="2" t="s">
        <v>36</v>
      </c>
      <c r="I142" s="2"/>
      <c r="J142" s="2"/>
      <c r="K142" s="4" t="n">
        <f aca="false">SUMIF(I125:I141,"T",K125:K141)</f>
        <v>8526000</v>
      </c>
      <c r="L142" s="4"/>
    </row>
    <row r="143" customFormat="false" ht="15" hidden="false" customHeight="false" outlineLevel="0" collapsed="false">
      <c r="A143" s="2" t="s">
        <v>37</v>
      </c>
      <c r="B143" s="2"/>
      <c r="C143" s="2"/>
      <c r="D143" s="4" t="n">
        <f aca="false">SUMIF(B125:B141,"C",D125:D141)</f>
        <v>4321500</v>
      </c>
      <c r="E143" s="4"/>
      <c r="H143" s="2" t="s">
        <v>37</v>
      </c>
      <c r="I143" s="2"/>
      <c r="J143" s="2"/>
      <c r="K143" s="4" t="n">
        <f aca="false">SUMIF(I125:I141,"C",K125:K141)</f>
        <v>8527700</v>
      </c>
      <c r="L143" s="4"/>
    </row>
    <row r="144" customFormat="false" ht="15" hidden="false" customHeight="false" outlineLevel="0" collapsed="false">
      <c r="A144" s="2" t="s">
        <v>38</v>
      </c>
      <c r="B144" s="2"/>
      <c r="C144" s="2"/>
      <c r="D144" s="6" t="n">
        <f aca="false">D142-D143</f>
        <v>26000</v>
      </c>
      <c r="E144" s="4"/>
      <c r="H144" s="2" t="s">
        <v>38</v>
      </c>
      <c r="I144" s="2"/>
      <c r="J144" s="2"/>
      <c r="K144" s="6" t="n">
        <f aca="false">K142-K143</f>
        <v>-1700</v>
      </c>
      <c r="L144" s="4"/>
    </row>
    <row r="147" customFormat="false" ht="15" hidden="false" customHeight="false" outlineLevel="0" collapsed="false">
      <c r="A147" s="17" t="s">
        <v>147</v>
      </c>
      <c r="B147" s="17"/>
      <c r="C147" s="17"/>
      <c r="D147" s="17"/>
      <c r="E147" s="17"/>
      <c r="H147" s="17" t="s">
        <v>148</v>
      </c>
      <c r="I147" s="17"/>
      <c r="J147" s="17"/>
      <c r="K147" s="17"/>
      <c r="L147" s="17"/>
    </row>
    <row r="148" customFormat="false" ht="15" hidden="false" customHeight="false" outlineLevel="0" collapsed="false">
      <c r="A148" s="2" t="s">
        <v>2</v>
      </c>
      <c r="B148" s="2" t="s">
        <v>3</v>
      </c>
      <c r="C148" s="2" t="s">
        <v>4</v>
      </c>
      <c r="D148" s="2" t="s">
        <v>5</v>
      </c>
      <c r="E148" s="2" t="s">
        <v>6</v>
      </c>
      <c r="H148" s="2" t="s">
        <v>2</v>
      </c>
      <c r="I148" s="2" t="s">
        <v>3</v>
      </c>
      <c r="J148" s="2" t="s">
        <v>4</v>
      </c>
      <c r="K148" s="2" t="s">
        <v>5</v>
      </c>
      <c r="L148" s="2" t="s">
        <v>6</v>
      </c>
    </row>
    <row r="149" customFormat="false" ht="15" hidden="false" customHeight="false" outlineLevel="0" collapsed="false">
      <c r="A149" s="18" t="n">
        <v>1</v>
      </c>
      <c r="B149" s="4" t="s">
        <v>9</v>
      </c>
      <c r="C149" s="4"/>
      <c r="D149" s="4" t="n">
        <v>1700</v>
      </c>
      <c r="E149" s="4" t="s">
        <v>116</v>
      </c>
      <c r="H149" s="18" t="n">
        <v>1</v>
      </c>
      <c r="I149" s="4" t="s">
        <v>9</v>
      </c>
      <c r="J149" s="4"/>
      <c r="K149" s="4" t="n">
        <v>47900</v>
      </c>
      <c r="L149" s="4" t="s">
        <v>116</v>
      </c>
    </row>
    <row r="150" customFormat="false" ht="15" hidden="false" customHeight="false" outlineLevel="0" collapsed="false">
      <c r="A150" s="18" t="n">
        <v>2</v>
      </c>
      <c r="B150" s="4" t="s">
        <v>7</v>
      </c>
      <c r="C150" s="4"/>
      <c r="D150" s="4" t="n">
        <v>4250000</v>
      </c>
      <c r="E150" s="4" t="s">
        <v>136</v>
      </c>
      <c r="H150" s="18" t="n">
        <v>2</v>
      </c>
      <c r="I150" s="4" t="s">
        <v>7</v>
      </c>
      <c r="J150" s="4"/>
      <c r="K150" s="4" t="n">
        <v>4500000</v>
      </c>
      <c r="L150" s="4" t="s">
        <v>149</v>
      </c>
    </row>
    <row r="151" customFormat="false" ht="15" hidden="false" customHeight="false" outlineLevel="0" collapsed="false">
      <c r="A151" s="18" t="n">
        <v>3</v>
      </c>
      <c r="B151" s="4" t="s">
        <v>9</v>
      </c>
      <c r="C151" s="4"/>
      <c r="D151" s="4" t="n">
        <v>110000</v>
      </c>
      <c r="E151" s="4" t="s">
        <v>144</v>
      </c>
      <c r="H151" s="18" t="n">
        <v>3</v>
      </c>
      <c r="I151" s="4" t="s">
        <v>9</v>
      </c>
      <c r="J151" s="4"/>
      <c r="K151" s="4" t="n">
        <v>4175000</v>
      </c>
      <c r="L151" s="4" t="s">
        <v>92</v>
      </c>
    </row>
    <row r="152" customFormat="false" ht="15" hidden="false" customHeight="false" outlineLevel="0" collapsed="false">
      <c r="A152" s="18" t="n">
        <v>4</v>
      </c>
      <c r="B152" s="4" t="s">
        <v>9</v>
      </c>
      <c r="C152" s="4"/>
      <c r="D152" s="4" t="n">
        <v>4174000</v>
      </c>
      <c r="E152" s="4" t="s">
        <v>81</v>
      </c>
      <c r="H152" s="18" t="n">
        <v>4</v>
      </c>
      <c r="I152" s="4" t="s">
        <v>9</v>
      </c>
      <c r="J152" s="4"/>
      <c r="K152" s="4" t="n">
        <v>40000</v>
      </c>
      <c r="L152" s="4" t="s">
        <v>150</v>
      </c>
    </row>
    <row r="153" customFormat="false" ht="15" hidden="false" customHeight="false" outlineLevel="0" collapsed="false">
      <c r="A153" s="18" t="n">
        <v>5</v>
      </c>
      <c r="B153" s="4" t="s">
        <v>7</v>
      </c>
      <c r="C153" s="4"/>
      <c r="D153" s="4" t="n">
        <v>250000</v>
      </c>
      <c r="E153" s="4" t="s">
        <v>151</v>
      </c>
      <c r="H153" s="18" t="n">
        <v>5</v>
      </c>
      <c r="I153" s="4" t="s">
        <v>9</v>
      </c>
      <c r="J153" s="4"/>
      <c r="K153" s="4" t="n">
        <v>160000</v>
      </c>
      <c r="L153" s="4" t="s">
        <v>152</v>
      </c>
    </row>
    <row r="154" customFormat="false" ht="15" hidden="false" customHeight="false" outlineLevel="0" collapsed="false">
      <c r="A154" s="18" t="n">
        <v>6</v>
      </c>
      <c r="B154" s="4" t="s">
        <v>9</v>
      </c>
      <c r="C154" s="4"/>
      <c r="D154" s="4" t="n">
        <v>23000</v>
      </c>
      <c r="E154" s="4" t="s">
        <v>101</v>
      </c>
      <c r="H154" s="18" t="n">
        <v>6</v>
      </c>
      <c r="I154" s="4"/>
      <c r="J154" s="4"/>
      <c r="K154" s="4"/>
      <c r="L154" s="4"/>
    </row>
    <row r="155" customFormat="false" ht="15" hidden="false" customHeight="false" outlineLevel="0" collapsed="false">
      <c r="A155" s="18" t="n">
        <v>7</v>
      </c>
      <c r="B155" s="4" t="s">
        <v>9</v>
      </c>
      <c r="C155" s="4"/>
      <c r="D155" s="4" t="n">
        <v>100900</v>
      </c>
      <c r="E155" s="4" t="s">
        <v>101</v>
      </c>
      <c r="H155" s="18" t="n">
        <v>7</v>
      </c>
      <c r="I155" s="4"/>
      <c r="J155" s="4"/>
      <c r="L155" s="4"/>
      <c r="N155" s="4" t="n">
        <v>3773000</v>
      </c>
    </row>
    <row r="156" customFormat="false" ht="15" hidden="false" customHeight="false" outlineLevel="0" collapsed="false">
      <c r="A156" s="18"/>
      <c r="B156" s="4" t="s">
        <v>9</v>
      </c>
      <c r="C156" s="4"/>
      <c r="D156" s="4" t="n">
        <v>89300</v>
      </c>
      <c r="E156" s="4" t="s">
        <v>64</v>
      </c>
      <c r="H156" s="18"/>
      <c r="I156" s="4"/>
      <c r="J156" s="4"/>
      <c r="K156" s="4"/>
      <c r="L156" s="4"/>
    </row>
    <row r="157" customFormat="false" ht="15" hidden="false" customHeight="false" outlineLevel="0" collapsed="false">
      <c r="A157" s="18"/>
      <c r="B157" s="4" t="s">
        <v>9</v>
      </c>
      <c r="C157" s="18"/>
      <c r="D157" s="16" t="n">
        <v>49000</v>
      </c>
      <c r="E157" s="4" t="s">
        <v>153</v>
      </c>
      <c r="H157" s="18"/>
      <c r="I157" s="4"/>
      <c r="J157" s="18"/>
      <c r="K157" s="16"/>
      <c r="L157" s="4"/>
    </row>
    <row r="158" customFormat="false" ht="15" hidden="false" customHeight="false" outlineLevel="0" collapsed="false">
      <c r="A158" s="18"/>
      <c r="B158" s="4"/>
      <c r="C158" s="4"/>
      <c r="D158" s="4"/>
      <c r="E158" s="4"/>
      <c r="H158" s="18"/>
      <c r="I158" s="4"/>
      <c r="J158" s="4"/>
      <c r="K158" s="4"/>
      <c r="L158" s="4"/>
    </row>
    <row r="159" customFormat="false" ht="15" hidden="false" customHeight="false" outlineLevel="0" collapsed="false">
      <c r="A159" s="18" t="n">
        <v>11</v>
      </c>
      <c r="B159" s="4"/>
      <c r="C159" s="4"/>
      <c r="D159" s="4"/>
      <c r="E159" s="4"/>
      <c r="H159" s="18" t="n">
        <v>11</v>
      </c>
      <c r="I159" s="4"/>
      <c r="J159" s="4"/>
      <c r="K159" s="4"/>
      <c r="L159" s="4"/>
    </row>
    <row r="160" customFormat="false" ht="15" hidden="false" customHeight="false" outlineLevel="0" collapsed="false">
      <c r="A160" s="18" t="n">
        <v>12</v>
      </c>
      <c r="B160" s="4"/>
      <c r="C160" s="4"/>
      <c r="D160" s="4"/>
      <c r="E160" s="4"/>
      <c r="H160" s="18" t="n">
        <v>12</v>
      </c>
      <c r="I160" s="4"/>
      <c r="J160" s="4"/>
      <c r="K160" s="4"/>
      <c r="L160" s="4"/>
    </row>
    <row r="161" customFormat="false" ht="15" hidden="false" customHeight="false" outlineLevel="0" collapsed="false">
      <c r="A161" s="18" t="n">
        <v>13</v>
      </c>
      <c r="B161" s="4"/>
      <c r="C161" s="4"/>
      <c r="D161" s="4"/>
      <c r="E161" s="4"/>
      <c r="H161" s="18" t="n">
        <v>13</v>
      </c>
      <c r="I161" s="4"/>
      <c r="J161" s="4"/>
      <c r="K161" s="4"/>
      <c r="L161" s="4"/>
    </row>
    <row r="162" customFormat="false" ht="15" hidden="false" customHeight="false" outlineLevel="0" collapsed="false">
      <c r="A162" s="18" t="n">
        <v>26</v>
      </c>
      <c r="B162" s="4"/>
      <c r="C162" s="4"/>
      <c r="D162" s="4"/>
      <c r="E162" s="4"/>
      <c r="H162" s="18" t="n">
        <v>26</v>
      </c>
      <c r="I162" s="4"/>
      <c r="J162" s="4"/>
      <c r="K162" s="4"/>
      <c r="L162" s="4"/>
    </row>
    <row r="163" customFormat="false" ht="15" hidden="false" customHeight="false" outlineLevel="0" collapsed="false">
      <c r="A163" s="18" t="n">
        <v>27</v>
      </c>
      <c r="B163" s="4"/>
      <c r="C163" s="4"/>
      <c r="D163" s="4"/>
      <c r="E163" s="4"/>
      <c r="H163" s="18" t="n">
        <v>27</v>
      </c>
      <c r="I163" s="4"/>
      <c r="J163" s="4"/>
      <c r="K163" s="4"/>
      <c r="L163" s="4"/>
    </row>
    <row r="164" customFormat="false" ht="15" hidden="false" customHeight="false" outlineLevel="0" collapsed="false">
      <c r="A164" s="18" t="n">
        <v>28</v>
      </c>
      <c r="B164" s="4"/>
      <c r="C164" s="4"/>
      <c r="D164" s="4"/>
      <c r="E164" s="4"/>
      <c r="H164" s="18" t="n">
        <v>28</v>
      </c>
      <c r="I164" s="4"/>
      <c r="J164" s="4"/>
      <c r="K164" s="4"/>
      <c r="L164" s="4"/>
    </row>
    <row r="165" customFormat="false" ht="15" hidden="false" customHeight="false" outlineLevel="0" collapsed="false">
      <c r="A165" s="18" t="n">
        <v>29</v>
      </c>
      <c r="B165" s="4"/>
      <c r="C165" s="4"/>
      <c r="D165" s="4"/>
      <c r="E165" s="4"/>
      <c r="H165" s="18" t="n">
        <v>29</v>
      </c>
      <c r="I165" s="4"/>
      <c r="J165" s="4"/>
      <c r="K165" s="4"/>
      <c r="L165" s="4"/>
    </row>
    <row r="166" customFormat="false" ht="15" hidden="false" customHeight="false" outlineLevel="0" collapsed="false">
      <c r="A166" s="2" t="s">
        <v>36</v>
      </c>
      <c r="B166" s="2"/>
      <c r="C166" s="2"/>
      <c r="D166" s="4" t="n">
        <f aca="false">SUMIF(B149:B165,"T",D149:D165)</f>
        <v>4500000</v>
      </c>
      <c r="E166" s="4"/>
      <c r="H166" s="2" t="s">
        <v>36</v>
      </c>
      <c r="I166" s="2"/>
      <c r="J166" s="2"/>
      <c r="K166" s="4" t="n">
        <f aca="false">SUMIF(I149:I165,"T",K149:K165)</f>
        <v>4500000</v>
      </c>
      <c r="L166" s="4"/>
    </row>
    <row r="167" customFormat="false" ht="15" hidden="false" customHeight="false" outlineLevel="0" collapsed="false">
      <c r="A167" s="2" t="s">
        <v>37</v>
      </c>
      <c r="B167" s="2"/>
      <c r="C167" s="2"/>
      <c r="D167" s="4" t="n">
        <f aca="false">SUMIF(B149:B165,"C",D149:D165)</f>
        <v>4547900</v>
      </c>
      <c r="E167" s="4"/>
      <c r="H167" s="2" t="s">
        <v>37</v>
      </c>
      <c r="I167" s="2"/>
      <c r="J167" s="2"/>
      <c r="K167" s="4" t="n">
        <f aca="false">SUMIF(I149:I165,"C",K149:K165)</f>
        <v>4422900</v>
      </c>
      <c r="L167" s="4"/>
    </row>
    <row r="168" customFormat="false" ht="15" hidden="false" customHeight="false" outlineLevel="0" collapsed="false">
      <c r="A168" s="2" t="s">
        <v>38</v>
      </c>
      <c r="B168" s="2"/>
      <c r="C168" s="2"/>
      <c r="D168" s="6" t="n">
        <f aca="false">D166-D167</f>
        <v>-47900</v>
      </c>
      <c r="E168" s="4"/>
      <c r="H168" s="2" t="s">
        <v>38</v>
      </c>
      <c r="I168" s="2"/>
      <c r="J168" s="2"/>
      <c r="K168" s="6" t="n">
        <f aca="false">K166-K167</f>
        <v>77100</v>
      </c>
      <c r="L168" s="4"/>
    </row>
    <row r="171" customFormat="false" ht="15" hidden="false" customHeight="false" outlineLevel="0" collapsed="false">
      <c r="A171" s="17" t="s">
        <v>154</v>
      </c>
      <c r="B171" s="17"/>
      <c r="C171" s="17"/>
      <c r="D171" s="17"/>
      <c r="E171" s="17"/>
      <c r="H171" s="17" t="s">
        <v>155</v>
      </c>
      <c r="I171" s="17"/>
      <c r="J171" s="17"/>
      <c r="K171" s="17"/>
      <c r="L171" s="17"/>
    </row>
    <row r="172" customFormat="false" ht="15" hidden="false" customHeight="false" outlineLevel="0" collapsed="false">
      <c r="A172" s="2" t="s">
        <v>2</v>
      </c>
      <c r="B172" s="2" t="s">
        <v>3</v>
      </c>
      <c r="C172" s="2" t="s">
        <v>4</v>
      </c>
      <c r="D172" s="2" t="s">
        <v>5</v>
      </c>
      <c r="E172" s="2" t="s">
        <v>6</v>
      </c>
      <c r="H172" s="2" t="s">
        <v>2</v>
      </c>
      <c r="I172" s="2" t="s">
        <v>3</v>
      </c>
      <c r="J172" s="2" t="s">
        <v>4</v>
      </c>
      <c r="K172" s="2" t="s">
        <v>5</v>
      </c>
      <c r="L172" s="2" t="s">
        <v>6</v>
      </c>
    </row>
    <row r="173" customFormat="false" ht="15" hidden="false" customHeight="false" outlineLevel="0" collapsed="false">
      <c r="A173" s="18" t="n">
        <v>1</v>
      </c>
      <c r="B173" s="4" t="s">
        <v>7</v>
      </c>
      <c r="C173" s="4"/>
      <c r="D173" s="4" t="n">
        <v>77100</v>
      </c>
      <c r="E173" s="4" t="s">
        <v>40</v>
      </c>
      <c r="H173" s="18" t="n">
        <v>1</v>
      </c>
      <c r="I173" s="4" t="s">
        <v>7</v>
      </c>
      <c r="J173" s="4"/>
      <c r="K173" s="4" t="n">
        <v>80100</v>
      </c>
      <c r="L173" s="4" t="s">
        <v>40</v>
      </c>
    </row>
    <row r="174" customFormat="false" ht="15" hidden="false" customHeight="false" outlineLevel="0" collapsed="false">
      <c r="A174" s="18" t="n">
        <v>2</v>
      </c>
      <c r="B174" s="4" t="s">
        <v>7</v>
      </c>
      <c r="C174" s="4"/>
      <c r="D174" s="4" t="n">
        <v>3900000</v>
      </c>
      <c r="E174" s="4" t="s">
        <v>149</v>
      </c>
      <c r="H174" s="18" t="n">
        <v>2</v>
      </c>
      <c r="I174" s="4" t="s">
        <v>7</v>
      </c>
      <c r="J174" s="4"/>
      <c r="K174" s="4" t="n">
        <v>4000000</v>
      </c>
      <c r="L174" s="4" t="s">
        <v>149</v>
      </c>
    </row>
    <row r="175" customFormat="false" ht="15" hidden="false" customHeight="false" outlineLevel="0" collapsed="false">
      <c r="A175" s="18" t="n">
        <v>3</v>
      </c>
      <c r="B175" s="4" t="s">
        <v>9</v>
      </c>
      <c r="C175" s="4"/>
      <c r="D175" s="4" t="n">
        <v>3773000</v>
      </c>
      <c r="E175" s="4" t="s">
        <v>92</v>
      </c>
      <c r="H175" s="18" t="n">
        <v>3</v>
      </c>
      <c r="I175" s="4" t="s">
        <v>9</v>
      </c>
      <c r="J175" s="4"/>
      <c r="K175" s="4" t="n">
        <v>3696000</v>
      </c>
      <c r="L175" s="4" t="s">
        <v>92</v>
      </c>
    </row>
    <row r="176" customFormat="false" ht="15" hidden="false" customHeight="false" outlineLevel="0" collapsed="false">
      <c r="A176" s="18" t="n">
        <v>4</v>
      </c>
      <c r="B176" s="4" t="s">
        <v>9</v>
      </c>
      <c r="C176" s="4"/>
      <c r="D176" s="4" t="n">
        <v>88000</v>
      </c>
      <c r="E176" s="4" t="s">
        <v>156</v>
      </c>
      <c r="H176" s="18" t="n">
        <v>4</v>
      </c>
      <c r="I176" s="4" t="s">
        <v>9</v>
      </c>
      <c r="J176" s="4"/>
      <c r="K176" s="4" t="n">
        <v>88000</v>
      </c>
      <c r="L176" s="4" t="s">
        <v>156</v>
      </c>
    </row>
    <row r="177" customFormat="false" ht="15" hidden="false" customHeight="false" outlineLevel="0" collapsed="false">
      <c r="A177" s="18" t="n">
        <v>5</v>
      </c>
      <c r="B177" s="4" t="s">
        <v>9</v>
      </c>
      <c r="C177" s="4"/>
      <c r="D177" s="4" t="n">
        <v>36000</v>
      </c>
      <c r="E177" s="4" t="s">
        <v>58</v>
      </c>
      <c r="H177" s="18" t="n">
        <v>5</v>
      </c>
      <c r="I177" s="4" t="s">
        <v>9</v>
      </c>
      <c r="J177" s="4"/>
      <c r="K177" s="4" t="n">
        <v>36000</v>
      </c>
      <c r="L177" s="4" t="s">
        <v>58</v>
      </c>
    </row>
    <row r="178" customFormat="false" ht="15" hidden="false" customHeight="false" outlineLevel="0" collapsed="false">
      <c r="A178" s="18" t="n">
        <v>6</v>
      </c>
      <c r="B178" s="4"/>
      <c r="C178" s="4"/>
      <c r="D178" s="4"/>
      <c r="E178" s="4"/>
      <c r="H178" s="18" t="n">
        <v>6</v>
      </c>
      <c r="I178" s="4" t="s">
        <v>9</v>
      </c>
      <c r="J178" s="4"/>
      <c r="K178" s="4" t="n">
        <v>82400</v>
      </c>
      <c r="L178" s="4" t="s">
        <v>64</v>
      </c>
    </row>
    <row r="179" customFormat="false" ht="15" hidden="false" customHeight="false" outlineLevel="0" collapsed="false">
      <c r="A179" s="18" t="n">
        <v>7</v>
      </c>
      <c r="B179" s="4"/>
      <c r="C179" s="4"/>
      <c r="D179" s="4"/>
      <c r="E179" s="4"/>
      <c r="H179" s="18" t="n">
        <v>7</v>
      </c>
      <c r="I179" s="4" t="s">
        <v>9</v>
      </c>
      <c r="J179" s="4"/>
      <c r="K179" s="4" t="n">
        <v>105000</v>
      </c>
      <c r="L179" s="4" t="s">
        <v>157</v>
      </c>
    </row>
    <row r="180" customFormat="false" ht="15" hidden="false" customHeight="false" outlineLevel="0" collapsed="false">
      <c r="A180" s="18"/>
      <c r="B180" s="4"/>
      <c r="C180" s="4"/>
      <c r="D180" s="4"/>
      <c r="E180" s="4"/>
      <c r="H180" s="18"/>
      <c r="I180" s="4" t="s">
        <v>9</v>
      </c>
      <c r="J180" s="4"/>
      <c r="K180" s="4" t="n">
        <v>51800</v>
      </c>
      <c r="L180" s="4" t="s">
        <v>103</v>
      </c>
    </row>
    <row r="181" customFormat="false" ht="15" hidden="false" customHeight="false" outlineLevel="0" collapsed="false">
      <c r="A181" s="18"/>
      <c r="B181" s="4"/>
      <c r="C181" s="18"/>
      <c r="D181" s="16"/>
      <c r="E181" s="4"/>
      <c r="H181" s="18"/>
      <c r="I181" s="4" t="s">
        <v>9</v>
      </c>
      <c r="J181" s="18"/>
      <c r="K181" s="16" t="n">
        <v>10000</v>
      </c>
      <c r="L181" s="4"/>
    </row>
    <row r="182" customFormat="false" ht="15" hidden="false" customHeight="false" outlineLevel="0" collapsed="false">
      <c r="A182" s="18"/>
      <c r="B182" s="4"/>
      <c r="C182" s="4"/>
      <c r="D182" s="4"/>
      <c r="E182" s="4"/>
      <c r="H182" s="18"/>
      <c r="I182" s="4" t="s">
        <v>9</v>
      </c>
      <c r="J182" s="4"/>
      <c r="K182" s="4" t="n">
        <v>34000</v>
      </c>
      <c r="L182" s="4" t="s">
        <v>158</v>
      </c>
    </row>
    <row r="183" customFormat="false" ht="15" hidden="false" customHeight="false" outlineLevel="0" collapsed="false">
      <c r="A183" s="18" t="n">
        <v>11</v>
      </c>
      <c r="B183" s="4"/>
      <c r="C183" s="4"/>
      <c r="D183" s="4"/>
      <c r="E183" s="4"/>
      <c r="H183" s="18" t="n">
        <v>11</v>
      </c>
      <c r="I183" s="4" t="s">
        <v>9</v>
      </c>
      <c r="J183" s="4"/>
      <c r="K183" s="4" t="n">
        <v>34000</v>
      </c>
      <c r="L183" s="4" t="s">
        <v>58</v>
      </c>
    </row>
    <row r="184" customFormat="false" ht="15" hidden="false" customHeight="false" outlineLevel="0" collapsed="false">
      <c r="A184" s="18" t="n">
        <v>12</v>
      </c>
      <c r="B184" s="4"/>
      <c r="C184" s="4"/>
      <c r="D184" s="4"/>
      <c r="E184" s="4"/>
      <c r="H184" s="18" t="n">
        <v>12</v>
      </c>
      <c r="I184" s="4"/>
      <c r="J184" s="4"/>
      <c r="K184" s="4"/>
      <c r="L184" s="4"/>
    </row>
    <row r="185" customFormat="false" ht="15" hidden="false" customHeight="false" outlineLevel="0" collapsed="false">
      <c r="A185" s="18" t="n">
        <v>13</v>
      </c>
      <c r="B185" s="4"/>
      <c r="C185" s="4"/>
      <c r="D185" s="4"/>
      <c r="E185" s="4"/>
      <c r="H185" s="18" t="n">
        <v>13</v>
      </c>
      <c r="I185" s="4"/>
      <c r="J185" s="4"/>
      <c r="K185" s="4"/>
      <c r="L185" s="4"/>
    </row>
    <row r="186" customFormat="false" ht="15" hidden="false" customHeight="false" outlineLevel="0" collapsed="false">
      <c r="A186" s="18" t="n">
        <v>26</v>
      </c>
      <c r="B186" s="4"/>
      <c r="C186" s="4"/>
      <c r="D186" s="4"/>
      <c r="E186" s="4"/>
      <c r="H186" s="18" t="n">
        <v>26</v>
      </c>
      <c r="I186" s="4"/>
      <c r="J186" s="4"/>
      <c r="K186" s="4"/>
      <c r="L186" s="4"/>
    </row>
    <row r="187" customFormat="false" ht="15" hidden="false" customHeight="false" outlineLevel="0" collapsed="false">
      <c r="A187" s="18" t="n">
        <v>27</v>
      </c>
      <c r="B187" s="4"/>
      <c r="C187" s="4"/>
      <c r="D187" s="4"/>
      <c r="E187" s="4"/>
      <c r="H187" s="18" t="n">
        <v>27</v>
      </c>
      <c r="I187" s="4"/>
      <c r="J187" s="4"/>
      <c r="K187" s="4"/>
      <c r="L187" s="4"/>
    </row>
    <row r="188" customFormat="false" ht="15" hidden="false" customHeight="false" outlineLevel="0" collapsed="false">
      <c r="A188" s="18" t="n">
        <v>28</v>
      </c>
      <c r="B188" s="4"/>
      <c r="C188" s="4"/>
      <c r="D188" s="4"/>
      <c r="E188" s="4"/>
      <c r="H188" s="18" t="n">
        <v>28</v>
      </c>
      <c r="I188" s="4"/>
      <c r="J188" s="4"/>
      <c r="K188" s="4"/>
      <c r="L188" s="4"/>
    </row>
    <row r="189" customFormat="false" ht="15" hidden="false" customHeight="false" outlineLevel="0" collapsed="false">
      <c r="A189" s="18" t="n">
        <v>29</v>
      </c>
      <c r="B189" s="4"/>
      <c r="C189" s="4"/>
      <c r="D189" s="4"/>
      <c r="E189" s="4"/>
      <c r="H189" s="18" t="n">
        <v>29</v>
      </c>
      <c r="I189" s="4"/>
      <c r="J189" s="4"/>
      <c r="K189" s="4"/>
      <c r="L189" s="4"/>
    </row>
    <row r="190" customFormat="false" ht="15" hidden="false" customHeight="false" outlineLevel="0" collapsed="false">
      <c r="A190" s="2" t="s">
        <v>36</v>
      </c>
      <c r="B190" s="2"/>
      <c r="C190" s="2"/>
      <c r="D190" s="4" t="n">
        <f aca="false">SUMIF(B173:B189,"T",D173:D189)</f>
        <v>3977100</v>
      </c>
      <c r="E190" s="4"/>
      <c r="H190" s="2" t="s">
        <v>36</v>
      </c>
      <c r="I190" s="2"/>
      <c r="J190" s="2"/>
      <c r="K190" s="4" t="n">
        <f aca="false">SUMIF(I173:I189,"T",K173:K189)</f>
        <v>4080100</v>
      </c>
      <c r="L190" s="4"/>
    </row>
    <row r="191" customFormat="false" ht="15" hidden="false" customHeight="false" outlineLevel="0" collapsed="false">
      <c r="A191" s="2" t="s">
        <v>37</v>
      </c>
      <c r="B191" s="2"/>
      <c r="C191" s="2"/>
      <c r="D191" s="4" t="n">
        <f aca="false">SUMIF(B173:B189,"C",D173:D189)</f>
        <v>3897000</v>
      </c>
      <c r="E191" s="4"/>
      <c r="H191" s="2" t="s">
        <v>37</v>
      </c>
      <c r="I191" s="2"/>
      <c r="J191" s="2"/>
      <c r="K191" s="4" t="n">
        <f aca="false">SUMIF(I173:I189,"C",K173:K189)</f>
        <v>4137200</v>
      </c>
      <c r="L191" s="4"/>
    </row>
    <row r="192" customFormat="false" ht="15" hidden="false" customHeight="false" outlineLevel="0" collapsed="false">
      <c r="A192" s="2" t="s">
        <v>38</v>
      </c>
      <c r="B192" s="2"/>
      <c r="C192" s="2"/>
      <c r="D192" s="6" t="n">
        <f aca="false">D190-D191</f>
        <v>80100</v>
      </c>
      <c r="E192" s="4"/>
      <c r="H192" s="2" t="s">
        <v>38</v>
      </c>
      <c r="I192" s="2"/>
      <c r="J192" s="2"/>
      <c r="K192" s="6" t="n">
        <f aca="false">K190-K191</f>
        <v>-57100</v>
      </c>
      <c r="L192" s="4"/>
    </row>
    <row r="194" customFormat="false" ht="15" hidden="false" customHeight="false" outlineLevel="0" collapsed="false">
      <c r="A194" s="17" t="s">
        <v>159</v>
      </c>
      <c r="B194" s="17"/>
      <c r="C194" s="17"/>
      <c r="D194" s="17"/>
      <c r="E194" s="17"/>
      <c r="H194" s="17" t="s">
        <v>160</v>
      </c>
      <c r="I194" s="17"/>
      <c r="J194" s="17"/>
      <c r="K194" s="17"/>
      <c r="L194" s="17"/>
    </row>
    <row r="195" customFormat="false" ht="15" hidden="false" customHeight="false" outlineLevel="0" collapsed="false">
      <c r="A195" s="2" t="s">
        <v>2</v>
      </c>
      <c r="B195" s="2" t="s">
        <v>3</v>
      </c>
      <c r="C195" s="2" t="s">
        <v>4</v>
      </c>
      <c r="D195" s="2" t="s">
        <v>5</v>
      </c>
      <c r="E195" s="2" t="s">
        <v>6</v>
      </c>
      <c r="H195" s="2" t="s">
        <v>2</v>
      </c>
      <c r="I195" s="2" t="s">
        <v>3</v>
      </c>
      <c r="J195" s="2" t="s">
        <v>4</v>
      </c>
      <c r="K195" s="2" t="s">
        <v>5</v>
      </c>
      <c r="L195" s="2" t="s">
        <v>6</v>
      </c>
    </row>
    <row r="196" customFormat="false" ht="15" hidden="false" customHeight="false" outlineLevel="0" collapsed="false">
      <c r="A196" s="18" t="n">
        <v>1</v>
      </c>
      <c r="B196" s="4" t="s">
        <v>7</v>
      </c>
      <c r="C196" s="4"/>
      <c r="D196" s="4" t="n">
        <v>-57100</v>
      </c>
      <c r="E196" s="4" t="s">
        <v>40</v>
      </c>
      <c r="H196" s="18" t="n">
        <v>1</v>
      </c>
      <c r="I196" s="4" t="s">
        <v>7</v>
      </c>
      <c r="J196" s="4"/>
      <c r="K196" s="4" t="n">
        <v>130000</v>
      </c>
      <c r="L196" s="4" t="s">
        <v>40</v>
      </c>
    </row>
    <row r="197" customFormat="false" ht="15" hidden="false" customHeight="false" outlineLevel="0" collapsed="false">
      <c r="A197" s="18" t="n">
        <v>2</v>
      </c>
      <c r="B197" s="4" t="s">
        <v>7</v>
      </c>
      <c r="C197" s="4"/>
      <c r="D197" s="4" t="n">
        <f aca="false">850000*5</f>
        <v>4250000</v>
      </c>
      <c r="E197" s="4" t="s">
        <v>149</v>
      </c>
      <c r="H197" s="18" t="n">
        <v>2</v>
      </c>
      <c r="I197" s="4" t="s">
        <v>7</v>
      </c>
      <c r="J197" s="4"/>
      <c r="K197" s="4" t="n">
        <f aca="false">1000000*4</f>
        <v>4000000</v>
      </c>
      <c r="L197" s="4" t="s">
        <v>149</v>
      </c>
    </row>
    <row r="198" customFormat="false" ht="15" hidden="false" customHeight="false" outlineLevel="0" collapsed="false">
      <c r="A198" s="18" t="n">
        <v>3</v>
      </c>
      <c r="B198" s="4" t="s">
        <v>9</v>
      </c>
      <c r="C198" s="4"/>
      <c r="D198" s="4" t="n">
        <v>3820000</v>
      </c>
      <c r="E198" s="4" t="s">
        <v>92</v>
      </c>
      <c r="H198" s="18" t="n">
        <v>3</v>
      </c>
      <c r="I198" s="4" t="s">
        <v>9</v>
      </c>
      <c r="J198" s="4"/>
      <c r="K198" s="4" t="n">
        <v>4007000</v>
      </c>
      <c r="L198" s="4" t="s">
        <v>92</v>
      </c>
    </row>
    <row r="199" customFormat="false" ht="15" hidden="false" customHeight="false" outlineLevel="0" collapsed="false">
      <c r="A199" s="18" t="n">
        <v>4</v>
      </c>
      <c r="B199" s="4" t="s">
        <v>9</v>
      </c>
      <c r="C199" s="4"/>
      <c r="D199" s="4" t="n">
        <f aca="false">164000-40000</f>
        <v>124000</v>
      </c>
      <c r="E199" s="4" t="s">
        <v>161</v>
      </c>
      <c r="H199" s="18" t="n">
        <v>4</v>
      </c>
      <c r="I199" s="4" t="s">
        <v>9</v>
      </c>
      <c r="J199" s="4"/>
      <c r="K199" s="4" t="n">
        <v>35000</v>
      </c>
      <c r="L199" s="4" t="s">
        <v>29</v>
      </c>
    </row>
    <row r="200" customFormat="false" ht="15" hidden="false" customHeight="false" outlineLevel="0" collapsed="false">
      <c r="A200" s="18" t="n">
        <v>5</v>
      </c>
      <c r="B200" s="4" t="s">
        <v>9</v>
      </c>
      <c r="C200" s="4"/>
      <c r="D200" s="4" t="n">
        <v>3000</v>
      </c>
      <c r="E200" s="4" t="s">
        <v>162</v>
      </c>
      <c r="H200" s="18" t="n">
        <v>5</v>
      </c>
      <c r="I200" s="4" t="s">
        <v>9</v>
      </c>
      <c r="J200" s="4"/>
      <c r="K200" s="4" t="n">
        <v>50000</v>
      </c>
      <c r="L200" s="4" t="s">
        <v>94</v>
      </c>
    </row>
    <row r="201" customFormat="false" ht="15" hidden="false" customHeight="false" outlineLevel="0" collapsed="false">
      <c r="A201" s="18" t="n">
        <v>6</v>
      </c>
      <c r="B201" s="4" t="s">
        <v>9</v>
      </c>
      <c r="C201" s="4"/>
      <c r="D201" s="4" t="n">
        <v>16200</v>
      </c>
      <c r="E201" s="4" t="s">
        <v>163</v>
      </c>
      <c r="H201" s="18" t="n">
        <v>6</v>
      </c>
      <c r="I201" s="4" t="s">
        <v>9</v>
      </c>
      <c r="J201" s="4"/>
      <c r="K201" s="4" t="n">
        <v>8000</v>
      </c>
      <c r="L201" s="4" t="s">
        <v>164</v>
      </c>
    </row>
    <row r="202" customFormat="false" ht="15" hidden="false" customHeight="false" outlineLevel="0" collapsed="false">
      <c r="A202" s="18" t="n">
        <v>7</v>
      </c>
      <c r="B202" s="4" t="s">
        <v>9</v>
      </c>
      <c r="C202" s="4"/>
      <c r="D202" s="4" t="n">
        <v>13000</v>
      </c>
      <c r="E202" s="4" t="s">
        <v>165</v>
      </c>
      <c r="H202" s="19" t="n">
        <v>7</v>
      </c>
      <c r="I202" s="20" t="s">
        <v>9</v>
      </c>
      <c r="J202" s="20"/>
      <c r="K202" s="20" t="n">
        <v>51800</v>
      </c>
      <c r="L202" s="20" t="s">
        <v>166</v>
      </c>
      <c r="N202" s="7" t="n">
        <v>8500</v>
      </c>
    </row>
    <row r="203" customFormat="false" ht="15" hidden="false" customHeight="false" outlineLevel="0" collapsed="false">
      <c r="A203" s="18" t="n">
        <v>8</v>
      </c>
      <c r="B203" s="4" t="s">
        <v>9</v>
      </c>
      <c r="C203" s="4"/>
      <c r="D203" s="4" t="n">
        <v>85900</v>
      </c>
      <c r="E203" s="4" t="s">
        <v>167</v>
      </c>
      <c r="H203" s="19" t="n">
        <v>8</v>
      </c>
      <c r="I203" s="20" t="s">
        <v>9</v>
      </c>
      <c r="J203" s="20"/>
      <c r="K203" s="20" t="n">
        <v>10200</v>
      </c>
      <c r="L203" s="20" t="s">
        <v>166</v>
      </c>
      <c r="N203" s="7" t="n">
        <v>26000</v>
      </c>
    </row>
    <row r="204" customFormat="false" ht="15" hidden="false" customHeight="false" outlineLevel="0" collapsed="false">
      <c r="A204" s="18" t="n">
        <v>9</v>
      </c>
      <c r="B204" s="4"/>
      <c r="C204" s="18"/>
      <c r="D204" s="16"/>
      <c r="E204" s="4"/>
      <c r="H204" s="19" t="n">
        <v>9</v>
      </c>
      <c r="I204" s="20" t="s">
        <v>9</v>
      </c>
      <c r="J204" s="19"/>
      <c r="K204" s="21" t="n">
        <v>34000</v>
      </c>
      <c r="L204" s="20" t="s">
        <v>166</v>
      </c>
      <c r="N204" s="7" t="n">
        <v>11000</v>
      </c>
    </row>
    <row r="205" customFormat="false" ht="15" hidden="false" customHeight="false" outlineLevel="0" collapsed="false">
      <c r="A205" s="18" t="n">
        <v>10</v>
      </c>
      <c r="B205" s="4"/>
      <c r="C205" s="4"/>
      <c r="D205" s="4"/>
      <c r="E205" s="4"/>
      <c r="H205" s="18" t="n">
        <v>10</v>
      </c>
      <c r="I205" s="4"/>
      <c r="J205" s="4"/>
      <c r="K205" s="4"/>
      <c r="L205" s="4"/>
      <c r="N205" s="7" t="n">
        <v>4000</v>
      </c>
    </row>
    <row r="206" customFormat="false" ht="15" hidden="false" customHeight="false" outlineLevel="0" collapsed="false">
      <c r="A206" s="18" t="n">
        <v>11</v>
      </c>
      <c r="B206" s="4"/>
      <c r="C206" s="4"/>
      <c r="D206" s="4"/>
      <c r="E206" s="4"/>
      <c r="H206" s="18" t="n">
        <v>11</v>
      </c>
      <c r="I206" s="4"/>
      <c r="J206" s="4"/>
      <c r="K206" s="4"/>
      <c r="L206" s="4"/>
      <c r="N206" s="7" t="n">
        <f aca="false">SUM(N202:N205)</f>
        <v>49500</v>
      </c>
    </row>
    <row r="207" customFormat="false" ht="15" hidden="false" customHeight="false" outlineLevel="0" collapsed="false">
      <c r="A207" s="18" t="n">
        <v>12</v>
      </c>
      <c r="B207" s="4"/>
      <c r="C207" s="4"/>
      <c r="D207" s="4"/>
      <c r="E207" s="4"/>
      <c r="H207" s="18" t="n">
        <v>12</v>
      </c>
      <c r="I207" s="4"/>
      <c r="J207" s="4"/>
      <c r="K207" s="4"/>
      <c r="L207" s="4"/>
    </row>
    <row r="208" customFormat="false" ht="15" hidden="false" customHeight="false" outlineLevel="0" collapsed="false">
      <c r="A208" s="18" t="n">
        <v>13</v>
      </c>
      <c r="B208" s="4"/>
      <c r="C208" s="4"/>
      <c r="D208" s="4"/>
      <c r="E208" s="4"/>
      <c r="H208" s="18" t="n">
        <v>13</v>
      </c>
      <c r="I208" s="4"/>
      <c r="J208" s="4"/>
      <c r="K208" s="4"/>
      <c r="L208" s="4"/>
      <c r="M208" s="7" t="s">
        <v>166</v>
      </c>
      <c r="N208" s="7" t="n">
        <v>32000</v>
      </c>
    </row>
    <row r="209" customFormat="false" ht="15" hidden="false" customHeight="false" outlineLevel="0" collapsed="false">
      <c r="A209" s="18" t="n">
        <v>26</v>
      </c>
      <c r="B209" s="4"/>
      <c r="C209" s="4"/>
      <c r="D209" s="4"/>
      <c r="E209" s="4"/>
      <c r="H209" s="18" t="n">
        <v>26</v>
      </c>
      <c r="I209" s="4"/>
      <c r="J209" s="4"/>
      <c r="K209" s="4"/>
      <c r="L209" s="4"/>
    </row>
    <row r="210" customFormat="false" ht="15" hidden="false" customHeight="false" outlineLevel="0" collapsed="false">
      <c r="A210" s="18" t="n">
        <v>27</v>
      </c>
      <c r="B210" s="4"/>
      <c r="C210" s="4"/>
      <c r="D210" s="4"/>
      <c r="E210" s="4"/>
      <c r="H210" s="18" t="n">
        <v>27</v>
      </c>
      <c r="I210" s="4"/>
      <c r="J210" s="4"/>
      <c r="K210" s="4"/>
      <c r="L210" s="4"/>
    </row>
    <row r="211" customFormat="false" ht="15" hidden="false" customHeight="false" outlineLevel="0" collapsed="false">
      <c r="A211" s="18" t="n">
        <v>28</v>
      </c>
      <c r="B211" s="4"/>
      <c r="C211" s="4"/>
      <c r="D211" s="4"/>
      <c r="E211" s="4"/>
      <c r="H211" s="18" t="n">
        <v>28</v>
      </c>
      <c r="I211" s="4"/>
      <c r="J211" s="4"/>
      <c r="K211" s="4"/>
      <c r="L211" s="4"/>
    </row>
    <row r="212" customFormat="false" ht="15" hidden="false" customHeight="false" outlineLevel="0" collapsed="false">
      <c r="A212" s="18" t="n">
        <v>29</v>
      </c>
      <c r="B212" s="4"/>
      <c r="C212" s="4"/>
      <c r="D212" s="4"/>
      <c r="E212" s="4"/>
      <c r="H212" s="18" t="n">
        <v>29</v>
      </c>
      <c r="I212" s="4"/>
      <c r="J212" s="4"/>
      <c r="K212" s="4"/>
      <c r="L212" s="4"/>
    </row>
    <row r="213" customFormat="false" ht="15" hidden="false" customHeight="false" outlineLevel="0" collapsed="false">
      <c r="A213" s="2" t="s">
        <v>36</v>
      </c>
      <c r="B213" s="2"/>
      <c r="C213" s="2"/>
      <c r="D213" s="4" t="n">
        <f aca="false">SUMIF(B196:B212,"T",D196:D212)</f>
        <v>4192900</v>
      </c>
      <c r="E213" s="4"/>
      <c r="H213" s="2" t="s">
        <v>36</v>
      </c>
      <c r="I213" s="2"/>
      <c r="J213" s="2"/>
      <c r="K213" s="4" t="n">
        <f aca="false">SUMIF(I196:I212,"T",K196:K212)</f>
        <v>4130000</v>
      </c>
      <c r="L213" s="4"/>
    </row>
    <row r="214" customFormat="false" ht="15" hidden="false" customHeight="false" outlineLevel="0" collapsed="false">
      <c r="A214" s="2" t="s">
        <v>37</v>
      </c>
      <c r="B214" s="2"/>
      <c r="C214" s="2"/>
      <c r="D214" s="4" t="n">
        <f aca="false">SUMIF(B196:B212,"C",D196:D212)</f>
        <v>4062100</v>
      </c>
      <c r="E214" s="4"/>
      <c r="H214" s="2" t="s">
        <v>37</v>
      </c>
      <c r="I214" s="2"/>
      <c r="J214" s="2"/>
      <c r="K214" s="4" t="n">
        <f aca="false">SUMIF(I196:I212,"C",K196:K212)</f>
        <v>4196000</v>
      </c>
      <c r="L214" s="4"/>
    </row>
    <row r="215" customFormat="false" ht="15" hidden="false" customHeight="false" outlineLevel="0" collapsed="false">
      <c r="A215" s="2" t="s">
        <v>38</v>
      </c>
      <c r="B215" s="2"/>
      <c r="C215" s="2"/>
      <c r="D215" s="6" t="n">
        <f aca="false">D213-D214</f>
        <v>130800</v>
      </c>
      <c r="E215" s="4"/>
      <c r="H215" s="2" t="s">
        <v>38</v>
      </c>
      <c r="I215" s="2"/>
      <c r="J215" s="2"/>
      <c r="K215" s="6" t="n">
        <f aca="false">K213-K214</f>
        <v>-66000</v>
      </c>
      <c r="L215" s="4"/>
    </row>
    <row r="218" customFormat="false" ht="15" hidden="false" customHeight="false" outlineLevel="0" collapsed="false">
      <c r="A218" s="17" t="s">
        <v>168</v>
      </c>
      <c r="B218" s="17"/>
      <c r="C218" s="17"/>
      <c r="D218" s="17"/>
      <c r="E218" s="17"/>
      <c r="H218" s="17" t="s">
        <v>169</v>
      </c>
      <c r="I218" s="17"/>
      <c r="J218" s="17"/>
      <c r="K218" s="17"/>
      <c r="L218" s="17"/>
    </row>
    <row r="219" customFormat="false" ht="15" hidden="false" customHeight="false" outlineLevel="0" collapsed="false">
      <c r="A219" s="2" t="s">
        <v>2</v>
      </c>
      <c r="B219" s="2" t="s">
        <v>3</v>
      </c>
      <c r="C219" s="2" t="s">
        <v>4</v>
      </c>
      <c r="D219" s="2" t="s">
        <v>5</v>
      </c>
      <c r="E219" s="2" t="s">
        <v>6</v>
      </c>
      <c r="H219" s="2" t="s">
        <v>2</v>
      </c>
      <c r="I219" s="2" t="s">
        <v>3</v>
      </c>
      <c r="J219" s="2" t="s">
        <v>4</v>
      </c>
      <c r="K219" s="2" t="s">
        <v>5</v>
      </c>
      <c r="L219" s="2" t="s">
        <v>6</v>
      </c>
    </row>
    <row r="220" customFormat="false" ht="15" hidden="false" customHeight="false" outlineLevel="0" collapsed="false">
      <c r="A220" s="18" t="n">
        <v>1</v>
      </c>
      <c r="B220" s="4" t="s">
        <v>7</v>
      </c>
      <c r="C220" s="4"/>
      <c r="D220" s="4" t="n">
        <v>-66000</v>
      </c>
      <c r="E220" s="4" t="s">
        <v>40</v>
      </c>
      <c r="H220" s="18" t="n">
        <v>1</v>
      </c>
      <c r="I220" s="4" t="s">
        <v>7</v>
      </c>
      <c r="J220" s="4"/>
      <c r="K220" s="4" t="n">
        <v>-171000</v>
      </c>
      <c r="L220" s="4" t="s">
        <v>40</v>
      </c>
      <c r="M220" s="7" t="n">
        <v>105</v>
      </c>
      <c r="N220" s="7" t="s">
        <v>170</v>
      </c>
      <c r="O220" s="7" t="s">
        <v>171</v>
      </c>
    </row>
    <row r="221" customFormat="false" ht="15" hidden="false" customHeight="false" outlineLevel="0" collapsed="false">
      <c r="A221" s="18" t="n">
        <v>2</v>
      </c>
      <c r="B221" s="4" t="s">
        <v>7</v>
      </c>
      <c r="C221" s="4"/>
      <c r="D221" s="4" t="n">
        <f aca="false">1000000*4</f>
        <v>4000000</v>
      </c>
      <c r="E221" s="4" t="s">
        <v>149</v>
      </c>
      <c r="H221" s="18" t="n">
        <v>2</v>
      </c>
      <c r="I221" s="4" t="s">
        <v>7</v>
      </c>
      <c r="J221" s="4"/>
      <c r="K221" s="4" t="n">
        <f aca="false">1100000*4</f>
        <v>4400000</v>
      </c>
      <c r="L221" s="4" t="s">
        <v>149</v>
      </c>
      <c r="M221" s="7" t="n">
        <v>52</v>
      </c>
      <c r="N221" s="7" t="s">
        <v>172</v>
      </c>
      <c r="O221" s="7" t="s">
        <v>171</v>
      </c>
    </row>
    <row r="222" customFormat="false" ht="15" hidden="false" customHeight="false" outlineLevel="0" collapsed="false">
      <c r="A222" s="18" t="n">
        <v>3</v>
      </c>
      <c r="B222" s="4" t="s">
        <v>9</v>
      </c>
      <c r="C222" s="4"/>
      <c r="D222" s="4" t="n">
        <v>3934000</v>
      </c>
      <c r="E222" s="4" t="s">
        <v>92</v>
      </c>
      <c r="H222" s="18" t="n">
        <v>3</v>
      </c>
      <c r="I222" s="4" t="s">
        <v>9</v>
      </c>
      <c r="J222" s="4"/>
      <c r="K222" s="4" t="n">
        <v>3992000</v>
      </c>
      <c r="L222" s="4" t="s">
        <v>92</v>
      </c>
      <c r="M222" s="7" t="n">
        <v>60</v>
      </c>
      <c r="N222" s="7" t="s">
        <v>173</v>
      </c>
      <c r="O222" s="7" t="s">
        <v>171</v>
      </c>
    </row>
    <row r="223" customFormat="false" ht="15" hidden="false" customHeight="false" outlineLevel="0" collapsed="false">
      <c r="A223" s="18" t="n">
        <v>4</v>
      </c>
      <c r="B223" s="4" t="s">
        <v>9</v>
      </c>
      <c r="C223" s="4"/>
      <c r="D223" s="4" t="n">
        <v>88000</v>
      </c>
      <c r="E223" s="4" t="s">
        <v>94</v>
      </c>
      <c r="H223" s="18" t="n">
        <v>4</v>
      </c>
      <c r="I223" s="4" t="s">
        <v>9</v>
      </c>
      <c r="J223" s="4"/>
      <c r="K223" s="4" t="n">
        <v>235000</v>
      </c>
      <c r="L223" s="4" t="s">
        <v>174</v>
      </c>
      <c r="M223" s="7" t="n">
        <v>42</v>
      </c>
      <c r="N223" s="7" t="s">
        <v>175</v>
      </c>
      <c r="O223" s="7" t="s">
        <v>171</v>
      </c>
    </row>
    <row r="224" customFormat="false" ht="15" hidden="false" customHeight="false" outlineLevel="0" collapsed="false">
      <c r="A224" s="18" t="n">
        <v>5</v>
      </c>
      <c r="B224" s="4" t="s">
        <v>9</v>
      </c>
      <c r="C224" s="4"/>
      <c r="D224" s="4" t="n">
        <v>50000</v>
      </c>
      <c r="E224" s="4" t="s">
        <v>176</v>
      </c>
      <c r="H224" s="18" t="n">
        <v>5</v>
      </c>
      <c r="I224" s="4" t="s">
        <v>9</v>
      </c>
      <c r="J224" s="4"/>
      <c r="K224" s="4" t="n">
        <v>34000</v>
      </c>
      <c r="L224" s="4" t="s">
        <v>29</v>
      </c>
      <c r="M224" s="7" t="n">
        <v>45</v>
      </c>
      <c r="N224" s="7" t="s">
        <v>177</v>
      </c>
      <c r="O224" s="7" t="s">
        <v>171</v>
      </c>
    </row>
    <row r="225" customFormat="false" ht="15" hidden="false" customHeight="false" outlineLevel="0" collapsed="false">
      <c r="A225" s="18" t="n">
        <v>6</v>
      </c>
      <c r="B225" s="4" t="s">
        <v>9</v>
      </c>
      <c r="C225" s="4"/>
      <c r="D225" s="4" t="n">
        <v>10000</v>
      </c>
      <c r="E225" s="4" t="s">
        <v>178</v>
      </c>
      <c r="H225" s="18" t="n">
        <v>6</v>
      </c>
      <c r="I225" s="4"/>
      <c r="J225" s="4"/>
      <c r="K225" s="4"/>
      <c r="L225" s="4"/>
      <c r="M225" s="7" t="n">
        <v>25</v>
      </c>
      <c r="N225" s="7" t="s">
        <v>179</v>
      </c>
      <c r="O225" s="7" t="s">
        <v>171</v>
      </c>
    </row>
    <row r="226" customFormat="false" ht="15" hidden="false" customHeight="false" outlineLevel="0" collapsed="false">
      <c r="A226" s="19" t="n">
        <v>7</v>
      </c>
      <c r="B226" s="20" t="s">
        <v>9</v>
      </c>
      <c r="C226" s="20"/>
      <c r="D226" s="20" t="n">
        <v>23000</v>
      </c>
      <c r="E226" s="20" t="s">
        <v>180</v>
      </c>
      <c r="H226" s="19" t="n">
        <v>7</v>
      </c>
      <c r="I226" s="20"/>
      <c r="J226" s="20"/>
      <c r="K226" s="20"/>
      <c r="L226" s="20"/>
      <c r="M226" s="7" t="n">
        <v>40</v>
      </c>
      <c r="N226" s="7" t="s">
        <v>181</v>
      </c>
      <c r="O226" s="7" t="s">
        <v>182</v>
      </c>
    </row>
    <row r="227" customFormat="false" ht="15" hidden="false" customHeight="false" outlineLevel="0" collapsed="false">
      <c r="A227" s="19" t="n">
        <v>8</v>
      </c>
      <c r="B227" s="20"/>
      <c r="C227" s="20"/>
      <c r="D227" s="20"/>
      <c r="E227" s="20"/>
      <c r="H227" s="19" t="n">
        <v>8</v>
      </c>
      <c r="I227" s="20"/>
      <c r="J227" s="20"/>
      <c r="K227" s="20"/>
      <c r="L227" s="20"/>
      <c r="M227" s="7" t="n">
        <v>15</v>
      </c>
      <c r="N227" s="7" t="s">
        <v>183</v>
      </c>
      <c r="O227" s="7" t="s">
        <v>182</v>
      </c>
      <c r="P227" s="7" t="n">
        <v>60</v>
      </c>
    </row>
    <row r="228" customFormat="false" ht="15" hidden="false" customHeight="false" outlineLevel="0" collapsed="false">
      <c r="A228" s="19" t="n">
        <v>9</v>
      </c>
      <c r="B228" s="20"/>
      <c r="C228" s="19"/>
      <c r="D228" s="21"/>
      <c r="E228" s="20"/>
      <c r="H228" s="19" t="n">
        <v>9</v>
      </c>
      <c r="I228" s="20"/>
      <c r="J228" s="19"/>
      <c r="K228" s="21"/>
      <c r="L228" s="20"/>
      <c r="M228" s="7" t="n">
        <v>45</v>
      </c>
      <c r="N228" s="7" t="s">
        <v>184</v>
      </c>
      <c r="O228" s="7" t="s">
        <v>185</v>
      </c>
      <c r="P228" s="7" t="n">
        <f aca="false">M230-M228</f>
        <v>62.25</v>
      </c>
      <c r="Q228" s="7" t="s">
        <v>186</v>
      </c>
    </row>
    <row r="229" customFormat="false" ht="15" hidden="false" customHeight="false" outlineLevel="0" collapsed="false">
      <c r="A229" s="18" t="n">
        <v>10</v>
      </c>
      <c r="B229" s="4"/>
      <c r="C229" s="4"/>
      <c r="D229" s="4"/>
      <c r="E229" s="4"/>
      <c r="H229" s="18" t="n">
        <v>10</v>
      </c>
      <c r="I229" s="4"/>
      <c r="J229" s="4"/>
      <c r="K229" s="4"/>
      <c r="L229" s="4"/>
      <c r="M229" s="7" t="n">
        <f aca="false">SUM(M220:M228)</f>
        <v>429</v>
      </c>
    </row>
    <row r="230" customFormat="false" ht="15" hidden="false" customHeight="false" outlineLevel="0" collapsed="false">
      <c r="A230" s="18" t="n">
        <v>11</v>
      </c>
      <c r="B230" s="4"/>
      <c r="C230" s="4"/>
      <c r="D230" s="4"/>
      <c r="E230" s="4"/>
      <c r="H230" s="18" t="n">
        <v>11</v>
      </c>
      <c r="I230" s="4"/>
      <c r="J230" s="4"/>
      <c r="K230" s="4"/>
      <c r="L230" s="4"/>
      <c r="M230" s="22" t="n">
        <f aca="false">M229/4</f>
        <v>107.25</v>
      </c>
    </row>
    <row r="231" customFormat="false" ht="15" hidden="false" customHeight="false" outlineLevel="0" collapsed="false">
      <c r="A231" s="18" t="n">
        <v>12</v>
      </c>
      <c r="B231" s="4"/>
      <c r="C231" s="4"/>
      <c r="D231" s="4"/>
      <c r="E231" s="4"/>
      <c r="H231" s="18" t="n">
        <v>12</v>
      </c>
      <c r="I231" s="4"/>
      <c r="J231" s="4"/>
      <c r="K231" s="4"/>
      <c r="L231" s="4"/>
    </row>
    <row r="232" customFormat="false" ht="15" hidden="false" customHeight="false" outlineLevel="0" collapsed="false">
      <c r="A232" s="18" t="n">
        <v>13</v>
      </c>
      <c r="B232" s="4"/>
      <c r="C232" s="4"/>
      <c r="D232" s="4"/>
      <c r="E232" s="4"/>
      <c r="H232" s="18" t="n">
        <v>13</v>
      </c>
      <c r="I232" s="4"/>
      <c r="J232" s="4"/>
      <c r="K232" s="4"/>
      <c r="L232" s="4"/>
      <c r="M232" s="7" t="n">
        <v>130</v>
      </c>
      <c r="N232" s="7" t="s">
        <v>187</v>
      </c>
    </row>
    <row r="233" customFormat="false" ht="15" hidden="false" customHeight="false" outlineLevel="0" collapsed="false">
      <c r="A233" s="18" t="n">
        <v>26</v>
      </c>
      <c r="B233" s="4"/>
      <c r="C233" s="4"/>
      <c r="D233" s="4"/>
      <c r="E233" s="4"/>
      <c r="H233" s="18" t="n">
        <v>26</v>
      </c>
      <c r="I233" s="4"/>
      <c r="J233" s="4"/>
      <c r="K233" s="4"/>
      <c r="L233" s="4"/>
      <c r="M233" s="7" t="n">
        <f aca="false">M232/2</f>
        <v>65</v>
      </c>
      <c r="N233" s="7" t="s">
        <v>188</v>
      </c>
    </row>
    <row r="234" customFormat="false" ht="15" hidden="false" customHeight="false" outlineLevel="0" collapsed="false">
      <c r="A234" s="18" t="n">
        <v>27</v>
      </c>
      <c r="B234" s="4"/>
      <c r="C234" s="4"/>
      <c r="D234" s="4"/>
      <c r="E234" s="4"/>
      <c r="H234" s="18" t="n">
        <v>27</v>
      </c>
      <c r="I234" s="4"/>
      <c r="J234" s="4"/>
      <c r="K234" s="4"/>
      <c r="L234" s="4"/>
      <c r="M234" s="7" t="n">
        <v>50</v>
      </c>
      <c r="N234" s="7" t="s">
        <v>189</v>
      </c>
    </row>
    <row r="235" customFormat="false" ht="15" hidden="false" customHeight="false" outlineLevel="0" collapsed="false">
      <c r="A235" s="18" t="n">
        <v>28</v>
      </c>
      <c r="B235" s="4"/>
      <c r="C235" s="4"/>
      <c r="D235" s="4"/>
      <c r="E235" s="4"/>
      <c r="H235" s="18" t="n">
        <v>28</v>
      </c>
      <c r="I235" s="4"/>
      <c r="J235" s="4"/>
      <c r="K235" s="4"/>
      <c r="L235" s="4"/>
    </row>
    <row r="236" customFormat="false" ht="15" hidden="false" customHeight="false" outlineLevel="0" collapsed="false">
      <c r="A236" s="18" t="n">
        <v>29</v>
      </c>
      <c r="B236" s="4"/>
      <c r="C236" s="4"/>
      <c r="D236" s="4"/>
      <c r="E236" s="4"/>
      <c r="H236" s="18" t="n">
        <v>29</v>
      </c>
      <c r="I236" s="4"/>
      <c r="J236" s="4"/>
      <c r="K236" s="4"/>
      <c r="L236" s="4"/>
    </row>
    <row r="237" customFormat="false" ht="15" hidden="false" customHeight="false" outlineLevel="0" collapsed="false">
      <c r="A237" s="2" t="s">
        <v>36</v>
      </c>
      <c r="B237" s="2"/>
      <c r="C237" s="2"/>
      <c r="D237" s="4" t="n">
        <f aca="false">SUMIF(B220:B236,"T",D220:D236)</f>
        <v>3934000</v>
      </c>
      <c r="E237" s="4"/>
      <c r="H237" s="2" t="s">
        <v>36</v>
      </c>
      <c r="I237" s="2"/>
      <c r="J237" s="2"/>
      <c r="K237" s="4" t="n">
        <f aca="false">SUMIF(I220:I236,"T",K220:K236)</f>
        <v>4229000</v>
      </c>
      <c r="L237" s="4"/>
    </row>
    <row r="238" customFormat="false" ht="15" hidden="false" customHeight="false" outlineLevel="0" collapsed="false">
      <c r="A238" s="2" t="s">
        <v>37</v>
      </c>
      <c r="B238" s="2"/>
      <c r="C238" s="2"/>
      <c r="D238" s="4" t="n">
        <f aca="false">SUMIF(B220:B236,"C",D220:D236)</f>
        <v>4105000</v>
      </c>
      <c r="E238" s="4"/>
      <c r="H238" s="2" t="s">
        <v>37</v>
      </c>
      <c r="I238" s="2"/>
      <c r="J238" s="2"/>
      <c r="K238" s="4" t="n">
        <f aca="false">SUMIF(I220:I236,"C",K220:K236)</f>
        <v>4261000</v>
      </c>
      <c r="L238" s="4"/>
    </row>
    <row r="239" customFormat="false" ht="15" hidden="false" customHeight="false" outlineLevel="0" collapsed="false">
      <c r="A239" s="2" t="s">
        <v>38</v>
      </c>
      <c r="B239" s="2"/>
      <c r="C239" s="2"/>
      <c r="D239" s="6" t="n">
        <f aca="false">D237-D238</f>
        <v>-171000</v>
      </c>
      <c r="E239" s="4"/>
      <c r="H239" s="2" t="s">
        <v>38</v>
      </c>
      <c r="I239" s="2"/>
      <c r="J239" s="2"/>
      <c r="K239" s="6" t="n">
        <f aca="false">K237-K238</f>
        <v>-32000</v>
      </c>
      <c r="L239" s="4"/>
    </row>
    <row r="242" customFormat="false" ht="15" hidden="false" customHeight="false" outlineLevel="0" collapsed="false">
      <c r="A242" s="17" t="s">
        <v>190</v>
      </c>
      <c r="B242" s="17"/>
      <c r="C242" s="17"/>
      <c r="D242" s="17"/>
      <c r="E242" s="17"/>
      <c r="H242" s="17" t="s">
        <v>191</v>
      </c>
      <c r="I242" s="17"/>
      <c r="J242" s="17"/>
      <c r="K242" s="17"/>
      <c r="L242" s="17"/>
    </row>
    <row r="243" customFormat="false" ht="15" hidden="false" customHeight="false" outlineLevel="0" collapsed="false">
      <c r="A243" s="2" t="s">
        <v>2</v>
      </c>
      <c r="B243" s="2" t="s">
        <v>3</v>
      </c>
      <c r="C243" s="2" t="s">
        <v>4</v>
      </c>
      <c r="D243" s="2" t="s">
        <v>5</v>
      </c>
      <c r="E243" s="2" t="s">
        <v>6</v>
      </c>
      <c r="H243" s="2" t="s">
        <v>2</v>
      </c>
      <c r="I243" s="2" t="s">
        <v>3</v>
      </c>
      <c r="J243" s="2" t="s">
        <v>4</v>
      </c>
      <c r="K243" s="2" t="s">
        <v>5</v>
      </c>
      <c r="L243" s="2" t="s">
        <v>6</v>
      </c>
      <c r="M243" s="7" t="s">
        <v>192</v>
      </c>
      <c r="N243" s="7" t="n">
        <v>100000</v>
      </c>
      <c r="O243" s="7" t="s">
        <v>193</v>
      </c>
    </row>
    <row r="244" customFormat="false" ht="15" hidden="false" customHeight="false" outlineLevel="0" collapsed="false">
      <c r="A244" s="18" t="n">
        <v>1</v>
      </c>
      <c r="B244" s="4" t="s">
        <v>7</v>
      </c>
      <c r="C244" s="23"/>
      <c r="D244" s="4" t="n">
        <v>-32000</v>
      </c>
      <c r="E244" s="4" t="s">
        <v>40</v>
      </c>
      <c r="H244" s="18" t="n">
        <v>1</v>
      </c>
      <c r="I244" s="4" t="s">
        <v>7</v>
      </c>
      <c r="J244" s="23"/>
      <c r="K244" s="4" t="n">
        <v>-240000</v>
      </c>
      <c r="L244" s="4" t="s">
        <v>40</v>
      </c>
      <c r="M244" s="10" t="s">
        <v>194</v>
      </c>
      <c r="N244" s="10" t="n">
        <v>55000</v>
      </c>
      <c r="O244" s="10" t="n">
        <v>15000</v>
      </c>
    </row>
    <row r="245" customFormat="false" ht="15" hidden="false" customHeight="false" outlineLevel="0" collapsed="false">
      <c r="A245" s="18" t="n">
        <v>2</v>
      </c>
      <c r="B245" s="4" t="s">
        <v>7</v>
      </c>
      <c r="C245" s="23"/>
      <c r="D245" s="4" t="n">
        <v>4000000</v>
      </c>
      <c r="E245" s="4" t="s">
        <v>195</v>
      </c>
      <c r="H245" s="18" t="n">
        <v>2</v>
      </c>
      <c r="I245" s="4" t="s">
        <v>7</v>
      </c>
      <c r="J245" s="23"/>
      <c r="K245" s="4" t="n">
        <f aca="false">850000*5</f>
        <v>4250000</v>
      </c>
      <c r="L245" s="4" t="s">
        <v>81</v>
      </c>
      <c r="M245" s="10" t="s">
        <v>196</v>
      </c>
      <c r="N245" s="10" t="n">
        <v>120000</v>
      </c>
      <c r="O245" s="10"/>
    </row>
    <row r="246" customFormat="false" ht="15" hidden="false" customHeight="false" outlineLevel="0" collapsed="false">
      <c r="A246" s="18" t="n">
        <v>3</v>
      </c>
      <c r="B246" s="4" t="s">
        <v>9</v>
      </c>
      <c r="C246" s="23"/>
      <c r="D246" s="4" t="n">
        <v>3920000</v>
      </c>
      <c r="E246" s="4"/>
      <c r="H246" s="18" t="n">
        <v>3</v>
      </c>
      <c r="I246" s="4" t="s">
        <v>7</v>
      </c>
      <c r="J246" s="23"/>
      <c r="K246" s="4" t="n">
        <f aca="false">50000*5</f>
        <v>250000</v>
      </c>
      <c r="L246" s="4" t="s">
        <v>195</v>
      </c>
      <c r="M246" s="7" t="s">
        <v>197</v>
      </c>
      <c r="N246" s="7" t="n">
        <f aca="false">N243-N244-O244-N245</f>
        <v>-90000</v>
      </c>
    </row>
    <row r="247" customFormat="false" ht="15" hidden="false" customHeight="false" outlineLevel="0" collapsed="false">
      <c r="A247" s="18" t="n">
        <v>4</v>
      </c>
      <c r="B247" s="4" t="s">
        <v>7</v>
      </c>
      <c r="C247" s="23"/>
      <c r="D247" s="4" t="n">
        <v>50000</v>
      </c>
      <c r="E247" s="4" t="s">
        <v>198</v>
      </c>
      <c r="H247" s="18" t="n">
        <v>4</v>
      </c>
      <c r="I247" s="4" t="s">
        <v>7</v>
      </c>
      <c r="J247" s="23"/>
      <c r="K247" s="4" t="n">
        <f aca="false">25000*4</f>
        <v>100000</v>
      </c>
      <c r="L247" s="4" t="s">
        <v>199</v>
      </c>
    </row>
    <row r="248" customFormat="false" ht="15" hidden="false" customHeight="false" outlineLevel="0" collapsed="false">
      <c r="A248" s="18" t="n">
        <v>5</v>
      </c>
      <c r="B248" s="4" t="s">
        <v>9</v>
      </c>
      <c r="C248" s="23" t="n">
        <v>41890</v>
      </c>
      <c r="D248" s="4" t="n">
        <v>10000</v>
      </c>
      <c r="E248" s="4" t="s">
        <v>200</v>
      </c>
      <c r="H248" s="18" t="n">
        <v>5</v>
      </c>
      <c r="I248" s="4" t="s">
        <v>7</v>
      </c>
      <c r="J248" s="23"/>
      <c r="K248" s="4" t="n">
        <v>120000</v>
      </c>
      <c r="L248" s="4" t="s">
        <v>201</v>
      </c>
      <c r="M248" s="12" t="s">
        <v>202</v>
      </c>
    </row>
    <row r="249" customFormat="false" ht="15" hidden="false" customHeight="false" outlineLevel="0" collapsed="false">
      <c r="A249" s="18" t="n">
        <v>6</v>
      </c>
      <c r="B249" s="4" t="s">
        <v>9</v>
      </c>
      <c r="C249" s="23" t="n">
        <v>41890</v>
      </c>
      <c r="D249" s="4" t="n">
        <v>19000</v>
      </c>
      <c r="E249" s="4" t="s">
        <v>203</v>
      </c>
      <c r="H249" s="18" t="n">
        <v>6</v>
      </c>
      <c r="I249" s="4" t="s">
        <v>9</v>
      </c>
      <c r="J249" s="23"/>
      <c r="K249" s="4" t="n">
        <v>4095000</v>
      </c>
      <c r="L249" s="4" t="s">
        <v>204</v>
      </c>
      <c r="M249" s="7" t="n">
        <f aca="false">27500*2</f>
        <v>55000</v>
      </c>
      <c r="N249" s="7" t="s">
        <v>205</v>
      </c>
    </row>
    <row r="250" customFormat="false" ht="15" hidden="false" customHeight="false" outlineLevel="0" collapsed="false">
      <c r="A250" s="19" t="n">
        <v>7</v>
      </c>
      <c r="B250" s="20" t="s">
        <v>7</v>
      </c>
      <c r="C250" s="24"/>
      <c r="D250" s="20" t="n">
        <v>50000</v>
      </c>
      <c r="E250" s="20" t="s">
        <v>206</v>
      </c>
      <c r="H250" s="19" t="n">
        <v>7</v>
      </c>
      <c r="I250" s="4" t="s">
        <v>7</v>
      </c>
      <c r="J250" s="4"/>
      <c r="K250" s="4" t="n">
        <v>70000</v>
      </c>
      <c r="L250" s="4" t="s">
        <v>207</v>
      </c>
      <c r="M250" s="7" t="n">
        <v>190000</v>
      </c>
      <c r="N250" s="7" t="s">
        <v>101</v>
      </c>
    </row>
    <row r="251" customFormat="false" ht="15" hidden="false" customHeight="false" outlineLevel="0" collapsed="false">
      <c r="A251" s="19" t="n">
        <v>8</v>
      </c>
      <c r="B251" s="20" t="s">
        <v>7</v>
      </c>
      <c r="C251" s="24"/>
      <c r="D251" s="20" t="n">
        <v>25000</v>
      </c>
      <c r="E251" s="20" t="s">
        <v>208</v>
      </c>
      <c r="H251" s="19" t="n">
        <v>8</v>
      </c>
      <c r="I251" s="20" t="s">
        <v>9</v>
      </c>
      <c r="J251" s="24"/>
      <c r="K251" s="20" t="n">
        <v>34000</v>
      </c>
      <c r="L251" s="20" t="s">
        <v>29</v>
      </c>
      <c r="M251" s="7" t="n">
        <v>17000</v>
      </c>
      <c r="N251" s="7" t="s">
        <v>209</v>
      </c>
    </row>
    <row r="252" customFormat="false" ht="15" hidden="false" customHeight="false" outlineLevel="0" collapsed="false">
      <c r="A252" s="19" t="n">
        <v>9</v>
      </c>
      <c r="B252" s="20" t="s">
        <v>9</v>
      </c>
      <c r="C252" s="24"/>
      <c r="D252" s="21" t="n">
        <v>34000</v>
      </c>
      <c r="E252" s="20" t="s">
        <v>29</v>
      </c>
      <c r="H252" s="19" t="n">
        <v>9</v>
      </c>
      <c r="I252" s="20" t="s">
        <v>9</v>
      </c>
      <c r="J252" s="24"/>
      <c r="K252" s="21" t="n">
        <v>88000</v>
      </c>
      <c r="L252" s="20" t="s">
        <v>64</v>
      </c>
      <c r="M252" s="10" t="n">
        <f aca="false">SUM(M249:M251)</f>
        <v>262000</v>
      </c>
      <c r="O252" s="7" t="n">
        <f aca="false">M252+M261+M268+M263</f>
        <v>834500</v>
      </c>
    </row>
    <row r="253" customFormat="false" ht="15" hidden="false" customHeight="false" outlineLevel="0" collapsed="false">
      <c r="A253" s="18" t="n">
        <v>10</v>
      </c>
      <c r="B253" s="4" t="s">
        <v>9</v>
      </c>
      <c r="C253" s="23"/>
      <c r="D253" s="4" t="n">
        <v>15000</v>
      </c>
      <c r="E253" s="4" t="s">
        <v>210</v>
      </c>
      <c r="H253" s="18" t="n">
        <v>10</v>
      </c>
      <c r="I253" s="4" t="s">
        <v>9</v>
      </c>
      <c r="J253" s="23"/>
      <c r="K253" s="4" t="n">
        <f aca="false">27500*2</f>
        <v>55000</v>
      </c>
      <c r="L253" s="4" t="s">
        <v>205</v>
      </c>
      <c r="M253" s="7" t="s">
        <v>211</v>
      </c>
    </row>
    <row r="254" customFormat="false" ht="15" hidden="false" customHeight="false" outlineLevel="0" collapsed="false">
      <c r="A254" s="18" t="n">
        <v>11</v>
      </c>
      <c r="B254" s="4" t="s">
        <v>9</v>
      </c>
      <c r="C254" s="23"/>
      <c r="D254" s="4" t="n">
        <v>88000</v>
      </c>
      <c r="E254" s="4" t="s">
        <v>132</v>
      </c>
      <c r="H254" s="18" t="n">
        <v>11</v>
      </c>
      <c r="I254" s="4" t="s">
        <v>9</v>
      </c>
      <c r="J254" s="23"/>
      <c r="K254" s="4" t="n">
        <v>190000</v>
      </c>
      <c r="L254" s="4" t="s">
        <v>101</v>
      </c>
      <c r="M254" s="7" t="n">
        <f aca="false">33000*2</f>
        <v>66000</v>
      </c>
      <c r="N254" s="7" t="s">
        <v>212</v>
      </c>
    </row>
    <row r="255" customFormat="false" ht="15" hidden="false" customHeight="false" outlineLevel="0" collapsed="false">
      <c r="A255" s="18" t="n">
        <v>12</v>
      </c>
      <c r="B255" s="4" t="s">
        <v>9</v>
      </c>
      <c r="C255" s="23"/>
      <c r="D255" s="4" t="n">
        <v>42000</v>
      </c>
      <c r="E255" s="4" t="s">
        <v>27</v>
      </c>
      <c r="H255" s="18" t="n">
        <v>12</v>
      </c>
      <c r="I255" s="4" t="s">
        <v>9</v>
      </c>
      <c r="J255" s="23"/>
      <c r="K255" s="4" t="n">
        <v>17000</v>
      </c>
      <c r="L255" s="4" t="s">
        <v>209</v>
      </c>
      <c r="M255" s="7" t="n">
        <v>60000</v>
      </c>
      <c r="N255" s="7" t="s">
        <v>213</v>
      </c>
    </row>
    <row r="256" customFormat="false" ht="15" hidden="false" customHeight="false" outlineLevel="0" collapsed="false">
      <c r="A256" s="18" t="n">
        <v>13</v>
      </c>
      <c r="B256" s="4" t="s">
        <v>9</v>
      </c>
      <c r="C256" s="23"/>
      <c r="D256" s="4" t="n">
        <v>15900</v>
      </c>
      <c r="E256" s="4" t="s">
        <v>214</v>
      </c>
      <c r="H256" s="18" t="n">
        <v>13</v>
      </c>
      <c r="I256" s="4"/>
      <c r="J256" s="23"/>
      <c r="K256" s="4"/>
      <c r="L256" s="4"/>
      <c r="M256" s="7" t="n">
        <v>87500</v>
      </c>
      <c r="N256" s="7" t="s">
        <v>215</v>
      </c>
    </row>
    <row r="257" customFormat="false" ht="15" hidden="false" customHeight="false" outlineLevel="0" collapsed="false">
      <c r="A257" s="18" t="n">
        <v>26</v>
      </c>
      <c r="B257" s="4" t="s">
        <v>9</v>
      </c>
      <c r="C257" s="23"/>
      <c r="D257" s="4" t="n">
        <v>16600</v>
      </c>
      <c r="E257" s="4" t="s">
        <v>214</v>
      </c>
      <c r="H257" s="18" t="n">
        <v>26</v>
      </c>
      <c r="I257" s="4"/>
      <c r="J257" s="23"/>
      <c r="K257" s="4"/>
      <c r="L257" s="4"/>
      <c r="M257" s="7" t="n">
        <v>59000</v>
      </c>
      <c r="N257" s="7" t="s">
        <v>216</v>
      </c>
    </row>
    <row r="258" customFormat="false" ht="15" hidden="false" customHeight="false" outlineLevel="0" collapsed="false">
      <c r="A258" s="18" t="n">
        <v>27</v>
      </c>
      <c r="B258" s="4" t="s">
        <v>9</v>
      </c>
      <c r="C258" s="23"/>
      <c r="D258" s="4" t="n">
        <v>100000</v>
      </c>
      <c r="E258" s="4" t="s">
        <v>217</v>
      </c>
      <c r="H258" s="18" t="n">
        <v>27</v>
      </c>
      <c r="I258" s="4"/>
      <c r="J258" s="23"/>
      <c r="K258" s="4"/>
      <c r="L258" s="4"/>
      <c r="M258" s="7" t="n">
        <v>122000</v>
      </c>
      <c r="N258" s="7" t="s">
        <v>218</v>
      </c>
    </row>
    <row r="259" customFormat="false" ht="15" hidden="false" customHeight="false" outlineLevel="0" collapsed="false">
      <c r="A259" s="18" t="n">
        <v>28</v>
      </c>
      <c r="B259" s="4" t="s">
        <v>9</v>
      </c>
      <c r="C259" s="23"/>
      <c r="D259" s="4" t="n">
        <v>18000</v>
      </c>
      <c r="E259" s="4" t="s">
        <v>209</v>
      </c>
      <c r="H259" s="18" t="n">
        <v>28</v>
      </c>
      <c r="I259" s="4"/>
      <c r="J259" s="23"/>
      <c r="K259" s="4"/>
      <c r="L259" s="4"/>
      <c r="M259" s="7" t="n">
        <v>4500</v>
      </c>
      <c r="N259" s="7" t="s">
        <v>181</v>
      </c>
    </row>
    <row r="260" customFormat="false" ht="15" hidden="false" customHeight="false" outlineLevel="0" collapsed="false">
      <c r="A260" s="18" t="n">
        <v>29</v>
      </c>
      <c r="B260" s="4" t="s">
        <v>9</v>
      </c>
      <c r="C260" s="23"/>
      <c r="D260" s="4" t="n">
        <v>55000</v>
      </c>
      <c r="E260" s="4" t="s">
        <v>124</v>
      </c>
      <c r="H260" s="18" t="n">
        <v>29</v>
      </c>
      <c r="I260" s="4"/>
      <c r="J260" s="23"/>
      <c r="K260" s="4"/>
      <c r="L260" s="4"/>
      <c r="M260" s="7" t="n">
        <v>26500</v>
      </c>
      <c r="N260" s="7" t="s">
        <v>219</v>
      </c>
    </row>
    <row r="261" customFormat="false" ht="15" hidden="false" customHeight="false" outlineLevel="0" collapsed="false">
      <c r="A261" s="2" t="s">
        <v>36</v>
      </c>
      <c r="B261" s="2"/>
      <c r="C261" s="2"/>
      <c r="D261" s="4" t="n">
        <f aca="false">SUMIF(B244:B260,"T",D244:D260)</f>
        <v>4093000</v>
      </c>
      <c r="E261" s="4"/>
      <c r="H261" s="2" t="s">
        <v>36</v>
      </c>
      <c r="I261" s="2"/>
      <c r="J261" s="2"/>
      <c r="K261" s="4" t="n">
        <f aca="false">SUMIF(I244:I260,"T",K244:K260)</f>
        <v>4550000</v>
      </c>
      <c r="L261" s="4"/>
      <c r="M261" s="10" t="n">
        <f aca="false">SUM(M254:M260)</f>
        <v>425500</v>
      </c>
    </row>
    <row r="262" customFormat="false" ht="15" hidden="false" customHeight="false" outlineLevel="0" collapsed="false">
      <c r="A262" s="2" t="s">
        <v>37</v>
      </c>
      <c r="B262" s="2"/>
      <c r="C262" s="2"/>
      <c r="D262" s="4" t="n">
        <f aca="false">SUMIF(B244:B260,"C",D244:D260)</f>
        <v>4333500</v>
      </c>
      <c r="E262" s="4"/>
      <c r="H262" s="2" t="s">
        <v>37</v>
      </c>
      <c r="I262" s="2"/>
      <c r="J262" s="2"/>
      <c r="K262" s="4" t="n">
        <f aca="false">SUMIF(I244:I260,"C",K244:K260)</f>
        <v>4479000</v>
      </c>
      <c r="L262" s="4"/>
      <c r="M262" s="7" t="s">
        <v>185</v>
      </c>
    </row>
    <row r="263" customFormat="false" ht="15" hidden="false" customHeight="false" outlineLevel="0" collapsed="false">
      <c r="A263" s="2" t="s">
        <v>38</v>
      </c>
      <c r="B263" s="2"/>
      <c r="C263" s="2"/>
      <c r="D263" s="6" t="n">
        <f aca="false">D261-D262</f>
        <v>-240500</v>
      </c>
      <c r="E263" s="4"/>
      <c r="H263" s="2" t="s">
        <v>38</v>
      </c>
      <c r="I263" s="2"/>
      <c r="J263" s="2"/>
      <c r="K263" s="6" t="n">
        <f aca="false">K261-K262</f>
        <v>71000</v>
      </c>
      <c r="L263" s="4"/>
      <c r="M263" s="10" t="n">
        <v>14000</v>
      </c>
      <c r="N263" s="7" t="s">
        <v>220</v>
      </c>
    </row>
    <row r="264" customFormat="false" ht="15" hidden="false" customHeight="false" outlineLevel="0" collapsed="false">
      <c r="M264" s="7" t="s">
        <v>19</v>
      </c>
    </row>
    <row r="265" customFormat="false" ht="15" hidden="false" customHeight="false" outlineLevel="0" collapsed="false">
      <c r="M265" s="7" t="n">
        <v>40000</v>
      </c>
      <c r="N265" s="7" t="s">
        <v>213</v>
      </c>
    </row>
    <row r="266" customFormat="false" ht="15" hidden="false" customHeight="false" outlineLevel="0" collapsed="false">
      <c r="A266" s="17" t="s">
        <v>221</v>
      </c>
      <c r="B266" s="17"/>
      <c r="C266" s="17"/>
      <c r="D266" s="17"/>
      <c r="E266" s="17"/>
      <c r="H266" s="17" t="s">
        <v>222</v>
      </c>
      <c r="I266" s="17"/>
      <c r="J266" s="17"/>
      <c r="K266" s="17"/>
      <c r="L266" s="17"/>
      <c r="M266" s="7" t="n">
        <v>87500</v>
      </c>
      <c r="N266" s="7" t="s">
        <v>215</v>
      </c>
    </row>
    <row r="267" customFormat="false" ht="15" hidden="false" customHeight="false" outlineLevel="0" collapsed="false">
      <c r="A267" s="2" t="s">
        <v>2</v>
      </c>
      <c r="B267" s="2" t="s">
        <v>3</v>
      </c>
      <c r="C267" s="2" t="s">
        <v>4</v>
      </c>
      <c r="D267" s="2" t="s">
        <v>5</v>
      </c>
      <c r="E267" s="2" t="s">
        <v>6</v>
      </c>
      <c r="H267" s="2" t="s">
        <v>2</v>
      </c>
      <c r="I267" s="2" t="s">
        <v>3</v>
      </c>
      <c r="J267" s="2" t="s">
        <v>4</v>
      </c>
      <c r="K267" s="2" t="s">
        <v>5</v>
      </c>
      <c r="L267" s="2" t="s">
        <v>6</v>
      </c>
      <c r="M267" s="7" t="n">
        <v>5500</v>
      </c>
      <c r="N267" s="7" t="s">
        <v>223</v>
      </c>
    </row>
    <row r="268" customFormat="false" ht="15" hidden="false" customHeight="false" outlineLevel="0" collapsed="false">
      <c r="A268" s="18" t="n">
        <v>1</v>
      </c>
      <c r="B268" s="4" t="s">
        <v>7</v>
      </c>
      <c r="C268" s="23"/>
      <c r="D268" s="4" t="n">
        <v>71000</v>
      </c>
      <c r="E268" s="4" t="s">
        <v>40</v>
      </c>
      <c r="H268" s="18" t="n">
        <v>1</v>
      </c>
      <c r="I268" s="4" t="s">
        <v>7</v>
      </c>
      <c r="J268" s="23"/>
      <c r="K268" s="4" t="n">
        <v>225000</v>
      </c>
      <c r="L268" s="4" t="s">
        <v>40</v>
      </c>
      <c r="M268" s="10" t="n">
        <f aca="false">SUM(M265:M267)</f>
        <v>133000</v>
      </c>
    </row>
    <row r="269" customFormat="false" ht="15" hidden="false" customHeight="false" outlineLevel="0" collapsed="false">
      <c r="A269" s="18" t="n">
        <v>2</v>
      </c>
      <c r="B269" s="4" t="s">
        <v>7</v>
      </c>
      <c r="C269" s="23"/>
      <c r="D269" s="4" t="n">
        <f aca="false">850000*5</f>
        <v>4250000</v>
      </c>
      <c r="E269" s="4" t="s">
        <v>81</v>
      </c>
      <c r="H269" s="18" t="n">
        <v>2</v>
      </c>
      <c r="I269" s="4" t="s">
        <v>7</v>
      </c>
      <c r="J269" s="23"/>
      <c r="K269" s="4" t="n">
        <f aca="false">800000*5</f>
        <v>4000000</v>
      </c>
      <c r="L269" s="4" t="s">
        <v>81</v>
      </c>
    </row>
    <row r="270" customFormat="false" ht="15" hidden="false" customHeight="false" outlineLevel="0" collapsed="false">
      <c r="A270" s="18" t="n">
        <v>4</v>
      </c>
      <c r="B270" s="4" t="s">
        <v>7</v>
      </c>
      <c r="C270" s="23"/>
      <c r="D270" s="4" t="n">
        <f aca="false">25000*4</f>
        <v>100000</v>
      </c>
      <c r="E270" s="4" t="s">
        <v>199</v>
      </c>
      <c r="H270" s="18" t="n">
        <v>4</v>
      </c>
      <c r="I270" s="4" t="s">
        <v>7</v>
      </c>
      <c r="J270" s="23"/>
      <c r="K270" s="4" t="n">
        <f aca="false">25000*4</f>
        <v>100000</v>
      </c>
      <c r="L270" s="4" t="s">
        <v>199</v>
      </c>
      <c r="M270" s="7" t="s">
        <v>224</v>
      </c>
    </row>
    <row r="271" customFormat="false" ht="15" hidden="false" customHeight="false" outlineLevel="0" collapsed="false">
      <c r="A271" s="18" t="n">
        <v>5</v>
      </c>
      <c r="B271" s="4" t="s">
        <v>7</v>
      </c>
      <c r="C271" s="23"/>
      <c r="D271" s="4" t="n">
        <v>120000</v>
      </c>
      <c r="E271" s="4" t="s">
        <v>201</v>
      </c>
      <c r="H271" s="18" t="n">
        <v>5</v>
      </c>
      <c r="I271" s="4" t="s">
        <v>7</v>
      </c>
      <c r="J271" s="23"/>
      <c r="K271" s="4" t="n">
        <v>120000</v>
      </c>
      <c r="L271" s="4" t="s">
        <v>201</v>
      </c>
      <c r="M271" s="7" t="n">
        <v>800000</v>
      </c>
      <c r="N271" s="7" t="s">
        <v>225</v>
      </c>
    </row>
    <row r="272" customFormat="false" ht="15" hidden="false" customHeight="false" outlineLevel="0" collapsed="false">
      <c r="A272" s="18" t="n">
        <v>6</v>
      </c>
      <c r="B272" s="4" t="s">
        <v>9</v>
      </c>
      <c r="C272" s="23"/>
      <c r="D272" s="4"/>
      <c r="E272" s="4"/>
      <c r="H272" s="18" t="n">
        <v>6</v>
      </c>
      <c r="I272" s="4" t="s">
        <v>7</v>
      </c>
      <c r="J272" s="23"/>
      <c r="K272" s="4" t="n">
        <v>70000</v>
      </c>
      <c r="L272" s="4" t="s">
        <v>226</v>
      </c>
      <c r="M272" s="7" t="n">
        <v>120000</v>
      </c>
      <c r="N272" s="7" t="s">
        <v>227</v>
      </c>
    </row>
    <row r="273" customFormat="false" ht="15" hidden="false" customHeight="false" outlineLevel="0" collapsed="false">
      <c r="A273" s="19" t="n">
        <v>7</v>
      </c>
      <c r="B273" s="4" t="s">
        <v>7</v>
      </c>
      <c r="C273" s="4"/>
      <c r="D273" s="4" t="n">
        <v>70000</v>
      </c>
      <c r="E273" s="4" t="s">
        <v>207</v>
      </c>
      <c r="H273" s="19" t="n">
        <v>7</v>
      </c>
      <c r="I273" s="4" t="s">
        <v>9</v>
      </c>
      <c r="J273" s="4"/>
      <c r="K273" s="4" t="n">
        <v>4076000</v>
      </c>
      <c r="L273" s="4" t="s">
        <v>81</v>
      </c>
      <c r="M273" s="7" t="n">
        <v>70000</v>
      </c>
      <c r="N273" s="7" t="s">
        <v>226</v>
      </c>
    </row>
    <row r="274" customFormat="false" ht="15" hidden="false" customHeight="false" outlineLevel="0" collapsed="false">
      <c r="A274" s="19" t="n">
        <v>8</v>
      </c>
      <c r="B274" s="20" t="s">
        <v>9</v>
      </c>
      <c r="C274" s="24"/>
      <c r="D274" s="20" t="n">
        <v>4089000</v>
      </c>
      <c r="E274" s="20" t="s">
        <v>81</v>
      </c>
      <c r="H274" s="19" t="n">
        <v>8</v>
      </c>
      <c r="I274" s="20" t="s">
        <v>9</v>
      </c>
      <c r="J274" s="24"/>
      <c r="K274" s="20" t="n">
        <v>88000</v>
      </c>
      <c r="L274" s="20" t="s">
        <v>64</v>
      </c>
      <c r="M274" s="7" t="n">
        <f aca="false">SUM(M271:M273)</f>
        <v>990000</v>
      </c>
      <c r="N274" s="7" t="n">
        <f aca="false">4000000-M274</f>
        <v>3010000</v>
      </c>
    </row>
    <row r="275" customFormat="false" ht="15" hidden="false" customHeight="false" outlineLevel="0" collapsed="false">
      <c r="A275" s="19" t="n">
        <v>9</v>
      </c>
      <c r="B275" s="20" t="s">
        <v>9</v>
      </c>
      <c r="C275" s="24"/>
      <c r="D275" s="21" t="n">
        <v>34000</v>
      </c>
      <c r="E275" s="20" t="s">
        <v>58</v>
      </c>
      <c r="H275" s="19" t="n">
        <v>9</v>
      </c>
      <c r="I275" s="20" t="s">
        <v>9</v>
      </c>
      <c r="J275" s="24"/>
      <c r="K275" s="21" t="n">
        <v>34000</v>
      </c>
      <c r="L275" s="20" t="s">
        <v>29</v>
      </c>
    </row>
    <row r="276" customFormat="false" ht="15" hidden="false" customHeight="false" outlineLevel="0" collapsed="false">
      <c r="A276" s="18" t="n">
        <v>10</v>
      </c>
      <c r="B276" s="4" t="s">
        <v>9</v>
      </c>
      <c r="C276" s="23"/>
      <c r="D276" s="4" t="n">
        <v>10000</v>
      </c>
      <c r="E276" s="4" t="s">
        <v>228</v>
      </c>
      <c r="H276" s="18" t="n">
        <v>10</v>
      </c>
      <c r="I276" s="4" t="s">
        <v>9</v>
      </c>
      <c r="J276" s="23"/>
      <c r="K276" s="4" t="n">
        <v>30000</v>
      </c>
      <c r="L276" s="4" t="s">
        <v>229</v>
      </c>
      <c r="M276" s="7" t="n">
        <f aca="false">825000*4 +M274</f>
        <v>4290000</v>
      </c>
    </row>
    <row r="277" customFormat="false" ht="15" hidden="false" customHeight="false" outlineLevel="0" collapsed="false">
      <c r="A277" s="18" t="n">
        <v>11</v>
      </c>
      <c r="B277" s="4" t="s">
        <v>9</v>
      </c>
      <c r="C277" s="23"/>
      <c r="D277" s="4" t="n">
        <v>10000</v>
      </c>
      <c r="E277" s="4" t="s">
        <v>230</v>
      </c>
      <c r="H277" s="18" t="n">
        <v>11</v>
      </c>
      <c r="I277" s="4" t="s">
        <v>9</v>
      </c>
      <c r="J277" s="23"/>
      <c r="K277" s="4" t="n">
        <v>54500</v>
      </c>
      <c r="L277" s="4" t="s">
        <v>27</v>
      </c>
    </row>
    <row r="278" customFormat="false" ht="15" hidden="false" customHeight="false" outlineLevel="0" collapsed="false">
      <c r="A278" s="18" t="n">
        <v>12</v>
      </c>
      <c r="B278" s="4" t="s">
        <v>9</v>
      </c>
      <c r="C278" s="23"/>
      <c r="D278" s="4" t="n">
        <v>100000</v>
      </c>
      <c r="E278" s="4" t="s">
        <v>231</v>
      </c>
      <c r="H278" s="18" t="n">
        <v>12</v>
      </c>
      <c r="I278" s="4"/>
      <c r="J278" s="23"/>
      <c r="K278" s="4"/>
      <c r="L278" s="4"/>
    </row>
    <row r="279" customFormat="false" ht="15" hidden="false" customHeight="false" outlineLevel="0" collapsed="false">
      <c r="A279" s="18" t="n">
        <v>13</v>
      </c>
      <c r="B279" s="4" t="s">
        <v>9</v>
      </c>
      <c r="C279" s="23"/>
      <c r="D279" s="4" t="n">
        <v>25000</v>
      </c>
      <c r="E279" s="4" t="s">
        <v>232</v>
      </c>
      <c r="H279" s="18" t="n">
        <v>13</v>
      </c>
      <c r="I279" s="4"/>
      <c r="J279" s="23"/>
      <c r="K279" s="4"/>
      <c r="L279" s="4"/>
    </row>
    <row r="280" customFormat="false" ht="15" hidden="false" customHeight="false" outlineLevel="0" collapsed="false">
      <c r="A280" s="18" t="n">
        <v>26</v>
      </c>
      <c r="B280" s="4" t="s">
        <v>9</v>
      </c>
      <c r="C280" s="23"/>
      <c r="D280" s="4" t="n">
        <v>34000</v>
      </c>
      <c r="E280" s="4" t="s">
        <v>58</v>
      </c>
      <c r="H280" s="18" t="n">
        <v>26</v>
      </c>
      <c r="I280" s="4"/>
      <c r="J280" s="23"/>
      <c r="K280" s="4"/>
      <c r="L280" s="4"/>
    </row>
    <row r="281" customFormat="false" ht="15" hidden="false" customHeight="false" outlineLevel="0" collapsed="false">
      <c r="A281" s="18" t="n">
        <v>27</v>
      </c>
      <c r="B281" s="4" t="s">
        <v>9</v>
      </c>
      <c r="C281" s="23"/>
      <c r="D281" s="4" t="n">
        <v>50000</v>
      </c>
      <c r="E281" s="4" t="s">
        <v>233</v>
      </c>
      <c r="H281" s="18" t="n">
        <v>27</v>
      </c>
      <c r="I281" s="4"/>
      <c r="J281" s="23"/>
      <c r="K281" s="4"/>
      <c r="L281" s="4"/>
    </row>
    <row r="282" customFormat="false" ht="15" hidden="false" customHeight="false" outlineLevel="0" collapsed="false">
      <c r="A282" s="18" t="n">
        <v>28</v>
      </c>
      <c r="B282" s="4" t="s">
        <v>9</v>
      </c>
      <c r="C282" s="23"/>
      <c r="D282" s="4" t="n">
        <v>34000</v>
      </c>
      <c r="E282" s="4" t="s">
        <v>58</v>
      </c>
      <c r="H282" s="18" t="n">
        <v>28</v>
      </c>
      <c r="I282" s="4"/>
      <c r="J282" s="23"/>
      <c r="K282" s="4"/>
      <c r="L282" s="4"/>
    </row>
    <row r="283" customFormat="false" ht="15" hidden="false" customHeight="false" outlineLevel="0" collapsed="false">
      <c r="A283" s="18" t="n">
        <v>29</v>
      </c>
      <c r="B283" s="4"/>
      <c r="C283" s="23"/>
      <c r="D283" s="4"/>
      <c r="E283" s="4"/>
      <c r="H283" s="18" t="n">
        <v>29</v>
      </c>
      <c r="I283" s="4"/>
      <c r="J283" s="23"/>
      <c r="K283" s="4"/>
      <c r="L283" s="4"/>
    </row>
    <row r="284" customFormat="false" ht="15" hidden="false" customHeight="false" outlineLevel="0" collapsed="false">
      <c r="A284" s="2" t="s">
        <v>36</v>
      </c>
      <c r="B284" s="2"/>
      <c r="C284" s="2"/>
      <c r="D284" s="4" t="n">
        <f aca="false">SUMIF(B268:B283,"T",D268:D283)</f>
        <v>4611000</v>
      </c>
      <c r="E284" s="4"/>
      <c r="H284" s="2" t="s">
        <v>36</v>
      </c>
      <c r="I284" s="2"/>
      <c r="J284" s="2"/>
      <c r="K284" s="4" t="n">
        <f aca="false">SUMIF(I268:I283,"T",K268:K283)</f>
        <v>4515000</v>
      </c>
      <c r="L284" s="4"/>
    </row>
    <row r="285" customFormat="false" ht="15" hidden="false" customHeight="false" outlineLevel="0" collapsed="false">
      <c r="A285" s="2" t="s">
        <v>37</v>
      </c>
      <c r="B285" s="2"/>
      <c r="C285" s="2"/>
      <c r="D285" s="4" t="n">
        <f aca="false">SUMIF(B268:B283,"C",D268:D283)</f>
        <v>4386000</v>
      </c>
      <c r="E285" s="4"/>
      <c r="H285" s="2" t="s">
        <v>37</v>
      </c>
      <c r="I285" s="2"/>
      <c r="J285" s="2"/>
      <c r="K285" s="4" t="n">
        <f aca="false">SUMIF(I268:I283,"C",K268:K283)</f>
        <v>4282500</v>
      </c>
      <c r="L285" s="4"/>
    </row>
    <row r="286" customFormat="false" ht="15" hidden="false" customHeight="false" outlineLevel="0" collapsed="false">
      <c r="A286" s="2" t="s">
        <v>38</v>
      </c>
      <c r="B286" s="2"/>
      <c r="C286" s="2"/>
      <c r="D286" s="6" t="n">
        <f aca="false">D284-D285</f>
        <v>225000</v>
      </c>
      <c r="E286" s="4"/>
      <c r="H286" s="2" t="s">
        <v>38</v>
      </c>
      <c r="I286" s="2"/>
      <c r="J286" s="2"/>
      <c r="K286" s="6" t="n">
        <f aca="false">K284-K285</f>
        <v>232500</v>
      </c>
      <c r="L286" s="4"/>
    </row>
    <row r="288" customFormat="false" ht="15" hidden="false" customHeight="false" outlineLevel="0" collapsed="false">
      <c r="A288" s="17" t="s">
        <v>234</v>
      </c>
      <c r="B288" s="17"/>
      <c r="C288" s="17"/>
      <c r="D288" s="17"/>
      <c r="E288" s="17"/>
      <c r="H288" s="17" t="s">
        <v>235</v>
      </c>
      <c r="I288" s="17"/>
      <c r="J288" s="17"/>
      <c r="K288" s="17"/>
      <c r="L288" s="17"/>
    </row>
    <row r="289" customFormat="false" ht="15" hidden="false" customHeight="false" outlineLevel="0" collapsed="false">
      <c r="A289" s="2" t="s">
        <v>2</v>
      </c>
      <c r="B289" s="2" t="s">
        <v>3</v>
      </c>
      <c r="C289" s="2" t="s">
        <v>4</v>
      </c>
      <c r="D289" s="2" t="s">
        <v>5</v>
      </c>
      <c r="E289" s="2" t="s">
        <v>6</v>
      </c>
      <c r="H289" s="2" t="s">
        <v>2</v>
      </c>
      <c r="I289" s="2" t="s">
        <v>3</v>
      </c>
      <c r="J289" s="2" t="s">
        <v>4</v>
      </c>
      <c r="K289" s="2" t="s">
        <v>5</v>
      </c>
      <c r="L289" s="2" t="s">
        <v>6</v>
      </c>
      <c r="M289" s="7" t="s">
        <v>236</v>
      </c>
      <c r="N289" s="7" t="n">
        <v>13000</v>
      </c>
    </row>
    <row r="290" customFormat="false" ht="15" hidden="false" customHeight="false" outlineLevel="0" collapsed="false">
      <c r="A290" s="18" t="n">
        <v>1</v>
      </c>
      <c r="B290" s="4" t="s">
        <v>7</v>
      </c>
      <c r="C290" s="23"/>
      <c r="D290" s="4" t="n">
        <v>232000</v>
      </c>
      <c r="E290" s="4" t="s">
        <v>237</v>
      </c>
      <c r="H290" s="18" t="n">
        <v>1</v>
      </c>
      <c r="I290" s="4" t="s">
        <v>7</v>
      </c>
      <c r="J290" s="23"/>
      <c r="K290" s="4" t="n">
        <v>321500</v>
      </c>
      <c r="L290" s="4" t="s">
        <v>40</v>
      </c>
    </row>
    <row r="291" customFormat="false" ht="15" hidden="false" customHeight="false" outlineLevel="0" collapsed="false">
      <c r="A291" s="18" t="n">
        <v>2</v>
      </c>
      <c r="B291" s="4" t="s">
        <v>7</v>
      </c>
      <c r="C291" s="23"/>
      <c r="D291" s="4" t="n">
        <v>4000000</v>
      </c>
      <c r="E291" s="4" t="s">
        <v>81</v>
      </c>
      <c r="H291" s="18" t="n">
        <v>2</v>
      </c>
      <c r="I291" s="4" t="s">
        <v>7</v>
      </c>
      <c r="J291" s="23"/>
      <c r="K291" s="4" t="n">
        <v>825000</v>
      </c>
      <c r="L291" s="4" t="s">
        <v>238</v>
      </c>
    </row>
    <row r="292" customFormat="false" ht="15" hidden="false" customHeight="false" outlineLevel="0" collapsed="false">
      <c r="A292" s="18" t="n">
        <v>4</v>
      </c>
      <c r="B292" s="4" t="s">
        <v>7</v>
      </c>
      <c r="C292" s="23"/>
      <c r="D292" s="4" t="n">
        <f aca="false">25000*4</f>
        <v>100000</v>
      </c>
      <c r="E292" s="4" t="s">
        <v>199</v>
      </c>
      <c r="H292" s="18" t="n">
        <v>4</v>
      </c>
      <c r="I292" s="4" t="s">
        <v>7</v>
      </c>
      <c r="J292" s="23"/>
      <c r="K292" s="4" t="n">
        <v>825000</v>
      </c>
      <c r="L292" s="4" t="s">
        <v>239</v>
      </c>
    </row>
    <row r="293" customFormat="false" ht="15" hidden="false" customHeight="false" outlineLevel="0" collapsed="false">
      <c r="A293" s="18" t="n">
        <v>5</v>
      </c>
      <c r="B293" s="4" t="s">
        <v>7</v>
      </c>
      <c r="C293" s="23"/>
      <c r="D293" s="4" t="n">
        <v>120000</v>
      </c>
      <c r="E293" s="4" t="s">
        <v>240</v>
      </c>
      <c r="H293" s="18" t="n">
        <v>5</v>
      </c>
      <c r="I293" s="4" t="s">
        <v>7</v>
      </c>
      <c r="J293" s="23"/>
      <c r="K293" s="4" t="n">
        <v>990000</v>
      </c>
      <c r="L293" s="4" t="s">
        <v>241</v>
      </c>
    </row>
    <row r="294" customFormat="false" ht="15" hidden="false" customHeight="false" outlineLevel="0" collapsed="false">
      <c r="A294" s="18" t="n">
        <v>6</v>
      </c>
      <c r="B294" s="4" t="s">
        <v>7</v>
      </c>
      <c r="C294" s="23"/>
      <c r="D294" s="4" t="n">
        <v>70000</v>
      </c>
      <c r="E294" s="4" t="s">
        <v>242</v>
      </c>
      <c r="H294" s="18" t="n">
        <v>6</v>
      </c>
      <c r="I294" s="4" t="s">
        <v>7</v>
      </c>
      <c r="J294" s="23"/>
      <c r="K294" s="4" t="n">
        <v>825000</v>
      </c>
      <c r="L294" s="4" t="s">
        <v>19</v>
      </c>
    </row>
    <row r="295" customFormat="false" ht="15" hidden="false" customHeight="false" outlineLevel="0" collapsed="false">
      <c r="A295" s="19" t="n">
        <v>7</v>
      </c>
      <c r="B295" s="4" t="s">
        <v>9</v>
      </c>
      <c r="C295" s="4"/>
      <c r="D295" s="4" t="n">
        <v>4065000</v>
      </c>
      <c r="E295" s="4" t="s">
        <v>81</v>
      </c>
      <c r="H295" s="19" t="n">
        <v>7</v>
      </c>
      <c r="I295" s="4" t="s">
        <v>7</v>
      </c>
      <c r="J295" s="4"/>
      <c r="K295" s="4" t="n">
        <v>825000</v>
      </c>
      <c r="L295" s="4" t="s">
        <v>211</v>
      </c>
    </row>
    <row r="296" customFormat="false" ht="15" hidden="false" customHeight="false" outlineLevel="0" collapsed="false">
      <c r="A296" s="19" t="n">
        <v>8</v>
      </c>
      <c r="B296" s="20" t="s">
        <v>9</v>
      </c>
      <c r="C296" s="24"/>
      <c r="D296" s="20" t="n">
        <v>92000</v>
      </c>
      <c r="E296" s="20" t="s">
        <v>64</v>
      </c>
      <c r="H296" s="19" t="n">
        <v>8</v>
      </c>
      <c r="I296" s="20" t="s">
        <v>9</v>
      </c>
      <c r="J296" s="24"/>
      <c r="K296" s="20" t="n">
        <v>4000000</v>
      </c>
      <c r="L296" s="20" t="s">
        <v>80</v>
      </c>
    </row>
    <row r="297" customFormat="false" ht="15" hidden="false" customHeight="false" outlineLevel="0" collapsed="false">
      <c r="A297" s="19" t="n">
        <v>9</v>
      </c>
      <c r="B297" s="20" t="s">
        <v>9</v>
      </c>
      <c r="C297" s="24"/>
      <c r="D297" s="21" t="n">
        <v>43500</v>
      </c>
      <c r="E297" s="20" t="s">
        <v>243</v>
      </c>
      <c r="H297" s="19" t="n">
        <v>9</v>
      </c>
      <c r="I297" s="20" t="s">
        <v>9</v>
      </c>
      <c r="J297" s="24"/>
      <c r="K297" s="21" t="n">
        <v>34000</v>
      </c>
      <c r="L297" s="20" t="s">
        <v>58</v>
      </c>
    </row>
    <row r="298" customFormat="false" ht="15" hidden="false" customHeight="false" outlineLevel="0" collapsed="false">
      <c r="A298" s="18" t="n">
        <v>10</v>
      </c>
      <c r="B298" s="4"/>
      <c r="C298" s="23"/>
      <c r="D298" s="4" t="n">
        <v>17000</v>
      </c>
      <c r="E298" s="4" t="s">
        <v>58</v>
      </c>
      <c r="H298" s="18" t="n">
        <v>10</v>
      </c>
      <c r="I298" s="4"/>
      <c r="J298" s="23"/>
      <c r="K298" s="4"/>
      <c r="L298" s="4"/>
    </row>
    <row r="299" customFormat="false" ht="15" hidden="false" customHeight="false" outlineLevel="0" collapsed="false">
      <c r="A299" s="18" t="n">
        <v>11</v>
      </c>
      <c r="B299" s="4"/>
      <c r="C299" s="23"/>
      <c r="D299" s="4"/>
      <c r="E299" s="4"/>
      <c r="H299" s="18" t="n">
        <v>11</v>
      </c>
      <c r="I299" s="4"/>
      <c r="J299" s="23"/>
      <c r="K299" s="4"/>
      <c r="L299" s="4"/>
    </row>
    <row r="300" customFormat="false" ht="15" hidden="false" customHeight="false" outlineLevel="0" collapsed="false">
      <c r="A300" s="18" t="n">
        <v>12</v>
      </c>
      <c r="B300" s="4"/>
      <c r="C300" s="23"/>
      <c r="D300" s="4"/>
      <c r="E300" s="4"/>
      <c r="H300" s="18" t="n">
        <v>12</v>
      </c>
      <c r="I300" s="4"/>
      <c r="J300" s="23"/>
      <c r="K300" s="4"/>
      <c r="L300" s="4"/>
    </row>
    <row r="301" customFormat="false" ht="15" hidden="false" customHeight="false" outlineLevel="0" collapsed="false">
      <c r="A301" s="18" t="n">
        <v>13</v>
      </c>
      <c r="B301" s="4"/>
      <c r="C301" s="23"/>
      <c r="D301" s="4"/>
      <c r="E301" s="4"/>
      <c r="H301" s="18" t="n">
        <v>13</v>
      </c>
      <c r="I301" s="4"/>
      <c r="J301" s="23"/>
      <c r="K301" s="4"/>
      <c r="L301" s="4"/>
    </row>
    <row r="302" customFormat="false" ht="15" hidden="false" customHeight="false" outlineLevel="0" collapsed="false">
      <c r="A302" s="18" t="n">
        <v>26</v>
      </c>
      <c r="B302" s="4"/>
      <c r="C302" s="23"/>
      <c r="D302" s="4"/>
      <c r="E302" s="4"/>
      <c r="H302" s="18" t="n">
        <v>26</v>
      </c>
      <c r="I302" s="4"/>
      <c r="J302" s="23"/>
      <c r="K302" s="4"/>
      <c r="L302" s="4"/>
    </row>
    <row r="303" customFormat="false" ht="15" hidden="false" customHeight="false" outlineLevel="0" collapsed="false">
      <c r="A303" s="18" t="n">
        <v>27</v>
      </c>
      <c r="B303" s="4"/>
      <c r="C303" s="23"/>
      <c r="D303" s="4"/>
      <c r="E303" s="4"/>
      <c r="H303" s="18" t="n">
        <v>27</v>
      </c>
      <c r="I303" s="4"/>
      <c r="J303" s="23"/>
      <c r="K303" s="4"/>
      <c r="L303" s="4"/>
    </row>
    <row r="304" customFormat="false" ht="15" hidden="false" customHeight="false" outlineLevel="0" collapsed="false">
      <c r="A304" s="18" t="n">
        <v>28</v>
      </c>
      <c r="B304" s="4"/>
      <c r="C304" s="23"/>
      <c r="D304" s="4"/>
      <c r="E304" s="4"/>
      <c r="H304" s="18" t="n">
        <v>28</v>
      </c>
      <c r="I304" s="4"/>
      <c r="J304" s="23"/>
      <c r="K304" s="4"/>
      <c r="L304" s="4"/>
    </row>
    <row r="305" customFormat="false" ht="15" hidden="false" customHeight="false" outlineLevel="0" collapsed="false">
      <c r="A305" s="18" t="n">
        <v>29</v>
      </c>
      <c r="B305" s="4"/>
      <c r="C305" s="23"/>
      <c r="D305" s="4"/>
      <c r="E305" s="4"/>
      <c r="H305" s="18" t="n">
        <v>29</v>
      </c>
      <c r="I305" s="4"/>
      <c r="J305" s="23"/>
      <c r="K305" s="4"/>
      <c r="L305" s="4"/>
    </row>
    <row r="306" customFormat="false" ht="15" hidden="false" customHeight="false" outlineLevel="0" collapsed="false">
      <c r="A306" s="2" t="s">
        <v>36</v>
      </c>
      <c r="B306" s="2"/>
      <c r="C306" s="2"/>
      <c r="D306" s="4" t="n">
        <f aca="false">SUMIF(B290:B305,"T",D290:D305)</f>
        <v>4522000</v>
      </c>
      <c r="E306" s="4"/>
      <c r="H306" s="2" t="s">
        <v>36</v>
      </c>
      <c r="I306" s="2"/>
      <c r="J306" s="2"/>
      <c r="K306" s="4" t="n">
        <f aca="false">SUMIF(I290:I305,"T",K290:K305)</f>
        <v>4611500</v>
      </c>
      <c r="L306" s="4"/>
    </row>
    <row r="307" customFormat="false" ht="15" hidden="false" customHeight="false" outlineLevel="0" collapsed="false">
      <c r="A307" s="2" t="s">
        <v>37</v>
      </c>
      <c r="B307" s="2"/>
      <c r="C307" s="2"/>
      <c r="D307" s="4" t="n">
        <f aca="false">SUMIF(B290:B305,"C",D290:D305)</f>
        <v>4200500</v>
      </c>
      <c r="E307" s="4"/>
      <c r="H307" s="2" t="s">
        <v>37</v>
      </c>
      <c r="I307" s="2"/>
      <c r="J307" s="2"/>
      <c r="K307" s="4" t="n">
        <f aca="false">SUMIF(I290:I305,"C",K290:K305)</f>
        <v>4034000</v>
      </c>
      <c r="L307" s="4"/>
    </row>
    <row r="308" customFormat="false" ht="15" hidden="false" customHeight="false" outlineLevel="0" collapsed="false">
      <c r="A308" s="2" t="s">
        <v>38</v>
      </c>
      <c r="B308" s="2"/>
      <c r="C308" s="2"/>
      <c r="D308" s="6" t="n">
        <f aca="false">D306-D307</f>
        <v>321500</v>
      </c>
      <c r="E308" s="4"/>
      <c r="H308" s="2" t="s">
        <v>38</v>
      </c>
      <c r="I308" s="2"/>
      <c r="J308" s="2"/>
      <c r="K308" s="6" t="n">
        <f aca="false">K306-K307</f>
        <v>577500</v>
      </c>
      <c r="L308" s="4"/>
    </row>
    <row r="310" customFormat="false" ht="15" hidden="false" customHeight="false" outlineLevel="0" collapsed="false">
      <c r="A310" s="17" t="s">
        <v>244</v>
      </c>
      <c r="B310" s="17"/>
      <c r="C310" s="17"/>
      <c r="D310" s="17"/>
      <c r="E310" s="17"/>
      <c r="H310" s="17" t="s">
        <v>245</v>
      </c>
      <c r="I310" s="17"/>
      <c r="J310" s="17"/>
      <c r="K310" s="17"/>
      <c r="L310" s="17"/>
      <c r="M310" s="7" t="s">
        <v>241</v>
      </c>
    </row>
    <row r="311" customFormat="false" ht="15" hidden="false" customHeight="false" outlineLevel="0" collapsed="false">
      <c r="A311" s="2" t="s">
        <v>2</v>
      </c>
      <c r="B311" s="2" t="s">
        <v>3</v>
      </c>
      <c r="C311" s="2" t="s">
        <v>4</v>
      </c>
      <c r="D311" s="2" t="s">
        <v>5</v>
      </c>
      <c r="E311" s="2" t="s">
        <v>6</v>
      </c>
      <c r="H311" s="2" t="s">
        <v>2</v>
      </c>
      <c r="I311" s="2" t="s">
        <v>3</v>
      </c>
      <c r="J311" s="2" t="s">
        <v>4</v>
      </c>
      <c r="K311" s="2" t="s">
        <v>5</v>
      </c>
      <c r="L311" s="2" t="s">
        <v>6</v>
      </c>
      <c r="M311" s="7" t="s">
        <v>246</v>
      </c>
      <c r="N311" s="7" t="n">
        <v>-1070000</v>
      </c>
    </row>
    <row r="312" customFormat="false" ht="15" hidden="false" customHeight="false" outlineLevel="0" collapsed="false">
      <c r="A312" s="18" t="n">
        <v>1</v>
      </c>
      <c r="B312" s="4" t="s">
        <v>7</v>
      </c>
      <c r="C312" s="23"/>
      <c r="D312" s="4" t="n">
        <v>577000</v>
      </c>
      <c r="E312" s="4" t="s">
        <v>40</v>
      </c>
      <c r="H312" s="18" t="n">
        <v>1</v>
      </c>
      <c r="I312" s="4" t="s">
        <v>7</v>
      </c>
      <c r="J312" s="23"/>
      <c r="K312" s="4" t="n">
        <v>523000</v>
      </c>
      <c r="L312" s="4" t="s">
        <v>40</v>
      </c>
      <c r="M312" s="7" t="s">
        <v>247</v>
      </c>
      <c r="N312" s="7" t="n">
        <v>4000000</v>
      </c>
    </row>
    <row r="313" customFormat="false" ht="15" hidden="false" customHeight="false" outlineLevel="0" collapsed="false">
      <c r="A313" s="18" t="n">
        <v>2</v>
      </c>
      <c r="B313" s="4" t="s">
        <v>7</v>
      </c>
      <c r="C313" s="23"/>
      <c r="D313" s="4" t="n">
        <v>825000</v>
      </c>
      <c r="E313" s="4" t="s">
        <v>238</v>
      </c>
      <c r="H313" s="18" t="n">
        <v>2</v>
      </c>
      <c r="I313" s="4" t="s">
        <v>7</v>
      </c>
      <c r="J313" s="23"/>
      <c r="K313" s="4" t="n">
        <f aca="false">1400000*5</f>
        <v>7000000</v>
      </c>
      <c r="L313" s="4" t="s">
        <v>81</v>
      </c>
      <c r="M313" s="7" t="s">
        <v>248</v>
      </c>
      <c r="N313" s="7" t="n">
        <f aca="false">800000*2</f>
        <v>1600000</v>
      </c>
    </row>
    <row r="314" customFormat="false" ht="15" hidden="false" customHeight="false" outlineLevel="0" collapsed="false">
      <c r="A314" s="18" t="n">
        <v>4</v>
      </c>
      <c r="B314" s="4" t="s">
        <v>7</v>
      </c>
      <c r="C314" s="23"/>
      <c r="D314" s="4" t="n">
        <v>825000</v>
      </c>
      <c r="E314" s="4" t="s">
        <v>239</v>
      </c>
      <c r="H314" s="18" t="n">
        <v>4</v>
      </c>
      <c r="I314" s="4" t="s">
        <v>9</v>
      </c>
      <c r="J314" s="23"/>
      <c r="K314" s="4" t="n">
        <v>2904000</v>
      </c>
      <c r="L314" s="4" t="s">
        <v>249</v>
      </c>
      <c r="M314" s="7" t="s">
        <v>249</v>
      </c>
      <c r="N314" s="7" t="n">
        <v>600000</v>
      </c>
    </row>
    <row r="315" customFormat="false" ht="15" hidden="false" customHeight="false" outlineLevel="0" collapsed="false">
      <c r="A315" s="18" t="n">
        <v>5</v>
      </c>
      <c r="B315" s="4" t="s">
        <v>7</v>
      </c>
      <c r="C315" s="23"/>
      <c r="D315" s="4" t="n">
        <v>870000</v>
      </c>
      <c r="E315" s="4" t="s">
        <v>241</v>
      </c>
      <c r="H315" s="18" t="n">
        <v>5</v>
      </c>
      <c r="I315" s="4" t="s">
        <v>9</v>
      </c>
      <c r="J315" s="23"/>
      <c r="K315" s="4" t="n">
        <v>3800000</v>
      </c>
      <c r="L315" s="4" t="s">
        <v>91</v>
      </c>
      <c r="M315" s="7" t="s">
        <v>250</v>
      </c>
      <c r="N315" s="7" t="n">
        <v>920000</v>
      </c>
    </row>
    <row r="316" customFormat="false" ht="15" hidden="false" customHeight="false" outlineLevel="0" collapsed="false">
      <c r="A316" s="18" t="n">
        <v>6</v>
      </c>
      <c r="B316" s="4" t="s">
        <v>7</v>
      </c>
      <c r="C316" s="23"/>
      <c r="D316" s="4" t="n">
        <v>825000</v>
      </c>
      <c r="E316" s="4" t="s">
        <v>19</v>
      </c>
      <c r="H316" s="18" t="n">
        <v>6</v>
      </c>
      <c r="I316" s="4" t="s">
        <v>9</v>
      </c>
      <c r="J316" s="23"/>
      <c r="K316" s="4" t="n">
        <v>34000</v>
      </c>
      <c r="L316" s="4" t="s">
        <v>58</v>
      </c>
      <c r="N316" s="7" t="n">
        <f aca="false">SUM(N311:N315)</f>
        <v>6050000</v>
      </c>
    </row>
    <row r="317" customFormat="false" ht="15" hidden="false" customHeight="false" outlineLevel="0" collapsed="false">
      <c r="A317" s="19" t="n">
        <v>7</v>
      </c>
      <c r="B317" s="4" t="s">
        <v>7</v>
      </c>
      <c r="C317" s="4"/>
      <c r="D317" s="4" t="n">
        <v>825000</v>
      </c>
      <c r="E317" s="4" t="s">
        <v>211</v>
      </c>
      <c r="H317" s="19" t="n">
        <v>7</v>
      </c>
      <c r="I317" s="4" t="s">
        <v>9</v>
      </c>
      <c r="J317" s="4"/>
      <c r="K317" s="4" t="n">
        <v>30000</v>
      </c>
      <c r="L317" s="4" t="s">
        <v>39</v>
      </c>
    </row>
    <row r="318" customFormat="false" ht="15" hidden="false" customHeight="false" outlineLevel="0" collapsed="false">
      <c r="A318" s="19" t="n">
        <v>8</v>
      </c>
      <c r="B318" s="20" t="s">
        <v>9</v>
      </c>
      <c r="C318" s="24"/>
      <c r="D318" s="20" t="n">
        <v>3791000</v>
      </c>
      <c r="E318" s="20" t="s">
        <v>81</v>
      </c>
      <c r="H318" s="19" t="n">
        <v>8</v>
      </c>
      <c r="I318" s="20" t="s">
        <v>9</v>
      </c>
      <c r="J318" s="24"/>
      <c r="K318" s="20" t="n">
        <v>20000</v>
      </c>
      <c r="L318" s="20" t="s">
        <v>146</v>
      </c>
    </row>
    <row r="319" customFormat="false" ht="15" hidden="false" customHeight="false" outlineLevel="0" collapsed="false">
      <c r="A319" s="19" t="n">
        <v>9</v>
      </c>
      <c r="B319" s="20" t="s">
        <v>9</v>
      </c>
      <c r="C319" s="24"/>
      <c r="D319" s="21" t="n">
        <v>83800</v>
      </c>
      <c r="E319" s="20" t="s">
        <v>90</v>
      </c>
      <c r="H319" s="19" t="n">
        <v>9</v>
      </c>
      <c r="I319" s="20"/>
      <c r="J319" s="24"/>
      <c r="K319" s="21"/>
      <c r="L319" s="20"/>
    </row>
    <row r="320" customFormat="false" ht="15" hidden="false" customHeight="false" outlineLevel="0" collapsed="false">
      <c r="A320" s="18" t="n">
        <v>10</v>
      </c>
      <c r="B320" s="4" t="s">
        <v>9</v>
      </c>
      <c r="C320" s="23"/>
      <c r="D320" s="4" t="n">
        <v>82700</v>
      </c>
      <c r="E320" s="4" t="s">
        <v>64</v>
      </c>
      <c r="H320" s="18" t="n">
        <v>10</v>
      </c>
      <c r="I320" s="4"/>
      <c r="J320" s="23"/>
      <c r="K320" s="4"/>
      <c r="L320" s="4"/>
    </row>
    <row r="321" customFormat="false" ht="15" hidden="false" customHeight="false" outlineLevel="0" collapsed="false">
      <c r="A321" s="18" t="n">
        <v>11</v>
      </c>
      <c r="B321" s="4" t="s">
        <v>9</v>
      </c>
      <c r="C321" s="23"/>
      <c r="D321" s="4" t="n">
        <v>213800</v>
      </c>
      <c r="E321" s="4" t="s">
        <v>62</v>
      </c>
      <c r="H321" s="18" t="n">
        <v>11</v>
      </c>
      <c r="I321" s="4"/>
      <c r="J321" s="23"/>
      <c r="K321" s="4"/>
      <c r="L321" s="4"/>
    </row>
    <row r="322" customFormat="false" ht="15" hidden="false" customHeight="false" outlineLevel="0" collapsed="false">
      <c r="A322" s="18" t="n">
        <v>12</v>
      </c>
      <c r="B322" s="4" t="s">
        <v>9</v>
      </c>
      <c r="C322" s="23"/>
      <c r="D322" s="4" t="n">
        <v>16800</v>
      </c>
      <c r="E322" s="4" t="s">
        <v>251</v>
      </c>
      <c r="H322" s="18" t="n">
        <v>12</v>
      </c>
      <c r="I322" s="4"/>
      <c r="J322" s="23"/>
      <c r="K322" s="4"/>
      <c r="L322" s="4"/>
    </row>
    <row r="323" customFormat="false" ht="15" hidden="false" customHeight="false" outlineLevel="0" collapsed="false">
      <c r="A323" s="18" t="n">
        <v>13</v>
      </c>
      <c r="B323" s="4" t="s">
        <v>9</v>
      </c>
      <c r="C323" s="23"/>
      <c r="D323" s="4" t="n">
        <v>35000</v>
      </c>
      <c r="E323" s="4" t="s">
        <v>252</v>
      </c>
      <c r="H323" s="18" t="n">
        <v>13</v>
      </c>
      <c r="I323" s="4"/>
      <c r="J323" s="23"/>
      <c r="K323" s="4"/>
      <c r="L323" s="4"/>
    </row>
    <row r="324" customFormat="false" ht="15" hidden="false" customHeight="false" outlineLevel="0" collapsed="false">
      <c r="A324" s="18" t="n">
        <v>26</v>
      </c>
      <c r="B324" s="4"/>
      <c r="C324" s="23"/>
      <c r="D324" s="4"/>
      <c r="E324" s="4"/>
      <c r="H324" s="18" t="n">
        <v>26</v>
      </c>
      <c r="I324" s="4"/>
      <c r="J324" s="23"/>
      <c r="K324" s="4"/>
      <c r="L324" s="4"/>
    </row>
    <row r="325" customFormat="false" ht="15" hidden="false" customHeight="false" outlineLevel="0" collapsed="false">
      <c r="A325" s="18" t="n">
        <v>27</v>
      </c>
      <c r="B325" s="4"/>
      <c r="C325" s="23"/>
      <c r="D325" s="4"/>
      <c r="E325" s="4"/>
      <c r="H325" s="18" t="n">
        <v>27</v>
      </c>
      <c r="I325" s="4"/>
      <c r="J325" s="23"/>
      <c r="K325" s="4"/>
      <c r="L325" s="4"/>
    </row>
    <row r="326" customFormat="false" ht="15" hidden="false" customHeight="false" outlineLevel="0" collapsed="false">
      <c r="A326" s="18" t="n">
        <v>28</v>
      </c>
      <c r="B326" s="4"/>
      <c r="C326" s="23"/>
      <c r="D326" s="4"/>
      <c r="E326" s="4"/>
      <c r="H326" s="18" t="n">
        <v>28</v>
      </c>
      <c r="I326" s="4"/>
      <c r="J326" s="23"/>
      <c r="K326" s="4"/>
      <c r="L326" s="4"/>
    </row>
    <row r="327" customFormat="false" ht="15" hidden="false" customHeight="false" outlineLevel="0" collapsed="false">
      <c r="A327" s="18" t="n">
        <v>29</v>
      </c>
      <c r="B327" s="4"/>
      <c r="C327" s="23"/>
      <c r="D327" s="4"/>
      <c r="E327" s="4"/>
      <c r="H327" s="18" t="n">
        <v>29</v>
      </c>
      <c r="I327" s="4"/>
      <c r="J327" s="23"/>
      <c r="K327" s="4"/>
      <c r="L327" s="4"/>
    </row>
    <row r="328" customFormat="false" ht="15" hidden="false" customHeight="false" outlineLevel="0" collapsed="false">
      <c r="A328" s="2" t="s">
        <v>36</v>
      </c>
      <c r="B328" s="2"/>
      <c r="C328" s="2"/>
      <c r="D328" s="4" t="n">
        <f aca="false">SUMIF(B312:B327,"T",D312:D327)</f>
        <v>4747000</v>
      </c>
      <c r="E328" s="4"/>
      <c r="H328" s="2" t="s">
        <v>36</v>
      </c>
      <c r="I328" s="2"/>
      <c r="J328" s="2"/>
      <c r="K328" s="4" t="n">
        <f aca="false">SUMIF(I312:I327,"T",K312:K327)</f>
        <v>7523000</v>
      </c>
      <c r="L328" s="4"/>
    </row>
    <row r="329" customFormat="false" ht="15" hidden="false" customHeight="false" outlineLevel="0" collapsed="false">
      <c r="A329" s="2" t="s">
        <v>37</v>
      </c>
      <c r="B329" s="2"/>
      <c r="C329" s="2"/>
      <c r="D329" s="4" t="n">
        <f aca="false">SUMIF(B312:B327,"C",D312:D327)</f>
        <v>4223100</v>
      </c>
      <c r="E329" s="4"/>
      <c r="H329" s="2" t="s">
        <v>37</v>
      </c>
      <c r="I329" s="2"/>
      <c r="J329" s="2"/>
      <c r="K329" s="4" t="n">
        <f aca="false">SUMIF(I312:I327,"C",K312:K327)</f>
        <v>6788000</v>
      </c>
      <c r="L329" s="4"/>
    </row>
    <row r="330" customFormat="false" ht="15" hidden="false" customHeight="false" outlineLevel="0" collapsed="false">
      <c r="A330" s="2" t="s">
        <v>38</v>
      </c>
      <c r="B330" s="2"/>
      <c r="C330" s="2"/>
      <c r="D330" s="6" t="n">
        <f aca="false">D328-D329</f>
        <v>523900</v>
      </c>
      <c r="E330" s="4"/>
      <c r="H330" s="2" t="s">
        <v>38</v>
      </c>
      <c r="I330" s="2"/>
      <c r="J330" s="2"/>
      <c r="K330" s="6" t="n">
        <f aca="false">K328-K329</f>
        <v>735000</v>
      </c>
      <c r="L330" s="4"/>
    </row>
    <row r="333" customFormat="false" ht="15" hidden="false" customHeight="false" outlineLevel="0" collapsed="false">
      <c r="A333" s="17" t="s">
        <v>253</v>
      </c>
      <c r="B333" s="17"/>
      <c r="C333" s="17"/>
      <c r="D333" s="17"/>
      <c r="E333" s="17"/>
      <c r="H333" s="17" t="s">
        <v>253</v>
      </c>
      <c r="I333" s="17"/>
      <c r="J333" s="17"/>
      <c r="K333" s="17"/>
      <c r="L333" s="17"/>
    </row>
    <row r="334" customFormat="false" ht="15" hidden="false" customHeight="false" outlineLevel="0" collapsed="false">
      <c r="A334" s="2" t="s">
        <v>2</v>
      </c>
      <c r="B334" s="2" t="s">
        <v>3</v>
      </c>
      <c r="C334" s="2" t="s">
        <v>4</v>
      </c>
      <c r="D334" s="2" t="s">
        <v>5</v>
      </c>
      <c r="E334" s="2" t="s">
        <v>6</v>
      </c>
      <c r="H334" s="2" t="s">
        <v>2</v>
      </c>
      <c r="I334" s="2" t="s">
        <v>3</v>
      </c>
      <c r="J334" s="2" t="s">
        <v>4</v>
      </c>
      <c r="K334" s="2" t="s">
        <v>5</v>
      </c>
      <c r="L334" s="2" t="s">
        <v>6</v>
      </c>
    </row>
    <row r="335" customFormat="false" ht="15" hidden="false" customHeight="false" outlineLevel="0" collapsed="false">
      <c r="A335" s="18" t="n">
        <v>1</v>
      </c>
      <c r="B335" s="4" t="s">
        <v>7</v>
      </c>
      <c r="C335" s="23"/>
      <c r="D335" s="4" t="n">
        <v>735000</v>
      </c>
      <c r="E335" s="4" t="s">
        <v>40</v>
      </c>
      <c r="H335" s="18" t="n">
        <v>1</v>
      </c>
      <c r="I335" s="4" t="s">
        <v>7</v>
      </c>
      <c r="J335" s="23"/>
      <c r="K335" s="4" t="n">
        <v>817000</v>
      </c>
      <c r="L335" s="4" t="s">
        <v>40</v>
      </c>
    </row>
    <row r="336" customFormat="false" ht="15" hidden="false" customHeight="false" outlineLevel="0" collapsed="false">
      <c r="A336" s="18" t="n">
        <v>2</v>
      </c>
      <c r="B336" s="4" t="s">
        <v>7</v>
      </c>
      <c r="C336" s="23"/>
      <c r="D336" s="4" t="n">
        <f aca="false">825000*4</f>
        <v>3300000</v>
      </c>
      <c r="E336" s="4" t="s">
        <v>254</v>
      </c>
      <c r="H336" s="18" t="n">
        <v>2</v>
      </c>
      <c r="I336" s="4" t="s">
        <v>7</v>
      </c>
      <c r="J336" s="23"/>
      <c r="K336" s="4" t="n">
        <f aca="false">800000*5</f>
        <v>4000000</v>
      </c>
      <c r="L336" s="7" t="s">
        <v>81</v>
      </c>
    </row>
    <row r="337" customFormat="false" ht="15" hidden="false" customHeight="false" outlineLevel="0" collapsed="false">
      <c r="A337" s="18" t="n">
        <v>4</v>
      </c>
      <c r="B337" s="4" t="s">
        <v>7</v>
      </c>
      <c r="C337" s="23"/>
      <c r="D337" s="4" t="n">
        <v>920000</v>
      </c>
      <c r="E337" s="4" t="s">
        <v>241</v>
      </c>
      <c r="H337" s="18" t="n">
        <v>4</v>
      </c>
      <c r="I337" s="4" t="s">
        <v>9</v>
      </c>
      <c r="J337" s="23"/>
      <c r="K337" s="4" t="n">
        <v>4015000</v>
      </c>
      <c r="L337" s="4" t="s">
        <v>80</v>
      </c>
    </row>
    <row r="338" customFormat="false" ht="15" hidden="false" customHeight="false" outlineLevel="0" collapsed="false">
      <c r="A338" s="18" t="n">
        <v>5</v>
      </c>
      <c r="B338" s="4" t="s">
        <v>9</v>
      </c>
      <c r="C338" s="4"/>
      <c r="D338" s="4" t="n">
        <v>3795000</v>
      </c>
      <c r="E338" s="4" t="s">
        <v>80</v>
      </c>
      <c r="H338" s="18" t="n">
        <v>5</v>
      </c>
      <c r="I338" s="4" t="s">
        <v>9</v>
      </c>
      <c r="J338" s="4"/>
      <c r="K338" s="4" t="n">
        <v>22000</v>
      </c>
      <c r="L338" s="4" t="s">
        <v>255</v>
      </c>
    </row>
    <row r="339" customFormat="false" ht="15" hidden="false" customHeight="false" outlineLevel="0" collapsed="false">
      <c r="A339" s="18" t="n">
        <v>6</v>
      </c>
      <c r="B339" s="4" t="s">
        <v>9</v>
      </c>
      <c r="C339" s="23"/>
      <c r="D339" s="4" t="n">
        <v>34000</v>
      </c>
      <c r="E339" s="4" t="s">
        <v>58</v>
      </c>
      <c r="H339" s="18" t="n">
        <v>6</v>
      </c>
      <c r="I339" s="4" t="s">
        <v>9</v>
      </c>
      <c r="J339" s="23"/>
      <c r="K339" s="4" t="n">
        <v>131000</v>
      </c>
      <c r="L339" s="4" t="s">
        <v>243</v>
      </c>
    </row>
    <row r="340" customFormat="false" ht="15" hidden="false" customHeight="false" outlineLevel="0" collapsed="false">
      <c r="A340" s="19" t="n">
        <v>7</v>
      </c>
      <c r="B340" s="4" t="s">
        <v>9</v>
      </c>
      <c r="C340" s="4"/>
      <c r="D340" s="4" t="n">
        <v>82900</v>
      </c>
      <c r="E340" s="4" t="s">
        <v>64</v>
      </c>
      <c r="H340" s="19" t="n">
        <v>7</v>
      </c>
      <c r="I340" s="4" t="s">
        <v>9</v>
      </c>
      <c r="J340" s="4"/>
      <c r="K340" s="4" t="n">
        <v>34000</v>
      </c>
      <c r="L340" s="4" t="s">
        <v>58</v>
      </c>
    </row>
    <row r="341" customFormat="false" ht="15" hidden="false" customHeight="false" outlineLevel="0" collapsed="false">
      <c r="A341" s="19" t="n">
        <v>8</v>
      </c>
      <c r="B341" s="4" t="s">
        <v>9</v>
      </c>
      <c r="C341" s="24"/>
      <c r="D341" s="4" t="n">
        <v>82900</v>
      </c>
      <c r="E341" s="4" t="s">
        <v>64</v>
      </c>
      <c r="H341" s="19" t="n">
        <v>8</v>
      </c>
      <c r="I341" s="4"/>
      <c r="J341" s="24"/>
      <c r="K341" s="4"/>
      <c r="L341" s="4"/>
    </row>
    <row r="342" customFormat="false" ht="15" hidden="false" customHeight="false" outlineLevel="0" collapsed="false">
      <c r="A342" s="19" t="n">
        <v>9</v>
      </c>
      <c r="B342" s="4" t="s">
        <v>9</v>
      </c>
      <c r="C342" s="24"/>
      <c r="D342" s="4" t="n">
        <v>45000</v>
      </c>
      <c r="E342" s="4" t="s">
        <v>256</v>
      </c>
      <c r="H342" s="19" t="n">
        <v>9</v>
      </c>
      <c r="I342" s="4"/>
      <c r="J342" s="24"/>
      <c r="K342" s="4"/>
      <c r="L342" s="4"/>
    </row>
    <row r="343" customFormat="false" ht="15" hidden="false" customHeight="false" outlineLevel="0" collapsed="false">
      <c r="A343" s="18" t="n">
        <v>10</v>
      </c>
      <c r="B343" s="4" t="s">
        <v>9</v>
      </c>
      <c r="C343" s="23"/>
      <c r="D343" s="4" t="n">
        <v>26400</v>
      </c>
      <c r="E343" s="4" t="s">
        <v>131</v>
      </c>
      <c r="H343" s="18" t="n">
        <v>10</v>
      </c>
      <c r="I343" s="4"/>
      <c r="J343" s="23"/>
      <c r="K343" s="4"/>
      <c r="L343" s="4"/>
    </row>
    <row r="344" customFormat="false" ht="15" hidden="false" customHeight="false" outlineLevel="0" collapsed="false">
      <c r="A344" s="18" t="n">
        <v>11</v>
      </c>
      <c r="B344" s="4" t="s">
        <v>9</v>
      </c>
      <c r="C344" s="23"/>
      <c r="D344" s="4" t="n">
        <v>26400</v>
      </c>
      <c r="E344" s="4" t="s">
        <v>131</v>
      </c>
      <c r="H344" s="18" t="n">
        <v>11</v>
      </c>
      <c r="I344" s="4"/>
      <c r="J344" s="23"/>
      <c r="K344" s="4"/>
      <c r="L344" s="4"/>
    </row>
    <row r="345" customFormat="false" ht="15" hidden="false" customHeight="false" outlineLevel="0" collapsed="false">
      <c r="A345" s="18" t="n">
        <v>12</v>
      </c>
      <c r="B345" s="4" t="s">
        <v>9</v>
      </c>
      <c r="C345" s="23"/>
      <c r="D345" s="4" t="n">
        <v>25100</v>
      </c>
      <c r="E345" s="4" t="s">
        <v>257</v>
      </c>
      <c r="H345" s="18" t="n">
        <v>12</v>
      </c>
      <c r="I345" s="4"/>
      <c r="J345" s="23"/>
      <c r="K345" s="4"/>
      <c r="L345" s="4"/>
    </row>
    <row r="346" customFormat="false" ht="15" hidden="false" customHeight="false" outlineLevel="0" collapsed="false">
      <c r="A346" s="18" t="n">
        <v>13</v>
      </c>
      <c r="B346" s="4" t="s">
        <v>9</v>
      </c>
      <c r="C346" s="23"/>
      <c r="D346" s="4" t="n">
        <v>3000</v>
      </c>
      <c r="E346" s="4" t="s">
        <v>94</v>
      </c>
      <c r="H346" s="18" t="n">
        <v>13</v>
      </c>
      <c r="I346" s="4"/>
      <c r="J346" s="23"/>
      <c r="K346" s="4"/>
      <c r="L346" s="4"/>
    </row>
    <row r="347" customFormat="false" ht="15" hidden="false" customHeight="false" outlineLevel="0" collapsed="false">
      <c r="A347" s="18" t="n">
        <v>26</v>
      </c>
      <c r="B347" s="4" t="s">
        <v>9</v>
      </c>
      <c r="C347" s="23"/>
      <c r="D347" s="4" t="n">
        <v>17000</v>
      </c>
      <c r="E347" s="4" t="s">
        <v>58</v>
      </c>
      <c r="H347" s="18" t="n">
        <v>26</v>
      </c>
      <c r="I347" s="4"/>
      <c r="J347" s="23"/>
      <c r="K347" s="4"/>
      <c r="L347" s="4"/>
    </row>
    <row r="348" customFormat="false" ht="15" hidden="false" customHeight="false" outlineLevel="0" collapsed="false">
      <c r="A348" s="18" t="n">
        <v>27</v>
      </c>
      <c r="B348" s="4"/>
      <c r="C348" s="23"/>
      <c r="D348" s="4"/>
      <c r="E348" s="4"/>
      <c r="H348" s="18" t="n">
        <v>27</v>
      </c>
      <c r="I348" s="4"/>
      <c r="J348" s="23"/>
      <c r="K348" s="4"/>
      <c r="L348" s="4"/>
    </row>
    <row r="349" customFormat="false" ht="15" hidden="false" customHeight="false" outlineLevel="0" collapsed="false">
      <c r="A349" s="18" t="n">
        <v>28</v>
      </c>
      <c r="B349" s="4"/>
      <c r="C349" s="23"/>
      <c r="D349" s="4"/>
      <c r="E349" s="4"/>
      <c r="H349" s="18" t="n">
        <v>28</v>
      </c>
      <c r="I349" s="4"/>
      <c r="J349" s="23"/>
      <c r="K349" s="4"/>
      <c r="L349" s="4"/>
    </row>
    <row r="350" customFormat="false" ht="15" hidden="false" customHeight="false" outlineLevel="0" collapsed="false">
      <c r="A350" s="18" t="n">
        <v>29</v>
      </c>
      <c r="B350" s="4"/>
      <c r="C350" s="23"/>
      <c r="D350" s="4"/>
      <c r="E350" s="4"/>
      <c r="H350" s="18" t="n">
        <v>29</v>
      </c>
      <c r="I350" s="4"/>
      <c r="J350" s="23"/>
      <c r="K350" s="4"/>
      <c r="L350" s="4"/>
    </row>
    <row r="351" customFormat="false" ht="15" hidden="false" customHeight="false" outlineLevel="0" collapsed="false">
      <c r="A351" s="2" t="s">
        <v>36</v>
      </c>
      <c r="B351" s="2"/>
      <c r="C351" s="2"/>
      <c r="D351" s="4" t="n">
        <f aca="false">SUMIF(B335:B350,"T",D335:D350)</f>
        <v>4955000</v>
      </c>
      <c r="E351" s="4"/>
      <c r="H351" s="2" t="s">
        <v>36</v>
      </c>
      <c r="I351" s="2"/>
      <c r="J351" s="2"/>
      <c r="K351" s="4" t="n">
        <f aca="false">SUMIF(I335:I350,"T",K335:K350)</f>
        <v>4817000</v>
      </c>
      <c r="L351" s="4"/>
    </row>
    <row r="352" customFormat="false" ht="15" hidden="false" customHeight="false" outlineLevel="0" collapsed="false">
      <c r="A352" s="2" t="s">
        <v>37</v>
      </c>
      <c r="B352" s="2"/>
      <c r="C352" s="2"/>
      <c r="D352" s="4" t="n">
        <f aca="false">SUMIF(B335:B350,"C",D335:D350)</f>
        <v>4137700</v>
      </c>
      <c r="E352" s="4"/>
      <c r="H352" s="2" t="s">
        <v>37</v>
      </c>
      <c r="I352" s="2"/>
      <c r="J352" s="2"/>
      <c r="K352" s="4" t="n">
        <f aca="false">SUMIF(I335:I350,"C",K335:K350)</f>
        <v>4202000</v>
      </c>
      <c r="L352" s="4"/>
    </row>
    <row r="353" customFormat="false" ht="15" hidden="false" customHeight="false" outlineLevel="0" collapsed="false">
      <c r="A353" s="2" t="s">
        <v>38</v>
      </c>
      <c r="B353" s="2"/>
      <c r="C353" s="2"/>
      <c r="D353" s="6" t="n">
        <f aca="false">D351-D352</f>
        <v>817300</v>
      </c>
      <c r="E353" s="4"/>
      <c r="H353" s="2" t="s">
        <v>38</v>
      </c>
      <c r="I353" s="2"/>
      <c r="J353" s="2"/>
      <c r="K353" s="6" t="n">
        <f aca="false">K351-K352</f>
        <v>615000</v>
      </c>
      <c r="L353" s="4"/>
    </row>
    <row r="356" customFormat="false" ht="13.8" hidden="false" customHeight="false" outlineLevel="0" collapsed="false">
      <c r="A356" s="17" t="s">
        <v>258</v>
      </c>
      <c r="B356" s="17"/>
      <c r="C356" s="17"/>
      <c r="D356" s="17"/>
      <c r="E356" s="17"/>
      <c r="H356" s="17" t="s">
        <v>259</v>
      </c>
      <c r="I356" s="17"/>
      <c r="J356" s="17"/>
      <c r="K356" s="17"/>
      <c r="L356" s="17"/>
    </row>
    <row r="357" customFormat="false" ht="13.8" hidden="false" customHeight="false" outlineLevel="0" collapsed="false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  <c r="H357" s="2" t="s">
        <v>2</v>
      </c>
      <c r="I357" s="2" t="s">
        <v>3</v>
      </c>
      <c r="J357" s="2" t="s">
        <v>4</v>
      </c>
      <c r="K357" s="2" t="s">
        <v>5</v>
      </c>
      <c r="L357" s="2" t="s">
        <v>6</v>
      </c>
    </row>
    <row r="358" customFormat="false" ht="13.8" hidden="false" customHeight="false" outlineLevel="0" collapsed="false">
      <c r="A358" s="18" t="n">
        <v>1</v>
      </c>
      <c r="B358" s="4" t="s">
        <v>7</v>
      </c>
      <c r="C358" s="23"/>
      <c r="D358" s="4" t="n">
        <v>615000</v>
      </c>
      <c r="E358" s="4" t="s">
        <v>40</v>
      </c>
      <c r="H358" s="18" t="n">
        <v>1</v>
      </c>
      <c r="I358" s="4" t="s">
        <v>7</v>
      </c>
      <c r="J358" s="23"/>
      <c r="K358" s="4" t="n">
        <v>437000</v>
      </c>
      <c r="L358" s="4" t="s">
        <v>40</v>
      </c>
    </row>
    <row r="359" customFormat="false" ht="13.8" hidden="false" customHeight="false" outlineLevel="0" collapsed="false">
      <c r="A359" s="18" t="n">
        <v>2</v>
      </c>
      <c r="B359" s="4" t="s">
        <v>7</v>
      </c>
      <c r="C359" s="23"/>
      <c r="D359" s="4" t="n">
        <f aca="false">800000*5</f>
        <v>4000000</v>
      </c>
      <c r="E359" s="7" t="s">
        <v>81</v>
      </c>
      <c r="H359" s="18" t="n">
        <v>2</v>
      </c>
      <c r="I359" s="4" t="s">
        <v>7</v>
      </c>
      <c r="J359" s="23"/>
      <c r="K359" s="4" t="n">
        <f aca="false">800000*5</f>
        <v>4000000</v>
      </c>
      <c r="L359" s="7" t="s">
        <v>81</v>
      </c>
    </row>
    <row r="360" customFormat="false" ht="13.8" hidden="false" customHeight="false" outlineLevel="0" collapsed="false">
      <c r="A360" s="18" t="n">
        <v>4</v>
      </c>
      <c r="B360" s="4" t="s">
        <v>9</v>
      </c>
      <c r="C360" s="23"/>
      <c r="D360" s="4" t="n">
        <v>4030000</v>
      </c>
      <c r="E360" s="4" t="s">
        <v>80</v>
      </c>
      <c r="H360" s="18" t="n">
        <v>4</v>
      </c>
      <c r="I360" s="4" t="s">
        <v>9</v>
      </c>
      <c r="J360" s="23"/>
      <c r="K360" s="4" t="n">
        <v>3964000</v>
      </c>
      <c r="L360" s="4" t="s">
        <v>80</v>
      </c>
    </row>
    <row r="361" customFormat="false" ht="13.8" hidden="false" customHeight="false" outlineLevel="0" collapsed="false">
      <c r="A361" s="18" t="n">
        <v>5</v>
      </c>
      <c r="B361" s="4" t="s">
        <v>9</v>
      </c>
      <c r="C361" s="4"/>
      <c r="D361" s="4" t="n">
        <v>34000</v>
      </c>
      <c r="E361" s="4" t="s">
        <v>58</v>
      </c>
      <c r="H361" s="18" t="n">
        <v>5</v>
      </c>
      <c r="I361" s="4" t="s">
        <v>9</v>
      </c>
      <c r="J361" s="4"/>
      <c r="K361" s="4" t="n">
        <v>35000</v>
      </c>
      <c r="L361" s="4" t="s">
        <v>260</v>
      </c>
    </row>
    <row r="362" customFormat="false" ht="13.8" hidden="false" customHeight="false" outlineLevel="0" collapsed="false">
      <c r="A362" s="18" t="n">
        <v>6</v>
      </c>
      <c r="B362" s="4" t="s">
        <v>9</v>
      </c>
      <c r="C362" s="23"/>
      <c r="D362" s="4" t="n">
        <v>80000</v>
      </c>
      <c r="E362" s="4" t="s">
        <v>94</v>
      </c>
      <c r="H362" s="18" t="n">
        <v>6</v>
      </c>
      <c r="I362" s="4" t="s">
        <v>9</v>
      </c>
      <c r="J362" s="23"/>
      <c r="K362" s="4" t="n">
        <v>34000</v>
      </c>
      <c r="L362" s="4" t="s">
        <v>58</v>
      </c>
    </row>
    <row r="363" customFormat="false" ht="13.8" hidden="false" customHeight="false" outlineLevel="0" collapsed="false">
      <c r="A363" s="19" t="n">
        <v>7</v>
      </c>
      <c r="B363" s="4" t="s">
        <v>9</v>
      </c>
      <c r="C363" s="4"/>
      <c r="D363" s="4" t="n">
        <v>34000</v>
      </c>
      <c r="E363" s="4" t="s">
        <v>58</v>
      </c>
      <c r="H363" s="19" t="n">
        <v>7</v>
      </c>
      <c r="I363" s="4"/>
      <c r="J363" s="4"/>
      <c r="K363" s="4"/>
      <c r="L363" s="4"/>
    </row>
    <row r="364" customFormat="false" ht="13.8" hidden="false" customHeight="false" outlineLevel="0" collapsed="false">
      <c r="A364" s="19" t="n">
        <v>8</v>
      </c>
      <c r="B364" s="4"/>
      <c r="C364" s="24"/>
      <c r="D364" s="4"/>
      <c r="E364" s="4"/>
      <c r="H364" s="19" t="n">
        <v>8</v>
      </c>
      <c r="I364" s="4"/>
      <c r="J364" s="24"/>
      <c r="K364" s="4"/>
      <c r="L364" s="4"/>
    </row>
    <row r="365" customFormat="false" ht="13.8" hidden="false" customHeight="false" outlineLevel="0" collapsed="false">
      <c r="A365" s="19" t="n">
        <v>9</v>
      </c>
      <c r="B365" s="4"/>
      <c r="C365" s="24"/>
      <c r="D365" s="4"/>
      <c r="E365" s="4"/>
      <c r="H365" s="19" t="n">
        <v>9</v>
      </c>
      <c r="I365" s="4"/>
      <c r="J365" s="24"/>
      <c r="K365" s="4"/>
      <c r="L365" s="4"/>
    </row>
    <row r="366" customFormat="false" ht="13.8" hidden="false" customHeight="false" outlineLevel="0" collapsed="false">
      <c r="A366" s="18" t="n">
        <v>10</v>
      </c>
      <c r="B366" s="4"/>
      <c r="C366" s="23"/>
      <c r="D366" s="4"/>
      <c r="E366" s="4"/>
      <c r="H366" s="18" t="n">
        <v>10</v>
      </c>
      <c r="I366" s="4"/>
      <c r="J366" s="23"/>
      <c r="K366" s="4"/>
      <c r="L366" s="4"/>
    </row>
    <row r="367" customFormat="false" ht="13.8" hidden="false" customHeight="false" outlineLevel="0" collapsed="false">
      <c r="A367" s="18" t="n">
        <v>11</v>
      </c>
      <c r="B367" s="4"/>
      <c r="C367" s="23"/>
      <c r="D367" s="4"/>
      <c r="E367" s="4"/>
      <c r="H367" s="18" t="n">
        <v>11</v>
      </c>
      <c r="I367" s="4"/>
      <c r="J367" s="23"/>
      <c r="K367" s="4"/>
      <c r="L367" s="4"/>
    </row>
    <row r="368" customFormat="false" ht="13.8" hidden="false" customHeight="false" outlineLevel="0" collapsed="false">
      <c r="A368" s="18" t="n">
        <v>12</v>
      </c>
      <c r="B368" s="4"/>
      <c r="C368" s="23"/>
      <c r="D368" s="4"/>
      <c r="E368" s="4"/>
      <c r="H368" s="18" t="n">
        <v>12</v>
      </c>
      <c r="I368" s="4"/>
      <c r="J368" s="23"/>
      <c r="K368" s="4"/>
      <c r="L368" s="4"/>
    </row>
    <row r="369" customFormat="false" ht="13.8" hidden="false" customHeight="false" outlineLevel="0" collapsed="false">
      <c r="A369" s="18" t="n">
        <v>13</v>
      </c>
      <c r="B369" s="4"/>
      <c r="C369" s="23"/>
      <c r="D369" s="4"/>
      <c r="E369" s="4"/>
      <c r="H369" s="18" t="n">
        <v>13</v>
      </c>
      <c r="I369" s="4"/>
      <c r="J369" s="23"/>
      <c r="K369" s="4"/>
      <c r="L369" s="4"/>
    </row>
    <row r="370" customFormat="false" ht="13.8" hidden="false" customHeight="false" outlineLevel="0" collapsed="false">
      <c r="A370" s="18" t="n">
        <v>26</v>
      </c>
      <c r="B370" s="4"/>
      <c r="C370" s="23"/>
      <c r="D370" s="4"/>
      <c r="E370" s="4"/>
      <c r="H370" s="18" t="n">
        <v>26</v>
      </c>
      <c r="I370" s="4"/>
      <c r="J370" s="23"/>
      <c r="K370" s="4"/>
      <c r="L370" s="4"/>
    </row>
    <row r="371" customFormat="false" ht="13.8" hidden="false" customHeight="false" outlineLevel="0" collapsed="false">
      <c r="A371" s="18" t="n">
        <v>27</v>
      </c>
      <c r="B371" s="4"/>
      <c r="C371" s="23"/>
      <c r="D371" s="4"/>
      <c r="E371" s="4"/>
      <c r="H371" s="18" t="n">
        <v>27</v>
      </c>
      <c r="I371" s="4"/>
      <c r="J371" s="23"/>
      <c r="K371" s="4"/>
      <c r="L371" s="4"/>
    </row>
    <row r="372" customFormat="false" ht="13.8" hidden="false" customHeight="false" outlineLevel="0" collapsed="false">
      <c r="A372" s="18" t="n">
        <v>28</v>
      </c>
      <c r="B372" s="4"/>
      <c r="C372" s="23"/>
      <c r="D372" s="4"/>
      <c r="E372" s="4"/>
      <c r="H372" s="18" t="n">
        <v>28</v>
      </c>
      <c r="I372" s="4"/>
      <c r="J372" s="23"/>
      <c r="K372" s="4"/>
      <c r="L372" s="4"/>
    </row>
    <row r="373" customFormat="false" ht="13.8" hidden="false" customHeight="false" outlineLevel="0" collapsed="false">
      <c r="A373" s="18" t="n">
        <v>29</v>
      </c>
      <c r="B373" s="4"/>
      <c r="C373" s="23"/>
      <c r="D373" s="4"/>
      <c r="E373" s="4"/>
      <c r="H373" s="18" t="n">
        <v>29</v>
      </c>
      <c r="I373" s="4"/>
      <c r="J373" s="23"/>
      <c r="K373" s="4"/>
      <c r="L373" s="4"/>
    </row>
    <row r="374" customFormat="false" ht="13.8" hidden="false" customHeight="false" outlineLevel="0" collapsed="false">
      <c r="A374" s="2" t="s">
        <v>36</v>
      </c>
      <c r="B374" s="2"/>
      <c r="C374" s="2"/>
      <c r="D374" s="4" t="n">
        <f aca="false">SUMIF(B358:B373,"T",D358:D373)</f>
        <v>4615000</v>
      </c>
      <c r="E374" s="4"/>
      <c r="H374" s="2" t="s">
        <v>36</v>
      </c>
      <c r="I374" s="2"/>
      <c r="J374" s="2"/>
      <c r="K374" s="4" t="n">
        <f aca="false">SUMIF(I358:I373,"T",K358:K373)</f>
        <v>4437000</v>
      </c>
      <c r="L374" s="4"/>
    </row>
    <row r="375" customFormat="false" ht="13.8" hidden="false" customHeight="false" outlineLevel="0" collapsed="false">
      <c r="A375" s="2" t="s">
        <v>37</v>
      </c>
      <c r="B375" s="2"/>
      <c r="C375" s="2"/>
      <c r="D375" s="4" t="n">
        <f aca="false">SUMIF(B358:B373,"C",D358:D373)</f>
        <v>4178000</v>
      </c>
      <c r="E375" s="4"/>
      <c r="H375" s="2" t="s">
        <v>37</v>
      </c>
      <c r="I375" s="2"/>
      <c r="J375" s="2"/>
      <c r="K375" s="4" t="n">
        <f aca="false">SUMIF(I358:I373,"C",K358:K373)</f>
        <v>4033000</v>
      </c>
      <c r="L375" s="4"/>
    </row>
    <row r="376" customFormat="false" ht="13.8" hidden="false" customHeight="false" outlineLevel="0" collapsed="false">
      <c r="A376" s="2" t="s">
        <v>38</v>
      </c>
      <c r="B376" s="2"/>
      <c r="C376" s="2"/>
      <c r="D376" s="6" t="n">
        <f aca="false">D374-D375</f>
        <v>437000</v>
      </c>
      <c r="E376" s="4"/>
      <c r="H376" s="2" t="s">
        <v>38</v>
      </c>
      <c r="I376" s="2"/>
      <c r="J376" s="2"/>
      <c r="K376" s="6" t="n">
        <f aca="false">K374-K375</f>
        <v>404000</v>
      </c>
      <c r="L376" s="4"/>
    </row>
    <row r="379" customFormat="false" ht="13.8" hidden="false" customHeight="false" outlineLevel="0" collapsed="false">
      <c r="A379" s="17" t="s">
        <v>261</v>
      </c>
      <c r="B379" s="17"/>
      <c r="C379" s="17"/>
      <c r="D379" s="17"/>
      <c r="E379" s="17"/>
      <c r="H379" s="17" t="s">
        <v>261</v>
      </c>
      <c r="I379" s="17"/>
      <c r="J379" s="17"/>
      <c r="K379" s="17"/>
      <c r="L379" s="17"/>
    </row>
    <row r="380" customFormat="false" ht="13.8" hidden="false" customHeight="false" outlineLevel="0" collapsed="false">
      <c r="A380" s="2" t="s">
        <v>2</v>
      </c>
      <c r="B380" s="2" t="s">
        <v>3</v>
      </c>
      <c r="C380" s="2" t="s">
        <v>4</v>
      </c>
      <c r="D380" s="2" t="s">
        <v>5</v>
      </c>
      <c r="E380" s="2" t="s">
        <v>6</v>
      </c>
      <c r="H380" s="2" t="s">
        <v>2</v>
      </c>
      <c r="I380" s="2" t="s">
        <v>3</v>
      </c>
      <c r="J380" s="2" t="s">
        <v>4</v>
      </c>
      <c r="K380" s="2" t="s">
        <v>5</v>
      </c>
      <c r="L380" s="2" t="s">
        <v>6</v>
      </c>
    </row>
    <row r="381" customFormat="false" ht="13.8" hidden="false" customHeight="false" outlineLevel="0" collapsed="false">
      <c r="A381" s="18" t="n">
        <v>1</v>
      </c>
      <c r="B381" s="4" t="s">
        <v>7</v>
      </c>
      <c r="C381" s="23"/>
      <c r="D381" s="4" t="n">
        <v>404000</v>
      </c>
      <c r="E381" s="4" t="s">
        <v>40</v>
      </c>
      <c r="H381" s="18" t="n">
        <v>1</v>
      </c>
      <c r="I381" s="4" t="s">
        <v>7</v>
      </c>
      <c r="J381" s="23"/>
      <c r="K381" s="4" t="n">
        <v>163000</v>
      </c>
      <c r="L381" s="4" t="s">
        <v>40</v>
      </c>
    </row>
    <row r="382" customFormat="false" ht="13.8" hidden="false" customHeight="false" outlineLevel="0" collapsed="false">
      <c r="A382" s="18" t="n">
        <v>2</v>
      </c>
      <c r="B382" s="4" t="s">
        <v>7</v>
      </c>
      <c r="C382" s="23"/>
      <c r="D382" s="4" t="n">
        <f aca="false">800000*5</f>
        <v>4000000</v>
      </c>
      <c r="E382" s="7" t="s">
        <v>81</v>
      </c>
      <c r="H382" s="18" t="n">
        <v>2</v>
      </c>
      <c r="I382" s="4" t="s">
        <v>7</v>
      </c>
      <c r="J382" s="23"/>
      <c r="K382" s="4" t="n">
        <f aca="false">800000*5</f>
        <v>4000000</v>
      </c>
      <c r="L382" s="7" t="s">
        <v>81</v>
      </c>
    </row>
    <row r="383" customFormat="false" ht="13.8" hidden="false" customHeight="false" outlineLevel="0" collapsed="false">
      <c r="A383" s="18" t="n">
        <v>4</v>
      </c>
      <c r="B383" s="4" t="s">
        <v>9</v>
      </c>
      <c r="C383" s="23"/>
      <c r="D383" s="4" t="n">
        <v>3934000</v>
      </c>
      <c r="E383" s="4" t="s">
        <v>80</v>
      </c>
      <c r="H383" s="18" t="n">
        <v>4</v>
      </c>
      <c r="I383" s="4" t="s">
        <v>9</v>
      </c>
      <c r="J383" s="23"/>
      <c r="K383" s="4" t="n">
        <v>3900000</v>
      </c>
      <c r="L383" s="4" t="s">
        <v>80</v>
      </c>
    </row>
    <row r="384" customFormat="false" ht="13.8" hidden="false" customHeight="false" outlineLevel="0" collapsed="false">
      <c r="A384" s="18" t="n">
        <v>5</v>
      </c>
      <c r="B384" s="4" t="s">
        <v>9</v>
      </c>
      <c r="C384" s="4"/>
      <c r="D384" s="4" t="n">
        <v>307000</v>
      </c>
      <c r="E384" s="4" t="s">
        <v>262</v>
      </c>
      <c r="H384" s="18" t="n">
        <v>5</v>
      </c>
      <c r="I384" s="4" t="s">
        <v>9</v>
      </c>
      <c r="J384" s="4"/>
      <c r="K384" s="4" t="n">
        <v>104000</v>
      </c>
      <c r="L384" s="4" t="s">
        <v>262</v>
      </c>
    </row>
    <row r="385" customFormat="false" ht="13.8" hidden="false" customHeight="false" outlineLevel="0" collapsed="false">
      <c r="A385" s="18" t="n">
        <v>6</v>
      </c>
      <c r="B385" s="4"/>
      <c r="C385" s="23"/>
      <c r="D385" s="4"/>
      <c r="E385" s="4"/>
      <c r="H385" s="18" t="n">
        <v>6</v>
      </c>
      <c r="I385" s="4" t="s">
        <v>9</v>
      </c>
      <c r="J385" s="23"/>
      <c r="K385" s="4" t="n">
        <v>34000</v>
      </c>
      <c r="L385" s="4" t="s">
        <v>58</v>
      </c>
    </row>
    <row r="386" customFormat="false" ht="13.8" hidden="false" customHeight="false" outlineLevel="0" collapsed="false">
      <c r="A386" s="19" t="n">
        <v>7</v>
      </c>
      <c r="B386" s="4"/>
      <c r="C386" s="4"/>
      <c r="D386" s="4"/>
      <c r="E386" s="4"/>
      <c r="H386" s="19" t="n">
        <v>7</v>
      </c>
      <c r="I386" s="4" t="s">
        <v>9</v>
      </c>
      <c r="J386" s="4"/>
      <c r="K386" s="4" t="n">
        <v>32000</v>
      </c>
      <c r="L386" s="4" t="s">
        <v>29</v>
      </c>
    </row>
    <row r="387" customFormat="false" ht="13.8" hidden="false" customHeight="false" outlineLevel="0" collapsed="false">
      <c r="A387" s="19" t="n">
        <v>8</v>
      </c>
      <c r="B387" s="4"/>
      <c r="C387" s="24"/>
      <c r="D387" s="4"/>
      <c r="E387" s="4"/>
      <c r="H387" s="19" t="n">
        <v>8</v>
      </c>
      <c r="I387" s="4" t="s">
        <v>9</v>
      </c>
      <c r="J387" s="24"/>
      <c r="K387" s="4" t="n">
        <v>43000</v>
      </c>
      <c r="L387" s="4" t="s">
        <v>255</v>
      </c>
    </row>
    <row r="388" customFormat="false" ht="13.8" hidden="false" customHeight="false" outlineLevel="0" collapsed="false">
      <c r="A388" s="19" t="n">
        <v>9</v>
      </c>
      <c r="B388" s="4"/>
      <c r="C388" s="24"/>
      <c r="D388" s="4"/>
      <c r="E388" s="4"/>
      <c r="H388" s="19" t="n">
        <v>9</v>
      </c>
      <c r="I388" s="4"/>
      <c r="J388" s="24"/>
      <c r="K388" s="4"/>
      <c r="L388" s="4"/>
    </row>
    <row r="389" customFormat="false" ht="13.8" hidden="false" customHeight="false" outlineLevel="0" collapsed="false">
      <c r="A389" s="18" t="n">
        <v>10</v>
      </c>
      <c r="B389" s="4"/>
      <c r="C389" s="23"/>
      <c r="D389" s="4"/>
      <c r="E389" s="4"/>
      <c r="H389" s="18" t="n">
        <v>10</v>
      </c>
      <c r="I389" s="4"/>
      <c r="J389" s="23"/>
      <c r="K389" s="4"/>
      <c r="L389" s="4"/>
    </row>
    <row r="390" customFormat="false" ht="13.8" hidden="false" customHeight="false" outlineLevel="0" collapsed="false">
      <c r="A390" s="18" t="n">
        <v>11</v>
      </c>
      <c r="B390" s="4"/>
      <c r="C390" s="23"/>
      <c r="D390" s="4"/>
      <c r="E390" s="4"/>
      <c r="H390" s="18" t="n">
        <v>11</v>
      </c>
      <c r="I390" s="4"/>
      <c r="J390" s="23"/>
      <c r="K390" s="4"/>
      <c r="L390" s="4"/>
    </row>
    <row r="391" customFormat="false" ht="13.8" hidden="false" customHeight="false" outlineLevel="0" collapsed="false">
      <c r="A391" s="18" t="n">
        <v>12</v>
      </c>
      <c r="B391" s="4"/>
      <c r="C391" s="23"/>
      <c r="D391" s="4"/>
      <c r="E391" s="4"/>
      <c r="H391" s="18" t="n">
        <v>12</v>
      </c>
      <c r="I391" s="4"/>
      <c r="J391" s="23"/>
      <c r="K391" s="4"/>
      <c r="L391" s="4"/>
    </row>
    <row r="392" customFormat="false" ht="13.8" hidden="false" customHeight="false" outlineLevel="0" collapsed="false">
      <c r="A392" s="18" t="n">
        <v>13</v>
      </c>
      <c r="B392" s="4"/>
      <c r="C392" s="23"/>
      <c r="D392" s="4"/>
      <c r="E392" s="4"/>
      <c r="H392" s="18" t="n">
        <v>13</v>
      </c>
      <c r="I392" s="4"/>
      <c r="J392" s="23"/>
      <c r="K392" s="4"/>
      <c r="L392" s="4"/>
    </row>
    <row r="393" customFormat="false" ht="13.8" hidden="false" customHeight="false" outlineLevel="0" collapsed="false">
      <c r="A393" s="18" t="n">
        <v>26</v>
      </c>
      <c r="B393" s="4"/>
      <c r="C393" s="23"/>
      <c r="D393" s="4"/>
      <c r="E393" s="4"/>
      <c r="H393" s="18" t="n">
        <v>26</v>
      </c>
      <c r="I393" s="4"/>
      <c r="J393" s="23"/>
      <c r="K393" s="4"/>
      <c r="L393" s="4"/>
    </row>
    <row r="394" customFormat="false" ht="13.8" hidden="false" customHeight="false" outlineLevel="0" collapsed="false">
      <c r="A394" s="18" t="n">
        <v>27</v>
      </c>
      <c r="B394" s="4"/>
      <c r="C394" s="23"/>
      <c r="D394" s="4"/>
      <c r="E394" s="4"/>
      <c r="H394" s="18" t="n">
        <v>27</v>
      </c>
      <c r="I394" s="4"/>
      <c r="J394" s="23"/>
      <c r="K394" s="4"/>
      <c r="L394" s="4"/>
    </row>
    <row r="395" customFormat="false" ht="13.8" hidden="false" customHeight="false" outlineLevel="0" collapsed="false">
      <c r="A395" s="18" t="n">
        <v>28</v>
      </c>
      <c r="B395" s="4"/>
      <c r="C395" s="23"/>
      <c r="D395" s="4"/>
      <c r="E395" s="4"/>
      <c r="H395" s="18" t="n">
        <v>28</v>
      </c>
      <c r="I395" s="4"/>
      <c r="J395" s="23"/>
      <c r="K395" s="4"/>
      <c r="L395" s="4"/>
    </row>
    <row r="396" customFormat="false" ht="13.8" hidden="false" customHeight="false" outlineLevel="0" collapsed="false">
      <c r="A396" s="18" t="n">
        <v>29</v>
      </c>
      <c r="B396" s="4"/>
      <c r="C396" s="23"/>
      <c r="D396" s="4"/>
      <c r="E396" s="4"/>
      <c r="H396" s="18" t="n">
        <v>29</v>
      </c>
      <c r="I396" s="4"/>
      <c r="J396" s="23"/>
      <c r="K396" s="4"/>
      <c r="L396" s="4"/>
    </row>
    <row r="397" customFormat="false" ht="13.8" hidden="false" customHeight="false" outlineLevel="0" collapsed="false">
      <c r="A397" s="2" t="s">
        <v>36</v>
      </c>
      <c r="B397" s="2"/>
      <c r="C397" s="2"/>
      <c r="D397" s="4" t="n">
        <f aca="false">SUMIF(B381:B396,"T",D381:D396)</f>
        <v>4404000</v>
      </c>
      <c r="E397" s="4"/>
      <c r="H397" s="2" t="s">
        <v>36</v>
      </c>
      <c r="I397" s="2"/>
      <c r="J397" s="2"/>
      <c r="K397" s="4" t="n">
        <f aca="false">SUMIF(I381:I396,"T",K381:K396)</f>
        <v>4163000</v>
      </c>
      <c r="L397" s="4"/>
    </row>
    <row r="398" customFormat="false" ht="13.8" hidden="false" customHeight="false" outlineLevel="0" collapsed="false">
      <c r="A398" s="2" t="s">
        <v>37</v>
      </c>
      <c r="B398" s="2"/>
      <c r="C398" s="2"/>
      <c r="D398" s="4" t="n">
        <f aca="false">SUMIF(B381:B396,"C",D381:D396)</f>
        <v>4241000</v>
      </c>
      <c r="E398" s="4"/>
      <c r="H398" s="2" t="s">
        <v>37</v>
      </c>
      <c r="I398" s="2"/>
      <c r="J398" s="2"/>
      <c r="K398" s="4" t="n">
        <f aca="false">SUMIF(I381:I396,"C",K381:K396)</f>
        <v>4113000</v>
      </c>
      <c r="L398" s="4"/>
    </row>
    <row r="399" customFormat="false" ht="13.8" hidden="false" customHeight="false" outlineLevel="0" collapsed="false">
      <c r="A399" s="2" t="s">
        <v>38</v>
      </c>
      <c r="B399" s="2"/>
      <c r="C399" s="2"/>
      <c r="D399" s="6" t="n">
        <f aca="false">D397-D398</f>
        <v>163000</v>
      </c>
      <c r="E399" s="4"/>
      <c r="H399" s="2" t="s">
        <v>38</v>
      </c>
      <c r="I399" s="2"/>
      <c r="J399" s="2"/>
      <c r="K399" s="6" t="n">
        <f aca="false">K397-K398</f>
        <v>50000</v>
      </c>
      <c r="L399" s="4"/>
    </row>
    <row r="1048576" customFormat="false" ht="15" hidden="false" customHeight="false" outlineLevel="0" collapsed="false">
      <c r="L1048576" s="7" t="s">
        <v>19</v>
      </c>
    </row>
  </sheetData>
  <mergeCells count="127">
    <mergeCell ref="A5:B5"/>
    <mergeCell ref="G5:H5"/>
    <mergeCell ref="A24:C24"/>
    <mergeCell ref="G24:I24"/>
    <mergeCell ref="A25:C25"/>
    <mergeCell ref="G25:I25"/>
    <mergeCell ref="A26:C26"/>
    <mergeCell ref="G26:I26"/>
    <mergeCell ref="A47:C47"/>
    <mergeCell ref="G47:I47"/>
    <mergeCell ref="A48:C48"/>
    <mergeCell ref="G48:I48"/>
    <mergeCell ref="A49:C49"/>
    <mergeCell ref="G49:I49"/>
    <mergeCell ref="A70:C70"/>
    <mergeCell ref="A71:C71"/>
    <mergeCell ref="A72:C72"/>
    <mergeCell ref="A94:C94"/>
    <mergeCell ref="H94:J94"/>
    <mergeCell ref="A95:C95"/>
    <mergeCell ref="H95:J95"/>
    <mergeCell ref="A96:C96"/>
    <mergeCell ref="H96:J96"/>
    <mergeCell ref="A99:E99"/>
    <mergeCell ref="H99:L99"/>
    <mergeCell ref="A118:C118"/>
    <mergeCell ref="H118:J118"/>
    <mergeCell ref="A119:C119"/>
    <mergeCell ref="H119:J119"/>
    <mergeCell ref="A120:C120"/>
    <mergeCell ref="H120:J120"/>
    <mergeCell ref="A123:E123"/>
    <mergeCell ref="H123:L123"/>
    <mergeCell ref="A142:C142"/>
    <mergeCell ref="H142:J142"/>
    <mergeCell ref="A143:C143"/>
    <mergeCell ref="H143:J143"/>
    <mergeCell ref="A144:C144"/>
    <mergeCell ref="H144:J144"/>
    <mergeCell ref="A147:E147"/>
    <mergeCell ref="H147:L147"/>
    <mergeCell ref="A166:C166"/>
    <mergeCell ref="H166:J166"/>
    <mergeCell ref="A167:C167"/>
    <mergeCell ref="H167:J167"/>
    <mergeCell ref="A168:C168"/>
    <mergeCell ref="H168:J168"/>
    <mergeCell ref="A171:E171"/>
    <mergeCell ref="H171:L171"/>
    <mergeCell ref="A190:C190"/>
    <mergeCell ref="H190:J190"/>
    <mergeCell ref="A191:C191"/>
    <mergeCell ref="H191:J191"/>
    <mergeCell ref="A192:C192"/>
    <mergeCell ref="H192:J192"/>
    <mergeCell ref="A194:E194"/>
    <mergeCell ref="H194:L194"/>
    <mergeCell ref="A213:C213"/>
    <mergeCell ref="H213:J213"/>
    <mergeCell ref="A214:C214"/>
    <mergeCell ref="H214:J214"/>
    <mergeCell ref="A215:C215"/>
    <mergeCell ref="H215:J215"/>
    <mergeCell ref="A218:E218"/>
    <mergeCell ref="H218:L218"/>
    <mergeCell ref="A237:C237"/>
    <mergeCell ref="H237:J237"/>
    <mergeCell ref="A238:C238"/>
    <mergeCell ref="H238:J238"/>
    <mergeCell ref="A239:C239"/>
    <mergeCell ref="H239:J239"/>
    <mergeCell ref="A242:E242"/>
    <mergeCell ref="H242:L242"/>
    <mergeCell ref="A261:C261"/>
    <mergeCell ref="H261:J261"/>
    <mergeCell ref="A262:C262"/>
    <mergeCell ref="H262:J262"/>
    <mergeCell ref="A263:C263"/>
    <mergeCell ref="H263:J263"/>
    <mergeCell ref="A266:E266"/>
    <mergeCell ref="H266:L266"/>
    <mergeCell ref="A284:C284"/>
    <mergeCell ref="H284:J284"/>
    <mergeCell ref="A285:C285"/>
    <mergeCell ref="H285:J285"/>
    <mergeCell ref="A286:C286"/>
    <mergeCell ref="H286:J286"/>
    <mergeCell ref="A288:E288"/>
    <mergeCell ref="H288:L288"/>
    <mergeCell ref="A306:C306"/>
    <mergeCell ref="H306:J306"/>
    <mergeCell ref="A307:C307"/>
    <mergeCell ref="H307:J307"/>
    <mergeCell ref="A308:C308"/>
    <mergeCell ref="H308:J308"/>
    <mergeCell ref="A310:E310"/>
    <mergeCell ref="H310:L310"/>
    <mergeCell ref="A328:C328"/>
    <mergeCell ref="H328:J328"/>
    <mergeCell ref="A329:C329"/>
    <mergeCell ref="H329:J329"/>
    <mergeCell ref="A330:C330"/>
    <mergeCell ref="H330:J330"/>
    <mergeCell ref="A333:E333"/>
    <mergeCell ref="H333:L333"/>
    <mergeCell ref="A351:C351"/>
    <mergeCell ref="H351:J351"/>
    <mergeCell ref="A352:C352"/>
    <mergeCell ref="H352:J352"/>
    <mergeCell ref="A353:C353"/>
    <mergeCell ref="H353:J353"/>
    <mergeCell ref="A356:E356"/>
    <mergeCell ref="H356:L356"/>
    <mergeCell ref="A374:C374"/>
    <mergeCell ref="H374:J374"/>
    <mergeCell ref="A375:C375"/>
    <mergeCell ref="H375:J375"/>
    <mergeCell ref="A376:C376"/>
    <mergeCell ref="H376:J376"/>
    <mergeCell ref="A379:E379"/>
    <mergeCell ref="H379:L379"/>
    <mergeCell ref="A397:C397"/>
    <mergeCell ref="H397:J397"/>
    <mergeCell ref="A398:C398"/>
    <mergeCell ref="H398:J398"/>
    <mergeCell ref="A399:C399"/>
    <mergeCell ref="H399:J3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8.5748987854251"/>
    <col collapsed="false" hidden="false" max="2" min="2" style="0" width="16.5668016194332"/>
    <col collapsed="false" hidden="false" max="3" min="3" style="0" width="12.2834008097166"/>
    <col collapsed="false" hidden="false" max="4" min="4" style="0" width="11.5708502024291"/>
    <col collapsed="false" hidden="false" max="6" min="5" style="0" width="18.8542510121457"/>
    <col collapsed="false" hidden="false" max="8" min="7" style="0" width="12.7125506072875"/>
    <col collapsed="false" hidden="false" max="10" min="9" style="0" width="13.7125506072874"/>
    <col collapsed="false" hidden="false" max="11" min="11" style="0" width="11.9959514170041"/>
    <col collapsed="false" hidden="false" max="12" min="12" style="0" width="9.99595141700405"/>
    <col collapsed="false" hidden="false" max="15" min="13" style="0" width="8.5748987854251"/>
    <col collapsed="false" hidden="false" max="16" min="16" style="0" width="12.7125506072875"/>
    <col collapsed="false" hidden="false" max="17" min="17" style="0" width="8.5748987854251"/>
    <col collapsed="false" hidden="false" max="18" min="18" style="0" width="13.8542510121457"/>
    <col collapsed="false" hidden="false" max="1025" min="19" style="0" width="8.5748987854251"/>
  </cols>
  <sheetData>
    <row r="2" customFormat="false" ht="15" hidden="false" customHeight="false" outlineLevel="0" collapsed="false">
      <c r="C2" s="11" t="s">
        <v>263</v>
      </c>
      <c r="D2" s="11"/>
      <c r="E2" s="0" t="s">
        <v>17</v>
      </c>
      <c r="G2" s="0" t="s">
        <v>202</v>
      </c>
      <c r="I2" s="0" t="s">
        <v>198</v>
      </c>
      <c r="K2" s="0" t="s">
        <v>171</v>
      </c>
      <c r="P2" s="25"/>
    </row>
    <row r="3" customFormat="false" ht="15" hidden="false" customHeight="false" outlineLevel="0" collapsed="false">
      <c r="B3" s="0" t="s">
        <v>264</v>
      </c>
      <c r="C3" s="11" t="n">
        <v>7685</v>
      </c>
      <c r="D3" s="11" t="s">
        <v>265</v>
      </c>
      <c r="E3" s="11" t="n">
        <v>16500</v>
      </c>
      <c r="F3" s="11" t="s">
        <v>90</v>
      </c>
      <c r="G3" s="11" t="n">
        <v>27200</v>
      </c>
      <c r="H3" s="11" t="s">
        <v>266</v>
      </c>
      <c r="I3" s="11" t="n">
        <v>82200</v>
      </c>
      <c r="J3" s="11" t="s">
        <v>267</v>
      </c>
      <c r="K3" s="11" t="n">
        <v>42500</v>
      </c>
    </row>
    <row r="4" customFormat="false" ht="15" hidden="false" customHeight="false" outlineLevel="0" collapsed="false">
      <c r="B4" s="0" t="s">
        <v>268</v>
      </c>
      <c r="C4" s="11" t="n">
        <v>10458</v>
      </c>
      <c r="D4" s="11" t="s">
        <v>269</v>
      </c>
      <c r="E4" s="11" t="n">
        <v>28470</v>
      </c>
      <c r="F4" s="11" t="s">
        <v>90</v>
      </c>
      <c r="G4" s="11" t="n">
        <v>27200</v>
      </c>
      <c r="H4" s="11"/>
      <c r="I4" s="11"/>
      <c r="J4" s="11"/>
      <c r="K4" s="11"/>
    </row>
    <row r="5" customFormat="false" ht="15" hidden="false" customHeight="false" outlineLevel="0" collapsed="false">
      <c r="B5" s="26" t="s">
        <v>270</v>
      </c>
      <c r="C5" s="11" t="n">
        <v>20500</v>
      </c>
      <c r="D5" s="11" t="s">
        <v>271</v>
      </c>
      <c r="E5" s="11" t="n">
        <v>24600</v>
      </c>
      <c r="F5" s="11"/>
      <c r="G5" s="11"/>
      <c r="H5" s="11"/>
      <c r="I5" s="11"/>
      <c r="J5" s="11"/>
      <c r="K5" s="11"/>
    </row>
    <row r="6" customFormat="false" ht="15" hidden="false" customHeight="false" outlineLevel="0" collapsed="false">
      <c r="B6" s="0" t="s">
        <v>272</v>
      </c>
      <c r="C6" s="11" t="n">
        <v>12500</v>
      </c>
      <c r="D6" s="11"/>
      <c r="E6" s="11"/>
      <c r="F6" s="11"/>
      <c r="G6" s="11"/>
      <c r="H6" s="11"/>
      <c r="I6" s="11"/>
      <c r="J6" s="11"/>
      <c r="K6" s="11"/>
    </row>
    <row r="7" customFormat="false" ht="15" hidden="false" customHeight="false" outlineLevel="0" collapsed="false">
      <c r="B7" s="0" t="s">
        <v>273</v>
      </c>
      <c r="C7" s="11" t="n">
        <v>13500</v>
      </c>
      <c r="D7" s="11"/>
      <c r="E7" s="11"/>
      <c r="F7" s="11"/>
      <c r="G7" s="11"/>
      <c r="H7" s="11"/>
      <c r="I7" s="11"/>
      <c r="J7" s="11"/>
      <c r="K7" s="11"/>
    </row>
    <row r="8" customFormat="false" ht="15" hidden="false" customHeight="false" outlineLevel="0" collapsed="false">
      <c r="B8" s="0" t="s">
        <v>274</v>
      </c>
      <c r="C8" s="11" t="n">
        <v>53200</v>
      </c>
      <c r="D8" s="11"/>
      <c r="E8" s="11"/>
      <c r="F8" s="11"/>
      <c r="G8" s="11"/>
      <c r="H8" s="11"/>
      <c r="I8" s="11"/>
      <c r="J8" s="11"/>
      <c r="K8" s="11"/>
    </row>
    <row r="9" customFormat="false" ht="15" hidden="false" customHeight="false" outlineLevel="0" collapsed="false">
      <c r="B9" s="0" t="s">
        <v>275</v>
      </c>
      <c r="C9" s="11" t="n">
        <v>39400</v>
      </c>
      <c r="D9" s="11"/>
      <c r="E9" s="11"/>
      <c r="F9" s="11"/>
      <c r="G9" s="11"/>
      <c r="H9" s="11"/>
      <c r="I9" s="11"/>
      <c r="J9" s="11"/>
      <c r="K9" s="11"/>
    </row>
    <row r="10" customFormat="false" ht="15" hidden="false" customHeight="false" outlineLevel="0" collapsed="false">
      <c r="C10" s="11" t="n">
        <f aca="false">SUM(C3:C9)</f>
        <v>157243</v>
      </c>
      <c r="E10" s="11" t="n">
        <f aca="false">SUM(E3:E9)</f>
        <v>69570</v>
      </c>
      <c r="G10" s="11" t="n">
        <f aca="false">SUM(G3:G9)</f>
        <v>54400</v>
      </c>
      <c r="I10" s="11" t="n">
        <f aca="false">SUM(I3:I9)</f>
        <v>82200</v>
      </c>
      <c r="K10" s="11" t="n">
        <f aca="false">SUM(K3:K9)</f>
        <v>42500</v>
      </c>
      <c r="L10" s="7" t="n">
        <f aca="false">SUM(C10:K10)</f>
        <v>405913</v>
      </c>
    </row>
    <row r="11" customFormat="false" ht="15" hidden="false" customHeight="false" outlineLevel="0" collapsed="false">
      <c r="C11" s="27"/>
      <c r="D11" s="11"/>
      <c r="E11" s="11" t="n">
        <f aca="false">(E10-E5)/2</f>
        <v>22485</v>
      </c>
      <c r="F11" s="11"/>
      <c r="G11" s="11" t="n">
        <f aca="false">G10+K10+40000</f>
        <v>136900</v>
      </c>
      <c r="H11" s="11"/>
      <c r="I11" s="11"/>
      <c r="J11" s="11"/>
      <c r="K11" s="11"/>
    </row>
    <row r="12" customFormat="false" ht="15" hidden="false" customHeight="false" outlineLevel="0" collapsed="false">
      <c r="C12" s="11"/>
      <c r="D12" s="11"/>
      <c r="E12" s="11"/>
      <c r="F12" s="11"/>
      <c r="G12" s="11" t="n">
        <f aca="false">G11-200000</f>
        <v>-63100</v>
      </c>
      <c r="H12" s="11"/>
      <c r="I12" s="11"/>
      <c r="J12" s="11"/>
      <c r="K12" s="11"/>
    </row>
    <row r="13" customFormat="false" ht="18.75" hidden="false" customHeight="false" outlineLevel="0" collapsed="false">
      <c r="A13" s="28" t="s">
        <v>276</v>
      </c>
      <c r="B13" s="28"/>
      <c r="C13" s="28"/>
      <c r="D13" s="28"/>
      <c r="E13" s="11"/>
      <c r="F13" s="11"/>
      <c r="G13" s="11"/>
      <c r="H13" s="11"/>
      <c r="I13" s="11"/>
      <c r="J13" s="11"/>
      <c r="K13" s="11"/>
    </row>
    <row r="14" customFormat="false" ht="15" hidden="false" customHeight="false" outlineLevel="0" collapsed="false">
      <c r="A14" s="18" t="n">
        <v>1</v>
      </c>
      <c r="B14" s="18" t="s">
        <v>277</v>
      </c>
      <c r="C14" s="29" t="n">
        <v>360000</v>
      </c>
      <c r="D14" s="29"/>
      <c r="E14" s="11"/>
      <c r="F14" s="11"/>
      <c r="G14" s="11"/>
      <c r="H14" s="11"/>
      <c r="I14" s="11"/>
      <c r="J14" s="11"/>
      <c r="K14" s="11"/>
    </row>
    <row r="15" customFormat="false" ht="15" hidden="false" customHeight="false" outlineLevel="0" collapsed="false">
      <c r="A15" s="18" t="n">
        <v>2</v>
      </c>
      <c r="B15" s="18" t="s">
        <v>278</v>
      </c>
      <c r="C15" s="29" t="n">
        <v>135000</v>
      </c>
      <c r="D15" s="29"/>
      <c r="E15" s="11"/>
      <c r="F15" s="11"/>
      <c r="G15" s="11"/>
      <c r="H15" s="11"/>
      <c r="I15" s="11"/>
      <c r="J15" s="11"/>
      <c r="K15" s="11"/>
    </row>
    <row r="16" customFormat="false" ht="15" hidden="false" customHeight="false" outlineLevel="0" collapsed="false">
      <c r="A16" s="18" t="n">
        <v>3</v>
      </c>
      <c r="B16" s="18" t="s">
        <v>279</v>
      </c>
      <c r="C16" s="29" t="n">
        <v>190000</v>
      </c>
      <c r="D16" s="29"/>
      <c r="E16" s="11"/>
      <c r="F16" s="11"/>
      <c r="G16" s="11"/>
      <c r="H16" s="11"/>
      <c r="I16" s="11"/>
      <c r="J16" s="11"/>
      <c r="K16" s="11"/>
    </row>
    <row r="17" customFormat="false" ht="15" hidden="false" customHeight="false" outlineLevel="0" collapsed="false">
      <c r="A17" s="18" t="n">
        <v>4</v>
      </c>
      <c r="B17" s="18" t="s">
        <v>280</v>
      </c>
      <c r="C17" s="29" t="n">
        <v>5000</v>
      </c>
      <c r="D17" s="29"/>
      <c r="E17" s="11"/>
      <c r="F17" s="11"/>
      <c r="G17" s="11"/>
      <c r="H17" s="11"/>
      <c r="I17" s="11"/>
      <c r="J17" s="11"/>
      <c r="K17" s="11"/>
    </row>
    <row r="18" customFormat="false" ht="15" hidden="false" customHeight="false" outlineLevel="0" collapsed="false">
      <c r="A18" s="18" t="n">
        <v>5</v>
      </c>
      <c r="B18" s="18" t="s">
        <v>281</v>
      </c>
      <c r="C18" s="29" t="n">
        <v>30000</v>
      </c>
      <c r="D18" s="29"/>
      <c r="E18" s="11"/>
      <c r="F18" s="11"/>
      <c r="G18" s="11"/>
      <c r="H18" s="11"/>
      <c r="I18" s="11"/>
      <c r="J18" s="11"/>
      <c r="K18" s="11"/>
    </row>
    <row r="19" customFormat="false" ht="15" hidden="false" customHeight="false" outlineLevel="0" collapsed="false">
      <c r="A19" s="18" t="n">
        <v>6</v>
      </c>
      <c r="B19" s="18" t="s">
        <v>282</v>
      </c>
      <c r="C19" s="29" t="n">
        <v>90000</v>
      </c>
      <c r="D19" s="29"/>
      <c r="E19" s="11"/>
      <c r="F19" s="11"/>
      <c r="G19" s="11"/>
      <c r="H19" s="11"/>
      <c r="I19" s="11"/>
      <c r="J19" s="11"/>
      <c r="K19" s="11"/>
    </row>
    <row r="20" customFormat="false" ht="15" hidden="false" customHeight="false" outlineLevel="0" collapsed="false">
      <c r="A20" s="18" t="n">
        <v>7</v>
      </c>
      <c r="B20" s="18" t="s">
        <v>283</v>
      </c>
      <c r="C20" s="29" t="n">
        <v>35000</v>
      </c>
      <c r="D20" s="29"/>
      <c r="E20" s="11"/>
      <c r="F20" s="11"/>
      <c r="G20" s="11"/>
      <c r="H20" s="11"/>
      <c r="I20" s="11"/>
      <c r="J20" s="11"/>
      <c r="K20" s="11"/>
    </row>
    <row r="21" customFormat="false" ht="15" hidden="false" customHeight="false" outlineLevel="0" collapsed="false">
      <c r="A21" s="18" t="n">
        <v>8</v>
      </c>
      <c r="B21" s="18" t="s">
        <v>284</v>
      </c>
      <c r="C21" s="29" t="n">
        <v>900000</v>
      </c>
      <c r="D21" s="29"/>
      <c r="E21" s="11"/>
      <c r="F21" s="11"/>
      <c r="G21" s="11"/>
      <c r="H21" s="11"/>
      <c r="I21" s="11"/>
      <c r="J21" s="11"/>
      <c r="K21" s="11"/>
    </row>
    <row r="22" customFormat="false" ht="15" hidden="false" customHeight="false" outlineLevel="0" collapsed="false">
      <c r="A22" s="18"/>
      <c r="B22" s="18" t="s">
        <v>285</v>
      </c>
      <c r="C22" s="29" t="n">
        <f aca="false">SUM(C14:C21)</f>
        <v>1745000</v>
      </c>
      <c r="D22" s="29"/>
      <c r="E22" s="11"/>
      <c r="F22" s="11"/>
      <c r="G22" s="11"/>
      <c r="H22" s="11"/>
      <c r="I22" s="11"/>
      <c r="J22" s="11"/>
      <c r="K22" s="11"/>
    </row>
    <row r="23" customFormat="false" ht="15" hidden="false" customHeight="false" outlineLevel="0" collapsed="false">
      <c r="A23" s="18"/>
      <c r="B23" s="18"/>
      <c r="C23" s="29"/>
      <c r="D23" s="29"/>
      <c r="E23" s="11"/>
      <c r="F23" s="11"/>
      <c r="G23" s="11"/>
      <c r="H23" s="11"/>
      <c r="I23" s="11"/>
      <c r="J23" s="11"/>
      <c r="K23" s="11"/>
    </row>
    <row r="24" customFormat="false" ht="17.25" hidden="false" customHeight="false" outlineLevel="0" collapsed="false">
      <c r="A24" s="30"/>
      <c r="B24" s="31" t="s">
        <v>286</v>
      </c>
      <c r="C24" s="32" t="s">
        <v>287</v>
      </c>
      <c r="D24" s="32" t="s">
        <v>288</v>
      </c>
      <c r="E24" s="32" t="s">
        <v>289</v>
      </c>
      <c r="F24" s="11"/>
      <c r="G24" s="11"/>
      <c r="H24" s="11"/>
      <c r="I24" s="11"/>
      <c r="J24" s="11"/>
      <c r="K24" s="11"/>
    </row>
    <row r="25" customFormat="false" ht="15" hidden="false" customHeight="false" outlineLevel="0" collapsed="false">
      <c r="A25" s="18" t="n">
        <v>1</v>
      </c>
      <c r="B25" s="18" t="s">
        <v>290</v>
      </c>
      <c r="C25" s="29" t="n">
        <v>600000</v>
      </c>
      <c r="D25" s="29" t="n">
        <v>600000</v>
      </c>
      <c r="E25" s="29" t="n">
        <f aca="false">C25-D25</f>
        <v>0</v>
      </c>
      <c r="F25" s="11"/>
      <c r="G25" s="11"/>
      <c r="H25" s="11"/>
      <c r="I25" s="11"/>
      <c r="J25" s="11"/>
      <c r="K25" s="11"/>
    </row>
    <row r="26" customFormat="false" ht="15" hidden="false" customHeight="false" outlineLevel="0" collapsed="false">
      <c r="A26" s="18" t="n">
        <v>2</v>
      </c>
      <c r="B26" s="18" t="s">
        <v>291</v>
      </c>
      <c r="C26" s="29" t="n">
        <v>300000</v>
      </c>
      <c r="D26" s="29" t="n">
        <v>300000</v>
      </c>
      <c r="E26" s="29" t="n">
        <f aca="false">C26-D26</f>
        <v>0</v>
      </c>
      <c r="F26" s="11"/>
      <c r="G26" s="11"/>
      <c r="H26" s="11"/>
      <c r="I26" s="11"/>
      <c r="J26" s="11"/>
      <c r="K26" s="11"/>
    </row>
    <row r="27" customFormat="false" ht="15" hidden="false" customHeight="false" outlineLevel="0" collapsed="false">
      <c r="A27" s="18" t="n">
        <v>3</v>
      </c>
      <c r="B27" s="18" t="s">
        <v>292</v>
      </c>
      <c r="C27" s="29" t="n">
        <v>100000</v>
      </c>
      <c r="D27" s="29" t="n">
        <v>100000</v>
      </c>
      <c r="E27" s="29" t="n">
        <f aca="false">C27-D27</f>
        <v>0</v>
      </c>
      <c r="F27" s="11"/>
      <c r="G27" s="11"/>
      <c r="H27" s="11"/>
      <c r="I27" s="11"/>
      <c r="J27" s="11"/>
      <c r="K27" s="11"/>
    </row>
    <row r="28" customFormat="false" ht="15" hidden="false" customHeight="false" outlineLevel="0" collapsed="false">
      <c r="A28" s="18" t="n">
        <v>4</v>
      </c>
      <c r="B28" s="18" t="s">
        <v>241</v>
      </c>
      <c r="C28" s="29" t="n">
        <v>100000</v>
      </c>
      <c r="D28" s="29" t="n">
        <v>100000</v>
      </c>
      <c r="E28" s="29" t="n">
        <f aca="false">C28-D28</f>
        <v>0</v>
      </c>
      <c r="F28" s="11"/>
      <c r="G28" s="11"/>
      <c r="H28" s="11"/>
      <c r="I28" s="11"/>
      <c r="J28" s="11"/>
      <c r="K28" s="11"/>
    </row>
    <row r="29" customFormat="false" ht="15" hidden="false" customHeight="false" outlineLevel="0" collapsed="false">
      <c r="A29" s="18" t="n">
        <v>5</v>
      </c>
      <c r="B29" s="18" t="s">
        <v>19</v>
      </c>
      <c r="C29" s="29" t="n">
        <v>100000</v>
      </c>
      <c r="D29" s="29" t="n">
        <v>100000</v>
      </c>
      <c r="E29" s="29" t="n">
        <f aca="false">C29-D29</f>
        <v>0</v>
      </c>
      <c r="F29" s="11"/>
      <c r="G29" s="11"/>
      <c r="H29" s="11"/>
      <c r="I29" s="11"/>
      <c r="J29" s="11"/>
      <c r="K29" s="11"/>
    </row>
    <row r="30" customFormat="false" ht="15" hidden="false" customHeight="false" outlineLevel="0" collapsed="false">
      <c r="A30" s="18" t="n">
        <v>6</v>
      </c>
      <c r="B30" s="18" t="s">
        <v>21</v>
      </c>
      <c r="C30" s="29" t="n">
        <v>100000</v>
      </c>
      <c r="D30" s="29" t="n">
        <v>100000</v>
      </c>
      <c r="E30" s="29" t="n">
        <f aca="false">C30-D30</f>
        <v>0</v>
      </c>
      <c r="F30" s="11"/>
      <c r="G30" s="11"/>
      <c r="H30" s="11"/>
      <c r="I30" s="11"/>
      <c r="J30" s="11"/>
      <c r="K30" s="11"/>
    </row>
    <row r="31" customFormat="false" ht="15" hidden="false" customHeight="false" outlineLevel="0" collapsed="false">
      <c r="A31" s="18" t="n">
        <v>7</v>
      </c>
      <c r="B31" s="18" t="s">
        <v>238</v>
      </c>
      <c r="C31" s="29" t="n">
        <v>100000</v>
      </c>
      <c r="D31" s="29" t="n">
        <v>100000</v>
      </c>
      <c r="E31" s="29" t="n">
        <f aca="false">C31-D31</f>
        <v>0</v>
      </c>
      <c r="F31" s="11"/>
      <c r="G31" s="11"/>
      <c r="H31" s="11"/>
      <c r="I31" s="11"/>
      <c r="J31" s="11"/>
      <c r="K31" s="11"/>
    </row>
    <row r="32" customFormat="false" ht="15" hidden="false" customHeight="false" outlineLevel="0" collapsed="false">
      <c r="A32" s="18" t="n">
        <v>8</v>
      </c>
      <c r="B32" s="18" t="s">
        <v>293</v>
      </c>
      <c r="C32" s="29" t="n">
        <v>100000</v>
      </c>
      <c r="D32" s="29" t="n">
        <v>90000</v>
      </c>
      <c r="E32" s="29" t="n">
        <f aca="false">C32-D32</f>
        <v>10000</v>
      </c>
    </row>
    <row r="33" customFormat="false" ht="15" hidden="false" customHeight="false" outlineLevel="0" collapsed="false">
      <c r="A33" s="18" t="n">
        <v>9</v>
      </c>
      <c r="B33" s="18" t="s">
        <v>294</v>
      </c>
      <c r="C33" s="29" t="n">
        <v>100000</v>
      </c>
      <c r="D33" s="29" t="n">
        <v>100000</v>
      </c>
      <c r="E33" s="29" t="n">
        <f aca="false">C33-D33</f>
        <v>0</v>
      </c>
    </row>
    <row r="34" customFormat="false" ht="15" hidden="false" customHeight="false" outlineLevel="0" collapsed="false">
      <c r="A34" s="18" t="n">
        <v>10</v>
      </c>
      <c r="B34" s="18" t="s">
        <v>295</v>
      </c>
      <c r="C34" s="29" t="n">
        <v>100000</v>
      </c>
      <c r="D34" s="29" t="n">
        <v>100000</v>
      </c>
      <c r="E34" s="29" t="n">
        <f aca="false">C34-D34</f>
        <v>0</v>
      </c>
    </row>
    <row r="35" customFormat="false" ht="15" hidden="false" customHeight="false" outlineLevel="0" collapsed="false">
      <c r="A35" s="18" t="n">
        <v>11</v>
      </c>
      <c r="B35" s="18" t="s">
        <v>296</v>
      </c>
      <c r="C35" s="29" t="n">
        <v>100000</v>
      </c>
      <c r="D35" s="29"/>
      <c r="E35" s="29" t="n">
        <f aca="false">C35-D35</f>
        <v>100000</v>
      </c>
    </row>
    <row r="36" customFormat="false" ht="15" hidden="false" customHeight="false" outlineLevel="0" collapsed="false">
      <c r="A36" s="18" t="n">
        <v>12</v>
      </c>
      <c r="B36" s="18" t="s">
        <v>297</v>
      </c>
      <c r="C36" s="29" t="n">
        <v>100000</v>
      </c>
      <c r="D36" s="29" t="n">
        <v>100000</v>
      </c>
      <c r="E36" s="29" t="n">
        <f aca="false">C36-D36</f>
        <v>0</v>
      </c>
    </row>
    <row r="37" customFormat="false" ht="15" hidden="false" customHeight="false" outlineLevel="0" collapsed="false">
      <c r="A37" s="18"/>
      <c r="B37" s="18"/>
      <c r="C37" s="4" t="n">
        <f aca="false">SUM(C25:C36)</f>
        <v>1900000</v>
      </c>
      <c r="D37" s="29" t="n">
        <f aca="false">SUM(D25:D36)</f>
        <v>1790000</v>
      </c>
      <c r="E37" s="29" t="n">
        <f aca="false">C37-D37</f>
        <v>110000</v>
      </c>
    </row>
  </sheetData>
  <mergeCells count="1">
    <mergeCell ref="A13:D13"/>
  </mergeCells>
  <conditionalFormatting sqref="E25:E3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2015-07-18T11:09:01Z</dcterms:modified>
  <cp:revision>0</cp:revision>
</cp:coreProperties>
</file>