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ile\Desktop\send Hiep\"/>
    </mc:Choice>
  </mc:AlternateContent>
  <bookViews>
    <workbookView xWindow="0" yWindow="0" windowWidth="24000" windowHeight="9435"/>
  </bookViews>
  <sheets>
    <sheet name="Current List" sheetId="1" r:id="rId1"/>
  </sheets>
  <definedNames>
    <definedName name="_xlnm._FilterDatabase" localSheetId="0" hidden="1">'Current List'!$A$5:$V$321</definedName>
    <definedName name="_xlnm.Print_Area" localSheetId="0">'Current List'!$A$1:$T$320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0" i="1" l="1"/>
  <c r="A320" i="1"/>
  <c r="U319" i="1"/>
  <c r="Q319" i="1"/>
  <c r="A319" i="1"/>
  <c r="U318" i="1"/>
  <c r="A318" i="1"/>
  <c r="U317" i="1"/>
  <c r="Q317" i="1"/>
  <c r="P317" i="1"/>
  <c r="A317" i="1"/>
  <c r="U316" i="1"/>
  <c r="Q316" i="1"/>
  <c r="P316" i="1"/>
  <c r="A316" i="1"/>
  <c r="U315" i="1"/>
  <c r="Q315" i="1"/>
  <c r="A315" i="1"/>
  <c r="U314" i="1"/>
  <c r="A314" i="1"/>
  <c r="U313" i="1"/>
  <c r="Q313" i="1"/>
  <c r="P313" i="1"/>
  <c r="A313" i="1"/>
  <c r="U312" i="1"/>
  <c r="Q312" i="1"/>
  <c r="P312" i="1"/>
  <c r="A312" i="1"/>
  <c r="U311" i="1"/>
  <c r="A311" i="1"/>
  <c r="U310" i="1"/>
  <c r="T310" i="1"/>
  <c r="R310" i="1"/>
  <c r="O310" i="1"/>
  <c r="N310" i="1"/>
  <c r="M310" i="1"/>
  <c r="A310" i="1"/>
  <c r="U309" i="1"/>
  <c r="T309" i="1"/>
  <c r="B309" i="1"/>
  <c r="A309" i="1"/>
  <c r="U308" i="1"/>
  <c r="A308" i="1"/>
  <c r="U307" i="1"/>
  <c r="A307" i="1"/>
  <c r="U306" i="1"/>
  <c r="P306" i="1"/>
  <c r="A306" i="1"/>
  <c r="U305" i="1"/>
  <c r="A305" i="1"/>
  <c r="U304" i="1"/>
  <c r="Q304" i="1"/>
  <c r="P304" i="1"/>
  <c r="A304" i="1"/>
  <c r="U303" i="1"/>
  <c r="Q303" i="1"/>
  <c r="P303" i="1"/>
  <c r="A303" i="1"/>
  <c r="U302" i="1"/>
  <c r="Q302" i="1"/>
  <c r="A302" i="1"/>
  <c r="U301" i="1"/>
  <c r="A301" i="1"/>
  <c r="U300" i="1"/>
  <c r="Q300" i="1"/>
  <c r="P300" i="1"/>
  <c r="A300" i="1"/>
  <c r="U299" i="1"/>
  <c r="Q299" i="1"/>
  <c r="P299" i="1"/>
  <c r="A299" i="1"/>
  <c r="U298" i="1"/>
  <c r="Q298" i="1"/>
  <c r="A298" i="1"/>
  <c r="U297" i="1"/>
  <c r="A297" i="1"/>
  <c r="U296" i="1"/>
  <c r="B296" i="1"/>
  <c r="A296" i="1"/>
  <c r="A295" i="1"/>
  <c r="A294" i="1"/>
  <c r="U293" i="1"/>
  <c r="A293" i="1"/>
  <c r="U292" i="1"/>
  <c r="A292" i="1"/>
  <c r="U291" i="1"/>
  <c r="Q291" i="1"/>
  <c r="A291" i="1"/>
  <c r="U290" i="1"/>
  <c r="Q290" i="1"/>
  <c r="A290" i="1"/>
  <c r="U289" i="1"/>
  <c r="Q289" i="1"/>
  <c r="A289" i="1"/>
  <c r="U288" i="1"/>
  <c r="Q288" i="1"/>
  <c r="A288" i="1"/>
  <c r="U287" i="1"/>
  <c r="Q287" i="1"/>
  <c r="A287" i="1"/>
  <c r="U286" i="1"/>
  <c r="Q286" i="1"/>
  <c r="A286" i="1"/>
  <c r="U285" i="1"/>
  <c r="A285" i="1"/>
  <c r="U284" i="1"/>
  <c r="Q284" i="1"/>
  <c r="P284" i="1"/>
  <c r="A284" i="1"/>
  <c r="U283" i="1"/>
  <c r="Q283" i="1"/>
  <c r="P283" i="1"/>
  <c r="A283" i="1"/>
  <c r="U282" i="1"/>
  <c r="Q282" i="1"/>
  <c r="A282" i="1"/>
  <c r="U281" i="1"/>
  <c r="A281" i="1"/>
  <c r="U280" i="1"/>
  <c r="Q280" i="1"/>
  <c r="P280" i="1"/>
  <c r="A280" i="1"/>
  <c r="U279" i="1"/>
  <c r="Q279" i="1"/>
  <c r="A279" i="1"/>
  <c r="U278" i="1"/>
  <c r="Q278" i="1"/>
  <c r="P278" i="1"/>
  <c r="A278" i="1"/>
  <c r="U277" i="1"/>
  <c r="Q277" i="1"/>
  <c r="A277" i="1"/>
  <c r="U276" i="1"/>
  <c r="A276" i="1"/>
  <c r="U275" i="1"/>
  <c r="Q275" i="1"/>
  <c r="P275" i="1"/>
  <c r="A275" i="1"/>
  <c r="U274" i="1"/>
  <c r="Q274" i="1"/>
  <c r="P274" i="1"/>
  <c r="A274" i="1"/>
  <c r="U273" i="1"/>
  <c r="Q273" i="1"/>
  <c r="A273" i="1"/>
  <c r="U272" i="1"/>
  <c r="A272" i="1"/>
  <c r="U271" i="1"/>
  <c r="Q271" i="1"/>
  <c r="P271" i="1"/>
  <c r="A271" i="1"/>
  <c r="U270" i="1"/>
  <c r="Q270" i="1"/>
  <c r="P270" i="1"/>
  <c r="A270" i="1"/>
  <c r="U269" i="1"/>
  <c r="A269" i="1"/>
  <c r="U268" i="1"/>
  <c r="A268" i="1"/>
  <c r="U267" i="1"/>
  <c r="B267" i="1"/>
  <c r="A267" i="1"/>
  <c r="U266" i="1"/>
  <c r="B266" i="1"/>
  <c r="A266" i="1"/>
  <c r="U265" i="1"/>
  <c r="B265" i="1"/>
  <c r="A265" i="1"/>
  <c r="U264" i="1"/>
  <c r="B264" i="1"/>
  <c r="A264" i="1"/>
  <c r="U263" i="1"/>
  <c r="B263" i="1"/>
  <c r="A263" i="1"/>
  <c r="U262" i="1"/>
  <c r="B262" i="1"/>
  <c r="A262" i="1"/>
  <c r="U261" i="1"/>
  <c r="B261" i="1"/>
  <c r="A261" i="1"/>
  <c r="U260" i="1"/>
  <c r="Q260" i="1"/>
  <c r="B260" i="1"/>
  <c r="A260" i="1"/>
  <c r="U259" i="1"/>
  <c r="Q259" i="1"/>
  <c r="P259" i="1"/>
  <c r="B259" i="1"/>
  <c r="A259" i="1"/>
  <c r="U258" i="1"/>
  <c r="P258" i="1"/>
  <c r="Q258" i="1"/>
  <c r="B258" i="1"/>
  <c r="A258" i="1"/>
  <c r="U257" i="1"/>
  <c r="Q257" i="1"/>
  <c r="P257" i="1"/>
  <c r="B257" i="1"/>
  <c r="A257" i="1"/>
  <c r="U256" i="1"/>
  <c r="P256" i="1"/>
  <c r="Q256" i="1"/>
  <c r="B256" i="1"/>
  <c r="A256" i="1"/>
  <c r="U255" i="1"/>
  <c r="Q255" i="1"/>
  <c r="P255" i="1"/>
  <c r="B255" i="1"/>
  <c r="B268" i="1" s="1"/>
  <c r="A255" i="1"/>
  <c r="U254" i="1"/>
  <c r="Q254" i="1"/>
  <c r="B254" i="1"/>
  <c r="A254" i="1"/>
  <c r="U253" i="1"/>
  <c r="A253" i="1"/>
  <c r="U252" i="1"/>
  <c r="B252" i="1"/>
  <c r="A252" i="1"/>
  <c r="U251" i="1"/>
  <c r="A251" i="1"/>
  <c r="U250" i="1"/>
  <c r="A250" i="1"/>
  <c r="U249" i="1"/>
  <c r="A249" i="1"/>
  <c r="U248" i="1"/>
  <c r="A248" i="1"/>
  <c r="U247" i="1"/>
  <c r="A247" i="1"/>
  <c r="U246" i="1"/>
  <c r="A246" i="1"/>
  <c r="U245" i="1"/>
  <c r="A245" i="1"/>
  <c r="U244" i="1"/>
  <c r="A244" i="1"/>
  <c r="U243" i="1"/>
  <c r="A243" i="1"/>
  <c r="U242" i="1"/>
  <c r="Q242" i="1"/>
  <c r="A242" i="1"/>
  <c r="U241" i="1"/>
  <c r="Q241" i="1"/>
  <c r="A241" i="1"/>
  <c r="U240" i="1"/>
  <c r="Q240" i="1"/>
  <c r="A240" i="1"/>
  <c r="U239" i="1"/>
  <c r="Q239" i="1"/>
  <c r="A239" i="1"/>
  <c r="U238" i="1"/>
  <c r="Q238" i="1"/>
  <c r="A238" i="1"/>
  <c r="U237" i="1"/>
  <c r="P237" i="1"/>
  <c r="Q237" i="1"/>
  <c r="A237" i="1"/>
  <c r="U236" i="1"/>
  <c r="A236" i="1"/>
  <c r="U235" i="1"/>
  <c r="Q235" i="1"/>
  <c r="P235" i="1"/>
  <c r="A235" i="1"/>
  <c r="U234" i="1"/>
  <c r="Q234" i="1"/>
  <c r="P234" i="1"/>
  <c r="A234" i="1"/>
  <c r="U233" i="1"/>
  <c r="P233" i="1"/>
  <c r="Q233" i="1"/>
  <c r="A233" i="1"/>
  <c r="U232" i="1"/>
  <c r="A232" i="1"/>
  <c r="U231" i="1"/>
  <c r="Q231" i="1"/>
  <c r="P231" i="1"/>
  <c r="A231" i="1"/>
  <c r="U230" i="1"/>
  <c r="Q230" i="1"/>
  <c r="P230" i="1"/>
  <c r="A230" i="1"/>
  <c r="U229" i="1"/>
  <c r="A229" i="1"/>
  <c r="U228" i="1"/>
  <c r="B228" i="1"/>
  <c r="A228" i="1"/>
  <c r="U226" i="1"/>
  <c r="A226" i="1"/>
  <c r="U225" i="1"/>
  <c r="A225" i="1"/>
  <c r="U224" i="1"/>
  <c r="A224" i="1"/>
  <c r="U223" i="1"/>
  <c r="Q223" i="1"/>
  <c r="A223" i="1"/>
  <c r="U222" i="1"/>
  <c r="A222" i="1"/>
  <c r="U221" i="1"/>
  <c r="B221" i="1"/>
  <c r="A221" i="1"/>
  <c r="U220" i="1"/>
  <c r="A220" i="1"/>
  <c r="U219" i="1"/>
  <c r="A219" i="1"/>
  <c r="U218" i="1"/>
  <c r="A218" i="1"/>
  <c r="U217" i="1"/>
  <c r="A217" i="1"/>
  <c r="U216" i="1"/>
  <c r="A216" i="1"/>
  <c r="U215" i="1"/>
  <c r="A215" i="1"/>
  <c r="U214" i="1"/>
  <c r="A214" i="1"/>
  <c r="U213" i="1"/>
  <c r="Q213" i="1"/>
  <c r="A213" i="1"/>
  <c r="U212" i="1"/>
  <c r="A212" i="1"/>
  <c r="U211" i="1"/>
  <c r="Q211" i="1"/>
  <c r="P211" i="1"/>
  <c r="A211" i="1"/>
  <c r="U210" i="1"/>
  <c r="Q210" i="1"/>
  <c r="P210" i="1"/>
  <c r="A210" i="1"/>
  <c r="U209" i="1"/>
  <c r="Q209" i="1"/>
  <c r="A209" i="1"/>
  <c r="U208" i="1"/>
  <c r="A208" i="1"/>
  <c r="U207" i="1"/>
  <c r="Q207" i="1"/>
  <c r="P207" i="1"/>
  <c r="A207" i="1"/>
  <c r="U206" i="1"/>
  <c r="Q206" i="1"/>
  <c r="P206" i="1"/>
  <c r="A206" i="1"/>
  <c r="U205" i="1"/>
  <c r="Q205" i="1"/>
  <c r="A205" i="1"/>
  <c r="U204" i="1"/>
  <c r="A204" i="1"/>
  <c r="U203" i="1"/>
  <c r="Q203" i="1"/>
  <c r="P203" i="1"/>
  <c r="A203" i="1"/>
  <c r="U202" i="1"/>
  <c r="Q202" i="1"/>
  <c r="P202" i="1"/>
  <c r="A202" i="1"/>
  <c r="U201" i="1"/>
  <c r="Q201" i="1"/>
  <c r="A201" i="1"/>
  <c r="U200" i="1"/>
  <c r="A200" i="1"/>
  <c r="U199" i="1"/>
  <c r="A199" i="1"/>
  <c r="U198" i="1"/>
  <c r="A198" i="1"/>
  <c r="B197" i="1"/>
  <c r="A197" i="1"/>
  <c r="B196" i="1"/>
  <c r="A196" i="1"/>
  <c r="U195" i="1"/>
  <c r="B195" i="1"/>
  <c r="A195" i="1"/>
  <c r="U194" i="1"/>
  <c r="B194" i="1"/>
  <c r="A194" i="1"/>
  <c r="U193" i="1"/>
  <c r="B193" i="1"/>
  <c r="A193" i="1"/>
  <c r="U192" i="1"/>
  <c r="B192" i="1"/>
  <c r="A192" i="1"/>
  <c r="U191" i="1"/>
  <c r="Q191" i="1"/>
  <c r="B191" i="1"/>
  <c r="A191" i="1"/>
  <c r="U190" i="1"/>
  <c r="Q190" i="1"/>
  <c r="B190" i="1"/>
  <c r="A190" i="1"/>
  <c r="U189" i="1"/>
  <c r="Q189" i="1"/>
  <c r="B189" i="1"/>
  <c r="A189" i="1"/>
  <c r="U188" i="1"/>
  <c r="Q188" i="1"/>
  <c r="B188" i="1"/>
  <c r="A188" i="1"/>
  <c r="U187" i="1"/>
  <c r="Q187" i="1"/>
  <c r="P187" i="1"/>
  <c r="B187" i="1"/>
  <c r="A187" i="1"/>
  <c r="U186" i="1"/>
  <c r="Q186" i="1"/>
  <c r="B186" i="1"/>
  <c r="A186" i="1"/>
  <c r="U185" i="1"/>
  <c r="Q185" i="1"/>
  <c r="P185" i="1"/>
  <c r="B185" i="1"/>
  <c r="A185" i="1"/>
  <c r="U184" i="1"/>
  <c r="Q184" i="1"/>
  <c r="B184" i="1"/>
  <c r="A184" i="1"/>
  <c r="U183" i="1"/>
  <c r="Q183" i="1"/>
  <c r="P183" i="1"/>
  <c r="B183" i="1"/>
  <c r="A183" i="1"/>
  <c r="U182" i="1"/>
  <c r="B182" i="1"/>
  <c r="A182" i="1"/>
  <c r="U181" i="1"/>
  <c r="Q181" i="1"/>
  <c r="P181" i="1"/>
  <c r="B181" i="1"/>
  <c r="A181" i="1"/>
  <c r="U180" i="1"/>
  <c r="A180" i="1"/>
  <c r="U179" i="1"/>
  <c r="A179" i="1"/>
  <c r="U178" i="1"/>
  <c r="B178" i="1"/>
  <c r="A178" i="1"/>
  <c r="U177" i="1"/>
  <c r="B177" i="1"/>
  <c r="A177" i="1"/>
  <c r="U176" i="1"/>
  <c r="B176" i="1"/>
  <c r="A176" i="1"/>
  <c r="U175" i="1"/>
  <c r="B175" i="1"/>
  <c r="A175" i="1"/>
  <c r="U174" i="1"/>
  <c r="B174" i="1"/>
  <c r="A174" i="1"/>
  <c r="U173" i="1"/>
  <c r="B173" i="1"/>
  <c r="A173" i="1"/>
  <c r="U172" i="1"/>
  <c r="B172" i="1"/>
  <c r="A172" i="1"/>
  <c r="U171" i="1"/>
  <c r="B171" i="1"/>
  <c r="A171" i="1"/>
  <c r="U170" i="1"/>
  <c r="B170" i="1"/>
  <c r="A170" i="1"/>
  <c r="U169" i="1"/>
  <c r="B169" i="1"/>
  <c r="A169" i="1"/>
  <c r="U168" i="1"/>
  <c r="B168" i="1"/>
  <c r="A168" i="1"/>
  <c r="U167" i="1"/>
  <c r="B167" i="1"/>
  <c r="A167" i="1"/>
  <c r="U166" i="1"/>
  <c r="Q166" i="1"/>
  <c r="B166" i="1"/>
  <c r="A166" i="1"/>
  <c r="U165" i="1"/>
  <c r="Q165" i="1"/>
  <c r="B165" i="1"/>
  <c r="A165" i="1"/>
  <c r="U164" i="1"/>
  <c r="Q164" i="1"/>
  <c r="B164" i="1"/>
  <c r="A164" i="1"/>
  <c r="U163" i="1"/>
  <c r="B163" i="1"/>
  <c r="A163" i="1"/>
  <c r="U162" i="1"/>
  <c r="Q162" i="1"/>
  <c r="P162" i="1"/>
  <c r="B162" i="1"/>
  <c r="A162" i="1"/>
  <c r="U161" i="1"/>
  <c r="B161" i="1"/>
  <c r="A161" i="1"/>
  <c r="U160" i="1"/>
  <c r="Q160" i="1"/>
  <c r="P160" i="1"/>
  <c r="B160" i="1"/>
  <c r="A160" i="1"/>
  <c r="U159" i="1"/>
  <c r="B159" i="1"/>
  <c r="A159" i="1"/>
  <c r="U158" i="1"/>
  <c r="Q158" i="1"/>
  <c r="P158" i="1"/>
  <c r="B158" i="1"/>
  <c r="A158" i="1"/>
  <c r="U157" i="1"/>
  <c r="A157" i="1"/>
  <c r="U156" i="1"/>
  <c r="A156" i="1"/>
  <c r="U155" i="1"/>
  <c r="B155" i="1"/>
  <c r="A155" i="1"/>
  <c r="U154" i="1"/>
  <c r="B154" i="1"/>
  <c r="A154" i="1"/>
  <c r="U153" i="1"/>
  <c r="B153" i="1"/>
  <c r="A153" i="1"/>
  <c r="U152" i="1"/>
  <c r="B152" i="1"/>
  <c r="A152" i="1"/>
  <c r="U151" i="1"/>
  <c r="B151" i="1"/>
  <c r="A151" i="1"/>
  <c r="U150" i="1"/>
  <c r="Q150" i="1"/>
  <c r="B150" i="1"/>
  <c r="A150" i="1"/>
  <c r="U149" i="1"/>
  <c r="Q149" i="1"/>
  <c r="B149" i="1"/>
  <c r="A149" i="1"/>
  <c r="U148" i="1"/>
  <c r="Q148" i="1"/>
  <c r="B148" i="1"/>
  <c r="A148" i="1"/>
  <c r="U147" i="1"/>
  <c r="B147" i="1"/>
  <c r="A147" i="1"/>
  <c r="U146" i="1"/>
  <c r="Q146" i="1"/>
  <c r="P146" i="1"/>
  <c r="B146" i="1"/>
  <c r="A146" i="1"/>
  <c r="U145" i="1"/>
  <c r="B145" i="1"/>
  <c r="A145" i="1"/>
  <c r="U144" i="1"/>
  <c r="Q144" i="1"/>
  <c r="P144" i="1"/>
  <c r="B144" i="1"/>
  <c r="A144" i="1"/>
  <c r="U143" i="1"/>
  <c r="B143" i="1"/>
  <c r="A143" i="1"/>
  <c r="U142" i="1"/>
  <c r="Q142" i="1"/>
  <c r="P142" i="1"/>
  <c r="B142" i="1"/>
  <c r="A142" i="1"/>
  <c r="U141" i="1"/>
  <c r="B141" i="1"/>
  <c r="A141" i="1"/>
  <c r="U140" i="1"/>
  <c r="Q140" i="1"/>
  <c r="P140" i="1"/>
  <c r="B140" i="1"/>
  <c r="A140" i="1"/>
  <c r="U139" i="1"/>
  <c r="B139" i="1"/>
  <c r="A139" i="1"/>
  <c r="U138" i="1"/>
  <c r="Q138" i="1"/>
  <c r="P138" i="1"/>
  <c r="B138" i="1"/>
  <c r="A138" i="1"/>
  <c r="U137" i="1"/>
  <c r="B137" i="1"/>
  <c r="B156" i="1" s="1"/>
  <c r="A137" i="1"/>
  <c r="U136" i="1"/>
  <c r="Q136" i="1"/>
  <c r="P136" i="1"/>
  <c r="B136" i="1"/>
  <c r="A136" i="1"/>
  <c r="U135" i="1"/>
  <c r="B135" i="1"/>
  <c r="A135" i="1"/>
  <c r="U134" i="1"/>
  <c r="A134" i="1"/>
  <c r="B133" i="1"/>
  <c r="A133" i="1"/>
  <c r="B132" i="1"/>
  <c r="A132" i="1"/>
  <c r="B131" i="1"/>
  <c r="A131" i="1"/>
  <c r="B130" i="1"/>
  <c r="A130" i="1"/>
  <c r="U129" i="1"/>
  <c r="B129" i="1"/>
  <c r="A129" i="1"/>
  <c r="U128" i="1"/>
  <c r="B128" i="1"/>
  <c r="A128" i="1"/>
  <c r="U127" i="1"/>
  <c r="B127" i="1"/>
  <c r="A127" i="1"/>
  <c r="U126" i="1"/>
  <c r="B126" i="1"/>
  <c r="A126" i="1"/>
  <c r="U125" i="1"/>
  <c r="Q125" i="1"/>
  <c r="B125" i="1"/>
  <c r="A125" i="1"/>
  <c r="U124" i="1"/>
  <c r="Q124" i="1"/>
  <c r="B124" i="1"/>
  <c r="A124" i="1"/>
  <c r="U123" i="1"/>
  <c r="Q123" i="1"/>
  <c r="P123" i="1"/>
  <c r="B123" i="1"/>
  <c r="A123" i="1"/>
  <c r="U122" i="1"/>
  <c r="B122" i="1"/>
  <c r="A122" i="1"/>
  <c r="U121" i="1"/>
  <c r="Q121" i="1"/>
  <c r="P121" i="1"/>
  <c r="B121" i="1"/>
  <c r="A121" i="1"/>
  <c r="U120" i="1"/>
  <c r="B120" i="1"/>
  <c r="A120" i="1"/>
  <c r="U119" i="1"/>
  <c r="Q119" i="1"/>
  <c r="P119" i="1"/>
  <c r="B119" i="1"/>
  <c r="A119" i="1"/>
  <c r="U118" i="1"/>
  <c r="B118" i="1"/>
  <c r="A118" i="1"/>
  <c r="U117" i="1"/>
  <c r="Q117" i="1"/>
  <c r="P117" i="1"/>
  <c r="B117" i="1"/>
  <c r="A117" i="1"/>
  <c r="U116" i="1"/>
  <c r="B116" i="1"/>
  <c r="A116" i="1"/>
  <c r="U115" i="1"/>
  <c r="Q115" i="1"/>
  <c r="P115" i="1"/>
  <c r="B115" i="1"/>
  <c r="A115" i="1"/>
  <c r="U114" i="1"/>
  <c r="B114" i="1"/>
  <c r="A114" i="1"/>
  <c r="U113" i="1"/>
  <c r="Q113" i="1"/>
  <c r="P113" i="1"/>
  <c r="B113" i="1"/>
  <c r="A113" i="1"/>
  <c r="U112" i="1"/>
  <c r="B112" i="1"/>
  <c r="A112" i="1"/>
  <c r="U111" i="1"/>
  <c r="Q111" i="1"/>
  <c r="P111" i="1"/>
  <c r="B111" i="1"/>
  <c r="A111" i="1"/>
  <c r="U110" i="1"/>
  <c r="B110" i="1"/>
  <c r="A110" i="1"/>
  <c r="U109" i="1"/>
  <c r="Q109" i="1"/>
  <c r="P109" i="1"/>
  <c r="B109" i="1"/>
  <c r="A109" i="1"/>
  <c r="U108" i="1"/>
  <c r="B108" i="1"/>
  <c r="A108" i="1"/>
  <c r="U107" i="1"/>
  <c r="Q107" i="1"/>
  <c r="P107" i="1"/>
  <c r="B107" i="1"/>
  <c r="A107" i="1"/>
  <c r="U106" i="1"/>
  <c r="B106" i="1"/>
  <c r="A106" i="1"/>
  <c r="U105" i="1"/>
  <c r="Q105" i="1"/>
  <c r="P105" i="1"/>
  <c r="B105" i="1"/>
  <c r="A105" i="1"/>
  <c r="U104" i="1"/>
  <c r="B104" i="1"/>
  <c r="A104" i="1"/>
  <c r="U103" i="1"/>
  <c r="Q103" i="1"/>
  <c r="P103" i="1"/>
  <c r="B103" i="1"/>
  <c r="A103" i="1"/>
  <c r="U102" i="1"/>
  <c r="A102" i="1"/>
  <c r="U101" i="1"/>
  <c r="A101" i="1"/>
  <c r="U100" i="1"/>
  <c r="B100" i="1"/>
  <c r="A100" i="1"/>
  <c r="U99" i="1"/>
  <c r="Q99" i="1"/>
  <c r="P99" i="1"/>
  <c r="B99" i="1"/>
  <c r="A99" i="1"/>
  <c r="U98" i="1"/>
  <c r="B98" i="1"/>
  <c r="A98" i="1"/>
  <c r="U97" i="1"/>
  <c r="Q97" i="1"/>
  <c r="P97" i="1"/>
  <c r="B97" i="1"/>
  <c r="A97" i="1"/>
  <c r="U96" i="1"/>
  <c r="B96" i="1"/>
  <c r="A96" i="1"/>
  <c r="U95" i="1"/>
  <c r="Q95" i="1"/>
  <c r="P95" i="1"/>
  <c r="B95" i="1"/>
  <c r="A95" i="1"/>
  <c r="U94" i="1"/>
  <c r="A94" i="1"/>
  <c r="U93" i="1"/>
  <c r="B93" i="1"/>
  <c r="A93" i="1"/>
  <c r="U92" i="1"/>
  <c r="Q92" i="1"/>
  <c r="B92" i="1"/>
  <c r="A92" i="1"/>
  <c r="U91" i="1"/>
  <c r="Q91" i="1"/>
  <c r="P91" i="1"/>
  <c r="B91" i="1"/>
  <c r="A91" i="1"/>
  <c r="U90" i="1"/>
  <c r="B90" i="1"/>
  <c r="A90" i="1"/>
  <c r="U89" i="1"/>
  <c r="Q89" i="1"/>
  <c r="P89" i="1"/>
  <c r="B89" i="1"/>
  <c r="A89" i="1"/>
  <c r="U88" i="1"/>
  <c r="B88" i="1"/>
  <c r="A88" i="1"/>
  <c r="U87" i="1"/>
  <c r="Q87" i="1"/>
  <c r="P87" i="1"/>
  <c r="B87" i="1"/>
  <c r="A87" i="1"/>
  <c r="U86" i="1"/>
  <c r="A86" i="1"/>
  <c r="U85" i="1"/>
  <c r="B85" i="1"/>
  <c r="A85" i="1"/>
  <c r="U84" i="1"/>
  <c r="B84" i="1"/>
  <c r="A84" i="1"/>
  <c r="U83" i="1"/>
  <c r="Q83" i="1"/>
  <c r="B83" i="1"/>
  <c r="A83" i="1"/>
  <c r="U82" i="1"/>
  <c r="Q82" i="1"/>
  <c r="P82" i="1"/>
  <c r="B82" i="1"/>
  <c r="A82" i="1"/>
  <c r="U81" i="1"/>
  <c r="Q81" i="1"/>
  <c r="B81" i="1"/>
  <c r="A81" i="1"/>
  <c r="U80" i="1"/>
  <c r="Q80" i="1"/>
  <c r="P80" i="1"/>
  <c r="B80" i="1"/>
  <c r="A80" i="1"/>
  <c r="U79" i="1"/>
  <c r="A79" i="1"/>
  <c r="U78" i="1"/>
  <c r="Q78" i="1"/>
  <c r="P78" i="1"/>
  <c r="B78" i="1"/>
  <c r="A78" i="1"/>
  <c r="U77" i="1"/>
  <c r="P77" i="1"/>
  <c r="Q77" i="1"/>
  <c r="B77" i="1"/>
  <c r="A77" i="1"/>
  <c r="U76" i="1"/>
  <c r="A76" i="1"/>
  <c r="U75" i="1"/>
  <c r="B75" i="1"/>
  <c r="A75" i="1"/>
  <c r="U74" i="1"/>
  <c r="Q74" i="1"/>
  <c r="B74" i="1"/>
  <c r="A74" i="1"/>
  <c r="U73" i="1"/>
  <c r="Q73" i="1"/>
  <c r="P73" i="1"/>
  <c r="B73" i="1"/>
  <c r="A73" i="1"/>
  <c r="U72" i="1"/>
  <c r="Q72" i="1"/>
  <c r="B72" i="1"/>
  <c r="A72" i="1"/>
  <c r="U71" i="1"/>
  <c r="A71" i="1"/>
  <c r="U70" i="1"/>
  <c r="B70" i="1"/>
  <c r="A70" i="1"/>
  <c r="U69" i="1"/>
  <c r="Q69" i="1"/>
  <c r="B69" i="1"/>
  <c r="A69" i="1"/>
  <c r="U68" i="1"/>
  <c r="P68" i="1"/>
  <c r="B68" i="1"/>
  <c r="A68" i="1"/>
  <c r="U67" i="1"/>
  <c r="Q67" i="1"/>
  <c r="P67" i="1"/>
  <c r="B67" i="1"/>
  <c r="A67" i="1"/>
  <c r="U66" i="1"/>
  <c r="A66" i="1"/>
  <c r="U65" i="1"/>
  <c r="A65" i="1"/>
  <c r="U64" i="1"/>
  <c r="Q64" i="1"/>
  <c r="B64" i="1"/>
  <c r="A64" i="1"/>
  <c r="U63" i="1"/>
  <c r="A63" i="1"/>
  <c r="U62" i="1"/>
  <c r="Q62" i="1"/>
  <c r="A62" i="1"/>
  <c r="U61" i="1"/>
  <c r="A61" i="1"/>
  <c r="U60" i="1"/>
  <c r="Q60" i="1"/>
  <c r="P60" i="1"/>
  <c r="B60" i="1"/>
  <c r="A60" i="1"/>
  <c r="U59" i="1"/>
  <c r="A59" i="1"/>
  <c r="U58" i="1"/>
  <c r="Q58" i="1"/>
  <c r="B58" i="1"/>
  <c r="A58" i="1"/>
  <c r="U57" i="1"/>
  <c r="Q57" i="1"/>
  <c r="B57" i="1"/>
  <c r="A57" i="1"/>
  <c r="U56" i="1"/>
  <c r="Q56" i="1"/>
  <c r="B56" i="1"/>
  <c r="A56" i="1"/>
  <c r="U55" i="1"/>
  <c r="Q55" i="1"/>
  <c r="B55" i="1"/>
  <c r="A55" i="1"/>
  <c r="U54" i="1"/>
  <c r="A54" i="1"/>
  <c r="U53" i="1"/>
  <c r="B53" i="1"/>
  <c r="A53" i="1"/>
  <c r="U52" i="1"/>
  <c r="Q52" i="1"/>
  <c r="B52" i="1"/>
  <c r="A52" i="1"/>
  <c r="U51" i="1"/>
  <c r="P51" i="1"/>
  <c r="B51" i="1"/>
  <c r="A51" i="1"/>
  <c r="U50" i="1"/>
  <c r="Q50" i="1"/>
  <c r="P50" i="1"/>
  <c r="B50" i="1"/>
  <c r="A50" i="1"/>
  <c r="U49" i="1"/>
  <c r="A49" i="1"/>
  <c r="U48" i="1"/>
  <c r="A48" i="1"/>
  <c r="U47" i="1"/>
  <c r="A47" i="1"/>
  <c r="U46" i="1"/>
  <c r="P46" i="1"/>
  <c r="A46" i="1"/>
  <c r="U45" i="1"/>
  <c r="Q45" i="1"/>
  <c r="A45" i="1"/>
  <c r="U44" i="1"/>
  <c r="A44" i="1"/>
  <c r="U43" i="1"/>
  <c r="A43" i="1"/>
  <c r="U42" i="1"/>
  <c r="Q42" i="1"/>
  <c r="B42" i="1"/>
  <c r="A42" i="1"/>
  <c r="U41" i="1"/>
  <c r="Q41" i="1"/>
  <c r="P41" i="1"/>
  <c r="B41" i="1"/>
  <c r="A41" i="1"/>
  <c r="U40" i="1"/>
  <c r="P40" i="1"/>
  <c r="Q40" i="1"/>
  <c r="B40" i="1"/>
  <c r="A40" i="1"/>
  <c r="U39" i="1"/>
  <c r="Q39" i="1"/>
  <c r="P39" i="1"/>
  <c r="B39" i="1"/>
  <c r="A39" i="1"/>
  <c r="U38" i="1"/>
  <c r="Q38" i="1"/>
  <c r="B38" i="1"/>
  <c r="A38" i="1"/>
  <c r="U37" i="1"/>
  <c r="A37" i="1"/>
  <c r="P36" i="1"/>
  <c r="B36" i="1"/>
  <c r="A36" i="1"/>
  <c r="U35" i="1"/>
  <c r="Q35" i="1"/>
  <c r="B35" i="1"/>
  <c r="A35" i="1"/>
  <c r="U34" i="1"/>
  <c r="Q34" i="1"/>
  <c r="P34" i="1"/>
  <c r="B34" i="1"/>
  <c r="A34" i="1"/>
  <c r="U33" i="1"/>
  <c r="Q33" i="1"/>
  <c r="B33" i="1"/>
  <c r="A33" i="1"/>
  <c r="U32" i="1"/>
  <c r="Q32" i="1"/>
  <c r="P32" i="1"/>
  <c r="B32" i="1"/>
  <c r="A32" i="1"/>
  <c r="U31" i="1"/>
  <c r="P31" i="1"/>
  <c r="Q31" i="1"/>
  <c r="B31" i="1"/>
  <c r="A31" i="1"/>
  <c r="U30" i="1"/>
  <c r="Q30" i="1"/>
  <c r="P30" i="1"/>
  <c r="B30" i="1"/>
  <c r="A30" i="1"/>
  <c r="U29" i="1"/>
  <c r="A29" i="1"/>
  <c r="U28" i="1"/>
  <c r="B28" i="1"/>
  <c r="A28" i="1"/>
  <c r="U27" i="1"/>
  <c r="Q27" i="1"/>
  <c r="P27" i="1"/>
  <c r="B27" i="1"/>
  <c r="A27" i="1"/>
  <c r="U26" i="1"/>
  <c r="Q26" i="1"/>
  <c r="B26" i="1"/>
  <c r="A26" i="1"/>
  <c r="U25" i="1"/>
  <c r="A25" i="1"/>
  <c r="U24" i="1"/>
  <c r="B24" i="1"/>
  <c r="A24" i="1"/>
  <c r="U23" i="1"/>
  <c r="Q23" i="1"/>
  <c r="B23" i="1"/>
  <c r="A23" i="1"/>
  <c r="U22" i="1"/>
  <c r="Q22" i="1"/>
  <c r="B22" i="1"/>
  <c r="A22" i="1"/>
  <c r="U21" i="1"/>
  <c r="B21" i="1"/>
  <c r="A21" i="1"/>
  <c r="U20" i="1"/>
  <c r="B20" i="1"/>
  <c r="A20" i="1"/>
  <c r="U19" i="1"/>
  <c r="B19" i="1"/>
  <c r="A19" i="1"/>
  <c r="U18" i="1"/>
  <c r="Q18" i="1"/>
  <c r="B18" i="1"/>
  <c r="A18" i="1"/>
  <c r="U17" i="1"/>
  <c r="Q17" i="1"/>
  <c r="B17" i="1"/>
  <c r="A17" i="1"/>
  <c r="U16" i="1"/>
  <c r="Q16" i="1"/>
  <c r="P16" i="1"/>
  <c r="B16" i="1"/>
  <c r="A16" i="1"/>
  <c r="U15" i="1"/>
  <c r="Q15" i="1"/>
  <c r="B15" i="1"/>
  <c r="A15" i="1"/>
  <c r="U14" i="1"/>
  <c r="Q14" i="1"/>
  <c r="P14" i="1"/>
  <c r="B14" i="1"/>
  <c r="A14" i="1"/>
  <c r="U13" i="1"/>
  <c r="Q13" i="1"/>
  <c r="B13" i="1"/>
  <c r="A13" i="1"/>
  <c r="U12" i="1"/>
  <c r="Q12" i="1"/>
  <c r="P12" i="1"/>
  <c r="B12" i="1"/>
  <c r="A12" i="1"/>
  <c r="U11" i="1"/>
  <c r="Q11" i="1"/>
  <c r="B11" i="1"/>
  <c r="A11" i="1"/>
  <c r="U10" i="1"/>
  <c r="Q10" i="1"/>
  <c r="P10" i="1"/>
  <c r="B10" i="1"/>
  <c r="A10" i="1"/>
  <c r="U9" i="1"/>
  <c r="Q9" i="1"/>
  <c r="B9" i="1"/>
  <c r="A9" i="1"/>
  <c r="U8" i="1"/>
  <c r="Q8" i="1"/>
  <c r="P8" i="1"/>
  <c r="B8" i="1"/>
  <c r="A8" i="1"/>
  <c r="Q4" i="1"/>
  <c r="B179" i="1" l="1"/>
  <c r="Q51" i="1"/>
  <c r="P74" i="1"/>
  <c r="P81" i="1"/>
  <c r="P22" i="1"/>
  <c r="P26" i="1"/>
  <c r="P38" i="1"/>
  <c r="P64" i="1"/>
  <c r="Q68" i="1"/>
  <c r="Q90" i="1"/>
  <c r="P90" i="1"/>
  <c r="Q161" i="1"/>
  <c r="P161" i="1"/>
  <c r="Q212" i="1"/>
  <c r="P212" i="1"/>
  <c r="Q281" i="1"/>
  <c r="P281" i="1"/>
  <c r="Q318" i="1"/>
  <c r="P318" i="1"/>
  <c r="P9" i="1"/>
  <c r="P13" i="1"/>
  <c r="P15" i="1"/>
  <c r="P17" i="1"/>
  <c r="P35" i="1"/>
  <c r="Q96" i="1"/>
  <c r="P96" i="1"/>
  <c r="Q100" i="1"/>
  <c r="P100" i="1"/>
  <c r="Q106" i="1"/>
  <c r="P106" i="1"/>
  <c r="Q110" i="1"/>
  <c r="P110" i="1"/>
  <c r="Q114" i="1"/>
  <c r="P114" i="1"/>
  <c r="Q118" i="1"/>
  <c r="P118" i="1"/>
  <c r="Q122" i="1"/>
  <c r="P122" i="1"/>
  <c r="Q135" i="1"/>
  <c r="P135" i="1"/>
  <c r="Q139" i="1"/>
  <c r="P139" i="1"/>
  <c r="Q143" i="1"/>
  <c r="P143" i="1"/>
  <c r="Q147" i="1"/>
  <c r="P147" i="1"/>
  <c r="Q208" i="1"/>
  <c r="P208" i="1"/>
  <c r="Q276" i="1"/>
  <c r="P276" i="1"/>
  <c r="Q314" i="1"/>
  <c r="P314" i="1"/>
  <c r="Q232" i="1"/>
  <c r="P232" i="1"/>
  <c r="Q236" i="1"/>
  <c r="P236" i="1"/>
  <c r="P11" i="1"/>
  <c r="Q46" i="1"/>
  <c r="P52" i="1"/>
  <c r="P55" i="1"/>
  <c r="P69" i="1"/>
  <c r="P72" i="1"/>
  <c r="P33" i="1"/>
  <c r="P42" i="1"/>
  <c r="Q88" i="1"/>
  <c r="P88" i="1"/>
  <c r="Q159" i="1"/>
  <c r="P159" i="1"/>
  <c r="Q163" i="1"/>
  <c r="P163" i="1"/>
  <c r="B198" i="1"/>
  <c r="Q204" i="1"/>
  <c r="P204" i="1"/>
  <c r="Q272" i="1"/>
  <c r="P272" i="1"/>
  <c r="Q98" i="1"/>
  <c r="P98" i="1"/>
  <c r="Q104" i="1"/>
  <c r="P104" i="1"/>
  <c r="Q108" i="1"/>
  <c r="P108" i="1"/>
  <c r="Q112" i="1"/>
  <c r="P112" i="1"/>
  <c r="Q116" i="1"/>
  <c r="P116" i="1"/>
  <c r="Q120" i="1"/>
  <c r="P120" i="1"/>
  <c r="Q137" i="1"/>
  <c r="P137" i="1"/>
  <c r="Q141" i="1"/>
  <c r="P141" i="1"/>
  <c r="Q145" i="1"/>
  <c r="P145" i="1"/>
  <c r="Q182" i="1"/>
  <c r="P182" i="1"/>
  <c r="Q200" i="1"/>
  <c r="P200" i="1"/>
  <c r="Q285" i="1"/>
  <c r="P285" i="1"/>
  <c r="Q301" i="1"/>
  <c r="P301" i="1"/>
  <c r="Q305" i="1"/>
  <c r="P305" i="1"/>
  <c r="P184" i="1"/>
  <c r="P186" i="1"/>
  <c r="P188" i="1"/>
  <c r="P201" i="1"/>
  <c r="P205" i="1"/>
  <c r="P209" i="1"/>
  <c r="P254" i="1"/>
  <c r="P273" i="1"/>
  <c r="P277" i="1"/>
  <c r="P282" i="1"/>
  <c r="P286" i="1"/>
  <c r="P298" i="1"/>
  <c r="P302" i="1"/>
  <c r="P315" i="1"/>
  <c r="P319" i="1"/>
  <c r="P310" i="1" l="1"/>
  <c r="Q310" i="1"/>
</calcChain>
</file>

<file path=xl/sharedStrings.xml><?xml version="1.0" encoding="utf-8"?>
<sst xmlns="http://schemas.openxmlformats.org/spreadsheetml/2006/main" count="2943" uniqueCount="991">
  <si>
    <t>LIST OF EMPLOYEES</t>
  </si>
  <si>
    <t>NO.</t>
  </si>
  <si>
    <t>NO. OF DIV.</t>
  </si>
  <si>
    <t>EMP. CODE</t>
  </si>
  <si>
    <t>HỌ TÊN
FULL NAME</t>
  </si>
  <si>
    <t>POSITON</t>
  </si>
  <si>
    <t>DIVISION</t>
  </si>
  <si>
    <t>DEPARTMENT</t>
  </si>
  <si>
    <t>LOCATION</t>
  </si>
  <si>
    <t>NGÀY GIA NHẬP
JOINING DATE</t>
  </si>
  <si>
    <t>GIỚI TÍNH
GENDER</t>
  </si>
  <si>
    <t>LOẠI HĐLĐ
LABOR CONTRACT TYPE</t>
  </si>
  <si>
    <t>Birthday gift</t>
  </si>
  <si>
    <t>THAM GIA BHXH</t>
  </si>
  <si>
    <t>SỐ TKGD CHỨNG KHOÁN
TRADING ACCOUNT NO.</t>
  </si>
  <si>
    <t>SỐ CCHN
LICENSE NO.</t>
  </si>
  <si>
    <t>BH24h</t>
  </si>
  <si>
    <t>BH AON</t>
  </si>
  <si>
    <t>Back/Front</t>
  </si>
  <si>
    <t>REMARKS</t>
  </si>
  <si>
    <t>TIME</t>
  </si>
  <si>
    <t>BOARD OF MANAGEMENT</t>
  </si>
  <si>
    <t>1027</t>
  </si>
  <si>
    <t>CHEN CHIA KEN (Mr.Jacky)</t>
  </si>
  <si>
    <t>BOM</t>
  </si>
  <si>
    <t>HEAD OFFICE</t>
  </si>
  <si>
    <t>M</t>
  </si>
  <si>
    <t>INDEFINITE</t>
  </si>
  <si>
    <t>1tr</t>
  </si>
  <si>
    <t>X</t>
  </si>
  <si>
    <t>022FIA5995</t>
  </si>
  <si>
    <t>001312/QLQ</t>
  </si>
  <si>
    <t>Back</t>
  </si>
  <si>
    <t>0008</t>
  </si>
  <si>
    <t>PHẠM THỊ THU NHÀN</t>
  </si>
  <si>
    <t>F</t>
  </si>
  <si>
    <t>022C001828</t>
  </si>
  <si>
    <t>00625/MGCK</t>
  </si>
  <si>
    <t>1030</t>
  </si>
  <si>
    <t>HUANG WAN HUI</t>
  </si>
  <si>
    <t>022FIA5974</t>
  </si>
  <si>
    <t>0880</t>
  </si>
  <si>
    <t xml:space="preserve">BÙI THỊ THANH HƯƠNG </t>
  </si>
  <si>
    <t>HA NOI BRANCH</t>
  </si>
  <si>
    <t>HẾT TUỔI LĐ</t>
  </si>
  <si>
    <t>022C013498</t>
  </si>
  <si>
    <t>001481/QLQ</t>
  </si>
  <si>
    <t>0033</t>
  </si>
  <si>
    <t>LÊ THU HÀ</t>
  </si>
  <si>
    <t>022C010306</t>
  </si>
  <si>
    <t>1321</t>
  </si>
  <si>
    <t>NGUYỄN DUY ANH</t>
  </si>
  <si>
    <t>02nd DEFINITE</t>
  </si>
  <si>
    <t>022C051151</t>
  </si>
  <si>
    <t>Front</t>
  </si>
  <si>
    <t>1344</t>
  </si>
  <si>
    <t>HOÀNG THẾ THIỆU</t>
  </si>
  <si>
    <t>022C089766</t>
  </si>
  <si>
    <t>1441</t>
  </si>
  <si>
    <t>CHIÊU NHÃ THY</t>
  </si>
  <si>
    <t>2nd DEFINITE</t>
  </si>
  <si>
    <t>022C000471</t>
  </si>
  <si>
    <t>1491</t>
  </si>
  <si>
    <t>PHẠM CHÍ TRUNG</t>
  </si>
  <si>
    <t>022C006825</t>
  </si>
  <si>
    <t>1561</t>
  </si>
  <si>
    <t>LÊ MINH KHUÊ</t>
  </si>
  <si>
    <t>1st DEFINITE</t>
  </si>
  <si>
    <t>022C014553</t>
  </si>
  <si>
    <t>1653</t>
  </si>
  <si>
    <t>TRẦN HÀ PHƯƠNG</t>
  </si>
  <si>
    <t>INB-02</t>
  </si>
  <si>
    <t>01st definite</t>
  </si>
  <si>
    <t>022C018540</t>
  </si>
  <si>
    <t xml:space="preserve">00862/PTTC </t>
  </si>
  <si>
    <t>1735</t>
  </si>
  <si>
    <t>DƯƠNG TRUNG HOA</t>
  </si>
  <si>
    <t>x</t>
  </si>
  <si>
    <t>022C02536</t>
  </si>
  <si>
    <t>1744</t>
  </si>
  <si>
    <t>NGUYỄN THỊ THU HUYỀN</t>
  </si>
  <si>
    <t>022C024517</t>
  </si>
  <si>
    <t>1753</t>
  </si>
  <si>
    <t>PHẠM LÊ NGÂN</t>
  </si>
  <si>
    <t>022C025361</t>
  </si>
  <si>
    <t>1579</t>
  </si>
  <si>
    <t>NGUYỄN NGỌC TUYẾT TRINH</t>
  </si>
  <si>
    <t>THANH XUAN BRANCH</t>
  </si>
  <si>
    <t>022C014886</t>
  </si>
  <si>
    <t>1660</t>
  </si>
  <si>
    <t>ĐINH THỊ BÍCH THỦY</t>
  </si>
  <si>
    <t>022C018550</t>
  </si>
  <si>
    <t xml:space="preserve">004572/MGCK </t>
  </si>
  <si>
    <t>1761</t>
  </si>
  <si>
    <t>TRẦN NGỌC QUÂN</t>
  </si>
  <si>
    <t>FINANCE DIV.</t>
  </si>
  <si>
    <t>0380</t>
  </si>
  <si>
    <t>NGUYỄN MINH XUÂN TRÂM</t>
  </si>
  <si>
    <t>Finance</t>
  </si>
  <si>
    <t>022C037820</t>
  </si>
  <si>
    <t>001901/PTTC</t>
  </si>
  <si>
    <t>0105</t>
  </si>
  <si>
    <t>NGÔ THỤY QUỲNH NHƯ</t>
  </si>
  <si>
    <t>022C006565</t>
  </si>
  <si>
    <t>001528/MGCK</t>
  </si>
  <si>
    <t>1734</t>
  </si>
  <si>
    <t>NGUYỄN LÊ ĐỨC HẠNH</t>
  </si>
  <si>
    <t>ACCOUNTING DIV.</t>
  </si>
  <si>
    <t>1067</t>
  </si>
  <si>
    <t>ĐỖ THỊ ÁI VY</t>
  </si>
  <si>
    <t>Accounting</t>
  </si>
  <si>
    <t>022C088617</t>
  </si>
  <si>
    <t>0340</t>
  </si>
  <si>
    <t>NGUYỄN THỊ AN VI</t>
  </si>
  <si>
    <t>022C034121</t>
  </si>
  <si>
    <t>001763/MGCK</t>
  </si>
  <si>
    <t>1146</t>
  </si>
  <si>
    <t>NGUYỄN THỊ MỸ HẠNH</t>
  </si>
  <si>
    <t>Thai sản từ
 22.03.2021</t>
  </si>
  <si>
    <t>022C089687</t>
  </si>
  <si>
    <t>1376</t>
  </si>
  <si>
    <t>TRÀ THANH THIÊN LỘC</t>
  </si>
  <si>
    <t>022C050163</t>
  </si>
  <si>
    <t>1652</t>
  </si>
  <si>
    <t>TRỊNH NGUYỄN PHƯƠNG UYÊN</t>
  </si>
  <si>
    <t>022C018256</t>
  </si>
  <si>
    <t>1688</t>
  </si>
  <si>
    <t>LÊ THỊ NỞ</t>
  </si>
  <si>
    <t>022C019402</t>
  </si>
  <si>
    <t>1821</t>
  </si>
  <si>
    <t>KIỀU THỊ MỸ HÀ</t>
  </si>
  <si>
    <t>PROBATION</t>
  </si>
  <si>
    <t>INTERNAL CONTROL DIV.</t>
  </si>
  <si>
    <t>0005</t>
  </si>
  <si>
    <t>NGUYỄN HOÀNG THANH SANG</t>
  </si>
  <si>
    <t>Internal Control</t>
  </si>
  <si>
    <t>022C006789</t>
  </si>
  <si>
    <t>00869/PTTC</t>
  </si>
  <si>
    <t>0025</t>
  </si>
  <si>
    <t>LÊ THÙY MỸ TIÊN</t>
  </si>
  <si>
    <t>022C001000</t>
  </si>
  <si>
    <t>00931/MGCK</t>
  </si>
  <si>
    <t>0022</t>
  </si>
  <si>
    <t>PHAN VŨ THÚY NHÂN</t>
  </si>
  <si>
    <t>022C001612</t>
  </si>
  <si>
    <t>001502/MGCK</t>
  </si>
  <si>
    <t>0036</t>
  </si>
  <si>
    <t>NGUYỄN GIẮC LY</t>
  </si>
  <si>
    <t>022C108385</t>
  </si>
  <si>
    <t>00626/MGCK</t>
  </si>
  <si>
    <t>1643</t>
  </si>
  <si>
    <t>LÊ KIM DUYÊN</t>
  </si>
  <si>
    <t>022C017363</t>
  </si>
  <si>
    <t>1752</t>
  </si>
  <si>
    <t>TRẦN THỊ THANH THẢO</t>
  </si>
  <si>
    <t>Deputy Director</t>
  </si>
  <si>
    <t>RISK MANAGEMENT DIV.</t>
  </si>
  <si>
    <t>0341</t>
  </si>
  <si>
    <t>ĐỖ THỊ NGỌC VÂN</t>
  </si>
  <si>
    <t>Risk Management</t>
  </si>
  <si>
    <t>022C009432</t>
  </si>
  <si>
    <t>001931/PTTC</t>
  </si>
  <si>
    <t>1464</t>
  </si>
  <si>
    <t>NGUYỄN THỊ THU ANH</t>
  </si>
  <si>
    <t>022C055226</t>
  </si>
  <si>
    <t>006507/MGCK</t>
  </si>
  <si>
    <t>1727</t>
  </si>
  <si>
    <t>ĐẶNG VÕ HIỆP</t>
  </si>
  <si>
    <t>022C024705</t>
  </si>
  <si>
    <t>1824</t>
  </si>
  <si>
    <t>TRẦN TUYẾT NGÂN</t>
  </si>
  <si>
    <t>DEALING DIV.</t>
  </si>
  <si>
    <t>0124</t>
  </si>
  <si>
    <t>BÙI THỤY HOÀNG VY</t>
  </si>
  <si>
    <t>Dealing</t>
  </si>
  <si>
    <t>022C006058</t>
  </si>
  <si>
    <t>000982/QLQ</t>
  </si>
  <si>
    <t>1199</t>
  </si>
  <si>
    <t>NGUYỄN VĂN SƠN</t>
  </si>
  <si>
    <t>022C014747</t>
  </si>
  <si>
    <t>001411/QLQ</t>
  </si>
  <si>
    <t>1427</t>
  </si>
  <si>
    <t>ĐINH QUANG MINH</t>
  </si>
  <si>
    <t>022C014271</t>
  </si>
  <si>
    <t>004337/MGCK</t>
  </si>
  <si>
    <t>1762</t>
  </si>
  <si>
    <t>TRẦN TRỊNH HỒNG ĐÀO</t>
  </si>
  <si>
    <t>ADVISORY DIV.</t>
  </si>
  <si>
    <t>1353</t>
  </si>
  <si>
    <t>LÊ THỊ THÙY DƯƠNG</t>
  </si>
  <si>
    <t>Advisory</t>
  </si>
  <si>
    <t>002C007995</t>
  </si>
  <si>
    <t>001572/QLQ</t>
  </si>
  <si>
    <t>1657</t>
  </si>
  <si>
    <t>PHẠM THỊ THANH NGÂN</t>
  </si>
  <si>
    <t>022C017375</t>
  </si>
  <si>
    <t>1677</t>
  </si>
  <si>
    <t>HÀ THỊ TUYẾT TRINH</t>
  </si>
  <si>
    <t>022C019033</t>
  </si>
  <si>
    <t>0042</t>
  </si>
  <si>
    <t>NGUYỄN MẬU HOÀNG</t>
  </si>
  <si>
    <t>022C000927</t>
  </si>
  <si>
    <t>00973/PTTC</t>
  </si>
  <si>
    <t>RESEARCH DIV. BELONG TO PHS</t>
  </si>
  <si>
    <t>0612</t>
  </si>
  <si>
    <t>LƯƠNG TUỆ LINH</t>
  </si>
  <si>
    <t>Research</t>
  </si>
  <si>
    <t>WORK AT HOME</t>
  </si>
  <si>
    <t>022C089900</t>
  </si>
  <si>
    <t>COMPANY SECRETARIAT DIV.</t>
  </si>
  <si>
    <t>1691</t>
  </si>
  <si>
    <t>PHAN THỊ KIM ANH</t>
  </si>
  <si>
    <t>Company Secretariat</t>
  </si>
  <si>
    <t>022C019462</t>
  </si>
  <si>
    <t>LEGAL AFFAIRS DIV.</t>
  </si>
  <si>
    <t>1644</t>
  </si>
  <si>
    <t>TRƯƠNG NHÃ NGUYÊN</t>
  </si>
  <si>
    <t>Legal &amp; Company Secretariat</t>
  </si>
  <si>
    <t>022C018146</t>
  </si>
  <si>
    <t>1655</t>
  </si>
  <si>
    <t>TRẦN THỊ THIÊN TRANG</t>
  </si>
  <si>
    <t>Legal affair</t>
  </si>
  <si>
    <t>022C018257</t>
  </si>
  <si>
    <t/>
  </si>
  <si>
    <t>IT - SYSTEM DEPT.</t>
  </si>
  <si>
    <t xml:space="preserve"> </t>
  </si>
  <si>
    <t>0095</t>
  </si>
  <si>
    <t>LÊ MINH TUẤN</t>
  </si>
  <si>
    <t>IT</t>
  </si>
  <si>
    <t>022C009972</t>
  </si>
  <si>
    <t>0200</t>
  </si>
  <si>
    <t>BÙI HỒNG NHẬT</t>
  </si>
  <si>
    <t>System</t>
  </si>
  <si>
    <t>022C007100</t>
  </si>
  <si>
    <t>1158</t>
  </si>
  <si>
    <t>DƯƠNG CHÍ HÙNG</t>
  </si>
  <si>
    <t>022C089318</t>
  </si>
  <si>
    <t>1747</t>
  </si>
  <si>
    <t>LÂM TRẦN HÀ HUY</t>
  </si>
  <si>
    <t>022C024936</t>
  </si>
  <si>
    <t>IT - NETWORK MANAGEMENT DEPT.</t>
  </si>
  <si>
    <t>1424</t>
  </si>
  <si>
    <t>LƯU TUẤN PHÁT</t>
  </si>
  <si>
    <t>Network Management</t>
  </si>
  <si>
    <t>022C109512</t>
  </si>
  <si>
    <t>1477</t>
  </si>
  <si>
    <t>PHAN QUANG TRÍ</t>
  </si>
  <si>
    <t>022C008272</t>
  </si>
  <si>
    <t>1541</t>
  </si>
  <si>
    <t>NGUYỄN PHẠM MINH TRÍ</t>
  </si>
  <si>
    <t>022C014128</t>
  </si>
  <si>
    <t>1795</t>
  </si>
  <si>
    <t>LÊ MINH THÁI</t>
  </si>
  <si>
    <t>IT - SOFTWARE DEPT.</t>
  </si>
  <si>
    <t>1126</t>
  </si>
  <si>
    <t>LÊ VÂN VĨNH ĐẠT</t>
  </si>
  <si>
    <t>Software</t>
  </si>
  <si>
    <t>022C088524</t>
  </si>
  <si>
    <t>0554</t>
  </si>
  <si>
    <t>LÊ MINH TRÍ</t>
  </si>
  <si>
    <t>022C033757</t>
  </si>
  <si>
    <t>HR DIV.</t>
  </si>
  <si>
    <t>0270</t>
  </si>
  <si>
    <t>NGUYỄN THỊ KIM TUYẾT</t>
  </si>
  <si>
    <t>HR</t>
  </si>
  <si>
    <t>022C035260</t>
  </si>
  <si>
    <t>1367</t>
  </si>
  <si>
    <t>LÊ YẾN NHI</t>
  </si>
  <si>
    <t>022C089654</t>
  </si>
  <si>
    <t>1619</t>
  </si>
  <si>
    <t>ĐẶNG NGUYỄN YẾN NHI</t>
  </si>
  <si>
    <t>022C016290</t>
  </si>
  <si>
    <t>1708</t>
  </si>
  <si>
    <t>NGUYỄN MAI HỒNG HẠNH</t>
  </si>
  <si>
    <t>022C024575</t>
  </si>
  <si>
    <t>1760</t>
  </si>
  <si>
    <t>TRẦN NGUYỄN TRÂN CHÂU</t>
  </si>
  <si>
    <t>1799</t>
  </si>
  <si>
    <t>LÊ LONG HỒ</t>
  </si>
  <si>
    <t>GENERAL AFFAIRS DIV.</t>
  </si>
  <si>
    <t>0778</t>
  </si>
  <si>
    <t>TRẦN THỊ THẢO</t>
  </si>
  <si>
    <t>GA</t>
  </si>
  <si>
    <t>022C062708</t>
  </si>
  <si>
    <t>0882</t>
  </si>
  <si>
    <t>NGUYỄN THỊ THANH THÚY</t>
  </si>
  <si>
    <t>022C064504</t>
  </si>
  <si>
    <t>1155</t>
  </si>
  <si>
    <t>LÊ QUỐC ĐẠT</t>
  </si>
  <si>
    <t>022C066630</t>
  </si>
  <si>
    <t>1312</t>
  </si>
  <si>
    <t>NGUYỄN TIẾN MẠNH</t>
  </si>
  <si>
    <t>022C089914</t>
  </si>
  <si>
    <t>1448</t>
  </si>
  <si>
    <t>NGUYỄN HOÀNG NGỌC SƠN</t>
  </si>
  <si>
    <t>022C047373</t>
  </si>
  <si>
    <t>1680</t>
  </si>
  <si>
    <t>MAI TRUNG HIẾU</t>
  </si>
  <si>
    <t>022C018706</t>
  </si>
  <si>
    <t>1825</t>
  </si>
  <si>
    <t>TRƯƠNG THỊ THÙY TRINH</t>
  </si>
  <si>
    <t>Officer</t>
  </si>
  <si>
    <t>BROKERAGE DIV.</t>
  </si>
  <si>
    <t>1044</t>
  </si>
  <si>
    <t>LƯU NGUYÊN DUẨN</t>
  </si>
  <si>
    <t>Brokerage</t>
  </si>
  <si>
    <t>Brokerage Management</t>
  </si>
  <si>
    <t>022C087307</t>
  </si>
  <si>
    <t>003109/MGCK</t>
  </si>
  <si>
    <t>1165</t>
  </si>
  <si>
    <t>NGUYỄN VŨ THANH TRÚC</t>
  </si>
  <si>
    <t>022C089860</t>
  </si>
  <si>
    <t>002171/PTTC</t>
  </si>
  <si>
    <t>1264</t>
  </si>
  <si>
    <t>ĐỖ TRẦN THỊ MỸ LINH</t>
  </si>
  <si>
    <t>022C089616</t>
  </si>
  <si>
    <t>004617/MGCK</t>
  </si>
  <si>
    <t>1496</t>
  </si>
  <si>
    <t>TRẦN THỊ NGUYÊN THẢO</t>
  </si>
  <si>
    <t>022C004300</t>
  </si>
  <si>
    <t>1545</t>
  </si>
  <si>
    <t>NGUYỄN HÂN</t>
  </si>
  <si>
    <t>Marketing</t>
  </si>
  <si>
    <t>022C015363</t>
  </si>
  <si>
    <t>1620</t>
  </si>
  <si>
    <t>CAO THẢO LINH</t>
  </si>
  <si>
    <t>022C015936</t>
  </si>
  <si>
    <t>GROUP PRODUCTS</t>
  </si>
  <si>
    <t>TRADING SERVICE DIV.</t>
  </si>
  <si>
    <t>0832</t>
  </si>
  <si>
    <t>TRẦN THU TRANG</t>
  </si>
  <si>
    <t>Trading Service</t>
  </si>
  <si>
    <t>022C069018</t>
  </si>
  <si>
    <t>001296/QLQ</t>
  </si>
  <si>
    <t>1159</t>
  </si>
  <si>
    <t>NGUYỄN THỊ CẨM NHUNG</t>
  </si>
  <si>
    <t>Trading &amp; Depository</t>
  </si>
  <si>
    <t>Thai sản từ
 26.03.2021</t>
  </si>
  <si>
    <t>022C079133</t>
  </si>
  <si>
    <t>0256</t>
  </si>
  <si>
    <t>THÁI THỊ HÀ</t>
  </si>
  <si>
    <t>Trading Support</t>
  </si>
  <si>
    <t>DISTRICT 3 BRANCH</t>
  </si>
  <si>
    <t>022C037889</t>
  </si>
  <si>
    <t>001418/MGCK</t>
  </si>
  <si>
    <t>0067</t>
  </si>
  <si>
    <t>HOÀNG THỊ PHƯƠNG</t>
  </si>
  <si>
    <t>022C010031</t>
  </si>
  <si>
    <t xml:space="preserve">006448/MGCK </t>
  </si>
  <si>
    <t>0269</t>
  </si>
  <si>
    <t>LÊ THANH XUÂN</t>
  </si>
  <si>
    <t>022C011986</t>
  </si>
  <si>
    <t>001509/MGCK</t>
  </si>
  <si>
    <t>0587</t>
  </si>
  <si>
    <t>TRƯƠNG THỊ LIÊN</t>
  </si>
  <si>
    <t>022C011806</t>
  </si>
  <si>
    <t>002010/MGCK</t>
  </si>
  <si>
    <t>0113</t>
  </si>
  <si>
    <t>LÊ THỊ HƯỜNG</t>
  </si>
  <si>
    <t>HAI PHONG BRANCH</t>
  </si>
  <si>
    <t>022C029445</t>
  </si>
  <si>
    <t>001405/PTTC</t>
  </si>
  <si>
    <t>1203</t>
  </si>
  <si>
    <t>ĐÀO THỊ QUYÊN</t>
  </si>
  <si>
    <t>022C100100</t>
  </si>
  <si>
    <t>0674</t>
  </si>
  <si>
    <t>NGUYỄN THỊ TUYẾT</t>
  </si>
  <si>
    <t>Margin &amp; Settlement</t>
  </si>
  <si>
    <t>022C036267</t>
  </si>
  <si>
    <t>001970/MGCK</t>
  </si>
  <si>
    <t>1330</t>
  </si>
  <si>
    <t>PHÙNG THỊ VÂN</t>
  </si>
  <si>
    <t>022C089636</t>
  </si>
  <si>
    <t xml:space="preserve">006459/MGCK </t>
  </si>
  <si>
    <t>1363</t>
  </si>
  <si>
    <t>NGUYỄN THỊ MỸ PHỤNG</t>
  </si>
  <si>
    <t>022C078988</t>
  </si>
  <si>
    <t>006400/MGCK</t>
  </si>
  <si>
    <t>1371</t>
  </si>
  <si>
    <t>VĂN THỊ THU THỦY</t>
  </si>
  <si>
    <t>022C019522</t>
  </si>
  <si>
    <t>004717/MGCK</t>
  </si>
  <si>
    <t>1444</t>
  </si>
  <si>
    <t>NGUYỄN THỊ THỦY</t>
  </si>
  <si>
    <t>022C054013</t>
  </si>
  <si>
    <t xml:space="preserve">006593/MGCK </t>
  </si>
  <si>
    <t>1456</t>
  </si>
  <si>
    <t>MAI HỒNG PHÚ</t>
  </si>
  <si>
    <t>PHU MY HUNG T.O</t>
  </si>
  <si>
    <t>022C057699</t>
  </si>
  <si>
    <t>1495</t>
  </si>
  <si>
    <t>NGUYỄN PHƯƠNG THẢO</t>
  </si>
  <si>
    <t>022C004269</t>
  </si>
  <si>
    <t>1498</t>
  </si>
  <si>
    <t>NGUYỄN MỸ DUNG</t>
  </si>
  <si>
    <t>022C007847</t>
  </si>
  <si>
    <t xml:space="preserve">006471/MGCK </t>
  </si>
  <si>
    <t>1534</t>
  </si>
  <si>
    <t>MÃ BÍCH PHƯỢNG</t>
  </si>
  <si>
    <t>DISTRICT 7</t>
  </si>
  <si>
    <t>022C012770</t>
  </si>
  <si>
    <t>1568</t>
  </si>
  <si>
    <t>TRẦN THỊ NGỌC THỦY</t>
  </si>
  <si>
    <t>022C014284</t>
  </si>
  <si>
    <t>01280/PTTC </t>
  </si>
  <si>
    <t>1595</t>
  </si>
  <si>
    <t>TRỊNH KIM OANH</t>
  </si>
  <si>
    <t>DISTRICT 1 BRANCH</t>
  </si>
  <si>
    <t>022C015140</t>
  </si>
  <si>
    <t>1630</t>
  </si>
  <si>
    <t>NGUYỄN THỊ HUYỀN DIỆU</t>
  </si>
  <si>
    <t>AMD-01</t>
  </si>
  <si>
    <t>022C016315</t>
  </si>
  <si>
    <t>1654</t>
  </si>
  <si>
    <t>LÊ THỊ THU HÀ</t>
  </si>
  <si>
    <t>022C017754</t>
  </si>
  <si>
    <t>1701</t>
  </si>
  <si>
    <t>PHÙNG NGỌC QUỲNH</t>
  </si>
  <si>
    <t>022C019876</t>
  </si>
  <si>
    <t xml:space="preserve">005132/MGCK </t>
  </si>
  <si>
    <t>1713</t>
  </si>
  <si>
    <t>TRẦN PHAN PHƯƠNG THANH</t>
  </si>
  <si>
    <t>TAN BINH BRANCH</t>
  </si>
  <si>
    <t>022C019310</t>
  </si>
  <si>
    <t>1717</t>
  </si>
  <si>
    <t>LƯƠNG NGỌC YẾN</t>
  </si>
  <si>
    <t>022C019597</t>
  </si>
  <si>
    <t>1725</t>
  </si>
  <si>
    <t>TRẦN THỊ TUYẾT NHI</t>
  </si>
  <si>
    <t>022C023771</t>
  </si>
  <si>
    <t>1749</t>
  </si>
  <si>
    <t>TRẦN ĐÌNH PHƯỢNG LOAN</t>
  </si>
  <si>
    <t>022C024750</t>
  </si>
  <si>
    <t>1797</t>
  </si>
  <si>
    <t>QUÁCH THỊ DUNG</t>
  </si>
  <si>
    <t>1276</t>
  </si>
  <si>
    <t>NGUYỄN ĐÌNH TRÚC ANH</t>
  </si>
  <si>
    <t>1822</t>
  </si>
  <si>
    <t>TRẦN THỊ THANH THÚY</t>
  </si>
  <si>
    <t>1833</t>
  </si>
  <si>
    <t>NGUYỄN NHỰT ĐÔNG</t>
  </si>
  <si>
    <t>1834</t>
  </si>
  <si>
    <t>LỮ NGỌC TIÊN HUYỀN</t>
  </si>
  <si>
    <t>1019</t>
  </si>
  <si>
    <t>LÊ ANH TRÍ</t>
  </si>
  <si>
    <t>Brokerage - Brokerage Division 1</t>
  </si>
  <si>
    <t>Account Management</t>
  </si>
  <si>
    <t>022C087247</t>
  </si>
  <si>
    <t>001748/MGCK</t>
  </si>
  <si>
    <t>Front or Back</t>
  </si>
  <si>
    <t>0246</t>
  </si>
  <si>
    <t>ĐOÀN THỊ MINH PHƯƠNG</t>
  </si>
  <si>
    <t>022C002201</t>
  </si>
  <si>
    <t>001411/MGCK</t>
  </si>
  <si>
    <t>0559</t>
  </si>
  <si>
    <t>TRẦN LÊ CƯỜNG</t>
  </si>
  <si>
    <t>022C066886</t>
  </si>
  <si>
    <t>001522/MGCK</t>
  </si>
  <si>
    <t>0925</t>
  </si>
  <si>
    <t>HUỲNH THỊ BÉ CẦN</t>
  </si>
  <si>
    <t>022C064733</t>
  </si>
  <si>
    <t>002580/MGCK</t>
  </si>
  <si>
    <t>0133</t>
  </si>
  <si>
    <t>NGUYỄN MẠNH AN</t>
  </si>
  <si>
    <t>022C089981</t>
  </si>
  <si>
    <t>00638/MGCK</t>
  </si>
  <si>
    <t>0019</t>
  </si>
  <si>
    <t>TRẦN NGUYỄN TRƯỜNG SƠN</t>
  </si>
  <si>
    <t>022C001089</t>
  </si>
  <si>
    <t>00622/MGCK</t>
  </si>
  <si>
    <t>1117</t>
  </si>
  <si>
    <t>PHẠM THỊ PHƯƠNG THẢO</t>
  </si>
  <si>
    <t>022C088268</t>
  </si>
  <si>
    <t>1187</t>
  </si>
  <si>
    <t>PHẠM CHÍ TÂM</t>
  </si>
  <si>
    <t>022C089699</t>
  </si>
  <si>
    <t>1260</t>
  </si>
  <si>
    <t>DIỆP VIỄN CHÍ</t>
  </si>
  <si>
    <t>022C089117</t>
  </si>
  <si>
    <t>1503</t>
  </si>
  <si>
    <t>TRƯƠNG THỊ YẾN</t>
  </si>
  <si>
    <t>022C004763</t>
  </si>
  <si>
    <t>1565</t>
  </si>
  <si>
    <t>HOÀNG THỊ THÙY TRANG</t>
  </si>
  <si>
    <t>022C014000</t>
  </si>
  <si>
    <t>1566</t>
  </si>
  <si>
    <t>LÂM THƠ VĂN</t>
  </si>
  <si>
    <t>022C014002</t>
  </si>
  <si>
    <t>1573</t>
  </si>
  <si>
    <t>NGUYỄN TRẦN PHƯƠNG UYÊN</t>
  </si>
  <si>
    <t>022C014119</t>
  </si>
  <si>
    <t>1710</t>
  </si>
  <si>
    <t>TRƯƠNG TRỌNG NHÂN</t>
  </si>
  <si>
    <t>022C019212</t>
  </si>
  <si>
    <t>1711</t>
  </si>
  <si>
    <t>NGUYỄN HOÀNG KHÁNH VY</t>
  </si>
  <si>
    <t>022C019319</t>
  </si>
  <si>
    <t>1715</t>
  </si>
  <si>
    <t>NGUYỄN LẬP PHƯƠNG</t>
  </si>
  <si>
    <t>022C019338</t>
  </si>
  <si>
    <t>1718</t>
  </si>
  <si>
    <t>VŨ THỊ THANH THÚY</t>
  </si>
  <si>
    <t>022C019529</t>
  </si>
  <si>
    <t>1733</t>
  </si>
  <si>
    <t>PHẠM HUY TRÍ</t>
  </si>
  <si>
    <t>022C017001</t>
  </si>
  <si>
    <t>1764</t>
  </si>
  <si>
    <t>BIỆN THỊ TRÀ THANH</t>
  </si>
  <si>
    <t>022C024799</t>
  </si>
  <si>
    <t>1788</t>
  </si>
  <si>
    <t>ĐỖ HOÀNG VIỆT</t>
  </si>
  <si>
    <t>1816</t>
  </si>
  <si>
    <t>NGUYỄN TIẾN ĐẠT</t>
  </si>
  <si>
    <t>Short-term</t>
  </si>
  <si>
    <t>0218</t>
  </si>
  <si>
    <t>LÊ VŨ KIM TINH</t>
  </si>
  <si>
    <t>022C005626</t>
  </si>
  <si>
    <t>002426/MGCK</t>
  </si>
  <si>
    <t>0266</t>
  </si>
  <si>
    <t>HOÀNG CÔNG BÌNH</t>
  </si>
  <si>
    <t>022C001695</t>
  </si>
  <si>
    <t>001390/MGCK</t>
  </si>
  <si>
    <t>0762</t>
  </si>
  <si>
    <t>LÊ VĂN CẬP</t>
  </si>
  <si>
    <t>022C038577</t>
  </si>
  <si>
    <t>000961/QLQ</t>
  </si>
  <si>
    <t>0496</t>
  </si>
  <si>
    <t>ĐẶNG THỊ LƯỢC</t>
  </si>
  <si>
    <t>022C032299</t>
  </si>
  <si>
    <t>maternity leave on 11/02</t>
  </si>
  <si>
    <t>1605</t>
  </si>
  <si>
    <t>DƯƠNG THỊ KIM THANH</t>
  </si>
  <si>
    <t>022C079217</t>
  </si>
  <si>
    <t>1401</t>
  </si>
  <si>
    <t>NGUYỄN NGỌC LAN ANH</t>
  </si>
  <si>
    <t>022C078821</t>
  </si>
  <si>
    <t>1673</t>
  </si>
  <si>
    <t>NGUYỄN NGỌC TIÊN</t>
  </si>
  <si>
    <t>022C017361</t>
  </si>
  <si>
    <t>1676</t>
  </si>
  <si>
    <t>HUỲNH NHƯ QUỲNH</t>
  </si>
  <si>
    <t>022C018432</t>
  </si>
  <si>
    <t>1709</t>
  </si>
  <si>
    <t>LÊ THỊ HOÀI THƯƠNG</t>
  </si>
  <si>
    <t>022C019215</t>
  </si>
  <si>
    <t>1777</t>
  </si>
  <si>
    <t>NGUYỄN TẤN KHOA</t>
  </si>
  <si>
    <t>022C778899</t>
  </si>
  <si>
    <t>1778</t>
  </si>
  <si>
    <t>BÙI DUY QUANG</t>
  </si>
  <si>
    <t>022C025708</t>
  </si>
  <si>
    <t>1783</t>
  </si>
  <si>
    <t>TRẦN VŨ</t>
  </si>
  <si>
    <t>022C025976</t>
  </si>
  <si>
    <t>1794</t>
  </si>
  <si>
    <t>TRẦN ĐÌNH QUANG HUY</t>
  </si>
  <si>
    <t>1802</t>
  </si>
  <si>
    <t>PHAN TRUNG HIẾU</t>
  </si>
  <si>
    <t>1804</t>
  </si>
  <si>
    <t>PHAN ĐÌNH NGHĨA</t>
  </si>
  <si>
    <t>1805</t>
  </si>
  <si>
    <t>NGUYỄN THỤY PHƯƠNG HẢO</t>
  </si>
  <si>
    <t>1807</t>
  </si>
  <si>
    <t>NGÔ TÙNG NGỌC</t>
  </si>
  <si>
    <t>1810</t>
  </si>
  <si>
    <t>TRẦN CÔNG TIẾN</t>
  </si>
  <si>
    <t>1811</t>
  </si>
  <si>
    <t>TRƯƠNG THỊ ÁNH QUỲNH</t>
  </si>
  <si>
    <t>1820</t>
  </si>
  <si>
    <t>HUỲNH CHÂU HUYỀN TRÂN</t>
  </si>
  <si>
    <t>1831</t>
  </si>
  <si>
    <t>NGUYỄN KIM THIỆN</t>
  </si>
  <si>
    <t>PHU MY HUNG TRADING OFFICE</t>
  </si>
  <si>
    <t>0234</t>
  </si>
  <si>
    <t>NGUYỄN QUỐC ĐẠI</t>
  </si>
  <si>
    <t>022C004638</t>
  </si>
  <si>
    <t>001410/QLQ</t>
  </si>
  <si>
    <t>0742</t>
  </si>
  <si>
    <t>NGUYỄN THỤY NGỌC HÀ</t>
  </si>
  <si>
    <t>022C037518</t>
  </si>
  <si>
    <t>002325/MGCK</t>
  </si>
  <si>
    <t>1259</t>
  </si>
  <si>
    <t>ĐOÀN QUANG MINH THẮNG</t>
  </si>
  <si>
    <t>022C079988</t>
  </si>
  <si>
    <t>004618/MGCK</t>
  </si>
  <si>
    <t>1336</t>
  </si>
  <si>
    <t>NGUYỄN QUỐC THÁI</t>
  </si>
  <si>
    <t>022C089526</t>
  </si>
  <si>
    <t>1420</t>
  </si>
  <si>
    <t>TRẦN THỊ CẨM VÂN</t>
  </si>
  <si>
    <t>022C076739</t>
  </si>
  <si>
    <t>1316</t>
  </si>
  <si>
    <t>HỒ NHƯ TIÊN</t>
  </si>
  <si>
    <t>022C051318</t>
  </si>
  <si>
    <t>1540</t>
  </si>
  <si>
    <t>ĐÀO VĨNH PHÚ</t>
  </si>
  <si>
    <t>022C012862</t>
  </si>
  <si>
    <t>0280</t>
  </si>
  <si>
    <t>NGUYỄN THỊ THANH THẢO</t>
  </si>
  <si>
    <t>022C009332</t>
  </si>
  <si>
    <t>001778/MGCK</t>
  </si>
  <si>
    <t>1694</t>
  </si>
  <si>
    <t>ĐẶNG THỊ THU HƯƠNG</t>
  </si>
  <si>
    <t>022C018927</t>
  </si>
  <si>
    <t>1699</t>
  </si>
  <si>
    <t>LÊ THỊ YẾN NHI</t>
  </si>
  <si>
    <t>022C019075</t>
  </si>
  <si>
    <t>1389</t>
  </si>
  <si>
    <t>TRẦN HOÀNG VŨ</t>
  </si>
  <si>
    <t>022C058168</t>
  </si>
  <si>
    <t>1721</t>
  </si>
  <si>
    <t>PHẠM TRẦN ANH GIANG</t>
  </si>
  <si>
    <t>022C018205</t>
  </si>
  <si>
    <t>1724</t>
  </si>
  <si>
    <t>NGUYỄN HỒNG BÍCH VÂN</t>
  </si>
  <si>
    <t>022C018809</t>
  </si>
  <si>
    <t>1796</t>
  </si>
  <si>
    <t>TRẦN THỊ HỒNG ĐÀO</t>
  </si>
  <si>
    <t>Trainee</t>
  </si>
  <si>
    <t>1818</t>
  </si>
  <si>
    <t>NGUYỄN QUAN HUY</t>
  </si>
  <si>
    <t>1819</t>
  </si>
  <si>
    <t>VÕ TRẦN QUANG THÁI</t>
  </si>
  <si>
    <t>1828</t>
  </si>
  <si>
    <t>ĐỖ THỊ THANH NGÂN</t>
  </si>
  <si>
    <t xml:space="preserve">DISTRICT 7 </t>
  </si>
  <si>
    <t>1423</t>
  </si>
  <si>
    <t>LÊ THU HUYỀN</t>
  </si>
  <si>
    <t>022C052510</t>
  </si>
  <si>
    <t>003346/MGCK</t>
  </si>
  <si>
    <t>0484</t>
  </si>
  <si>
    <t>NGUYỄN NGỌC PHỤNG HOÀNG</t>
  </si>
  <si>
    <t>022C032476</t>
  </si>
  <si>
    <t>001825/MGCK</t>
  </si>
  <si>
    <t>1347</t>
  </si>
  <si>
    <t>NGUYỄN MINH TRÍ</t>
  </si>
  <si>
    <t>022C052100</t>
  </si>
  <si>
    <t>1355</t>
  </si>
  <si>
    <t>CHÂU MINH SANG</t>
  </si>
  <si>
    <t>022C047388</t>
  </si>
  <si>
    <t>1414</t>
  </si>
  <si>
    <t>NGUYỄN THỊ TRUNG HIẾU</t>
  </si>
  <si>
    <t>022C075595</t>
  </si>
  <si>
    <t>1453</t>
  </si>
  <si>
    <t>HUỲNH QUỐC TUẤN</t>
  </si>
  <si>
    <t>022C076882</t>
  </si>
  <si>
    <t>1459</t>
  </si>
  <si>
    <t>TRẦN THANH TOÀN</t>
  </si>
  <si>
    <t>022C079495</t>
  </si>
  <si>
    <t>1524</t>
  </si>
  <si>
    <t>PHAN THỊ CẨM TÚ</t>
  </si>
  <si>
    <t>022C009460</t>
  </si>
  <si>
    <t>00109/MGCK</t>
  </si>
  <si>
    <t>1535</t>
  </si>
  <si>
    <t>NGUYỄN THỊ NHƯ QUỲNH</t>
  </si>
  <si>
    <t>THAI SAN</t>
  </si>
  <si>
    <t>022C012764</t>
  </si>
  <si>
    <t>00120/MGCK</t>
  </si>
  <si>
    <t>1549</t>
  </si>
  <si>
    <t>MAI THỤY ANH THY</t>
  </si>
  <si>
    <t>022C012961</t>
  </si>
  <si>
    <t>1552</t>
  </si>
  <si>
    <t>TRỊNH THỊ KIM PHỤNG</t>
  </si>
  <si>
    <t>022C013660</t>
  </si>
  <si>
    <t>1554</t>
  </si>
  <si>
    <t>CUNG SƯƠNG HUY PHƯỚC</t>
  </si>
  <si>
    <t>022C013479</t>
  </si>
  <si>
    <t>1577</t>
  </si>
  <si>
    <t>NGUYỄN THỊ HỒNG THANH</t>
  </si>
  <si>
    <t>022C014190</t>
  </si>
  <si>
    <t>1663</t>
  </si>
  <si>
    <t>NGÔ LÊ HOÀNG TẤN VỸ</t>
  </si>
  <si>
    <t>022C017826</t>
  </si>
  <si>
    <t>1722</t>
  </si>
  <si>
    <t>TRẦN THỊ HẢI YẾN</t>
  </si>
  <si>
    <t>022C023728</t>
  </si>
  <si>
    <t>1745</t>
  </si>
  <si>
    <t>ĐINH QUỐC TOÀN</t>
  </si>
  <si>
    <t>022C024511</t>
  </si>
  <si>
    <t>1746</t>
  </si>
  <si>
    <t>ĐẶNG THỊ NGỌC TUYỀN</t>
  </si>
  <si>
    <t>022C024525</t>
  </si>
  <si>
    <t>1773</t>
  </si>
  <si>
    <t>PHAN KIẾT TƯỜNG</t>
  </si>
  <si>
    <t>022C250797</t>
  </si>
  <si>
    <t>1801</t>
  </si>
  <si>
    <t>NGÔ THANH TRỌNG</t>
  </si>
  <si>
    <t>1813</t>
  </si>
  <si>
    <t>ĐẶNG HẢI ĐĂNG</t>
  </si>
  <si>
    <t>1841</t>
  </si>
  <si>
    <t>NGUYỄN HỮU TẤT</t>
  </si>
  <si>
    <t>ACCOUNT MANAGEMENT DEPT. - 01</t>
  </si>
  <si>
    <t>1730</t>
  </si>
  <si>
    <t>TRẦN ĐỨC ĐỊNH</t>
  </si>
  <si>
    <t>022C024479</t>
  </si>
  <si>
    <t>1741</t>
  </si>
  <si>
    <t>NGUYỄN TRUNG QUÂN</t>
  </si>
  <si>
    <t>022C024467</t>
  </si>
  <si>
    <t>1750</t>
  </si>
  <si>
    <t>LÊ TRỌNG CÔNG</t>
  </si>
  <si>
    <t>022C024588</t>
  </si>
  <si>
    <t>1754</t>
  </si>
  <si>
    <t>NGUYỄN NGỌC THANH THƯ</t>
  </si>
  <si>
    <t>022C024638</t>
  </si>
  <si>
    <t>1836</t>
  </si>
  <si>
    <t>NGUYỄN THỊ HOÀI CHANG</t>
  </si>
  <si>
    <t>0924</t>
  </si>
  <si>
    <t>TRẦN QUÝ DƯƠNG</t>
  </si>
  <si>
    <t>022C064813</t>
  </si>
  <si>
    <t>006399/MGCK</t>
  </si>
  <si>
    <t>1176</t>
  </si>
  <si>
    <t>DƯƠNG THỊ THANH LÝ</t>
  </si>
  <si>
    <t>022C089422</t>
  </si>
  <si>
    <t>1269</t>
  </si>
  <si>
    <t>LÊ THỊ HỒNG LOAN</t>
  </si>
  <si>
    <t>022C042662</t>
  </si>
  <si>
    <t>0665</t>
  </si>
  <si>
    <t>TRẦN THỊ NGA</t>
  </si>
  <si>
    <t>022C038779</t>
  </si>
  <si>
    <t>001669/MGCK</t>
  </si>
  <si>
    <t>1544</t>
  </si>
  <si>
    <t>NGUYỄN THỊ TUYẾT NGÂN</t>
  </si>
  <si>
    <t>022C091994</t>
  </si>
  <si>
    <t>0759</t>
  </si>
  <si>
    <t>ĐINH KHẮC VIỆT</t>
  </si>
  <si>
    <t>022C038405</t>
  </si>
  <si>
    <t>1536</t>
  </si>
  <si>
    <t>TRẦN NGỌC LÃM</t>
  </si>
  <si>
    <t>022C004191</t>
  </si>
  <si>
    <t>1648</t>
  </si>
  <si>
    <t>BÙI THỊ THU PHƯƠNG</t>
  </si>
  <si>
    <t xml:space="preserve">022C017517 </t>
  </si>
  <si>
    <t>1658</t>
  </si>
  <si>
    <t>NGUYỄN TRÀ MY</t>
  </si>
  <si>
    <t>022C017343</t>
  </si>
  <si>
    <t>1670</t>
  </si>
  <si>
    <t xml:space="preserve">MAI VĂN SƠN </t>
  </si>
  <si>
    <t>022C089608</t>
  </si>
  <si>
    <t>1686</t>
  </si>
  <si>
    <t>HUỲNH HUỆ PHƯƠNG</t>
  </si>
  <si>
    <t>022C018766</t>
  </si>
  <si>
    <t>1706</t>
  </si>
  <si>
    <t>LÊ ĐÌNH TÂN</t>
  </si>
  <si>
    <t>022C019176</t>
  </si>
  <si>
    <t>1714</t>
  </si>
  <si>
    <t>MAI THỊ TUYẾT</t>
  </si>
  <si>
    <t>022C018807</t>
  </si>
  <si>
    <t>1756</t>
  </si>
  <si>
    <t>ĐINH DUY VŨ</t>
  </si>
  <si>
    <t>022C065823</t>
  </si>
  <si>
    <t>1757</t>
  </si>
  <si>
    <t>CAO THỊ HIỀN</t>
  </si>
  <si>
    <t>022C024824</t>
  </si>
  <si>
    <t>1763</t>
  </si>
  <si>
    <t>PHẠM CÔNG BÁCH</t>
  </si>
  <si>
    <t>022C012647</t>
  </si>
  <si>
    <t>1772</t>
  </si>
  <si>
    <t>PHẠM PHÚ NGUYÊN</t>
  </si>
  <si>
    <t>1786</t>
  </si>
  <si>
    <t>LÊ NGUYỄN ÁNH MINH</t>
  </si>
  <si>
    <t>1787</t>
  </si>
  <si>
    <t>1793</t>
  </si>
  <si>
    <t>LÂM QUỐC HUY</t>
  </si>
  <si>
    <t>1823</t>
  </si>
  <si>
    <t>NGUYỄN HOÀNG NHẬT</t>
  </si>
  <si>
    <t>1830</t>
  </si>
  <si>
    <t>PHẠM THIÊN TRANG</t>
  </si>
  <si>
    <t>Acting Senior Officer</t>
  </si>
  <si>
    <t>0074</t>
  </si>
  <si>
    <t>NGUYỄN TIẾN CƯỜNG</t>
  </si>
  <si>
    <t>022C012005</t>
  </si>
  <si>
    <t>00312/MGCK</t>
  </si>
  <si>
    <t>0010</t>
  </si>
  <si>
    <t>LÊ MẠNH DÂN</t>
  </si>
  <si>
    <t>022C007799</t>
  </si>
  <si>
    <t>000284/QLQ</t>
  </si>
  <si>
    <t>0034</t>
  </si>
  <si>
    <t>LƯU ANH TUẤN</t>
  </si>
  <si>
    <t>022C016282</t>
  </si>
  <si>
    <t>00632/MGCK</t>
  </si>
  <si>
    <t>0037</t>
  </si>
  <si>
    <t>NGUYỄN VĂN TUÂN</t>
  </si>
  <si>
    <t>022C015353</t>
  </si>
  <si>
    <t>00620/MGCK</t>
  </si>
  <si>
    <t>0247</t>
  </si>
  <si>
    <t>LƯỜNG NGỌC NGHĨA</t>
  </si>
  <si>
    <t>022C015758</t>
  </si>
  <si>
    <t>00941/PTTC</t>
  </si>
  <si>
    <t>1412</t>
  </si>
  <si>
    <t>ĐẶNG ĐÀO ĐIỆP</t>
  </si>
  <si>
    <t>022C019278</t>
  </si>
  <si>
    <t>1705</t>
  </si>
  <si>
    <t>VŨ HOÀI NAM</t>
  </si>
  <si>
    <t>022C019156</t>
  </si>
  <si>
    <t>1737</t>
  </si>
  <si>
    <t>NGUYỄN THÀNH NAM</t>
  </si>
  <si>
    <t>022C024185</t>
  </si>
  <si>
    <t>1755</t>
  </si>
  <si>
    <t>LÊ KHANH</t>
  </si>
  <si>
    <t>022C024624</t>
  </si>
  <si>
    <t>1770</t>
  </si>
  <si>
    <t>ĐỒNG MINH TUẤN</t>
  </si>
  <si>
    <t>022C025355</t>
  </si>
  <si>
    <t>1781</t>
  </si>
  <si>
    <t>LÝ QUỐC KHÁNH</t>
  </si>
  <si>
    <t>022C025798</t>
  </si>
  <si>
    <t>1808</t>
  </si>
  <si>
    <t>ĐÀO SƠN HÀ</t>
  </si>
  <si>
    <t>Brokerage - Brokerage Division 2</t>
  </si>
  <si>
    <t>1812</t>
  </si>
  <si>
    <t>TRẦN XUÂN TRĂM</t>
  </si>
  <si>
    <t>Brokerage - Brokerage Division 3</t>
  </si>
  <si>
    <t>1814</t>
  </si>
  <si>
    <t>NGUYỄN THÀNH KIÊN</t>
  </si>
  <si>
    <t>Brokerage - Brokerage Division 4</t>
  </si>
  <si>
    <t>0244</t>
  </si>
  <si>
    <t>LÊ THỊ HOÀI PHƯƠNG</t>
  </si>
  <si>
    <t>022C004794</t>
  </si>
  <si>
    <t>001560/MGCK</t>
  </si>
  <si>
    <t>0232</t>
  </si>
  <si>
    <t>NGUYỄN THỊ NGỌC PHI</t>
  </si>
  <si>
    <t>022C010886</t>
  </si>
  <si>
    <t>00283/MGCK</t>
  </si>
  <si>
    <t>1331</t>
  </si>
  <si>
    <t>PHẠM THỊ THU HẰNG</t>
  </si>
  <si>
    <t>022C019260</t>
  </si>
  <si>
    <t>003960/MGCK</t>
  </si>
  <si>
    <t>1365</t>
  </si>
  <si>
    <t>NGUYỄN NGỌC TOÀN</t>
  </si>
  <si>
    <t>022C017258</t>
  </si>
  <si>
    <t>1404</t>
  </si>
  <si>
    <t>TRẦN PHƯƠNG DUNG</t>
  </si>
  <si>
    <t>022C112121</t>
  </si>
  <si>
    <t>1504</t>
  </si>
  <si>
    <t>LÊ THỊ PHƯƠNG UYÊN</t>
  </si>
  <si>
    <t>022C004866</t>
  </si>
  <si>
    <t>1586</t>
  </si>
  <si>
    <t>NGUYỄN HOÀNG SÀO</t>
  </si>
  <si>
    <t>022C112979</t>
  </si>
  <si>
    <t>1588</t>
  </si>
  <si>
    <t>PHAN THỊ HUẾ</t>
  </si>
  <si>
    <t>022C014498</t>
  </si>
  <si>
    <t>1627</t>
  </si>
  <si>
    <t>VŨ TRỌNG HÙNG</t>
  </si>
  <si>
    <t>022C016396</t>
  </si>
  <si>
    <t>1687</t>
  </si>
  <si>
    <t>NGUYỄN ĐÌNH ĐẠT</t>
  </si>
  <si>
    <t>022C019801</t>
  </si>
  <si>
    <t>1197</t>
  </si>
  <si>
    <t>ĐỖ THỊ HẠNH</t>
  </si>
  <si>
    <t>022C101568</t>
  </si>
  <si>
    <t>00412/PTTC</t>
  </si>
  <si>
    <t>1213</t>
  </si>
  <si>
    <t>NGUYỄN THÀNH ĐẠT</t>
  </si>
  <si>
    <t>022C108889</t>
  </si>
  <si>
    <t>1327</t>
  </si>
  <si>
    <t>HẠ GIANG</t>
  </si>
  <si>
    <t>Network</t>
  </si>
  <si>
    <t>022C108788</t>
  </si>
  <si>
    <t>1433</t>
  </si>
  <si>
    <t>LÊ THỊ THU THỦY</t>
  </si>
  <si>
    <t>022C102559</t>
  </si>
  <si>
    <t>Maternity leave from 06.02</t>
  </si>
  <si>
    <t>1532</t>
  </si>
  <si>
    <t>NGUYỄN QUANG SẮC</t>
  </si>
  <si>
    <t>022C102573</t>
  </si>
  <si>
    <t>001370/QLQ</t>
  </si>
  <si>
    <t>1548</t>
  </si>
  <si>
    <t>ĐOÀN VĂN DŨNG</t>
  </si>
  <si>
    <t>022C105886</t>
  </si>
  <si>
    <t>1651</t>
  </si>
  <si>
    <t>LẠI PHƯỚC THUẬN</t>
  </si>
  <si>
    <t>022C017695</t>
  </si>
  <si>
    <t>1664</t>
  </si>
  <si>
    <t>NGUYỄN VIẾT VINH</t>
  </si>
  <si>
    <t>022C017996</t>
  </si>
  <si>
    <t>1665</t>
  </si>
  <si>
    <t>DƯƠNG HUY TRƯỜNG</t>
  </si>
  <si>
    <t>022C018069</t>
  </si>
  <si>
    <t>1667</t>
  </si>
  <si>
    <t>NGUYỄN THỊ DIỄM MY</t>
  </si>
  <si>
    <t>022C014619</t>
  </si>
  <si>
    <t>1679</t>
  </si>
  <si>
    <t>TRẦN TRUNG HIẾU</t>
  </si>
  <si>
    <t>022C018427</t>
  </si>
  <si>
    <t>1695</t>
  </si>
  <si>
    <t>TRẦN VĂN TUẤN HÙNG</t>
  </si>
  <si>
    <t>022C018761</t>
  </si>
  <si>
    <t>1726</t>
  </si>
  <si>
    <t>CHU VĂN HUỆ</t>
  </si>
  <si>
    <t>022C023727</t>
  </si>
  <si>
    <t>1803</t>
  </si>
  <si>
    <t>TRẦN HOÀNG TRUNG</t>
  </si>
  <si>
    <t>1835</t>
  </si>
  <si>
    <t>NGÔ VĂN TƯ</t>
  </si>
  <si>
    <t>1837</t>
  </si>
  <si>
    <t>LÊ THỊ HẰNG</t>
  </si>
  <si>
    <t>HAI PHONG  BRANCH</t>
  </si>
  <si>
    <t>0107</t>
  </si>
  <si>
    <t>VŨ THỊ THANH</t>
  </si>
  <si>
    <t>022C20068</t>
  </si>
  <si>
    <t>002313/MGCK</t>
  </si>
  <si>
    <t>0285</t>
  </si>
  <si>
    <t>NGUYỄN QUANG HUY</t>
  </si>
  <si>
    <t>022C020467</t>
  </si>
  <si>
    <t>001321/MGCK</t>
  </si>
  <si>
    <t>1128</t>
  </si>
  <si>
    <t>HOÀNG ĐÌNH ĐỨC</t>
  </si>
  <si>
    <t>022C023389</t>
  </si>
  <si>
    <t>1172</t>
  </si>
  <si>
    <t>ĐÀO NGỌC ANH</t>
  </si>
  <si>
    <t>Thai sản từ
 09.03.2021</t>
  </si>
  <si>
    <t>022C020579</t>
  </si>
  <si>
    <t>1179</t>
  </si>
  <si>
    <t>NGUYỄN TIẾN DŨNG</t>
  </si>
  <si>
    <t>022C023261</t>
  </si>
  <si>
    <t>1634</t>
  </si>
  <si>
    <t>PHẠM VĂN ANH</t>
  </si>
  <si>
    <t>022C023326</t>
  </si>
  <si>
    <t>1639</t>
  </si>
  <si>
    <t>NGUYỄN XUÂN TRƯỜNG</t>
  </si>
  <si>
    <t>022C023415</t>
  </si>
  <si>
    <t>1672</t>
  </si>
  <si>
    <t>PHAN HOÀNG PHƯƠNG LINH</t>
  </si>
  <si>
    <t>022C023611</t>
  </si>
  <si>
    <t>1774</t>
  </si>
  <si>
    <t>NGUYỄN NGỌC THẢO</t>
  </si>
  <si>
    <t>022C025235</t>
  </si>
  <si>
    <t>1776</t>
  </si>
  <si>
    <t>ĐỖ THỊ NGỌC DIỆP</t>
  </si>
  <si>
    <t>022C025563</t>
  </si>
  <si>
    <t>1782</t>
  </si>
  <si>
    <t>NGUYỄN VIỆT SƠN</t>
  </si>
  <si>
    <t>022C025695</t>
  </si>
  <si>
    <t>RESEARCH DIV. BELONG TO PHFM</t>
  </si>
  <si>
    <t>NGÀY SINH</t>
  </si>
  <si>
    <t>1208</t>
  </si>
  <si>
    <t>BÙI THỊ THAO LY</t>
  </si>
  <si>
    <t>022C089785</t>
  </si>
  <si>
    <t>001446/QLQ</t>
  </si>
  <si>
    <t>0994</t>
  </si>
  <si>
    <t>LU HUI HUNG</t>
  </si>
  <si>
    <t>022FIA5701</t>
  </si>
  <si>
    <t>001201/QLQ</t>
  </si>
  <si>
    <t>1322</t>
  </si>
  <si>
    <t>PHẠM VĂN TUẤN</t>
  </si>
  <si>
    <t>1618</t>
  </si>
  <si>
    <t>TÔN NỮ NHẬT MINH</t>
  </si>
  <si>
    <t>29/11/1995</t>
  </si>
  <si>
    <t>1626</t>
  </si>
  <si>
    <t>ĐỖ TIẾN ĐẠT</t>
  </si>
  <si>
    <t>17/05/1994</t>
  </si>
  <si>
    <t>1590</t>
  </si>
  <si>
    <t>PHẠM QUANG CHƯƠNG</t>
  </si>
  <si>
    <t>1636</t>
  </si>
  <si>
    <t>PHẠM NHƯ LAN</t>
  </si>
  <si>
    <t>1637</t>
  </si>
  <si>
    <t>NGUYỄN HOÀN NIÊN</t>
  </si>
  <si>
    <t>1472</t>
  </si>
  <si>
    <t>NGUYỄN THỊ THẢO VY</t>
  </si>
  <si>
    <t>6 tháng</t>
  </si>
  <si>
    <t>HD lần 1</t>
  </si>
  <si>
    <t>1 năm</t>
  </si>
  <si>
    <t>HD lần 2</t>
  </si>
  <si>
    <t>1 hoặc 2 năm</t>
  </si>
  <si>
    <t>General Director</t>
  </si>
  <si>
    <t>Deputy General Director</t>
  </si>
  <si>
    <t>Director</t>
  </si>
  <si>
    <t>Chief of Internal Audit</t>
  </si>
  <si>
    <t>Assistant to GD</t>
  </si>
  <si>
    <t>Acting Manager</t>
  </si>
  <si>
    <t>Deputy Manager</t>
  </si>
  <si>
    <t>Senior officer</t>
  </si>
  <si>
    <t>Senior Officer</t>
  </si>
  <si>
    <t>Chief Accountant</t>
  </si>
  <si>
    <t>Supervisor</t>
  </si>
  <si>
    <t>Manager</t>
  </si>
  <si>
    <t>Deputy manager</t>
  </si>
  <si>
    <t xml:space="preserve"> Deputy Operations Manager</t>
  </si>
  <si>
    <t xml:space="preserve">Director </t>
  </si>
  <si>
    <t>Driver</t>
  </si>
  <si>
    <t>Acting Supervisor</t>
  </si>
  <si>
    <t>Senior Deputy Director</t>
  </si>
  <si>
    <t>Acting Manager level 1</t>
  </si>
  <si>
    <t>Acting senior officer</t>
  </si>
  <si>
    <t>Manager level 1</t>
  </si>
  <si>
    <t>Acting manager level 2</t>
  </si>
  <si>
    <t>Manager level 2</t>
  </si>
  <si>
    <t>Acting Senior Manager</t>
  </si>
  <si>
    <t>Acting Senior Deputy Director</t>
  </si>
  <si>
    <t>Acting Deputy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</si>
</sst>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\(#\)"/>
  </numFmts>
  <fonts count="17" x14ac:knownFonts="1">
    <font>
      <sz val="11"/>
      <color theme="1"/>
      <name val="Calibri"/>
      <family val="2"/>
      <scheme val="minor"/>
    </font>
    <font>
      <sz val="10"/>
      <name val="VNI-Times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color theme="1"/>
      <name val="Tahoma"/>
      <family val="2"/>
    </font>
    <font>
      <b/>
      <sz val="16"/>
      <color rgb="FF0000CC"/>
      <name val="Arial"/>
      <family val="2"/>
    </font>
    <font>
      <b/>
      <sz val="12"/>
      <color rgb="FF0000CC"/>
      <name val="Arial"/>
      <family val="2"/>
    </font>
    <font>
      <b/>
      <sz val="9"/>
      <color rgb="FF0000CC"/>
      <name val="Arial"/>
      <family val="2"/>
    </font>
    <font>
      <b/>
      <i/>
      <sz val="9"/>
      <color rgb="FF0000CC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12"/>
      <name val="Arial"/>
      <family val="2"/>
    </font>
    <font>
      <sz val="9"/>
      <color rgb="FF00B050"/>
      <name val="Arial"/>
      <family val="2"/>
    </font>
    <font>
      <b/>
      <sz val="9"/>
      <name val="Times New Roman"/>
      <family val="1"/>
    </font>
    <font>
      <sz val="9"/>
      <color rgb="FF0000CC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</cellStyleXfs>
  <cellXfs count="170">
    <xf numFmtId="0" fontId="0" fillId="0" borderId="0" xfId="0"/>
    <xf numFmtId="0" fontId="2" fillId="2" borderId="0" xfId="2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2" fillId="0" borderId="0" xfId="2" applyFont="1" applyBorder="1" applyAlignment="1">
      <alignment vertical="center"/>
    </xf>
    <xf numFmtId="164" fontId="2" fillId="2" borderId="0" xfId="2" applyNumberFormat="1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 wrapText="1"/>
    </xf>
    <xf numFmtId="2" fontId="4" fillId="2" borderId="0" xfId="2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2" fillId="0" borderId="0" xfId="2" applyNumberFormat="1" applyFont="1" applyBorder="1" applyAlignment="1">
      <alignment vertical="center"/>
    </xf>
    <xf numFmtId="165" fontId="3" fillId="0" borderId="0" xfId="2" applyNumberFormat="1" applyFont="1" applyBorder="1" applyAlignment="1">
      <alignment vertical="center"/>
    </xf>
    <xf numFmtId="43" fontId="3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2" fontId="6" fillId="0" borderId="0" xfId="2" applyNumberFormat="1" applyFont="1" applyBorder="1" applyAlignment="1">
      <alignment horizontal="center" vertical="center"/>
    </xf>
    <xf numFmtId="14" fontId="7" fillId="0" borderId="0" xfId="2" applyNumberFormat="1" applyFont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 shrinkToFit="1"/>
    </xf>
    <xf numFmtId="164" fontId="8" fillId="3" borderId="1" xfId="2" applyNumberFormat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2" fontId="8" fillId="3" borderId="1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 wrapText="1"/>
    </xf>
    <xf numFmtId="166" fontId="9" fillId="3" borderId="1" xfId="2" applyNumberFormat="1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vertical="center"/>
    </xf>
    <xf numFmtId="0" fontId="10" fillId="5" borderId="1" xfId="3" applyFont="1" applyFill="1" applyBorder="1" applyAlignment="1">
      <alignment vertical="center"/>
    </xf>
    <xf numFmtId="0" fontId="10" fillId="5" borderId="1" xfId="3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left" vertical="center"/>
    </xf>
    <xf numFmtId="0" fontId="11" fillId="5" borderId="1" xfId="3" applyFont="1" applyFill="1" applyBorder="1" applyAlignment="1">
      <alignment horizontal="center" vertical="center" shrinkToFit="1"/>
    </xf>
    <xf numFmtId="0" fontId="10" fillId="5" borderId="1" xfId="3" applyFont="1" applyFill="1" applyBorder="1" applyAlignment="1">
      <alignment horizontal="center" vertical="center" shrinkToFit="1"/>
    </xf>
    <xf numFmtId="164" fontId="11" fillId="5" borderId="1" xfId="2" applyNumberFormat="1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2" fontId="4" fillId="5" borderId="1" xfId="2" applyNumberFormat="1" applyFont="1" applyFill="1" applyBorder="1" applyAlignment="1">
      <alignment vertical="center"/>
    </xf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vertical="center"/>
    </xf>
    <xf numFmtId="0" fontId="2" fillId="6" borderId="1" xfId="3" quotePrefix="1" applyFont="1" applyFill="1" applyBorder="1" applyAlignment="1">
      <alignment horizontal="center" vertical="center"/>
    </xf>
    <xf numFmtId="0" fontId="3" fillId="0" borderId="1" xfId="3" quotePrefix="1" applyFont="1" applyFill="1" applyBorder="1" applyAlignment="1">
      <alignment horizontal="center" vertical="center"/>
    </xf>
    <xf numFmtId="3" fontId="3" fillId="6" borderId="1" xfId="3" applyNumberFormat="1" applyFont="1" applyFill="1" applyBorder="1" applyAlignment="1">
      <alignment horizontal="left" vertical="center"/>
    </xf>
    <xf numFmtId="3" fontId="2" fillId="6" borderId="1" xfId="3" applyNumberFormat="1" applyFont="1" applyFill="1" applyBorder="1" applyAlignment="1">
      <alignment horizontal="left" vertical="center" shrinkToFit="1"/>
    </xf>
    <xf numFmtId="3" fontId="3" fillId="6" borderId="1" xfId="3" applyNumberFormat="1" applyFont="1" applyFill="1" applyBorder="1" applyAlignment="1">
      <alignment horizontal="left" vertical="center" shrinkToFit="1"/>
    </xf>
    <xf numFmtId="164" fontId="2" fillId="6" borderId="1" xfId="2" applyNumberFormat="1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2" fontId="4" fillId="2" borderId="1" xfId="2" applyNumberFormat="1" applyFont="1" applyFill="1" applyBorder="1" applyAlignment="1">
      <alignment horizontal="center" vertical="center"/>
    </xf>
    <xf numFmtId="0" fontId="2" fillId="7" borderId="1" xfId="2" quotePrefix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vertical="center"/>
    </xf>
    <xf numFmtId="2" fontId="3" fillId="0" borderId="0" xfId="2" applyNumberFormat="1" applyFont="1" applyFill="1" applyBorder="1" applyAlignment="1">
      <alignment vertical="center"/>
    </xf>
    <xf numFmtId="0" fontId="12" fillId="6" borderId="1" xfId="3" quotePrefix="1" applyFont="1" applyFill="1" applyBorder="1" applyAlignment="1">
      <alignment horizontal="center" vertical="center"/>
    </xf>
    <xf numFmtId="3" fontId="12" fillId="6" borderId="1" xfId="3" applyNumberFormat="1" applyFont="1" applyFill="1" applyBorder="1" applyAlignment="1">
      <alignment horizontal="left" vertical="center"/>
    </xf>
    <xf numFmtId="0" fontId="12" fillId="6" borderId="1" xfId="3" applyFont="1" applyFill="1" applyBorder="1" applyAlignment="1">
      <alignment vertical="center" shrinkToFit="1"/>
    </xf>
    <xf numFmtId="3" fontId="4" fillId="6" borderId="1" xfId="3" applyNumberFormat="1" applyFont="1" applyFill="1" applyBorder="1" applyAlignment="1">
      <alignment horizontal="left" vertical="center" shrinkToFit="1"/>
    </xf>
    <xf numFmtId="164" fontId="4" fillId="6" borderId="1" xfId="2" applyNumberFormat="1" applyFont="1" applyFill="1" applyBorder="1" applyAlignment="1">
      <alignment horizontal="center" vertical="center"/>
    </xf>
    <xf numFmtId="0" fontId="12" fillId="6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vertical="center"/>
    </xf>
    <xf numFmtId="0" fontId="2" fillId="0" borderId="1" xfId="3" quotePrefix="1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0" fontId="4" fillId="0" borderId="1" xfId="3" quotePrefix="1" applyFont="1" applyFill="1" applyBorder="1" applyAlignment="1">
      <alignment horizontal="center" vertical="center"/>
    </xf>
    <xf numFmtId="3" fontId="4" fillId="6" borderId="1" xfId="3" applyNumberFormat="1" applyFont="1" applyFill="1" applyBorder="1" applyAlignment="1">
      <alignment horizontal="left" vertical="center"/>
    </xf>
    <xf numFmtId="0" fontId="2" fillId="6" borderId="1" xfId="3" applyFont="1" applyFill="1" applyBorder="1" applyAlignment="1">
      <alignment vertical="center"/>
    </xf>
    <xf numFmtId="0" fontId="4" fillId="6" borderId="1" xfId="2" applyFont="1" applyFill="1" applyBorder="1" applyAlignment="1">
      <alignment horizontal="center" vertical="center"/>
    </xf>
    <xf numFmtId="3" fontId="2" fillId="6" borderId="1" xfId="3" applyNumberFormat="1" applyFont="1" applyFill="1" applyBorder="1" applyAlignment="1">
      <alignment horizontal="left" vertical="center"/>
    </xf>
    <xf numFmtId="0" fontId="2" fillId="8" borderId="1" xfId="2" quotePrefix="1" applyFont="1" applyFill="1" applyBorder="1" applyAlignment="1">
      <alignment horizontal="center" vertical="center"/>
    </xf>
    <xf numFmtId="0" fontId="4" fillId="0" borderId="1" xfId="3" quotePrefix="1" applyFont="1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2" borderId="1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2" fillId="0" borderId="1" xfId="3" quotePrefix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2" fontId="2" fillId="2" borderId="1" xfId="2" applyNumberFormat="1" applyFont="1" applyFill="1" applyBorder="1" applyAlignment="1">
      <alignment horizontal="center" vertical="center"/>
    </xf>
    <xf numFmtId="0" fontId="4" fillId="6" borderId="1" xfId="3" quotePrefix="1" applyFont="1" applyFill="1" applyBorder="1" applyAlignment="1">
      <alignment horizontal="center" vertical="center"/>
    </xf>
    <xf numFmtId="0" fontId="4" fillId="6" borderId="1" xfId="3" applyFont="1" applyFill="1" applyBorder="1" applyAlignment="1">
      <alignment vertical="center"/>
    </xf>
    <xf numFmtId="0" fontId="4" fillId="6" borderId="1" xfId="3" applyFont="1" applyFill="1" applyBorder="1" applyAlignment="1">
      <alignment vertical="center" shrinkToFit="1"/>
    </xf>
    <xf numFmtId="0" fontId="4" fillId="0" borderId="1" xfId="3" quotePrefix="1" applyFont="1" applyFill="1" applyBorder="1" applyAlignment="1">
      <alignment horizontal="left" vertical="center"/>
    </xf>
    <xf numFmtId="0" fontId="4" fillId="0" borderId="1" xfId="3" applyFont="1" applyFill="1" applyBorder="1" applyAlignment="1">
      <alignment vertical="center"/>
    </xf>
    <xf numFmtId="0" fontId="11" fillId="5" borderId="1" xfId="3" applyFont="1" applyFill="1" applyBorder="1" applyAlignment="1">
      <alignment horizontal="left" vertical="center"/>
    </xf>
    <xf numFmtId="3" fontId="11" fillId="5" borderId="1" xfId="3" applyNumberFormat="1" applyFont="1" applyFill="1" applyBorder="1" applyAlignment="1">
      <alignment horizontal="left" vertical="center"/>
    </xf>
    <xf numFmtId="3" fontId="3" fillId="5" borderId="1" xfId="3" applyNumberFormat="1" applyFont="1" applyFill="1" applyBorder="1" applyAlignment="1">
      <alignment horizontal="left" vertical="center" shrinkToFit="1"/>
    </xf>
    <xf numFmtId="3" fontId="11" fillId="5" borderId="1" xfId="3" applyNumberFormat="1" applyFont="1" applyFill="1" applyBorder="1" applyAlignment="1">
      <alignment horizontal="left" vertical="center" shrinkToFit="1"/>
    </xf>
    <xf numFmtId="0" fontId="11" fillId="5" borderId="1" xfId="2" applyFont="1" applyFill="1" applyBorder="1" applyAlignment="1">
      <alignment horizontal="center" vertical="center"/>
    </xf>
    <xf numFmtId="2" fontId="4" fillId="5" borderId="1" xfId="2" applyNumberFormat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vertical="center"/>
    </xf>
    <xf numFmtId="0" fontId="4" fillId="6" borderId="1" xfId="3" applyFont="1" applyFill="1" applyBorder="1" applyAlignment="1">
      <alignment horizontal="center" vertical="center"/>
    </xf>
    <xf numFmtId="0" fontId="11" fillId="5" borderId="1" xfId="3" quotePrefix="1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 wrapText="1"/>
    </xf>
    <xf numFmtId="0" fontId="2" fillId="6" borderId="1" xfId="3" applyFont="1" applyFill="1" applyBorder="1" applyAlignment="1">
      <alignment vertical="center" shrinkToFit="1"/>
    </xf>
    <xf numFmtId="0" fontId="11" fillId="5" borderId="1" xfId="3" applyFont="1" applyFill="1" applyBorder="1" applyAlignment="1">
      <alignment vertical="center"/>
    </xf>
    <xf numFmtId="0" fontId="11" fillId="5" borderId="1" xfId="3" applyFont="1" applyFill="1" applyBorder="1" applyAlignment="1">
      <alignment vertical="center" shrinkToFit="1"/>
    </xf>
    <xf numFmtId="0" fontId="2" fillId="0" borderId="1" xfId="2" applyFont="1" applyFill="1" applyBorder="1" applyAlignment="1">
      <alignment vertical="center"/>
    </xf>
    <xf numFmtId="0" fontId="4" fillId="6" borderId="1" xfId="3" applyFont="1" applyFill="1" applyBorder="1" applyAlignment="1">
      <alignment vertical="center" wrapText="1"/>
    </xf>
    <xf numFmtId="3" fontId="2" fillId="5" borderId="1" xfId="3" applyNumberFormat="1" applyFont="1" applyFill="1" applyBorder="1" applyAlignment="1">
      <alignment horizontal="left" vertical="center" shrinkToFit="1"/>
    </xf>
    <xf numFmtId="3" fontId="2" fillId="6" borderId="1" xfId="3" applyNumberFormat="1" applyFont="1" applyFill="1" applyBorder="1" applyAlignment="1">
      <alignment horizontal="left" vertical="center" wrapText="1" shrinkToFit="1"/>
    </xf>
    <xf numFmtId="164" fontId="4" fillId="5" borderId="1" xfId="2" applyNumberFormat="1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4" fillId="6" borderId="1" xfId="3" applyFont="1" applyFill="1" applyBorder="1" applyAlignment="1">
      <alignment horizontal="left" vertical="center"/>
    </xf>
    <xf numFmtId="3" fontId="10" fillId="5" borderId="1" xfId="3" applyNumberFormat="1" applyFont="1" applyFill="1" applyBorder="1" applyAlignment="1">
      <alignment horizontal="left" vertical="center"/>
    </xf>
    <xf numFmtId="3" fontId="10" fillId="5" borderId="1" xfId="3" applyNumberFormat="1" applyFont="1" applyFill="1" applyBorder="1" applyAlignment="1">
      <alignment horizontal="left" vertical="center" shrinkToFit="1"/>
    </xf>
    <xf numFmtId="164" fontId="10" fillId="5" borderId="1" xfId="2" applyNumberFormat="1" applyFont="1" applyFill="1" applyBorder="1" applyAlignment="1">
      <alignment horizontal="center" vertical="center"/>
    </xf>
    <xf numFmtId="0" fontId="4" fillId="6" borderId="1" xfId="3" quotePrefix="1" applyFont="1" applyFill="1" applyBorder="1" applyAlignment="1">
      <alignment horizontal="center" vertical="center" shrinkToFit="1"/>
    </xf>
    <xf numFmtId="0" fontId="2" fillId="2" borderId="1" xfId="3" quotePrefix="1" applyFont="1" applyFill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left" vertical="center"/>
    </xf>
    <xf numFmtId="0" fontId="11" fillId="6" borderId="1" xfId="3" quotePrefix="1" applyFont="1" applyFill="1" applyBorder="1" applyAlignment="1">
      <alignment horizontal="center" vertical="center"/>
    </xf>
    <xf numFmtId="0" fontId="11" fillId="6" borderId="1" xfId="3" applyFont="1" applyFill="1" applyBorder="1" applyAlignment="1">
      <alignment horizontal="center" vertical="center"/>
    </xf>
    <xf numFmtId="0" fontId="11" fillId="6" borderId="1" xfId="3" applyFont="1" applyFill="1" applyBorder="1" applyAlignment="1">
      <alignment vertical="center"/>
    </xf>
    <xf numFmtId="3" fontId="11" fillId="6" borderId="1" xfId="3" applyNumberFormat="1" applyFont="1" applyFill="1" applyBorder="1" applyAlignment="1">
      <alignment horizontal="left" vertical="center" shrinkToFit="1"/>
    </xf>
    <xf numFmtId="0" fontId="11" fillId="6" borderId="1" xfId="3" applyFont="1" applyFill="1" applyBorder="1" applyAlignment="1">
      <alignment vertical="center" shrinkToFit="1"/>
    </xf>
    <xf numFmtId="164" fontId="11" fillId="6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2" fontId="11" fillId="2" borderId="1" xfId="2" applyNumberFormat="1" applyFont="1" applyFill="1" applyBorder="1" applyAlignment="1">
      <alignment horizontal="center" vertical="center"/>
    </xf>
    <xf numFmtId="0" fontId="11" fillId="8" borderId="1" xfId="2" quotePrefix="1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vertical="center"/>
    </xf>
    <xf numFmtId="2" fontId="10" fillId="0" borderId="0" xfId="2" applyNumberFormat="1" applyFont="1" applyFill="1" applyBorder="1" applyAlignment="1">
      <alignment vertical="center"/>
    </xf>
    <xf numFmtId="0" fontId="4" fillId="9" borderId="1" xfId="3" applyFont="1" applyFill="1" applyBorder="1" applyAlignment="1">
      <alignment vertical="center" shrinkToFit="1"/>
    </xf>
    <xf numFmtId="0" fontId="2" fillId="10" borderId="1" xfId="3" applyFont="1" applyFill="1" applyBorder="1" applyAlignment="1">
      <alignment vertical="center" shrinkToFit="1"/>
    </xf>
    <xf numFmtId="0" fontId="4" fillId="10" borderId="1" xfId="3" applyFont="1" applyFill="1" applyBorder="1" applyAlignment="1">
      <alignment vertical="center" shrinkToFit="1"/>
    </xf>
    <xf numFmtId="0" fontId="13" fillId="2" borderId="1" xfId="2" applyFont="1" applyFill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3" fontId="4" fillId="10" borderId="1" xfId="3" applyNumberFormat="1" applyFont="1" applyFill="1" applyBorder="1" applyAlignment="1">
      <alignment horizontal="left" vertical="center" shrinkToFit="1"/>
    </xf>
    <xf numFmtId="0" fontId="4" fillId="0" borderId="1" xfId="3" quotePrefix="1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2" fillId="0" borderId="1" xfId="3" quotePrefix="1" applyFont="1" applyBorder="1" applyAlignment="1">
      <alignment horizontal="center" vertical="center"/>
    </xf>
    <xf numFmtId="0" fontId="2" fillId="0" borderId="1" xfId="3" applyFont="1" applyBorder="1" applyAlignment="1">
      <alignment vertical="center"/>
    </xf>
    <xf numFmtId="0" fontId="2" fillId="9" borderId="1" xfId="3" applyFont="1" applyFill="1" applyBorder="1" applyAlignment="1">
      <alignment vertical="center" shrinkToFit="1"/>
    </xf>
    <xf numFmtId="2" fontId="4" fillId="0" borderId="0" xfId="2" applyNumberFormat="1" applyFont="1" applyFill="1" applyBorder="1" applyAlignment="1">
      <alignment vertical="center"/>
    </xf>
    <xf numFmtId="0" fontId="14" fillId="2" borderId="1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5" fillId="2" borderId="2" xfId="2" applyFont="1" applyFill="1" applyBorder="1" applyAlignment="1">
      <alignment horizontal="center" vertical="center" wrapText="1"/>
    </xf>
    <xf numFmtId="0" fontId="2" fillId="9" borderId="1" xfId="3" applyFont="1" applyFill="1" applyBorder="1" applyAlignment="1">
      <alignment horizontal="left" vertical="center" shrinkToFit="1"/>
    </xf>
    <xf numFmtId="0" fontId="4" fillId="2" borderId="1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4" fontId="2" fillId="6" borderId="1" xfId="3" applyNumberFormat="1" applyFont="1" applyFill="1" applyBorder="1" applyAlignment="1">
      <alignment vertical="center" shrinkToFit="1"/>
    </xf>
    <xf numFmtId="14" fontId="4" fillId="6" borderId="1" xfId="3" applyNumberFormat="1" applyFont="1" applyFill="1" applyBorder="1" applyAlignment="1">
      <alignment vertical="center" shrinkToFit="1"/>
    </xf>
    <xf numFmtId="164" fontId="4" fillId="6" borderId="1" xfId="3" applyNumberFormat="1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2" fontId="16" fillId="9" borderId="1" xfId="3" applyNumberFormat="1" applyFont="1" applyFill="1" applyBorder="1" applyAlignment="1">
      <alignment horizontal="center" vertical="center"/>
    </xf>
    <xf numFmtId="0" fontId="16" fillId="9" borderId="1" xfId="3" quotePrefix="1" applyFont="1" applyFill="1" applyBorder="1" applyAlignment="1">
      <alignment horizontal="center" vertical="center"/>
    </xf>
    <xf numFmtId="3" fontId="16" fillId="9" borderId="1" xfId="3" applyNumberFormat="1" applyFont="1" applyFill="1" applyBorder="1" applyAlignment="1">
      <alignment horizontal="left" vertical="center" shrinkToFit="1"/>
    </xf>
    <xf numFmtId="164" fontId="16" fillId="9" borderId="1" xfId="2" applyNumberFormat="1" applyFont="1" applyFill="1" applyBorder="1" applyAlignment="1">
      <alignment horizontal="center" vertical="center"/>
    </xf>
    <xf numFmtId="0" fontId="16" fillId="9" borderId="1" xfId="2" applyFont="1" applyFill="1" applyBorder="1" applyAlignment="1">
      <alignment horizontal="center" vertical="center"/>
    </xf>
    <xf numFmtId="0" fontId="16" fillId="9" borderId="1" xfId="3" applyFont="1" applyFill="1" applyBorder="1" applyAlignment="1">
      <alignment horizontal="center" vertical="center"/>
    </xf>
    <xf numFmtId="2" fontId="4" fillId="9" borderId="1" xfId="2" applyNumberFormat="1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center" vertical="center"/>
    </xf>
    <xf numFmtId="3" fontId="4" fillId="0" borderId="1" xfId="3" applyNumberFormat="1" applyFont="1" applyFill="1" applyBorder="1" applyAlignment="1">
      <alignment horizontal="left" vertical="center"/>
    </xf>
    <xf numFmtId="3" fontId="2" fillId="0" borderId="1" xfId="3" applyNumberFormat="1" applyFont="1" applyFill="1" applyBorder="1" applyAlignment="1">
      <alignment horizontal="left" vertical="center" shrinkToFit="1"/>
    </xf>
    <xf numFmtId="3" fontId="4" fillId="0" borderId="1" xfId="3" applyNumberFormat="1" applyFont="1" applyFill="1" applyBorder="1" applyAlignment="1">
      <alignment horizontal="left" vertical="center" shrinkToFit="1"/>
    </xf>
    <xf numFmtId="164" fontId="4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/>
    </xf>
    <xf numFmtId="0" fontId="2" fillId="0" borderId="1" xfId="3" applyFont="1" applyFill="1" applyBorder="1" applyAlignment="1">
      <alignment vertical="center"/>
    </xf>
    <xf numFmtId="14" fontId="5" fillId="0" borderId="2" xfId="3" applyNumberFormat="1" applyFont="1" applyBorder="1" applyAlignment="1">
      <alignment horizontal="center"/>
    </xf>
    <xf numFmtId="0" fontId="2" fillId="0" borderId="1" xfId="2" quotePrefix="1" applyFont="1" applyFill="1" applyBorder="1" applyAlignment="1">
      <alignment horizontal="center" vertical="center"/>
    </xf>
    <xf numFmtId="0" fontId="16" fillId="9" borderId="3" xfId="2" applyFont="1" applyFill="1" applyBorder="1" applyAlignment="1">
      <alignment horizontal="center" vertical="center"/>
    </xf>
    <xf numFmtId="0" fontId="2" fillId="0" borderId="1" xfId="2" quotePrefix="1" applyFont="1" applyBorder="1" applyAlignment="1">
      <alignment horizontal="center" vertical="center"/>
    </xf>
    <xf numFmtId="0" fontId="2" fillId="6" borderId="1" xfId="2" applyFont="1" applyFill="1" applyBorder="1" applyAlignment="1">
      <alignment horizontal="left" vertical="center" shrinkToFit="1"/>
    </xf>
    <xf numFmtId="0" fontId="8" fillId="11" borderId="1" xfId="2" applyFont="1" applyFill="1" applyBorder="1" applyAlignment="1">
      <alignment vertical="center"/>
    </xf>
    <xf numFmtId="0" fontId="8" fillId="11" borderId="1" xfId="2" applyFont="1" applyFill="1" applyBorder="1" applyAlignment="1">
      <alignment horizontal="center" vertical="center" wrapText="1"/>
    </xf>
    <xf numFmtId="14" fontId="2" fillId="6" borderId="1" xfId="3" applyNumberFormat="1" applyFont="1" applyFill="1" applyBorder="1" applyAlignment="1">
      <alignment horizontal="left" vertical="center" shrinkToFit="1"/>
    </xf>
    <xf numFmtId="14" fontId="4" fillId="6" borderId="1" xfId="3" quotePrefix="1" applyNumberFormat="1" applyFont="1" applyFill="1" applyBorder="1" applyAlignment="1">
      <alignment horizontal="left" vertical="center" shrinkToFit="1"/>
    </xf>
    <xf numFmtId="0" fontId="2" fillId="0" borderId="0" xfId="2" applyFont="1" applyBorder="1" applyAlignment="1">
      <alignment horizontal="left" vertical="center" shrinkToFit="1"/>
    </xf>
  </cellXfs>
  <cellStyles count="4">
    <cellStyle name="Comma" xfId="1" builtinId="3"/>
    <cellStyle name="Normal" xfId="0" builtinId="0"/>
    <cellStyle name="Normal 17" xfId="3"/>
    <cellStyle name="Normal 3" xfId="2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</xdr:col>
      <xdr:colOff>473075</xdr:colOff>
      <xdr:row>2</xdr:row>
      <xdr:rowOff>77369</xdr:rowOff>
    </xdr:to>
    <xdr:pic>
      <xdr:nvPicPr>
        <xdr:cNvPr id="2" name="Picture 1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0"/>
          <a:ext cx="1171575" cy="591719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327"/>
  <sheetViews>
    <sheetView tabSelected="1" zoomScaleNormal="100" zoomScaleSheetLayoutView="100" workbookViewId="0">
      <pane xSplit="5" ySplit="5" topLeftCell="M6" activePane="bottomRight" state="frozen"/>
      <selection pane="topRight" activeCell="F1" sqref="F1"/>
      <selection pane="bottomLeft" activeCell="A5" sqref="A5"/>
      <selection pane="bottomRight" activeCell="E15" sqref="E15"/>
    </sheetView>
  </sheetViews>
  <sheetFormatPr defaultColWidth="8.85546875" defaultRowHeight="20.25" customHeight="1" x14ac:dyDescent="0.25"/>
  <cols>
    <col min="1" max="1" width="11.42578125" style="4" customWidth="1"/>
    <col min="2" max="2" width="9.5703125" style="4" customWidth="1"/>
    <col min="3" max="3" width="11" style="4" customWidth="1"/>
    <col min="4" max="4" width="28.28515625" style="9" bestFit="1" customWidth="1"/>
    <col min="5" max="5" width="22.85546875" style="169" customWidth="1"/>
    <col min="6" max="6" width="17.140625" style="169" customWidth="1"/>
    <col min="7" max="7" width="21" style="169" customWidth="1"/>
    <col min="8" max="8" width="19.85546875" style="169" bestFit="1" customWidth="1"/>
    <col min="9" max="9" width="12.140625" style="5" bestFit="1" customWidth="1"/>
    <col min="10" max="10" width="11.5703125" style="6" customWidth="1"/>
    <col min="11" max="13" width="13.28515625" style="6" customWidth="1"/>
    <col min="14" max="14" width="23.140625" style="7" customWidth="1"/>
    <col min="15" max="15" width="15.7109375" style="7" customWidth="1"/>
    <col min="16" max="16" width="22.7109375" style="8" customWidth="1"/>
    <col min="17" max="17" width="20.5703125" style="7" customWidth="1"/>
    <col min="18" max="18" width="11.5703125" style="7" customWidth="1"/>
    <col min="19" max="19" width="0.140625" style="7" customWidth="1"/>
    <col min="20" max="20" width="16" style="1" customWidth="1"/>
    <col min="21" max="22" width="9.85546875" style="9" bestFit="1" customWidth="1"/>
    <col min="23" max="16384" width="8.85546875" style="9"/>
  </cols>
  <sheetData>
    <row r="1" spans="1:21" ht="20.25" customHeight="1" x14ac:dyDescent="0.25">
      <c r="A1" s="1"/>
      <c r="B1" s="1"/>
      <c r="C1" s="2"/>
      <c r="D1" s="3"/>
      <c r="E1" s="4"/>
      <c r="F1" s="2"/>
      <c r="G1" s="2"/>
      <c r="H1" s="2"/>
    </row>
    <row r="2" spans="1:21" ht="20.25" customHeight="1" x14ac:dyDescent="0.25">
      <c r="A2" s="2"/>
      <c r="B2" s="2"/>
      <c r="C2" s="2"/>
      <c r="D2" s="10"/>
      <c r="E2" s="11"/>
      <c r="F2" s="12"/>
      <c r="G2" s="12"/>
      <c r="H2" s="13"/>
    </row>
    <row r="3" spans="1:21" x14ac:dyDescent="0.25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1" ht="17.2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7">
        <f ca="1">TODAY()</f>
        <v>44312</v>
      </c>
      <c r="R4" s="17"/>
      <c r="S4" s="17"/>
      <c r="T4" s="15"/>
      <c r="U4" s="3"/>
    </row>
    <row r="5" spans="1:21" s="23" customFormat="1" ht="48.75" customHeight="1" x14ac:dyDescent="0.25">
      <c r="A5" s="18" t="s">
        <v>1</v>
      </c>
      <c r="B5" s="18" t="s">
        <v>2</v>
      </c>
      <c r="C5" s="18" t="s">
        <v>3</v>
      </c>
      <c r="D5" s="18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20" t="s">
        <v>9</v>
      </c>
      <c r="J5" s="18" t="s">
        <v>10</v>
      </c>
      <c r="K5" s="18" t="s">
        <v>11</v>
      </c>
      <c r="L5" s="21" t="s">
        <v>12</v>
      </c>
      <c r="M5" s="18" t="s">
        <v>13</v>
      </c>
      <c r="N5" s="18" t="s">
        <v>14</v>
      </c>
      <c r="O5" s="18" t="s">
        <v>15</v>
      </c>
      <c r="P5" s="22" t="s">
        <v>16</v>
      </c>
      <c r="Q5" s="18" t="s">
        <v>17</v>
      </c>
      <c r="R5" s="18" t="s">
        <v>18</v>
      </c>
      <c r="S5" s="18"/>
      <c r="T5" s="18" t="s">
        <v>19</v>
      </c>
      <c r="U5" s="3" t="s">
        <v>20</v>
      </c>
    </row>
    <row r="6" spans="1:21" s="23" customFormat="1" ht="12" x14ac:dyDescent="0.25">
      <c r="A6" s="18"/>
      <c r="B6" s="18"/>
      <c r="C6" s="24">
        <v>1</v>
      </c>
      <c r="D6" s="24">
        <v>2</v>
      </c>
      <c r="E6" s="24">
        <v>3</v>
      </c>
      <c r="F6" s="24">
        <v>4</v>
      </c>
      <c r="G6" s="24">
        <v>5</v>
      </c>
      <c r="H6" s="24">
        <v>6</v>
      </c>
      <c r="I6" s="24">
        <v>7</v>
      </c>
      <c r="J6" s="24">
        <v>8</v>
      </c>
      <c r="K6" s="24">
        <v>9</v>
      </c>
      <c r="L6" s="24"/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/>
      <c r="T6" s="24">
        <v>16</v>
      </c>
      <c r="U6" s="3"/>
    </row>
    <row r="7" spans="1:21" s="3" customFormat="1" ht="20.25" customHeight="1" x14ac:dyDescent="0.25">
      <c r="A7" s="25"/>
      <c r="B7" s="26" t="s">
        <v>21</v>
      </c>
      <c r="C7" s="27"/>
      <c r="D7" s="28"/>
      <c r="E7" s="29"/>
      <c r="F7" s="30"/>
      <c r="G7" s="30"/>
      <c r="H7" s="30"/>
      <c r="I7" s="31"/>
      <c r="J7" s="32"/>
      <c r="K7" s="32"/>
      <c r="L7" s="32"/>
      <c r="M7" s="32"/>
      <c r="N7" s="33"/>
      <c r="O7" s="33"/>
      <c r="P7" s="34"/>
      <c r="Q7" s="35"/>
      <c r="R7" s="35"/>
      <c r="S7" s="35"/>
      <c r="T7" s="36"/>
    </row>
    <row r="8" spans="1:21" s="3" customFormat="1" ht="20.25" customHeight="1" x14ac:dyDescent="0.25">
      <c r="A8" s="37">
        <f>IF(C8="","",COUNTA($C$8:$C8))</f>
        <v>1</v>
      </c>
      <c r="B8" s="37">
        <f>COUNTA($C$8:C8)</f>
        <v>1</v>
      </c>
      <c r="C8" s="38" t="s">
        <v>22</v>
      </c>
      <c r="D8" s="39" t="s">
        <v>23</v>
      </c>
      <c r="E8" s="40" t="s">
        <v>965</v>
      </c>
      <c r="F8" s="40" t="s">
        <v>24</v>
      </c>
      <c r="G8" s="41"/>
      <c r="H8" s="40" t="s">
        <v>25</v>
      </c>
      <c r="I8" s="42">
        <v>41031</v>
      </c>
      <c r="J8" s="43" t="s">
        <v>26</v>
      </c>
      <c r="K8" s="44" t="s">
        <v>27</v>
      </c>
      <c r="L8" s="44" t="s">
        <v>28</v>
      </c>
      <c r="M8" s="44" t="s">
        <v>29</v>
      </c>
      <c r="N8" s="45" t="s">
        <v>30</v>
      </c>
      <c r="O8" s="45" t="s">
        <v>31</v>
      </c>
      <c r="P8" s="46" t="str">
        <f t="shared" ref="P8:P17" ca="1" si="0">IF(K8="PROBATION","",IF(AND(DATEDIF(I8,TODAY(),"m")&lt;60,OR(COUNTIF(E8,"*Officer*")=1,E8="Trainee")),"x",""))</f>
        <v/>
      </c>
      <c r="Q8" s="47" t="str">
        <f ca="1">IF(OR(COUNTIF(E8,"*Director*")=1,E8="Chief of Internal Audit",AND(COUNTIF(E8,"*Manager*")=1,R8="Back"),E8="Chief Accountant"),"Level 2",IF(OR(COUNTIF(E8,"*Assistant*")=1,COUNTIF(E8,"*Supervisor*")=1,DATEDIF(I8,TODAY(),"m")&gt;=60,AND(COUNTIF(E8,"*Manager*")=1,R8="Front")),"Level 1",""))</f>
        <v>Level 2</v>
      </c>
      <c r="R8" s="48" t="s">
        <v>32</v>
      </c>
      <c r="S8" s="48"/>
      <c r="T8" s="49"/>
      <c r="U8" s="50">
        <f t="shared" ref="U8:U35" si="1">(DATE(2021,3,15)-I8)/365</f>
        <v>8.8739726027397268</v>
      </c>
    </row>
    <row r="9" spans="1:21" s="3" customFormat="1" ht="20.25" customHeight="1" x14ac:dyDescent="0.25">
      <c r="A9" s="37">
        <f>IF(C9="","",COUNTA($C$8:$C9))</f>
        <v>2</v>
      </c>
      <c r="B9" s="37">
        <f>COUNTA($C$8:C9)</f>
        <v>2</v>
      </c>
      <c r="C9" s="51" t="s">
        <v>33</v>
      </c>
      <c r="D9" s="52" t="s">
        <v>34</v>
      </c>
      <c r="E9" s="40" t="s">
        <v>966</v>
      </c>
      <c r="F9" s="40" t="s">
        <v>24</v>
      </c>
      <c r="G9" s="53"/>
      <c r="H9" s="54" t="s">
        <v>25</v>
      </c>
      <c r="I9" s="55">
        <v>40858</v>
      </c>
      <c r="J9" s="56" t="s">
        <v>35</v>
      </c>
      <c r="K9" s="56" t="s">
        <v>27</v>
      </c>
      <c r="L9" s="56" t="s">
        <v>28</v>
      </c>
      <c r="M9" s="56" t="s">
        <v>29</v>
      </c>
      <c r="N9" s="45" t="s">
        <v>36</v>
      </c>
      <c r="O9" s="45" t="s">
        <v>37</v>
      </c>
      <c r="P9" s="46" t="str">
        <f t="shared" ca="1" si="0"/>
        <v/>
      </c>
      <c r="Q9" s="47" t="str">
        <f ca="1">IF(OR(COUNTIF(E9,"*Director*")=1,E9="Chief of Internal Audit",AND(COUNTIF(E9,"*Manager*")=1,R9="Back"),E9="Chief Accountant"),"Level 2",IF(OR(COUNTIF(E9,"*Assistant*")=1,COUNTIF(E9,"*Supervisor*")=1,DATEDIF(I9,TODAY(),"m")&gt;=60,AND(COUNTIF(E9,"*Manager*")=1,R9="Front")),"Level 1",""))</f>
        <v>Level 2</v>
      </c>
      <c r="R9" s="48" t="s">
        <v>32</v>
      </c>
      <c r="S9" s="48"/>
      <c r="T9" s="57"/>
      <c r="U9" s="50">
        <f t="shared" si="1"/>
        <v>9.3479452054794514</v>
      </c>
    </row>
    <row r="10" spans="1:21" ht="20.25" customHeight="1" x14ac:dyDescent="0.25">
      <c r="A10" s="37">
        <f>IF(C10="","",COUNTA($C$8:$C10))</f>
        <v>3</v>
      </c>
      <c r="B10" s="37">
        <f>COUNTA($C$8:C10)</f>
        <v>3</v>
      </c>
      <c r="C10" s="58" t="s">
        <v>38</v>
      </c>
      <c r="D10" s="59" t="s">
        <v>39</v>
      </c>
      <c r="E10" s="40" t="s">
        <v>967</v>
      </c>
      <c r="F10" s="40" t="s">
        <v>24</v>
      </c>
      <c r="G10" s="40"/>
      <c r="H10" s="40" t="s">
        <v>25</v>
      </c>
      <c r="I10" s="42">
        <v>41045</v>
      </c>
      <c r="J10" s="43" t="s">
        <v>35</v>
      </c>
      <c r="K10" s="43" t="s">
        <v>27</v>
      </c>
      <c r="L10" s="43">
        <v>700</v>
      </c>
      <c r="M10" s="43" t="s">
        <v>29</v>
      </c>
      <c r="N10" s="45" t="s">
        <v>40</v>
      </c>
      <c r="O10" s="45"/>
      <c r="P10" s="46" t="str">
        <f t="shared" ca="1" si="0"/>
        <v/>
      </c>
      <c r="Q10" s="47" t="str">
        <f ca="1">IF(OR(COUNTIF(E10,"*Director*")=1,E10="Chief of Internal Audit",AND(COUNTIF(E10,"*Manager*")=1,R10="Back"),E10="Chief Accountant"),"Level 2",IF(OR(COUNTIF(E10,"*Assistant*")=1,COUNTIF(E10,"*Supervisor*")=1,DATEDIF(I10,TODAY(),"m")&gt;=60,AND(COUNTIF(E10,"*Manager*")=1,R10="Front")),"Level 1",""))</f>
        <v>Level 2</v>
      </c>
      <c r="R10" s="48" t="s">
        <v>32</v>
      </c>
      <c r="S10" s="48"/>
      <c r="T10" s="60"/>
      <c r="U10" s="50">
        <f t="shared" si="1"/>
        <v>8.8356164383561637</v>
      </c>
    </row>
    <row r="11" spans="1:21" ht="20.25" customHeight="1" x14ac:dyDescent="0.25">
      <c r="A11" s="37">
        <f>IF(C11="","",COUNTA($C$8:$C11))</f>
        <v>4</v>
      </c>
      <c r="B11" s="37">
        <f>COUNTA($C$8:C11)</f>
        <v>4</v>
      </c>
      <c r="C11" s="61" t="s">
        <v>41</v>
      </c>
      <c r="D11" s="62" t="s">
        <v>42</v>
      </c>
      <c r="E11" s="40" t="s">
        <v>968</v>
      </c>
      <c r="F11" s="40" t="s">
        <v>24</v>
      </c>
      <c r="G11" s="63"/>
      <c r="H11" s="40" t="s">
        <v>43</v>
      </c>
      <c r="I11" s="55">
        <v>40756</v>
      </c>
      <c r="J11" s="64" t="s">
        <v>35</v>
      </c>
      <c r="K11" s="64" t="s">
        <v>27</v>
      </c>
      <c r="L11" s="43">
        <v>700</v>
      </c>
      <c r="M11" s="64" t="s">
        <v>44</v>
      </c>
      <c r="N11" s="45" t="s">
        <v>45</v>
      </c>
      <c r="O11" s="45" t="s">
        <v>46</v>
      </c>
      <c r="P11" s="46" t="str">
        <f t="shared" ca="1" si="0"/>
        <v/>
      </c>
      <c r="Q11" s="47" t="str">
        <f ca="1">IF(OR(COUNTIF(E11,"*Director*")=1,E11="Chief of Internal Audit",AND(COUNTIF(E11,"*Manager*")=1,R11="Back"),E11="Chief Accountant"),"Level 2",IF(OR(COUNTIF(E11,"*Assistant*")=1,COUNTIF(E11,"*Supervisor*")=1,DATEDIF(I11,TODAY(),"m")&gt;=60,AND(COUNTIF(E11,"*Manager*")=1,R11="Front")),"Level 1",""))</f>
        <v>Level 2</v>
      </c>
      <c r="R11" s="48" t="s">
        <v>32</v>
      </c>
      <c r="S11" s="48"/>
      <c r="T11" s="60"/>
      <c r="U11" s="50">
        <f t="shared" si="1"/>
        <v>9.6273972602739732</v>
      </c>
    </row>
    <row r="12" spans="1:21" ht="20.25" customHeight="1" x14ac:dyDescent="0.25">
      <c r="A12" s="37">
        <f>IF(C12="","",COUNTA($C$8:$C12))</f>
        <v>5</v>
      </c>
      <c r="B12" s="37">
        <f>COUNTA($C$8:C12)</f>
        <v>5</v>
      </c>
      <c r="C12" s="37" t="s">
        <v>47</v>
      </c>
      <c r="D12" s="65" t="s">
        <v>48</v>
      </c>
      <c r="E12" s="40" t="s">
        <v>969</v>
      </c>
      <c r="F12" s="40" t="s">
        <v>24</v>
      </c>
      <c r="G12" s="40"/>
      <c r="H12" s="40" t="s">
        <v>43</v>
      </c>
      <c r="I12" s="42">
        <v>39203</v>
      </c>
      <c r="J12" s="43" t="s">
        <v>35</v>
      </c>
      <c r="K12" s="43" t="s">
        <v>27</v>
      </c>
      <c r="L12" s="43"/>
      <c r="M12" s="43" t="s">
        <v>29</v>
      </c>
      <c r="N12" s="45" t="s">
        <v>49</v>
      </c>
      <c r="O12" s="45"/>
      <c r="P12" s="46" t="str">
        <f t="shared" ca="1" si="0"/>
        <v/>
      </c>
      <c r="Q12" s="66" t="str">
        <f t="shared" ref="Q12:Q18" ca="1" si="2">IF(OR(COUNTIF(E12,"*Director*")=1,E12="Chief of Internal Audit",AND(COUNTIF(E12,"*Manager*")=1,R12="Back"),E12="Chief Accountant"),"Level 2",IF(OR(COUNTIF(E12,"*Assistant*")=1,COUNTIF(E12,"*Supervisor*")=1,DATEDIF(I12,TODAY(),"d")&gt;=1080,AND(COUNTIF(E12,"*Manager*")=1,R12="Front")),"Level 1",""))</f>
        <v>Level 1</v>
      </c>
      <c r="R12" s="48" t="s">
        <v>32</v>
      </c>
      <c r="S12" s="48"/>
      <c r="T12" s="60"/>
      <c r="U12" s="50">
        <f t="shared" si="1"/>
        <v>13.882191780821918</v>
      </c>
    </row>
    <row r="13" spans="1:21" s="70" customFormat="1" ht="20.25" customHeight="1" x14ac:dyDescent="0.25">
      <c r="A13" s="37">
        <f>IF(C13="","",COUNTA($C$8:$C13))</f>
        <v>6</v>
      </c>
      <c r="B13" s="37">
        <f>COUNTA($C$8:C13)</f>
        <v>6</v>
      </c>
      <c r="C13" s="67" t="s">
        <v>50</v>
      </c>
      <c r="D13" s="68" t="s">
        <v>51</v>
      </c>
      <c r="E13" s="40" t="s">
        <v>970</v>
      </c>
      <c r="F13" s="40" t="s">
        <v>24</v>
      </c>
      <c r="G13" s="54"/>
      <c r="H13" s="54" t="s">
        <v>25</v>
      </c>
      <c r="I13" s="55">
        <v>42898</v>
      </c>
      <c r="J13" s="64" t="s">
        <v>26</v>
      </c>
      <c r="K13" s="64" t="s">
        <v>52</v>
      </c>
      <c r="L13" s="64">
        <v>500</v>
      </c>
      <c r="M13" s="43" t="s">
        <v>29</v>
      </c>
      <c r="N13" s="45" t="s">
        <v>53</v>
      </c>
      <c r="O13" s="45"/>
      <c r="P13" s="46" t="str">
        <f t="shared" ca="1" si="0"/>
        <v/>
      </c>
      <c r="Q13" s="66" t="str">
        <f t="shared" ca="1" si="2"/>
        <v>Level 1</v>
      </c>
      <c r="R13" s="48" t="s">
        <v>54</v>
      </c>
      <c r="S13" s="48"/>
      <c r="T13" s="69"/>
      <c r="U13" s="50">
        <f t="shared" si="1"/>
        <v>3.7589041095890412</v>
      </c>
    </row>
    <row r="14" spans="1:21" s="70" customFormat="1" ht="20.25" customHeight="1" x14ac:dyDescent="0.25">
      <c r="A14" s="37">
        <f>IF(C14="","",COUNTA($C$8:$C14))</f>
        <v>7</v>
      </c>
      <c r="B14" s="37">
        <f>COUNTA($C$8:C14)</f>
        <v>7</v>
      </c>
      <c r="C14" s="67" t="s">
        <v>55</v>
      </c>
      <c r="D14" s="68" t="s">
        <v>56</v>
      </c>
      <c r="E14" s="40" t="s">
        <v>767</v>
      </c>
      <c r="F14" s="40" t="s">
        <v>24</v>
      </c>
      <c r="G14" s="54"/>
      <c r="H14" s="54" t="s">
        <v>25</v>
      </c>
      <c r="I14" s="55">
        <v>42933</v>
      </c>
      <c r="J14" s="64" t="s">
        <v>26</v>
      </c>
      <c r="K14" s="64" t="s">
        <v>27</v>
      </c>
      <c r="L14" s="64"/>
      <c r="M14" s="43" t="s">
        <v>29</v>
      </c>
      <c r="N14" s="45" t="s">
        <v>57</v>
      </c>
      <c r="O14" s="45"/>
      <c r="P14" s="46" t="str">
        <f t="shared" ca="1" si="0"/>
        <v>x</v>
      </c>
      <c r="Q14" s="66" t="str">
        <f t="shared" ca="1" si="2"/>
        <v>Level 1</v>
      </c>
      <c r="R14" s="48" t="s">
        <v>54</v>
      </c>
      <c r="S14" s="48"/>
      <c r="T14" s="69"/>
      <c r="U14" s="50">
        <f t="shared" si="1"/>
        <v>3.6630136986301371</v>
      </c>
    </row>
    <row r="15" spans="1:21" s="70" customFormat="1" ht="20.25" customHeight="1" x14ac:dyDescent="0.25">
      <c r="A15" s="37">
        <f>IF(C15="","",COUNTA($C$8:$C15))</f>
        <v>8</v>
      </c>
      <c r="B15" s="37">
        <f>COUNTA($C$8:C15)</f>
        <v>8</v>
      </c>
      <c r="C15" s="67" t="s">
        <v>58</v>
      </c>
      <c r="D15" s="68" t="s">
        <v>59</v>
      </c>
      <c r="E15" s="40" t="s">
        <v>969</v>
      </c>
      <c r="F15" s="40" t="s">
        <v>24</v>
      </c>
      <c r="G15" s="54"/>
      <c r="H15" s="54" t="s">
        <v>25</v>
      </c>
      <c r="I15" s="55">
        <v>43242</v>
      </c>
      <c r="J15" s="64" t="s">
        <v>35</v>
      </c>
      <c r="K15" s="64" t="s">
        <v>60</v>
      </c>
      <c r="L15" s="64"/>
      <c r="M15" s="43" t="s">
        <v>29</v>
      </c>
      <c r="N15" s="45" t="s">
        <v>61</v>
      </c>
      <c r="O15" s="45"/>
      <c r="P15" s="46" t="str">
        <f t="shared" ca="1" si="0"/>
        <v/>
      </c>
      <c r="Q15" s="66" t="str">
        <f t="shared" ca="1" si="2"/>
        <v>Level 1</v>
      </c>
      <c r="R15" s="48" t="s">
        <v>32</v>
      </c>
      <c r="S15" s="48"/>
      <c r="T15" s="69"/>
      <c r="U15" s="50">
        <f t="shared" si="1"/>
        <v>2.8164383561643835</v>
      </c>
    </row>
    <row r="16" spans="1:21" s="70" customFormat="1" ht="20.25" customHeight="1" x14ac:dyDescent="0.25">
      <c r="A16" s="37">
        <f>IF(C16="","",COUNTA($C$8:$C16))</f>
        <v>9</v>
      </c>
      <c r="B16" s="37">
        <f>COUNTA($C$8:C16)</f>
        <v>9</v>
      </c>
      <c r="C16" s="67" t="s">
        <v>62</v>
      </c>
      <c r="D16" s="68" t="s">
        <v>63</v>
      </c>
      <c r="E16" s="40" t="s">
        <v>301</v>
      </c>
      <c r="F16" s="40" t="s">
        <v>24</v>
      </c>
      <c r="G16" s="54"/>
      <c r="H16" s="54" t="s">
        <v>25</v>
      </c>
      <c r="I16" s="55">
        <v>43307</v>
      </c>
      <c r="J16" s="64" t="s">
        <v>26</v>
      </c>
      <c r="K16" s="64" t="s">
        <v>60</v>
      </c>
      <c r="L16" s="64"/>
      <c r="M16" s="43" t="s">
        <v>29</v>
      </c>
      <c r="N16" s="45" t="s">
        <v>64</v>
      </c>
      <c r="O16" s="45"/>
      <c r="P16" s="46" t="str">
        <f t="shared" ca="1" si="0"/>
        <v>x</v>
      </c>
      <c r="Q16" s="66" t="str">
        <f t="shared" ca="1" si="2"/>
        <v/>
      </c>
      <c r="R16" s="48" t="s">
        <v>32</v>
      </c>
      <c r="S16" s="48"/>
      <c r="T16" s="69"/>
      <c r="U16" s="50">
        <f t="shared" si="1"/>
        <v>2.6383561643835618</v>
      </c>
    </row>
    <row r="17" spans="1:21" s="70" customFormat="1" ht="20.25" customHeight="1" x14ac:dyDescent="0.25">
      <c r="A17" s="37">
        <f>IF(C17="","",COUNTA($C$8:$C17))</f>
        <v>10</v>
      </c>
      <c r="B17" s="37">
        <f>COUNTA($C$8:C17)</f>
        <v>10</v>
      </c>
      <c r="C17" s="67" t="s">
        <v>65</v>
      </c>
      <c r="D17" s="68" t="s">
        <v>66</v>
      </c>
      <c r="E17" s="40" t="s">
        <v>301</v>
      </c>
      <c r="F17" s="40" t="s">
        <v>24</v>
      </c>
      <c r="G17" s="54"/>
      <c r="H17" s="40" t="s">
        <v>43</v>
      </c>
      <c r="I17" s="55">
        <v>43605</v>
      </c>
      <c r="J17" s="64" t="s">
        <v>35</v>
      </c>
      <c r="K17" s="64" t="s">
        <v>67</v>
      </c>
      <c r="L17" s="64"/>
      <c r="M17" s="43" t="s">
        <v>29</v>
      </c>
      <c r="N17" s="45" t="s">
        <v>68</v>
      </c>
      <c r="O17" s="45"/>
      <c r="P17" s="46" t="str">
        <f t="shared" ca="1" si="0"/>
        <v>x</v>
      </c>
      <c r="Q17" s="66" t="str">
        <f t="shared" ca="1" si="2"/>
        <v/>
      </c>
      <c r="R17" s="48" t="s">
        <v>32</v>
      </c>
      <c r="S17" s="48"/>
      <c r="T17" s="69"/>
      <c r="U17" s="50">
        <f t="shared" si="1"/>
        <v>1.821917808219178</v>
      </c>
    </row>
    <row r="18" spans="1:21" ht="20.25" customHeight="1" x14ac:dyDescent="0.25">
      <c r="A18" s="37">
        <f>IF(C18="","",COUNTA($C$8:$C18))</f>
        <v>11</v>
      </c>
      <c r="B18" s="37">
        <f>COUNTA($C$8:C18)</f>
        <v>11</v>
      </c>
      <c r="C18" s="71" t="s">
        <v>69</v>
      </c>
      <c r="D18" s="72" t="s">
        <v>70</v>
      </c>
      <c r="E18" s="40" t="s">
        <v>971</v>
      </c>
      <c r="F18" s="40" t="s">
        <v>24</v>
      </c>
      <c r="G18" s="40" t="s">
        <v>71</v>
      </c>
      <c r="H18" s="40" t="s">
        <v>25</v>
      </c>
      <c r="I18" s="42">
        <v>43955</v>
      </c>
      <c r="J18" s="43" t="s">
        <v>35</v>
      </c>
      <c r="K18" s="64" t="s">
        <v>72</v>
      </c>
      <c r="L18" s="64">
        <v>500</v>
      </c>
      <c r="M18" s="43" t="s">
        <v>29</v>
      </c>
      <c r="N18" s="45" t="s">
        <v>73</v>
      </c>
      <c r="O18" s="45" t="s">
        <v>74</v>
      </c>
      <c r="P18" s="73"/>
      <c r="Q18" s="66" t="str">
        <f t="shared" ca="1" si="2"/>
        <v>Level 2</v>
      </c>
      <c r="R18" s="48" t="s">
        <v>32</v>
      </c>
      <c r="S18" s="48"/>
      <c r="T18" s="60"/>
      <c r="U18" s="50">
        <f t="shared" si="1"/>
        <v>0.86301369863013699</v>
      </c>
    </row>
    <row r="19" spans="1:21" ht="20.25" customHeight="1" x14ac:dyDescent="0.25">
      <c r="A19" s="37">
        <f>IF(C19="","",COUNTA($C$8:$C100))</f>
        <v>78</v>
      </c>
      <c r="B19" s="37">
        <f>COUNTA($C$8:C19)</f>
        <v>12</v>
      </c>
      <c r="C19" s="74" t="s">
        <v>75</v>
      </c>
      <c r="D19" s="75" t="s">
        <v>76</v>
      </c>
      <c r="E19" s="40" t="s">
        <v>618</v>
      </c>
      <c r="F19" s="40" t="s">
        <v>24</v>
      </c>
      <c r="G19" s="40" t="s">
        <v>71</v>
      </c>
      <c r="H19" s="76" t="s">
        <v>25</v>
      </c>
      <c r="I19" s="55">
        <v>44160</v>
      </c>
      <c r="J19" s="64" t="s">
        <v>35</v>
      </c>
      <c r="K19" s="64" t="s">
        <v>72</v>
      </c>
      <c r="L19" s="64"/>
      <c r="M19" s="43" t="s">
        <v>77</v>
      </c>
      <c r="N19" s="45" t="s">
        <v>78</v>
      </c>
      <c r="O19" s="45"/>
      <c r="P19" s="46"/>
      <c r="Q19" s="66"/>
      <c r="R19" s="48"/>
      <c r="S19" s="48"/>
      <c r="T19" s="60"/>
      <c r="U19" s="50">
        <f t="shared" si="1"/>
        <v>0.30136986301369861</v>
      </c>
    </row>
    <row r="20" spans="1:21" ht="20.25" customHeight="1" x14ac:dyDescent="0.25">
      <c r="A20" s="37">
        <f>IF(C20="","",COUNTA($C$8:$C20))</f>
        <v>13</v>
      </c>
      <c r="B20" s="37">
        <f>COUNTA($C$8:C20)</f>
        <v>13</v>
      </c>
      <c r="C20" s="71" t="s">
        <v>79</v>
      </c>
      <c r="D20" s="72" t="s">
        <v>80</v>
      </c>
      <c r="E20" s="40" t="s">
        <v>301</v>
      </c>
      <c r="F20" s="40" t="s">
        <v>24</v>
      </c>
      <c r="G20" s="40"/>
      <c r="H20" s="40" t="s">
        <v>25</v>
      </c>
      <c r="I20" s="42">
        <v>44167</v>
      </c>
      <c r="J20" s="43" t="s">
        <v>35</v>
      </c>
      <c r="K20" s="64" t="s">
        <v>72</v>
      </c>
      <c r="L20" s="64"/>
      <c r="M20" s="43" t="s">
        <v>77</v>
      </c>
      <c r="N20" s="45" t="s">
        <v>81</v>
      </c>
      <c r="O20" s="45"/>
      <c r="P20" s="73"/>
      <c r="Q20" s="66"/>
      <c r="R20" s="48"/>
      <c r="S20" s="48"/>
      <c r="T20" s="60"/>
      <c r="U20" s="50">
        <f t="shared" si="1"/>
        <v>0.28219178082191781</v>
      </c>
    </row>
    <row r="21" spans="1:21" ht="20.25" customHeight="1" x14ac:dyDescent="0.25">
      <c r="A21" s="37">
        <f>IF(C21="","",COUNTA($C$8:$C21))</f>
        <v>14</v>
      </c>
      <c r="B21" s="37">
        <f>COUNTA($C$8:C21)</f>
        <v>14</v>
      </c>
      <c r="C21" s="71" t="s">
        <v>82</v>
      </c>
      <c r="D21" s="72" t="s">
        <v>83</v>
      </c>
      <c r="E21" s="40" t="s">
        <v>618</v>
      </c>
      <c r="F21" s="40" t="s">
        <v>24</v>
      </c>
      <c r="G21" s="40" t="s">
        <v>71</v>
      </c>
      <c r="H21" s="40" t="s">
        <v>25</v>
      </c>
      <c r="I21" s="42">
        <v>44175</v>
      </c>
      <c r="J21" s="43" t="s">
        <v>35</v>
      </c>
      <c r="K21" s="64" t="s">
        <v>72</v>
      </c>
      <c r="L21" s="64"/>
      <c r="M21" s="43" t="s">
        <v>77</v>
      </c>
      <c r="N21" s="45" t="s">
        <v>84</v>
      </c>
      <c r="O21" s="45"/>
      <c r="P21" s="73"/>
      <c r="Q21" s="66"/>
      <c r="R21" s="48"/>
      <c r="S21" s="48"/>
      <c r="T21" s="60"/>
      <c r="U21" s="50">
        <f t="shared" si="1"/>
        <v>0.26027397260273971</v>
      </c>
    </row>
    <row r="22" spans="1:21" s="70" customFormat="1" ht="20.25" customHeight="1" x14ac:dyDescent="0.25">
      <c r="A22" s="37">
        <f>IF(C22="","",COUNTA($C$8:$C22))</f>
        <v>15</v>
      </c>
      <c r="B22" s="37">
        <f>COUNTA($C$8:C22)</f>
        <v>15</v>
      </c>
      <c r="C22" s="74" t="s">
        <v>85</v>
      </c>
      <c r="D22" s="77" t="s">
        <v>86</v>
      </c>
      <c r="E22" s="40" t="s">
        <v>301</v>
      </c>
      <c r="F22" s="40" t="s">
        <v>24</v>
      </c>
      <c r="G22" s="78"/>
      <c r="H22" s="54" t="s">
        <v>87</v>
      </c>
      <c r="I22" s="55">
        <v>43633</v>
      </c>
      <c r="J22" s="64" t="s">
        <v>35</v>
      </c>
      <c r="K22" s="64" t="s">
        <v>52</v>
      </c>
      <c r="L22" s="64"/>
      <c r="M22" s="43" t="s">
        <v>29</v>
      </c>
      <c r="N22" s="45" t="s">
        <v>88</v>
      </c>
      <c r="O22" s="45"/>
      <c r="P22" s="46" t="str">
        <f ca="1">IF(K22="PROBATION","",IF(AND(DATEDIF(I22,TODAY(),"m")&lt;60,OR(COUNTIF(E22,"*Officer*")=1,E22="Trainee")),"x",""))</f>
        <v>x</v>
      </c>
      <c r="Q22" s="66" t="str">
        <f ca="1">IF(OR(COUNTIF(E22,"*Director*")=1,E22="Chief of Internal Audit",AND(COUNTIF(E22,"*Manager*")=1,R22="Back"),E22="Chief Accountant"),"Level 2",IF(OR(COUNTIF(E22,"*Assistant*")=1,COUNTIF(E22,"*Supervisor*")=1,DATEDIF(I22,TODAY(),"d")&gt;=1080,AND(COUNTIF(E22,"*Manager*")=1,R22="Front")),"Level 1",""))</f>
        <v/>
      </c>
      <c r="R22" s="48" t="s">
        <v>32</v>
      </c>
      <c r="S22" s="48"/>
      <c r="T22" s="69"/>
      <c r="U22" s="50">
        <f t="shared" si="1"/>
        <v>1.7452054794520548</v>
      </c>
    </row>
    <row r="23" spans="1:21" ht="20.25" customHeight="1" x14ac:dyDescent="0.25">
      <c r="A23" s="37">
        <f>IF(C23="","",COUNTA($C$8:$C23))</f>
        <v>16</v>
      </c>
      <c r="B23" s="37">
        <f>COUNTA($C$8:C23)</f>
        <v>16</v>
      </c>
      <c r="C23" s="74" t="s">
        <v>89</v>
      </c>
      <c r="D23" s="75" t="s">
        <v>90</v>
      </c>
      <c r="E23" s="40" t="s">
        <v>972</v>
      </c>
      <c r="F23" s="40" t="s">
        <v>24</v>
      </c>
      <c r="G23" s="40" t="s">
        <v>71</v>
      </c>
      <c r="H23" s="76" t="s">
        <v>25</v>
      </c>
      <c r="I23" s="55">
        <v>43970</v>
      </c>
      <c r="J23" s="64" t="s">
        <v>35</v>
      </c>
      <c r="K23" s="64" t="s">
        <v>67</v>
      </c>
      <c r="L23" s="64"/>
      <c r="M23" s="43" t="s">
        <v>29</v>
      </c>
      <c r="N23" s="45" t="s">
        <v>91</v>
      </c>
      <c r="O23" s="45" t="s">
        <v>92</v>
      </c>
      <c r="P23" s="46"/>
      <c r="Q23" s="66" t="str">
        <f ca="1">IF(OR(COUNTIF(E23,"*Director*")=1,E23="Chief of Internal Audit",AND(COUNTIF(E23,"*Manager*")=1,R23="Back"),E23="Chief Accountant"),"Level 2",IF(OR(COUNTIF(E23,"*Assistant*")=1,COUNTIF(E23,"*Supervisor*")=1,DATEDIF(I23,TODAY(),"d")&gt;=1080,AND(COUNTIF(E23,"*Manager*")=1,R23="Front")),"Level 1",""))</f>
        <v/>
      </c>
      <c r="R23" s="48" t="s">
        <v>32</v>
      </c>
      <c r="S23" s="48"/>
      <c r="T23" s="60"/>
      <c r="U23" s="50">
        <f t="shared" si="1"/>
        <v>0.82191780821917804</v>
      </c>
    </row>
    <row r="24" spans="1:21" ht="20.25" customHeight="1" x14ac:dyDescent="0.25">
      <c r="A24" s="37">
        <f>IF(C24="","",COUNTA($C$8:$C24))</f>
        <v>17</v>
      </c>
      <c r="B24" s="37">
        <f>COUNTA($C$8:C24)</f>
        <v>17</v>
      </c>
      <c r="C24" s="74" t="s">
        <v>93</v>
      </c>
      <c r="D24" s="75" t="s">
        <v>94</v>
      </c>
      <c r="E24" s="40" t="s">
        <v>155</v>
      </c>
      <c r="F24" s="40" t="s">
        <v>24</v>
      </c>
      <c r="G24" s="54"/>
      <c r="H24" s="76" t="s">
        <v>25</v>
      </c>
      <c r="I24" s="55">
        <v>44200</v>
      </c>
      <c r="J24" s="64" t="s">
        <v>26</v>
      </c>
      <c r="K24" s="64" t="s">
        <v>72</v>
      </c>
      <c r="L24" s="64">
        <v>700</v>
      </c>
      <c r="M24" s="43" t="s">
        <v>77</v>
      </c>
      <c r="N24" s="45"/>
      <c r="O24" s="45"/>
      <c r="P24" s="46"/>
      <c r="Q24" s="66"/>
      <c r="R24" s="48"/>
      <c r="S24" s="48"/>
      <c r="T24" s="60"/>
      <c r="U24" s="50">
        <f t="shared" si="1"/>
        <v>0.19178082191780821</v>
      </c>
    </row>
    <row r="25" spans="1:21" ht="20.25" customHeight="1" x14ac:dyDescent="0.25">
      <c r="A25" s="37" t="str">
        <f>IF(C25="","",COUNTA($C$8:$C25))</f>
        <v/>
      </c>
      <c r="B25" s="26" t="s">
        <v>95</v>
      </c>
      <c r="C25" s="27"/>
      <c r="D25" s="79"/>
      <c r="E25" s="80"/>
      <c r="F25" s="81"/>
      <c r="G25" s="81"/>
      <c r="H25" s="82"/>
      <c r="I25" s="31"/>
      <c r="J25" s="83"/>
      <c r="K25" s="83"/>
      <c r="L25" s="83"/>
      <c r="M25" s="83"/>
      <c r="N25" s="33"/>
      <c r="O25" s="33"/>
      <c r="P25" s="84"/>
      <c r="Q25" s="85"/>
      <c r="R25" s="85"/>
      <c r="S25" s="85"/>
      <c r="T25" s="86"/>
      <c r="U25" s="50">
        <f t="shared" si="1"/>
        <v>121.28767123287672</v>
      </c>
    </row>
    <row r="26" spans="1:21" ht="20.25" customHeight="1" x14ac:dyDescent="0.25">
      <c r="A26" s="37">
        <f>IF(C26="","",COUNTA($C$8:$C26))</f>
        <v>18</v>
      </c>
      <c r="B26" s="87">
        <f>COUNTA($C$26:C26)</f>
        <v>1</v>
      </c>
      <c r="C26" s="74" t="s">
        <v>96</v>
      </c>
      <c r="D26" s="75" t="s">
        <v>97</v>
      </c>
      <c r="E26" s="40" t="s">
        <v>971</v>
      </c>
      <c r="F26" s="54" t="s">
        <v>98</v>
      </c>
      <c r="G26" s="54"/>
      <c r="H26" s="54" t="s">
        <v>25</v>
      </c>
      <c r="I26" s="55">
        <v>40119</v>
      </c>
      <c r="J26" s="64" t="s">
        <v>35</v>
      </c>
      <c r="K26" s="64" t="s">
        <v>27</v>
      </c>
      <c r="L26" s="64">
        <v>500</v>
      </c>
      <c r="M26" s="43" t="s">
        <v>29</v>
      </c>
      <c r="N26" s="45" t="s">
        <v>99</v>
      </c>
      <c r="O26" s="45" t="s">
        <v>100</v>
      </c>
      <c r="P26" s="46" t="str">
        <f ca="1">IF(K26="PROBATION","",IF(AND(DATEDIF(I26,TODAY(),"m")&lt;60,OR(COUNTIF(E26,"*Officer*")=1,E26="Trainee")),"x",""))</f>
        <v/>
      </c>
      <c r="Q26" s="47" t="str">
        <f ca="1">IF(OR(COUNTIF(E26,"*Director*")=1,E26="Chief of Internal Audit",AND(COUNTIF(E26,"*Manager*")=1,R26="Back"),E26="Chief Accountant"),"Level 2",IF(OR(COUNTIF(E26,"*Assistant*")=1,COUNTIF(E26,"*Supervisor*")=1,DATEDIF(I26,TODAY(),"m")&gt;=60,AND(COUNTIF(E26,"*Manager*")=1,R26="Front")),"Level 1",""))</f>
        <v>Level 2</v>
      </c>
      <c r="R26" s="48" t="s">
        <v>32</v>
      </c>
      <c r="S26" s="48"/>
      <c r="T26" s="60"/>
      <c r="U26" s="50">
        <f t="shared" si="1"/>
        <v>11.372602739726027</v>
      </c>
    </row>
    <row r="27" spans="1:21" ht="20.25" customHeight="1" x14ac:dyDescent="0.25">
      <c r="A27" s="37">
        <f>IF(C27="","",COUNTA($C$8:$C27))</f>
        <v>19</v>
      </c>
      <c r="B27" s="87">
        <f>COUNTA($C$26:C27)</f>
        <v>2</v>
      </c>
      <c r="C27" s="74" t="s">
        <v>101</v>
      </c>
      <c r="D27" s="62" t="s">
        <v>102</v>
      </c>
      <c r="E27" s="40" t="s">
        <v>973</v>
      </c>
      <c r="F27" s="54" t="s">
        <v>98</v>
      </c>
      <c r="G27" s="40"/>
      <c r="H27" s="54" t="s">
        <v>25</v>
      </c>
      <c r="I27" s="55">
        <v>39496</v>
      </c>
      <c r="J27" s="64" t="s">
        <v>35</v>
      </c>
      <c r="K27" s="64" t="s">
        <v>27</v>
      </c>
      <c r="L27" s="64"/>
      <c r="M27" s="43" t="s">
        <v>29</v>
      </c>
      <c r="N27" s="45" t="s">
        <v>103</v>
      </c>
      <c r="O27" s="45" t="s">
        <v>104</v>
      </c>
      <c r="P27" s="46" t="str">
        <f ca="1">IF(K27="PROBATION","",IF(AND(DATEDIF(I27,TODAY(),"m")&lt;60,OR(COUNTIF(E27,"*Officer*")=1,E27="Trainee")),"x",""))</f>
        <v/>
      </c>
      <c r="Q27" s="66" t="str">
        <f ca="1">IF(OR(COUNTIF(E27,"*Director*")=1,E27="Chief of Internal Audit",AND(COUNTIF(E27,"*Manager*")=1,R27="Back"),E27="Chief Accountant"),"Level 2",IF(OR(COUNTIF(E27,"*Assistant*")=1,COUNTIF(E27,"*Supervisor*")=1,DATEDIF(I27,TODAY(),"d")&gt;=1080,AND(COUNTIF(E27,"*Manager*")=1,R27="Front")),"Level 1",""))</f>
        <v>Level 1</v>
      </c>
      <c r="R27" s="48" t="s">
        <v>32</v>
      </c>
      <c r="S27" s="48"/>
      <c r="T27" s="60"/>
      <c r="U27" s="50">
        <f t="shared" si="1"/>
        <v>13.079452054794521</v>
      </c>
    </row>
    <row r="28" spans="1:21" ht="20.25" customHeight="1" x14ac:dyDescent="0.25">
      <c r="A28" s="37">
        <f>IF(C28="","",COUNTA($C$8:$C28))</f>
        <v>20</v>
      </c>
      <c r="B28" s="87">
        <f>COUNTA($C$26:C28)</f>
        <v>3</v>
      </c>
      <c r="C28" s="74" t="s">
        <v>105</v>
      </c>
      <c r="D28" s="62" t="s">
        <v>106</v>
      </c>
      <c r="E28" s="40" t="s">
        <v>155</v>
      </c>
      <c r="F28" s="54" t="s">
        <v>98</v>
      </c>
      <c r="G28" s="40"/>
      <c r="H28" s="54" t="s">
        <v>25</v>
      </c>
      <c r="I28" s="55">
        <v>44200</v>
      </c>
      <c r="J28" s="64" t="s">
        <v>35</v>
      </c>
      <c r="K28" s="64" t="s">
        <v>72</v>
      </c>
      <c r="L28" s="64">
        <v>700</v>
      </c>
      <c r="M28" s="43" t="s">
        <v>77</v>
      </c>
      <c r="N28" s="45"/>
      <c r="O28" s="45"/>
      <c r="P28" s="46"/>
      <c r="Q28" s="66"/>
      <c r="R28" s="48"/>
      <c r="S28" s="48"/>
      <c r="T28" s="60"/>
      <c r="U28" s="50">
        <f t="shared" si="1"/>
        <v>0.19178082191780821</v>
      </c>
    </row>
    <row r="29" spans="1:21" ht="20.25" customHeight="1" x14ac:dyDescent="0.25">
      <c r="A29" s="37" t="str">
        <f>IF(C29="","",COUNTA($C$8:$C29))</f>
        <v/>
      </c>
      <c r="B29" s="26" t="s">
        <v>107</v>
      </c>
      <c r="C29" s="88"/>
      <c r="D29" s="80"/>
      <c r="E29" s="80"/>
      <c r="F29" s="81"/>
      <c r="G29" s="81"/>
      <c r="H29" s="82"/>
      <c r="I29" s="31"/>
      <c r="J29" s="83"/>
      <c r="K29" s="83"/>
      <c r="L29" s="83"/>
      <c r="M29" s="83"/>
      <c r="N29" s="33"/>
      <c r="O29" s="33"/>
      <c r="P29" s="84"/>
      <c r="Q29" s="85"/>
      <c r="R29" s="85"/>
      <c r="S29" s="85"/>
      <c r="T29" s="86"/>
      <c r="U29" s="50">
        <f t="shared" si="1"/>
        <v>121.28767123287672</v>
      </c>
    </row>
    <row r="30" spans="1:21" ht="20.25" customHeight="1" x14ac:dyDescent="0.25">
      <c r="A30" s="37">
        <f>IF(C30="","",COUNTA($C$8:$C30))</f>
        <v>21</v>
      </c>
      <c r="B30" s="87">
        <f>COUNTA($C$30:C30)</f>
        <v>1</v>
      </c>
      <c r="C30" s="37" t="s">
        <v>108</v>
      </c>
      <c r="D30" s="63" t="s">
        <v>109</v>
      </c>
      <c r="E30" s="40" t="s">
        <v>974</v>
      </c>
      <c r="F30" s="40" t="s">
        <v>110</v>
      </c>
      <c r="G30" s="40"/>
      <c r="H30" s="40" t="s">
        <v>25</v>
      </c>
      <c r="I30" s="42">
        <v>41166</v>
      </c>
      <c r="J30" s="43" t="s">
        <v>35</v>
      </c>
      <c r="K30" s="43" t="s">
        <v>27</v>
      </c>
      <c r="L30" s="43">
        <v>700</v>
      </c>
      <c r="M30" s="43" t="s">
        <v>29</v>
      </c>
      <c r="N30" s="45" t="s">
        <v>111</v>
      </c>
      <c r="O30" s="45"/>
      <c r="P30" s="46" t="str">
        <f ca="1">IF(K30="PROBATION","",IF(AND(DATEDIF(I30,TODAY(),"m")&lt;60,OR(COUNTIF(E30,"*Officer*")=1,E30="Trainee")),"x",""))</f>
        <v/>
      </c>
      <c r="Q30" s="47" t="str">
        <f ca="1">IF(OR(COUNTIF(E30,"*Director*")=1,E30="Chief of Internal Audit",AND(COUNTIF(E30,"*Manager*")=1,R30="Back"),E30="Chief Accountant"),"Level 2",IF(OR(COUNTIF(E30,"*Assistant*")=1,COUNTIF(E30,"*Supervisor*")=1,DATEDIF(I30,TODAY(),"m")&gt;=60,AND(COUNTIF(E30,"*Manager*")=1,R30="Front")),"Level 1",""))</f>
        <v>Level 2</v>
      </c>
      <c r="R30" s="48" t="s">
        <v>32</v>
      </c>
      <c r="S30" s="48"/>
      <c r="T30" s="60"/>
      <c r="U30" s="50">
        <f t="shared" si="1"/>
        <v>8.5041095890410965</v>
      </c>
    </row>
    <row r="31" spans="1:21" ht="20.25" customHeight="1" x14ac:dyDescent="0.25">
      <c r="A31" s="37">
        <f>IF(C31="","",COUNTA($C$8:$C31))</f>
        <v>22</v>
      </c>
      <c r="B31" s="87">
        <f>COUNTA($C$30:C31)</f>
        <v>2</v>
      </c>
      <c r="C31" s="74" t="s">
        <v>112</v>
      </c>
      <c r="D31" s="62" t="s">
        <v>113</v>
      </c>
      <c r="E31" s="40" t="s">
        <v>971</v>
      </c>
      <c r="F31" s="40" t="s">
        <v>110</v>
      </c>
      <c r="G31" s="60"/>
      <c r="H31" s="54" t="s">
        <v>25</v>
      </c>
      <c r="I31" s="55">
        <v>40060</v>
      </c>
      <c r="J31" s="64" t="s">
        <v>35</v>
      </c>
      <c r="K31" s="64" t="s">
        <v>27</v>
      </c>
      <c r="L31" s="64">
        <v>500</v>
      </c>
      <c r="M31" s="43" t="s">
        <v>29</v>
      </c>
      <c r="N31" s="45" t="s">
        <v>114</v>
      </c>
      <c r="O31" s="45" t="s">
        <v>115</v>
      </c>
      <c r="P31" s="46" t="str">
        <f ca="1">IF(K31="PROBATION","",IF(AND(DATEDIF(I31,TODAY(),"m")&lt;60,OR(COUNTIF(E31,"*Officer*")=1,E31="Trainee")),"x",""))</f>
        <v/>
      </c>
      <c r="Q31" s="47" t="str">
        <f ca="1">IF(OR(COUNTIF(E31,"*Director*")=1,E31="Chief of Internal Audit",AND(COUNTIF(E31,"*Manager*")=1,R31="Back"),E31="Chief Accountant"),"Level 2",IF(OR(COUNTIF(E31,"*Assistant*")=1,COUNTIF(E31,"*Supervisor*")=1,DATEDIF(I31,TODAY(),"m")&gt;=60,AND(COUNTIF(E31,"*Manager*")=1,R31="Front")),"Level 1",""))</f>
        <v>Level 2</v>
      </c>
      <c r="R31" s="48" t="s">
        <v>32</v>
      </c>
      <c r="S31" s="48"/>
      <c r="T31" s="60"/>
      <c r="U31" s="50">
        <f t="shared" si="1"/>
        <v>11.534246575342467</v>
      </c>
    </row>
    <row r="32" spans="1:21" ht="20.25" customHeight="1" x14ac:dyDescent="0.25">
      <c r="A32" s="37">
        <f>IF(C32="","",COUNTA($C$8:$C32))</f>
        <v>23</v>
      </c>
      <c r="B32" s="87">
        <f>COUNTA($C$30:C32)</f>
        <v>3</v>
      </c>
      <c r="C32" s="61" t="s">
        <v>116</v>
      </c>
      <c r="D32" s="75" t="s">
        <v>117</v>
      </c>
      <c r="E32" s="40" t="s">
        <v>975</v>
      </c>
      <c r="F32" s="40" t="s">
        <v>110</v>
      </c>
      <c r="G32" s="40"/>
      <c r="H32" s="76" t="s">
        <v>25</v>
      </c>
      <c r="I32" s="55">
        <v>41932</v>
      </c>
      <c r="J32" s="64" t="s">
        <v>35</v>
      </c>
      <c r="K32" s="64" t="s">
        <v>27</v>
      </c>
      <c r="L32" s="64"/>
      <c r="M32" s="89" t="s">
        <v>118</v>
      </c>
      <c r="N32" s="45" t="s">
        <v>119</v>
      </c>
      <c r="O32" s="45"/>
      <c r="P32" s="46" t="str">
        <f ca="1">IF(K32="PROBATION","",IF(AND(DATEDIF(I32,TODAY(),"m")&lt;60,OR(COUNTIF(E32,"*Officer*")=1,E32="Trainee")),"x",""))</f>
        <v/>
      </c>
      <c r="Q32" s="66" t="str">
        <f ca="1">IF(OR(COUNTIF(E32,"*Director*")=1,E32="Chief of Internal Audit",AND(COUNTIF(E32,"*Manager*")=1,R32="Back"),E32="Chief Accountant"),"Level 2",IF(OR(COUNTIF(E32,"*Assistant*")=1,COUNTIF(E32,"*Supervisor*")=1,DATEDIF(I32,TODAY(),"d")&gt;=1080,AND(COUNTIF(E32,"*Manager*")=1,R32="Front")),"Level 1",""))</f>
        <v>Level 1</v>
      </c>
      <c r="R32" s="48" t="s">
        <v>32</v>
      </c>
      <c r="S32" s="48"/>
      <c r="T32" s="60"/>
      <c r="U32" s="50">
        <f t="shared" si="1"/>
        <v>6.4054794520547942</v>
      </c>
    </row>
    <row r="33" spans="1:21" ht="20.25" customHeight="1" x14ac:dyDescent="0.25">
      <c r="A33" s="37">
        <f>IF(C33="","",COUNTA($C$8:$C33))</f>
        <v>24</v>
      </c>
      <c r="B33" s="87">
        <f>COUNTA($C$30:C33)</f>
        <v>4</v>
      </c>
      <c r="C33" s="37" t="s">
        <v>120</v>
      </c>
      <c r="D33" s="63" t="s">
        <v>121</v>
      </c>
      <c r="E33" s="40" t="s">
        <v>301</v>
      </c>
      <c r="F33" s="40" t="s">
        <v>110</v>
      </c>
      <c r="G33" s="40"/>
      <c r="H33" s="90" t="s">
        <v>25</v>
      </c>
      <c r="I33" s="42">
        <v>43048</v>
      </c>
      <c r="J33" s="43" t="s">
        <v>35</v>
      </c>
      <c r="K33" s="64" t="s">
        <v>52</v>
      </c>
      <c r="L33" s="64"/>
      <c r="M33" s="43" t="s">
        <v>29</v>
      </c>
      <c r="N33" s="45" t="s">
        <v>122</v>
      </c>
      <c r="O33" s="45"/>
      <c r="P33" s="46" t="str">
        <f ca="1">IF(K33="PROBATION","",IF(AND(DATEDIF(I33,TODAY(),"m")&lt;60,OR(COUNTIF(E33,"*Officer*")=1,E33="Trainee",E33="Driver")),"x",""))</f>
        <v>x</v>
      </c>
      <c r="Q33" s="66" t="str">
        <f ca="1">IF(OR(COUNTIF(E33,"*Director*")=1,E33="Chief of Internal Audit",AND(COUNTIF(E33,"*Manager*")=1,R33="Back"),E33="Chief Accountant"),"Level 2",IF(OR(COUNTIF(E33,"*Assistant*")=1,COUNTIF(E33,"*Supervisor*")=1,DATEDIF(I33,TODAY(),"d")&gt;=1080,AND(COUNTIF(E33,"*Manager*")=1,R33="Front")),"Level 1",""))</f>
        <v>Level 1</v>
      </c>
      <c r="R33" s="48" t="s">
        <v>32</v>
      </c>
      <c r="S33" s="48"/>
      <c r="T33" s="60"/>
      <c r="U33" s="50">
        <f t="shared" si="1"/>
        <v>3.3479452054794518</v>
      </c>
    </row>
    <row r="34" spans="1:21" ht="20.25" customHeight="1" x14ac:dyDescent="0.25">
      <c r="A34" s="37">
        <f>IF(C34="","",COUNTA($C$8:$C34))</f>
        <v>25</v>
      </c>
      <c r="B34" s="87">
        <f>COUNTA($C$30:C34)</f>
        <v>5</v>
      </c>
      <c r="C34" s="37" t="s">
        <v>123</v>
      </c>
      <c r="D34" s="63" t="s">
        <v>124</v>
      </c>
      <c r="E34" s="40" t="s">
        <v>301</v>
      </c>
      <c r="F34" s="40" t="s">
        <v>110</v>
      </c>
      <c r="G34" s="90"/>
      <c r="H34" s="90" t="s">
        <v>25</v>
      </c>
      <c r="I34" s="42">
        <v>43941</v>
      </c>
      <c r="J34" s="43" t="s">
        <v>35</v>
      </c>
      <c r="K34" s="64" t="s">
        <v>72</v>
      </c>
      <c r="L34" s="64"/>
      <c r="M34" s="43" t="s">
        <v>29</v>
      </c>
      <c r="N34" s="45" t="s">
        <v>125</v>
      </c>
      <c r="O34" s="45"/>
      <c r="P34" s="46" t="str">
        <f ca="1">IF(K34="PROBATION","",IF(AND(DATEDIF(I34,TODAY(),"m")&lt;60,OR(COUNTIF(E34,"*Officer*")=1,E34="Trainee")),"x",""))</f>
        <v>x</v>
      </c>
      <c r="Q34" s="66" t="str">
        <f ca="1">IF(OR(COUNTIF(E34,"*Director*")=1,E34="Chief of Internal Audit",AND(COUNTIF(E34,"*Manager*")=1,R34="Back"),E34="Chief Accountant"),"Level 2",IF(OR(COUNTIF(E34,"*Assistant*")=1,COUNTIF(E34,"*Supervisor*")=1,DATEDIF(I34,TODAY(),"d")&gt;=1080,AND(COUNTIF(E34,"*Manager*")=1,R34="Front")),"Level 1",""))</f>
        <v/>
      </c>
      <c r="R34" s="48" t="s">
        <v>32</v>
      </c>
      <c r="S34" s="48"/>
      <c r="T34" s="60"/>
      <c r="U34" s="50">
        <f t="shared" si="1"/>
        <v>0.90136986301369859</v>
      </c>
    </row>
    <row r="35" spans="1:21" ht="20.25" customHeight="1" x14ac:dyDescent="0.25">
      <c r="A35" s="37">
        <f>IF(C35="","",COUNTA($C$8:$C35))</f>
        <v>26</v>
      </c>
      <c r="B35" s="87">
        <f>COUNTA($C$30:C35)</f>
        <v>6</v>
      </c>
      <c r="C35" s="37" t="s">
        <v>126</v>
      </c>
      <c r="D35" s="63" t="s">
        <v>127</v>
      </c>
      <c r="E35" s="40" t="s">
        <v>301</v>
      </c>
      <c r="F35" s="40" t="s">
        <v>110</v>
      </c>
      <c r="G35" s="90"/>
      <c r="H35" s="90" t="s">
        <v>25</v>
      </c>
      <c r="I35" s="42">
        <v>44049</v>
      </c>
      <c r="J35" s="43" t="s">
        <v>35</v>
      </c>
      <c r="K35" s="64" t="s">
        <v>72</v>
      </c>
      <c r="L35" s="64"/>
      <c r="M35" s="64" t="s">
        <v>77</v>
      </c>
      <c r="N35" s="45" t="s">
        <v>128</v>
      </c>
      <c r="O35" s="45"/>
      <c r="P35" s="46" t="str">
        <f ca="1">IF(K35="PROBATION","",IF(AND(DATEDIF(I35,TODAY(),"m")&lt;60,OR(COUNTIF(E35,"*Officer*")=1,E35="Trainee")),"x",""))</f>
        <v>x</v>
      </c>
      <c r="Q35" s="66" t="str">
        <f ca="1">IF(OR(COUNTIF(E35,"*Director*")=1,E35="Chief of Internal Audit",AND(COUNTIF(E35,"*Manager*")=1,R35="Back"),E35="Chief Accountant"),"Level 2",IF(OR(COUNTIF(E35,"*Assistant*")=1,COUNTIF(E35,"*Supervisor*")=1,DATEDIF(I35,TODAY(),"d")&gt;=1080,AND(COUNTIF(E35,"*Manager*")=1,R35="Front")),"Level 1",""))</f>
        <v/>
      </c>
      <c r="R35" s="48" t="s">
        <v>32</v>
      </c>
      <c r="S35" s="48"/>
      <c r="T35" s="60"/>
      <c r="U35" s="50">
        <f t="shared" si="1"/>
        <v>0.60547945205479448</v>
      </c>
    </row>
    <row r="36" spans="1:21" ht="20.25" customHeight="1" x14ac:dyDescent="0.25">
      <c r="A36" s="37">
        <f>IF(C36="","",COUNTA($C$8:$C36))</f>
        <v>27</v>
      </c>
      <c r="B36" s="87">
        <f>COUNTA($C$30:C36)</f>
        <v>7</v>
      </c>
      <c r="C36" s="58" t="s">
        <v>129</v>
      </c>
      <c r="D36" s="63" t="s">
        <v>130</v>
      </c>
      <c r="E36" s="40" t="s">
        <v>301</v>
      </c>
      <c r="F36" s="40" t="s">
        <v>110</v>
      </c>
      <c r="G36" s="90"/>
      <c r="H36" s="90" t="s">
        <v>25</v>
      </c>
      <c r="I36" s="42">
        <v>44287</v>
      </c>
      <c r="J36" s="43" t="s">
        <v>35</v>
      </c>
      <c r="K36" s="64" t="s">
        <v>131</v>
      </c>
      <c r="L36" s="64"/>
      <c r="M36" s="43"/>
      <c r="N36" s="45"/>
      <c r="O36" s="45"/>
      <c r="P36" s="46" t="str">
        <f ca="1">IF(K36="PROBATION","",IF(AND(DATEDIF(I36,TODAY(),"m")&lt;60,OR(COUNTIF(E36,"*Officer*")=1,E36="Trainee")),"x",""))</f>
        <v/>
      </c>
      <c r="Q36" s="66"/>
      <c r="R36" s="48"/>
      <c r="S36" s="48"/>
      <c r="T36" s="60"/>
      <c r="U36" s="50"/>
    </row>
    <row r="37" spans="1:21" ht="20.25" customHeight="1" x14ac:dyDescent="0.25">
      <c r="A37" s="37" t="str">
        <f>IF(C37="","",COUNTA($C$8:$C37))</f>
        <v/>
      </c>
      <c r="B37" s="28" t="s">
        <v>132</v>
      </c>
      <c r="C37" s="27"/>
      <c r="D37" s="91"/>
      <c r="E37" s="80"/>
      <c r="F37" s="81"/>
      <c r="G37" s="81"/>
      <c r="H37" s="92"/>
      <c r="I37" s="31"/>
      <c r="J37" s="83"/>
      <c r="K37" s="83"/>
      <c r="L37" s="83"/>
      <c r="M37" s="83"/>
      <c r="N37" s="33"/>
      <c r="O37" s="33"/>
      <c r="P37" s="84"/>
      <c r="Q37" s="85"/>
      <c r="R37" s="85"/>
      <c r="S37" s="85"/>
      <c r="T37" s="86"/>
      <c r="U37" s="50">
        <f t="shared" ref="U37:U100" si="3">(DATE(2021,3,15)-I37)/365</f>
        <v>121.28767123287672</v>
      </c>
    </row>
    <row r="38" spans="1:21" ht="20.25" customHeight="1" x14ac:dyDescent="0.25">
      <c r="A38" s="37">
        <f>IF(C38="","",COUNTA($C$8:$C38))</f>
        <v>28</v>
      </c>
      <c r="B38" s="87">
        <f>COUNTA($C$38:C38)</f>
        <v>1</v>
      </c>
      <c r="C38" s="74" t="s">
        <v>133</v>
      </c>
      <c r="D38" s="62" t="s">
        <v>134</v>
      </c>
      <c r="E38" s="40" t="s">
        <v>967</v>
      </c>
      <c r="F38" s="76" t="s">
        <v>135</v>
      </c>
      <c r="G38" s="76"/>
      <c r="H38" s="76" t="s">
        <v>25</v>
      </c>
      <c r="I38" s="55">
        <v>38950</v>
      </c>
      <c r="J38" s="64" t="s">
        <v>26</v>
      </c>
      <c r="K38" s="64" t="s">
        <v>27</v>
      </c>
      <c r="L38" s="64">
        <v>700</v>
      </c>
      <c r="M38" s="43" t="s">
        <v>29</v>
      </c>
      <c r="N38" s="45" t="s">
        <v>136</v>
      </c>
      <c r="O38" s="45" t="s">
        <v>137</v>
      </c>
      <c r="P38" s="46" t="str">
        <f ca="1">IF(K38="PROBATION","",IF(AND(DATEDIF(I38,TODAY(),"m")&lt;60,OR(COUNTIF(E38,"*Officer*")=1,E38="Trainee")),"x",""))</f>
        <v/>
      </c>
      <c r="Q38" s="47" t="str">
        <f ca="1">IF(OR(COUNTIF(E38,"*Director*")=1,E38="Chief of Internal Audit",AND(COUNTIF(E38,"*Manager*")=1,R38="Back"),E38="Chief Accountant"),"Level 2",IF(OR(COUNTIF(E38,"*Assistant*")=1,COUNTIF(E38,"*Supervisor*")=1,DATEDIF(I38,TODAY(),"m")&gt;=60,AND(COUNTIF(E38,"*Manager*")=1,R38="Front")),"Level 1",""))</f>
        <v>Level 2</v>
      </c>
      <c r="R38" s="48" t="s">
        <v>32</v>
      </c>
      <c r="S38" s="48"/>
      <c r="T38" s="60"/>
      <c r="U38" s="50">
        <f t="shared" si="3"/>
        <v>14.575342465753424</v>
      </c>
    </row>
    <row r="39" spans="1:21" ht="20.25" customHeight="1" x14ac:dyDescent="0.25">
      <c r="A39" s="37">
        <f>IF(C39="","",COUNTA($C$8:$C39))</f>
        <v>29</v>
      </c>
      <c r="B39" s="87">
        <f>COUNTA($C$38:C39)</f>
        <v>2</v>
      </c>
      <c r="C39" s="37" t="s">
        <v>138</v>
      </c>
      <c r="D39" s="65" t="s">
        <v>139</v>
      </c>
      <c r="E39" s="40" t="s">
        <v>976</v>
      </c>
      <c r="F39" s="76" t="s">
        <v>135</v>
      </c>
      <c r="G39" s="40"/>
      <c r="H39" s="40" t="s">
        <v>25</v>
      </c>
      <c r="I39" s="42">
        <v>39167</v>
      </c>
      <c r="J39" s="43" t="s">
        <v>35</v>
      </c>
      <c r="K39" s="43" t="s">
        <v>27</v>
      </c>
      <c r="L39" s="43">
        <v>500</v>
      </c>
      <c r="M39" s="43" t="s">
        <v>29</v>
      </c>
      <c r="N39" s="45" t="s">
        <v>140</v>
      </c>
      <c r="O39" s="45" t="s">
        <v>141</v>
      </c>
      <c r="P39" s="46" t="str">
        <f ca="1">IF(K39="PROBATION","",IF(AND(DATEDIF(I39,TODAY(),"m")&lt;60,OR(COUNTIF(E39,"*Officer*")=1,E39="Trainee")),"x",""))</f>
        <v/>
      </c>
      <c r="Q39" s="47" t="str">
        <f ca="1">IF(OR(COUNTIF(E39,"*Director*")=1,E39="Chief of Internal Audit",AND(COUNTIF(E39,"*Manager*")=1,R39="Back"),E39="Chief Accountant"),"Level 2",IF(OR(COUNTIF(E39,"*Assistant*")=1,COUNTIF(E39,"*Supervisor*")=1,DATEDIF(I39,TODAY(),"m")&gt;=60,AND(COUNTIF(E39,"*Manager*")=1,R39="Front")),"Level 1",""))</f>
        <v>Level 2</v>
      </c>
      <c r="R39" s="48" t="s">
        <v>32</v>
      </c>
      <c r="S39" s="48"/>
      <c r="T39" s="93"/>
      <c r="U39" s="50">
        <f t="shared" si="3"/>
        <v>13.980821917808219</v>
      </c>
    </row>
    <row r="40" spans="1:21" ht="20.25" customHeight="1" x14ac:dyDescent="0.25">
      <c r="A40" s="37">
        <f>IF(C40="","",COUNTA($C$8:$C40))</f>
        <v>30</v>
      </c>
      <c r="B40" s="87">
        <f>COUNTA($C$38:C40)</f>
        <v>3</v>
      </c>
      <c r="C40" s="37" t="s">
        <v>142</v>
      </c>
      <c r="D40" s="65" t="s">
        <v>143</v>
      </c>
      <c r="E40" s="40" t="s">
        <v>975</v>
      </c>
      <c r="F40" s="76" t="s">
        <v>135</v>
      </c>
      <c r="G40" s="40"/>
      <c r="H40" s="40" t="s">
        <v>25</v>
      </c>
      <c r="I40" s="42">
        <v>40945</v>
      </c>
      <c r="J40" s="43" t="s">
        <v>35</v>
      </c>
      <c r="K40" s="43" t="s">
        <v>27</v>
      </c>
      <c r="L40" s="43"/>
      <c r="M40" s="43" t="s">
        <v>29</v>
      </c>
      <c r="N40" s="45" t="s">
        <v>144</v>
      </c>
      <c r="O40" s="45" t="s">
        <v>145</v>
      </c>
      <c r="P40" s="46" t="str">
        <f ca="1">IF(K40="PROBATION","",IF(AND(DATEDIF(I40,TODAY(),"m")&lt;60,OR(COUNTIF(E40,"*Officer*")=1,E40="Trainee")),"x",""))</f>
        <v/>
      </c>
      <c r="Q40" s="66" t="str">
        <f ca="1">IF(OR(COUNTIF(E40,"*Director*")=1,E40="Chief of Internal Audit",AND(COUNTIF(E40,"*Manager*")=1,R40="Back"),E40="Chief Accountant"),"Level 2",IF(OR(COUNTIF(E40,"*Assistant*")=1,COUNTIF(E40,"*Supervisor*")=1,DATEDIF(I40,TODAY(),"d")&gt;=1080,AND(COUNTIF(E40,"*Manager*")=1,R40="Front")),"Level 1",""))</f>
        <v>Level 1</v>
      </c>
      <c r="R40" s="48" t="s">
        <v>32</v>
      </c>
      <c r="S40" s="48"/>
      <c r="T40" s="60"/>
      <c r="U40" s="50">
        <f t="shared" si="3"/>
        <v>9.1095890410958908</v>
      </c>
    </row>
    <row r="41" spans="1:21" s="70" customFormat="1" ht="20.25" customHeight="1" x14ac:dyDescent="0.25">
      <c r="A41" s="37">
        <f>IF(C41="","",COUNTA($C$8:$C41))</f>
        <v>31</v>
      </c>
      <c r="B41" s="87">
        <f>COUNTA($C$38:C41)</f>
        <v>4</v>
      </c>
      <c r="C41" s="74" t="s">
        <v>146</v>
      </c>
      <c r="D41" s="77" t="s">
        <v>147</v>
      </c>
      <c r="E41" s="40" t="s">
        <v>975</v>
      </c>
      <c r="F41" s="76" t="s">
        <v>135</v>
      </c>
      <c r="G41" s="40"/>
      <c r="H41" s="54" t="s">
        <v>87</v>
      </c>
      <c r="I41" s="55">
        <v>39203</v>
      </c>
      <c r="J41" s="64" t="s">
        <v>35</v>
      </c>
      <c r="K41" s="64" t="s">
        <v>27</v>
      </c>
      <c r="L41" s="64"/>
      <c r="M41" s="43" t="s">
        <v>29</v>
      </c>
      <c r="N41" s="45" t="s">
        <v>148</v>
      </c>
      <c r="O41" s="45" t="s">
        <v>149</v>
      </c>
      <c r="P41" s="46" t="str">
        <f ca="1">IF(K41="PROBATION","",IF(AND(DATEDIF(I41,TODAY(),"m")&lt;60,OR(COUNTIF(E41,"*Officer*")=1,E41="Trainee")),"x",""))</f>
        <v/>
      </c>
      <c r="Q41" s="66" t="str">
        <f ca="1">IF(OR(COUNTIF(E41,"*Director*")=1,E41="Chief of Internal Audit",AND(COUNTIF(E41,"*Manager*")=1,R41="Back"),E41="Chief Accountant"),"Level 2",IF(OR(COUNTIF(E41,"*Assistant*")=1,COUNTIF(E41,"*Supervisor*")=1,DATEDIF(I41,TODAY(),"d")&gt;=1080,AND(COUNTIF(E41,"*Manager*")=1,R41="Front")),"Level 1",""))</f>
        <v>Level 1</v>
      </c>
      <c r="R41" s="48" t="s">
        <v>32</v>
      </c>
      <c r="S41" s="48"/>
      <c r="T41" s="69"/>
      <c r="U41" s="50">
        <f t="shared" si="3"/>
        <v>13.882191780821918</v>
      </c>
    </row>
    <row r="42" spans="1:21" s="70" customFormat="1" ht="20.25" customHeight="1" x14ac:dyDescent="0.25">
      <c r="A42" s="37">
        <f>IF(C42="","",COUNTA($C$8:$C42))</f>
        <v>32</v>
      </c>
      <c r="B42" s="87">
        <f>COUNTA($C$38:C42)</f>
        <v>5</v>
      </c>
      <c r="C42" s="74" t="s">
        <v>150</v>
      </c>
      <c r="D42" s="77" t="s">
        <v>151</v>
      </c>
      <c r="E42" s="40" t="s">
        <v>301</v>
      </c>
      <c r="F42" s="76" t="s">
        <v>135</v>
      </c>
      <c r="G42" s="40"/>
      <c r="H42" s="54" t="s">
        <v>25</v>
      </c>
      <c r="I42" s="55">
        <v>43899</v>
      </c>
      <c r="J42" s="64" t="s">
        <v>35</v>
      </c>
      <c r="K42" s="64" t="s">
        <v>67</v>
      </c>
      <c r="L42" s="64"/>
      <c r="M42" s="43" t="s">
        <v>29</v>
      </c>
      <c r="N42" s="45" t="s">
        <v>152</v>
      </c>
      <c r="O42" s="45"/>
      <c r="P42" s="46" t="str">
        <f ca="1">IF(K42="PROBATION","",IF(AND(DATEDIF(I42,TODAY(),"m")&lt;60,OR(COUNTIF(E42,"*Officer*")=1,E42="Trainee")),"x",""))</f>
        <v>x</v>
      </c>
      <c r="Q42" s="66" t="str">
        <f ca="1">IF(OR(COUNTIF(E42,"*Director*")=1,E42="Chief of Internal Audit",AND(COUNTIF(E42,"*Manager*")=1,R42="Back"),E42="Chief Accountant"),"Level 2",IF(OR(COUNTIF(E42,"*Assistant*")=1,COUNTIF(E42,"*Supervisor*")=1,DATEDIF(I42,TODAY(),"d")&gt;=1080,AND(COUNTIF(E42,"*Manager*")=1,R42="Front")),"Level 1",""))</f>
        <v/>
      </c>
      <c r="R42" s="48" t="s">
        <v>32</v>
      </c>
      <c r="S42" s="48"/>
      <c r="T42" s="69"/>
      <c r="U42" s="50">
        <f t="shared" si="3"/>
        <v>1.0164383561643835</v>
      </c>
    </row>
    <row r="43" spans="1:21" s="70" customFormat="1" ht="20.25" customHeight="1" x14ac:dyDescent="0.25">
      <c r="A43" s="37">
        <f>IF(C43="","",COUNTA($C$8:$C43))</f>
        <v>33</v>
      </c>
      <c r="B43" s="87">
        <v>6</v>
      </c>
      <c r="C43" s="61" t="s">
        <v>153</v>
      </c>
      <c r="D43" s="77" t="s">
        <v>154</v>
      </c>
      <c r="E43" s="40" t="s">
        <v>155</v>
      </c>
      <c r="F43" s="76" t="s">
        <v>135</v>
      </c>
      <c r="G43" s="40"/>
      <c r="H43" s="54" t="s">
        <v>25</v>
      </c>
      <c r="I43" s="55">
        <v>44244</v>
      </c>
      <c r="J43" s="64" t="s">
        <v>35</v>
      </c>
      <c r="K43" s="64" t="s">
        <v>131</v>
      </c>
      <c r="L43" s="64"/>
      <c r="M43" s="43"/>
      <c r="N43" s="45"/>
      <c r="O43" s="45"/>
      <c r="P43" s="46"/>
      <c r="Q43" s="66"/>
      <c r="R43" s="48"/>
      <c r="S43" s="48"/>
      <c r="T43" s="69"/>
      <c r="U43" s="50">
        <f t="shared" si="3"/>
        <v>7.1232876712328766E-2</v>
      </c>
    </row>
    <row r="44" spans="1:21" ht="20.25" customHeight="1" x14ac:dyDescent="0.25">
      <c r="A44" s="37" t="str">
        <f>IF(C44="","",COUNTA($C$8:$C44))</f>
        <v/>
      </c>
      <c r="B44" s="28" t="s">
        <v>156</v>
      </c>
      <c r="C44" s="27"/>
      <c r="D44" s="91"/>
      <c r="E44" s="80"/>
      <c r="F44" s="81"/>
      <c r="G44" s="81"/>
      <c r="H44" s="82"/>
      <c r="I44" s="31"/>
      <c r="J44" s="83"/>
      <c r="K44" s="83"/>
      <c r="L44" s="83"/>
      <c r="M44" s="83"/>
      <c r="N44" s="33"/>
      <c r="O44" s="33"/>
      <c r="P44" s="84"/>
      <c r="Q44" s="85"/>
      <c r="R44" s="85"/>
      <c r="S44" s="85"/>
      <c r="T44" s="86"/>
      <c r="U44" s="50">
        <f t="shared" si="3"/>
        <v>121.28767123287672</v>
      </c>
    </row>
    <row r="45" spans="1:21" ht="20.25" customHeight="1" x14ac:dyDescent="0.25">
      <c r="A45" s="37">
        <f>IF(C45="","",COUNTA($C$8:$C45))</f>
        <v>34</v>
      </c>
      <c r="B45" s="87">
        <v>1</v>
      </c>
      <c r="C45" s="74" t="s">
        <v>157</v>
      </c>
      <c r="D45" s="75" t="s">
        <v>158</v>
      </c>
      <c r="E45" s="40" t="s">
        <v>977</v>
      </c>
      <c r="F45" s="94" t="s">
        <v>159</v>
      </c>
      <c r="G45" s="54"/>
      <c r="H45" s="76" t="s">
        <v>25</v>
      </c>
      <c r="I45" s="55">
        <v>44075</v>
      </c>
      <c r="J45" s="64" t="s">
        <v>35</v>
      </c>
      <c r="K45" s="64" t="s">
        <v>67</v>
      </c>
      <c r="L45" s="64">
        <v>700</v>
      </c>
      <c r="M45" s="43" t="s">
        <v>77</v>
      </c>
      <c r="N45" s="45" t="s">
        <v>160</v>
      </c>
      <c r="O45" s="45" t="s">
        <v>161</v>
      </c>
      <c r="P45" s="46"/>
      <c r="Q45" s="66" t="str">
        <f ca="1">IF(OR(COUNTIF(E45,"*Director*")=1,E45="Chief of Internal Audit",AND(COUNTIF(E45,"*Manager*")=1,R45="Back"),E45="Chief Accountant"),"Level 2",IF(OR(COUNTIF(E45,"*Assistant*")=1,COUNTIF(E45,"*Supervisor*")=1,DATEDIF(I45,TODAY(),"d")&gt;=1080,AND(COUNTIF(E45,"*Manager*")=1,R45="Front")),"Level 1",""))</f>
        <v>Level 2</v>
      </c>
      <c r="R45" s="48" t="s">
        <v>32</v>
      </c>
      <c r="S45" s="48"/>
      <c r="T45" s="60"/>
      <c r="U45" s="50">
        <f t="shared" si="3"/>
        <v>0.53424657534246578</v>
      </c>
    </row>
    <row r="46" spans="1:21" ht="20.25" customHeight="1" x14ac:dyDescent="0.25">
      <c r="A46" s="37">
        <f>IF(C46="","",COUNTA($C$8:$C46))</f>
        <v>35</v>
      </c>
      <c r="B46" s="87">
        <v>2</v>
      </c>
      <c r="C46" s="74" t="s">
        <v>162</v>
      </c>
      <c r="D46" s="75" t="s">
        <v>163</v>
      </c>
      <c r="E46" s="40" t="s">
        <v>973</v>
      </c>
      <c r="F46" s="94" t="s">
        <v>159</v>
      </c>
      <c r="G46" s="54"/>
      <c r="H46" s="76" t="s">
        <v>25</v>
      </c>
      <c r="I46" s="55">
        <v>43283</v>
      </c>
      <c r="J46" s="64" t="s">
        <v>35</v>
      </c>
      <c r="K46" s="64" t="s">
        <v>52</v>
      </c>
      <c r="L46" s="64"/>
      <c r="M46" s="43" t="s">
        <v>29</v>
      </c>
      <c r="N46" s="45" t="s">
        <v>164</v>
      </c>
      <c r="O46" s="45" t="s">
        <v>165</v>
      </c>
      <c r="P46" s="46" t="str">
        <f ca="1">IF(K46="PROBATION","",IF(AND(DATEDIF(I46,TODAY(),"m")&lt;60,OR(COUNTIF(E46,"*Officer*")=1,E46="Trainee",E46="Driver")),"x",""))</f>
        <v>x</v>
      </c>
      <c r="Q46" s="66" t="str">
        <f ca="1">IF(OR(COUNTIF(E46,"*Director*")=1,E46="Chief of Internal Audit",AND(COUNTIF(E46,"*Manager*")=1,R46="Back"),E46="Chief Accountant"),"Level 2",IF(OR(COUNTIF(E46,"*Assistant*")=1,COUNTIF(E46,"*Supervisor*")=1,DATEDIF(I46,TODAY(),"d")&gt;=1080,AND(COUNTIF(E46,"*Manager*")=1,R46="Front")),"Level 1",""))</f>
        <v/>
      </c>
      <c r="R46" s="48" t="s">
        <v>32</v>
      </c>
      <c r="S46" s="48"/>
      <c r="T46" s="60"/>
      <c r="U46" s="50">
        <f t="shared" si="3"/>
        <v>2.7041095890410958</v>
      </c>
    </row>
    <row r="47" spans="1:21" ht="20.25" customHeight="1" x14ac:dyDescent="0.25">
      <c r="A47" s="37">
        <f>IF(C47="","",COUNTA($C$8:$C47))</f>
        <v>36</v>
      </c>
      <c r="B47" s="87">
        <v>3</v>
      </c>
      <c r="C47" s="74" t="s">
        <v>166</v>
      </c>
      <c r="D47" s="75" t="s">
        <v>167</v>
      </c>
      <c r="E47" s="40" t="s">
        <v>767</v>
      </c>
      <c r="F47" s="94" t="s">
        <v>159</v>
      </c>
      <c r="G47" s="54"/>
      <c r="H47" s="76" t="s">
        <v>25</v>
      </c>
      <c r="I47" s="55">
        <v>44139</v>
      </c>
      <c r="J47" s="64" t="s">
        <v>26</v>
      </c>
      <c r="K47" s="64" t="s">
        <v>67</v>
      </c>
      <c r="L47" s="64"/>
      <c r="M47" s="43" t="s">
        <v>77</v>
      </c>
      <c r="N47" s="45" t="s">
        <v>168</v>
      </c>
      <c r="O47" s="45"/>
      <c r="P47" s="46"/>
      <c r="Q47" s="66"/>
      <c r="R47" s="48"/>
      <c r="S47" s="48"/>
      <c r="T47" s="60"/>
      <c r="U47" s="50">
        <f t="shared" si="3"/>
        <v>0.35890410958904112</v>
      </c>
    </row>
    <row r="48" spans="1:21" ht="20.25" customHeight="1" x14ac:dyDescent="0.25">
      <c r="A48" s="37">
        <f>IF(C48="","",COUNTA($C$8:$C48))</f>
        <v>37</v>
      </c>
      <c r="B48" s="87">
        <v>4</v>
      </c>
      <c r="C48" s="61" t="s">
        <v>169</v>
      </c>
      <c r="D48" s="75" t="s">
        <v>170</v>
      </c>
      <c r="E48" s="40" t="s">
        <v>301</v>
      </c>
      <c r="F48" s="94" t="s">
        <v>159</v>
      </c>
      <c r="G48" s="54"/>
      <c r="H48" s="76" t="s">
        <v>25</v>
      </c>
      <c r="I48" s="55">
        <v>44284</v>
      </c>
      <c r="J48" s="64" t="s">
        <v>35</v>
      </c>
      <c r="K48" s="64" t="s">
        <v>131</v>
      </c>
      <c r="L48" s="64"/>
      <c r="M48" s="43"/>
      <c r="N48" s="45"/>
      <c r="O48" s="45"/>
      <c r="P48" s="46"/>
      <c r="Q48" s="66"/>
      <c r="R48" s="48"/>
      <c r="S48" s="48"/>
      <c r="T48" s="60"/>
      <c r="U48" s="50">
        <f t="shared" si="3"/>
        <v>-3.8356164383561646E-2</v>
      </c>
    </row>
    <row r="49" spans="1:21" ht="20.25" customHeight="1" x14ac:dyDescent="0.25">
      <c r="A49" s="37" t="str">
        <f>IF(C49="","",COUNTA($C$8:$C49))</f>
        <v/>
      </c>
      <c r="B49" s="28" t="s">
        <v>171</v>
      </c>
      <c r="C49" s="27"/>
      <c r="D49" s="28"/>
      <c r="E49" s="80"/>
      <c r="F49" s="81"/>
      <c r="G49" s="81"/>
      <c r="H49" s="82"/>
      <c r="I49" s="31"/>
      <c r="J49" s="83"/>
      <c r="K49" s="83"/>
      <c r="L49" s="83"/>
      <c r="M49" s="83"/>
      <c r="N49" s="33"/>
      <c r="O49" s="33"/>
      <c r="P49" s="84"/>
      <c r="Q49" s="85"/>
      <c r="R49" s="85"/>
      <c r="S49" s="85"/>
      <c r="T49" s="86"/>
      <c r="U49" s="50">
        <f t="shared" si="3"/>
        <v>121.28767123287672</v>
      </c>
    </row>
    <row r="50" spans="1:21" s="3" customFormat="1" ht="20.25" customHeight="1" x14ac:dyDescent="0.25">
      <c r="A50" s="37">
        <f>IF(C50="","",COUNTA($C$8:$C50))</f>
        <v>38</v>
      </c>
      <c r="B50" s="87">
        <f>COUNTA($C$50:C50)</f>
        <v>1</v>
      </c>
      <c r="C50" s="74" t="s">
        <v>172</v>
      </c>
      <c r="D50" s="62" t="s">
        <v>173</v>
      </c>
      <c r="E50" s="40" t="s">
        <v>978</v>
      </c>
      <c r="F50" s="54" t="s">
        <v>174</v>
      </c>
      <c r="G50" s="54"/>
      <c r="H50" s="54" t="s">
        <v>25</v>
      </c>
      <c r="I50" s="55">
        <v>39510</v>
      </c>
      <c r="J50" s="64" t="s">
        <v>35</v>
      </c>
      <c r="K50" s="64" t="s">
        <v>27</v>
      </c>
      <c r="L50" s="64">
        <v>700</v>
      </c>
      <c r="M50" s="43" t="s">
        <v>29</v>
      </c>
      <c r="N50" s="45" t="s">
        <v>175</v>
      </c>
      <c r="O50" s="45" t="s">
        <v>176</v>
      </c>
      <c r="P50" s="46" t="str">
        <f ca="1">IF(K50="PROBATION","",IF(AND(DATEDIF(I50,TODAY(),"m")&lt;60,OR(COUNTIF(E50,"*Officer*")=1,E50="Trainee")),"x",""))</f>
        <v/>
      </c>
      <c r="Q50" s="47" t="str">
        <f ca="1">IF(OR(COUNTIF(E50,"*Director*")=1,E50="Chief of Internal Audit",AND(COUNTIF(E50,"*Manager*")=1,R50="Back"),E50="Chief Accountant"),"Level 2",IF(OR(COUNTIF(E50,"*Assistant*")=1,COUNTIF(E50,"*Supervisor*")=1,DATEDIF(I50,TODAY(),"m")&gt;=60,AND(COUNTIF(E50,"*Manager*")=1,R50="Front")),"Level 1",""))</f>
        <v>Level 2</v>
      </c>
      <c r="R50" s="48" t="s">
        <v>32</v>
      </c>
      <c r="S50" s="48"/>
      <c r="T50" s="49"/>
      <c r="U50" s="50">
        <f t="shared" si="3"/>
        <v>13.04109589041096</v>
      </c>
    </row>
    <row r="51" spans="1:21" s="3" customFormat="1" ht="20.25" customHeight="1" x14ac:dyDescent="0.25">
      <c r="A51" s="37">
        <f>IF(C51="","",COUNTA($C$8:$C51))</f>
        <v>39</v>
      </c>
      <c r="B51" s="87">
        <f>COUNTA($C$50:C51)</f>
        <v>2</v>
      </c>
      <c r="C51" s="37" t="s">
        <v>177</v>
      </c>
      <c r="D51" s="65" t="s">
        <v>178</v>
      </c>
      <c r="E51" s="40" t="s">
        <v>973</v>
      </c>
      <c r="F51" s="54" t="s">
        <v>174</v>
      </c>
      <c r="G51" s="40"/>
      <c r="H51" s="40" t="s">
        <v>43</v>
      </c>
      <c r="I51" s="55">
        <v>42389</v>
      </c>
      <c r="J51" s="43" t="s">
        <v>26</v>
      </c>
      <c r="K51" s="43" t="s">
        <v>27</v>
      </c>
      <c r="L51" s="43"/>
      <c r="M51" s="43" t="s">
        <v>29</v>
      </c>
      <c r="N51" s="45" t="s">
        <v>179</v>
      </c>
      <c r="O51" s="45" t="s">
        <v>180</v>
      </c>
      <c r="P51" s="46" t="str">
        <f ca="1">IF(K51="PROBATION","",IF(AND(DATEDIF(I51,TODAY(),"m")&lt;60,OR(COUNTIF(E51,"*Officer*")=1,E51="Trainee")),"x",""))</f>
        <v/>
      </c>
      <c r="Q51" s="66" t="str">
        <f ca="1">IF(OR(COUNTIF(E51,"*Director*")=1,E51="Chief of Internal Audit",AND(COUNTIF(E51,"*Manager*")=1,R51="Back"),E51="Chief Accountant"),"Level 2",IF(OR(COUNTIF(E51,"*Assistant*")=1,COUNTIF(E51,"*Supervisor*")=1,DATEDIF(I51,TODAY(),"d")&gt;=1080,AND(COUNTIF(E51,"*Manager*")=1,R51="Front")),"Level 1",""))</f>
        <v>Level 1</v>
      </c>
      <c r="R51" s="48" t="s">
        <v>32</v>
      </c>
      <c r="S51" s="48"/>
      <c r="T51" s="49"/>
      <c r="U51" s="50">
        <f t="shared" si="3"/>
        <v>5.1534246575342468</v>
      </c>
    </row>
    <row r="52" spans="1:21" s="3" customFormat="1" ht="20.25" customHeight="1" x14ac:dyDescent="0.25">
      <c r="A52" s="37">
        <f>IF(C52="","",COUNTA($C$8:$C52))</f>
        <v>40</v>
      </c>
      <c r="B52" s="87">
        <f>COUNTA($C$50:C52)</f>
        <v>3</v>
      </c>
      <c r="C52" s="37" t="s">
        <v>181</v>
      </c>
      <c r="D52" s="65" t="s">
        <v>182</v>
      </c>
      <c r="E52" s="40" t="s">
        <v>973</v>
      </c>
      <c r="F52" s="54" t="s">
        <v>174</v>
      </c>
      <c r="G52" s="40"/>
      <c r="H52" s="40" t="s">
        <v>25</v>
      </c>
      <c r="I52" s="55">
        <v>43571</v>
      </c>
      <c r="J52" s="43" t="s">
        <v>26</v>
      </c>
      <c r="K52" s="64" t="s">
        <v>52</v>
      </c>
      <c r="L52" s="64"/>
      <c r="M52" s="43" t="s">
        <v>29</v>
      </c>
      <c r="N52" s="45" t="s">
        <v>183</v>
      </c>
      <c r="O52" s="45" t="s">
        <v>184</v>
      </c>
      <c r="P52" s="46" t="str">
        <f ca="1">IF(K52="PROBATION","",IF(AND(DATEDIF(I52,TODAY(),"m")&lt;60,OR(COUNTIF(E52,"*Officer*")=1,E52="Trainee")),"x",""))</f>
        <v>x</v>
      </c>
      <c r="Q52" s="66" t="str">
        <f ca="1">IF(OR(COUNTIF(E52,"*Director*")=1,E52="Chief of Internal Audit",AND(COUNTIF(E52,"*Manager*")=1,R52="Back"),E52="Chief Accountant"),"Level 2",IF(OR(COUNTIF(E52,"*Assistant*")=1,COUNTIF(E52,"*Supervisor*")=1,DATEDIF(I52,TODAY(),"d")&gt;=1080,AND(COUNTIF(E52,"*Manager*")=1,R52="Front")),"Level 1",""))</f>
        <v/>
      </c>
      <c r="R52" s="48" t="s">
        <v>32</v>
      </c>
      <c r="S52" s="48"/>
      <c r="T52" s="49"/>
      <c r="U52" s="50">
        <f t="shared" si="3"/>
        <v>1.9150684931506849</v>
      </c>
    </row>
    <row r="53" spans="1:21" s="3" customFormat="1" ht="20.25" customHeight="1" x14ac:dyDescent="0.25">
      <c r="A53" s="37">
        <f>IF(C53="","",COUNTA($C$8:$C53))</f>
        <v>41</v>
      </c>
      <c r="B53" s="87">
        <f>COUNTA($C$50:C53)</f>
        <v>4</v>
      </c>
      <c r="C53" s="37" t="s">
        <v>185</v>
      </c>
      <c r="D53" s="65" t="s">
        <v>186</v>
      </c>
      <c r="E53" s="40" t="s">
        <v>301</v>
      </c>
      <c r="F53" s="54" t="s">
        <v>174</v>
      </c>
      <c r="G53" s="40"/>
      <c r="H53" s="40" t="s">
        <v>25</v>
      </c>
      <c r="I53" s="55">
        <v>44193</v>
      </c>
      <c r="J53" s="43" t="s">
        <v>35</v>
      </c>
      <c r="K53" s="64" t="s">
        <v>67</v>
      </c>
      <c r="L53" s="64"/>
      <c r="M53" s="43" t="s">
        <v>77</v>
      </c>
      <c r="N53" s="45"/>
      <c r="O53" s="45"/>
      <c r="P53" s="46"/>
      <c r="Q53" s="66"/>
      <c r="R53" s="48"/>
      <c r="S53" s="48"/>
      <c r="T53" s="49"/>
      <c r="U53" s="50">
        <f t="shared" si="3"/>
        <v>0.21095890410958903</v>
      </c>
    </row>
    <row r="54" spans="1:21" ht="20.25" customHeight="1" x14ac:dyDescent="0.25">
      <c r="A54" s="37" t="str">
        <f>IF(C54="","",COUNTA($C$8:$C54))</f>
        <v/>
      </c>
      <c r="B54" s="28" t="s">
        <v>187</v>
      </c>
      <c r="C54" s="27"/>
      <c r="D54" s="28"/>
      <c r="E54" s="80"/>
      <c r="F54" s="95"/>
      <c r="G54" s="95"/>
      <c r="H54" s="82"/>
      <c r="I54" s="31"/>
      <c r="J54" s="32"/>
      <c r="K54" s="32"/>
      <c r="L54" s="32"/>
      <c r="M54" s="32"/>
      <c r="N54" s="33"/>
      <c r="O54" s="33"/>
      <c r="P54" s="84"/>
      <c r="Q54" s="85"/>
      <c r="R54" s="85"/>
      <c r="S54" s="85"/>
      <c r="T54" s="86"/>
      <c r="U54" s="50">
        <f t="shared" si="3"/>
        <v>121.28767123287672</v>
      </c>
    </row>
    <row r="55" spans="1:21" ht="20.25" customHeight="1" x14ac:dyDescent="0.25">
      <c r="A55" s="37">
        <f>IF(C55="","",COUNTA($C$8:$C55))</f>
        <v>42</v>
      </c>
      <c r="B55" s="87">
        <f>COUNTA($C$55:C55)</f>
        <v>1</v>
      </c>
      <c r="C55" s="61" t="s">
        <v>188</v>
      </c>
      <c r="D55" s="78" t="s">
        <v>189</v>
      </c>
      <c r="E55" s="40" t="s">
        <v>971</v>
      </c>
      <c r="F55" s="40" t="s">
        <v>190</v>
      </c>
      <c r="G55" s="40"/>
      <c r="H55" s="54" t="s">
        <v>25</v>
      </c>
      <c r="I55" s="42">
        <v>42983</v>
      </c>
      <c r="J55" s="64" t="s">
        <v>35</v>
      </c>
      <c r="K55" s="64" t="s">
        <v>52</v>
      </c>
      <c r="L55" s="64">
        <v>700</v>
      </c>
      <c r="M55" s="43" t="s">
        <v>29</v>
      </c>
      <c r="N55" s="45" t="s">
        <v>191</v>
      </c>
      <c r="O55" s="45" t="s">
        <v>192</v>
      </c>
      <c r="P55" s="46" t="str">
        <f ca="1">IF(K55="PROBATION","",IF(AND(DATEDIF(I55,TODAY(),"m")&lt;60,OR(COUNTIF(E55,"*Officer*")=1,E55="Trainee",E55="Driver")),"x",""))</f>
        <v/>
      </c>
      <c r="Q55" s="47" t="str">
        <f ca="1">IF(OR(COUNTIF(E55,"*Director*")=1,E55="Chief of Internal Audit",AND(COUNTIF(E55,"*Manager*")=1,R55="Back"),E55="Chief Accountant"),"Level 2",IF(OR(COUNTIF(E55,"*Assistant*")=1,COUNTIF(E55,"*Supervisor*")=1,DATEDIF(I55,TODAY(),"m")&gt;=60,AND(COUNTIF(E55,"*Manager*")=1,R55="Front")),"Level 1",""))</f>
        <v>Level 2</v>
      </c>
      <c r="R55" s="48" t="s">
        <v>32</v>
      </c>
      <c r="S55" s="48"/>
      <c r="T55" s="93"/>
      <c r="U55" s="50">
        <f t="shared" si="3"/>
        <v>3.526027397260274</v>
      </c>
    </row>
    <row r="56" spans="1:21" ht="20.25" customHeight="1" x14ac:dyDescent="0.25">
      <c r="A56" s="37">
        <f>IF(C56="","",COUNTA($C$8:$C56))</f>
        <v>43</v>
      </c>
      <c r="B56" s="87">
        <f>COUNTA($C$55:C56)</f>
        <v>2</v>
      </c>
      <c r="C56" s="61" t="s">
        <v>193</v>
      </c>
      <c r="D56" s="78" t="s">
        <v>194</v>
      </c>
      <c r="E56" s="40" t="s">
        <v>618</v>
      </c>
      <c r="F56" s="40" t="s">
        <v>190</v>
      </c>
      <c r="G56" s="40"/>
      <c r="H56" s="54" t="s">
        <v>25</v>
      </c>
      <c r="I56" s="42">
        <v>43948</v>
      </c>
      <c r="J56" s="64" t="s">
        <v>35</v>
      </c>
      <c r="K56" s="64" t="s">
        <v>67</v>
      </c>
      <c r="L56" s="64"/>
      <c r="M56" s="43" t="s">
        <v>29</v>
      </c>
      <c r="N56" s="45" t="s">
        <v>195</v>
      </c>
      <c r="O56" s="45"/>
      <c r="P56" s="46"/>
      <c r="Q56" s="66" t="str">
        <f ca="1">IF(OR(COUNTIF(E56,"*Director*")=1,E56="Chief of Internal Audit",AND(COUNTIF(E56,"*Manager*")=1,R56="Back"),E56="Chief Accountant"),"Level 2",IF(OR(COUNTIF(E56,"*Assistant*")=1,COUNTIF(E56,"*Supervisor*")=1,DATEDIF(I56,TODAY(),"d")&gt;=1080,AND(COUNTIF(E56,"*Manager*")=1,R56="Front")),"Level 1",""))</f>
        <v/>
      </c>
      <c r="R56" s="48" t="s">
        <v>32</v>
      </c>
      <c r="S56" s="48"/>
      <c r="T56" s="93"/>
      <c r="U56" s="50">
        <f t="shared" si="3"/>
        <v>0.88219178082191785</v>
      </c>
    </row>
    <row r="57" spans="1:21" ht="20.25" customHeight="1" x14ac:dyDescent="0.25">
      <c r="A57" s="37">
        <f>IF(C57="","",COUNTA($C$8:$C57))</f>
        <v>44</v>
      </c>
      <c r="B57" s="87">
        <f>COUNTA($C$55:C57)</f>
        <v>3</v>
      </c>
      <c r="C57" s="61" t="s">
        <v>196</v>
      </c>
      <c r="D57" s="78" t="s">
        <v>197</v>
      </c>
      <c r="E57" s="40" t="s">
        <v>618</v>
      </c>
      <c r="F57" s="40" t="s">
        <v>190</v>
      </c>
      <c r="G57" s="40"/>
      <c r="H57" s="54" t="s">
        <v>25</v>
      </c>
      <c r="I57" s="42">
        <v>44013</v>
      </c>
      <c r="J57" s="64" t="s">
        <v>35</v>
      </c>
      <c r="K57" s="64" t="s">
        <v>67</v>
      </c>
      <c r="L57" s="64"/>
      <c r="M57" s="64" t="s">
        <v>77</v>
      </c>
      <c r="N57" s="45" t="s">
        <v>198</v>
      </c>
      <c r="O57" s="45"/>
      <c r="P57" s="46"/>
      <c r="Q57" s="66" t="str">
        <f ca="1">IF(OR(COUNTIF(E57,"*Director*")=1,E57="Chief of Internal Audit",AND(COUNTIF(E57,"*Manager*")=1,R57="Back"),E57="Chief Accountant"),"Level 2",IF(OR(COUNTIF(E57,"*Assistant*")=1,COUNTIF(E57,"*Supervisor*")=1,DATEDIF(I57,TODAY(),"d")&gt;=1080,AND(COUNTIF(E57,"*Manager*")=1,R57="Front")),"Level 1",""))</f>
        <v/>
      </c>
      <c r="R57" s="48" t="s">
        <v>32</v>
      </c>
      <c r="S57" s="48"/>
      <c r="T57" s="93"/>
      <c r="U57" s="50">
        <f t="shared" si="3"/>
        <v>0.70410958904109588</v>
      </c>
    </row>
    <row r="58" spans="1:21" ht="20.25" customHeight="1" x14ac:dyDescent="0.25">
      <c r="A58" s="37">
        <f>IF(C58="","",COUNTA($C$8:$C58))</f>
        <v>45</v>
      </c>
      <c r="B58" s="87">
        <f>COUNTA($C$55:C58)</f>
        <v>4</v>
      </c>
      <c r="C58" s="61" t="s">
        <v>199</v>
      </c>
      <c r="D58" s="78" t="s">
        <v>200</v>
      </c>
      <c r="E58" s="40" t="s">
        <v>976</v>
      </c>
      <c r="F58" s="40" t="s">
        <v>190</v>
      </c>
      <c r="G58" s="40"/>
      <c r="H58" s="54" t="s">
        <v>87</v>
      </c>
      <c r="I58" s="42">
        <v>44053</v>
      </c>
      <c r="J58" s="64" t="s">
        <v>26</v>
      </c>
      <c r="K58" s="64" t="s">
        <v>67</v>
      </c>
      <c r="L58" s="64">
        <v>500</v>
      </c>
      <c r="M58" s="64" t="s">
        <v>77</v>
      </c>
      <c r="N58" s="45" t="s">
        <v>201</v>
      </c>
      <c r="O58" s="45" t="s">
        <v>202</v>
      </c>
      <c r="P58" s="46"/>
      <c r="Q58" s="66" t="str">
        <f ca="1">IF(OR(COUNTIF(E58,"*Director*")=1,E58="Chief of Internal Audit",AND(COUNTIF(E58,"*Manager*")=1,R58="Back"),E58="Chief Accountant"),"Level 2",IF(OR(COUNTIF(E58,"*Assistant*")=1,COUNTIF(E58,"*Supervisor*")=1,DATEDIF(I58,TODAY(),"d")&gt;=1080,AND(COUNTIF(E58,"*Manager*")=1,R58="Front")),"Level 1",""))</f>
        <v>Level 2</v>
      </c>
      <c r="R58" s="48" t="s">
        <v>32</v>
      </c>
      <c r="S58" s="48"/>
      <c r="T58" s="93"/>
      <c r="U58" s="50">
        <f t="shared" si="3"/>
        <v>0.59452054794520548</v>
      </c>
    </row>
    <row r="59" spans="1:21" ht="20.25" customHeight="1" x14ac:dyDescent="0.25">
      <c r="A59" s="37" t="str">
        <f>IF(C59="","",COUNTA($C$8:$C59))</f>
        <v/>
      </c>
      <c r="B59" s="28" t="s">
        <v>203</v>
      </c>
      <c r="C59" s="27"/>
      <c r="D59" s="28"/>
      <c r="E59" s="80"/>
      <c r="F59" s="95"/>
      <c r="G59" s="95"/>
      <c r="H59" s="82"/>
      <c r="I59" s="31"/>
      <c r="J59" s="83"/>
      <c r="K59" s="83"/>
      <c r="L59" s="83"/>
      <c r="M59" s="83"/>
      <c r="N59" s="33"/>
      <c r="O59" s="33"/>
      <c r="P59" s="84"/>
      <c r="Q59" s="85"/>
      <c r="R59" s="85"/>
      <c r="S59" s="85"/>
      <c r="T59" s="86"/>
      <c r="U59" s="50">
        <f t="shared" si="3"/>
        <v>121.28767123287672</v>
      </c>
    </row>
    <row r="60" spans="1:21" ht="20.25" customHeight="1" x14ac:dyDescent="0.25">
      <c r="A60" s="37">
        <f>IF(C60="","",COUNTA($C$8:$C60))</f>
        <v>46</v>
      </c>
      <c r="B60" s="87">
        <f>COUNTA($C$60:C60)</f>
        <v>1</v>
      </c>
      <c r="C60" s="74" t="s">
        <v>204</v>
      </c>
      <c r="D60" s="75" t="s">
        <v>205</v>
      </c>
      <c r="E60" s="40" t="s">
        <v>301</v>
      </c>
      <c r="F60" s="96" t="s">
        <v>206</v>
      </c>
      <c r="G60" s="40"/>
      <c r="H60" s="76" t="s">
        <v>207</v>
      </c>
      <c r="I60" s="55">
        <v>40302</v>
      </c>
      <c r="J60" s="64" t="s">
        <v>35</v>
      </c>
      <c r="K60" s="64" t="s">
        <v>27</v>
      </c>
      <c r="L60" s="64"/>
      <c r="M60" s="43" t="s">
        <v>29</v>
      </c>
      <c r="N60" s="45" t="s">
        <v>208</v>
      </c>
      <c r="O60" s="45"/>
      <c r="P60" s="46" t="str">
        <f ca="1">IF(K60="PROBATION","",IF(AND(DATEDIF(I60,TODAY(),"m")&lt;60,OR(COUNTIF(E60,"*Officer*")=1,E60="Trainee")),"x",""))</f>
        <v/>
      </c>
      <c r="Q60" s="66" t="str">
        <f ca="1">IF(OR(COUNTIF(E60,"*Director*")=1,E60="Chief of Internal Audit",AND(COUNTIF(E60,"*Manager*")=1,R60="Back"),E60="Chief Accountant"),"Level 2",IF(OR(COUNTIF(E60,"*Assistant*")=1,COUNTIF(E60,"*Supervisor*")=1,DATEDIF(I60,TODAY(),"d")&gt;=1080,AND(COUNTIF(E60,"*Manager*")=1,R60="Front")),"Level 1",""))</f>
        <v>Level 1</v>
      </c>
      <c r="R60" s="48" t="s">
        <v>32</v>
      </c>
      <c r="S60" s="48"/>
      <c r="T60" s="60"/>
      <c r="U60" s="50">
        <f t="shared" si="3"/>
        <v>10.871232876712329</v>
      </c>
    </row>
    <row r="61" spans="1:21" s="99" customFormat="1" ht="19.5" customHeight="1" x14ac:dyDescent="0.25">
      <c r="A61" s="37" t="str">
        <f>IF(C61="","",COUNTA($C$8:$C61))</f>
        <v/>
      </c>
      <c r="B61" s="28" t="s">
        <v>209</v>
      </c>
      <c r="C61" s="27"/>
      <c r="D61" s="28"/>
      <c r="E61" s="80"/>
      <c r="F61" s="95"/>
      <c r="G61" s="95"/>
      <c r="H61" s="82"/>
      <c r="I61" s="97"/>
      <c r="J61" s="83"/>
      <c r="K61" s="83"/>
      <c r="L61" s="83"/>
      <c r="M61" s="83"/>
      <c r="N61" s="33"/>
      <c r="O61" s="33"/>
      <c r="P61" s="84"/>
      <c r="Q61" s="85"/>
      <c r="R61" s="85"/>
      <c r="S61" s="85"/>
      <c r="T61" s="98"/>
      <c r="U61" s="50">
        <f t="shared" si="3"/>
        <v>121.28767123287672</v>
      </c>
    </row>
    <row r="62" spans="1:21" ht="20.25" customHeight="1" x14ac:dyDescent="0.25">
      <c r="A62" s="37">
        <f>IF(C62="","",COUNTA($C$8:$C62))</f>
        <v>47</v>
      </c>
      <c r="B62" s="87">
        <v>1</v>
      </c>
      <c r="C62" s="74" t="s">
        <v>210</v>
      </c>
      <c r="D62" s="75" t="s">
        <v>211</v>
      </c>
      <c r="E62" s="40" t="s">
        <v>301</v>
      </c>
      <c r="F62" s="96" t="s">
        <v>212</v>
      </c>
      <c r="G62" s="40"/>
      <c r="H62" s="76" t="s">
        <v>25</v>
      </c>
      <c r="I62" s="55">
        <v>44053</v>
      </c>
      <c r="J62" s="64" t="s">
        <v>35</v>
      </c>
      <c r="K62" s="64" t="s">
        <v>27</v>
      </c>
      <c r="L62" s="64"/>
      <c r="M62" s="64" t="s">
        <v>77</v>
      </c>
      <c r="N62" s="45" t="s">
        <v>213</v>
      </c>
      <c r="O62" s="45"/>
      <c r="P62" s="46"/>
      <c r="Q62" s="66" t="str">
        <f ca="1">IF(OR(COUNTIF(E62,"*Director*")=1,E62="Chief of Internal Audit",AND(COUNTIF(E62,"*Manager*")=1,R62="Back"),E62="Chief Accountant"),"Level 2",IF(OR(COUNTIF(E62,"*Assistant*")=1,COUNTIF(E62,"*Supervisor*")=1,DATEDIF(I62,TODAY(),"d")&gt;=1080,AND(COUNTIF(E62,"*Manager*")=1,R62="Front")),"Level 1",""))</f>
        <v/>
      </c>
      <c r="R62" s="48" t="s">
        <v>32</v>
      </c>
      <c r="S62" s="48"/>
      <c r="T62" s="60"/>
      <c r="U62" s="50">
        <f t="shared" si="3"/>
        <v>0.59452054794520548</v>
      </c>
    </row>
    <row r="63" spans="1:21" ht="20.25" customHeight="1" x14ac:dyDescent="0.25">
      <c r="A63" s="37" t="str">
        <f>IF(C63="","",COUNTA($C$8:$C63))</f>
        <v/>
      </c>
      <c r="B63" s="28" t="s">
        <v>214</v>
      </c>
      <c r="C63" s="88"/>
      <c r="D63" s="80"/>
      <c r="E63" s="80"/>
      <c r="F63" s="95"/>
      <c r="G63" s="95"/>
      <c r="H63" s="92"/>
      <c r="I63" s="97"/>
      <c r="J63" s="32"/>
      <c r="K63" s="32"/>
      <c r="L63" s="32"/>
      <c r="M63" s="32"/>
      <c r="N63" s="33"/>
      <c r="O63" s="33"/>
      <c r="P63" s="84"/>
      <c r="Q63" s="85"/>
      <c r="R63" s="85"/>
      <c r="S63" s="85"/>
      <c r="T63" s="86"/>
      <c r="U63" s="50">
        <f t="shared" si="3"/>
        <v>121.28767123287672</v>
      </c>
    </row>
    <row r="64" spans="1:21" s="70" customFormat="1" ht="20.25" customHeight="1" x14ac:dyDescent="0.25">
      <c r="A64" s="37">
        <f>IF(C64="","",COUNTA($C$8:$C64))</f>
        <v>48</v>
      </c>
      <c r="B64" s="87">
        <f>COUNTA($C$64:C64)</f>
        <v>1</v>
      </c>
      <c r="C64" s="74" t="s">
        <v>215</v>
      </c>
      <c r="D64" s="100" t="s">
        <v>216</v>
      </c>
      <c r="E64" s="40" t="s">
        <v>976</v>
      </c>
      <c r="F64" s="40" t="s">
        <v>217</v>
      </c>
      <c r="G64" s="40"/>
      <c r="H64" s="54" t="s">
        <v>25</v>
      </c>
      <c r="I64" s="55">
        <v>43894</v>
      </c>
      <c r="J64" s="64" t="s">
        <v>35</v>
      </c>
      <c r="K64" s="64" t="s">
        <v>67</v>
      </c>
      <c r="L64" s="64">
        <v>700</v>
      </c>
      <c r="M64" s="43" t="s">
        <v>29</v>
      </c>
      <c r="N64" s="45" t="s">
        <v>218</v>
      </c>
      <c r="O64" s="45"/>
      <c r="P64" s="46" t="str">
        <f ca="1">IF(K64="PROBATION","",IF(AND(DATEDIF(I64,TODAY(),"m")&lt;60,OR(COUNTIF(E64,"*Officer*")=1,E64="Trainee")),"x",""))</f>
        <v/>
      </c>
      <c r="Q64" s="47" t="str">
        <f ca="1">IF(OR(COUNTIF(E64,"*Director*")=1,E64="Chief of Internal Audit",AND(COUNTIF(E64,"*Manager*")=1,R64="Back"),E64="Chief Accountant"),"Level 2",IF(OR(COUNTIF(E64,"*Assistant*")=1,COUNTIF(E64,"*Supervisor*")=1,DATEDIF(I64,TODAY(),"m")&gt;=60,AND(COUNTIF(E64,"*Manager*")=1,R64="Front")),"Level 1",""))</f>
        <v>Level 2</v>
      </c>
      <c r="R64" s="48" t="s">
        <v>32</v>
      </c>
      <c r="S64" s="48"/>
      <c r="T64" s="69"/>
      <c r="U64" s="50">
        <f t="shared" si="3"/>
        <v>1.0301369863013699</v>
      </c>
    </row>
    <row r="65" spans="1:21" ht="20.25" customHeight="1" x14ac:dyDescent="0.25">
      <c r="A65" s="37">
        <f>IF(C65="","",COUNTA($C$8:$C65))</f>
        <v>49</v>
      </c>
      <c r="B65" s="87">
        <v>1</v>
      </c>
      <c r="C65" s="74" t="s">
        <v>219</v>
      </c>
      <c r="D65" s="75" t="s">
        <v>220</v>
      </c>
      <c r="E65" s="40" t="s">
        <v>301</v>
      </c>
      <c r="F65" s="40" t="s">
        <v>221</v>
      </c>
      <c r="G65" s="40"/>
      <c r="H65" s="76" t="s">
        <v>25</v>
      </c>
      <c r="I65" s="55">
        <v>43941</v>
      </c>
      <c r="J65" s="64" t="s">
        <v>35</v>
      </c>
      <c r="K65" s="64" t="s">
        <v>67</v>
      </c>
      <c r="L65" s="64"/>
      <c r="M65" s="43" t="s">
        <v>29</v>
      </c>
      <c r="N65" s="45" t="s">
        <v>222</v>
      </c>
      <c r="O65" s="45"/>
      <c r="P65" s="46" t="s">
        <v>77</v>
      </c>
      <c r="Q65" s="66" t="s">
        <v>223</v>
      </c>
      <c r="R65" s="48" t="s">
        <v>32</v>
      </c>
      <c r="S65" s="48"/>
      <c r="T65" s="60"/>
      <c r="U65" s="50">
        <f t="shared" si="3"/>
        <v>0.90136986301369859</v>
      </c>
    </row>
    <row r="66" spans="1:21" ht="20.25" customHeight="1" x14ac:dyDescent="0.25">
      <c r="A66" s="37" t="str">
        <f>IF(C66="","",COUNTA($C$8:$C66))</f>
        <v/>
      </c>
      <c r="B66" s="28" t="s">
        <v>224</v>
      </c>
      <c r="C66" s="27"/>
      <c r="D66" s="80" t="s">
        <v>225</v>
      </c>
      <c r="E66" s="80"/>
      <c r="F66" s="95"/>
      <c r="G66" s="95"/>
      <c r="H66" s="82"/>
      <c r="I66" s="31"/>
      <c r="J66" s="83"/>
      <c r="K66" s="83"/>
      <c r="L66" s="83"/>
      <c r="M66" s="83"/>
      <c r="N66" s="33"/>
      <c r="O66" s="33"/>
      <c r="P66" s="84"/>
      <c r="Q66" s="85"/>
      <c r="R66" s="85"/>
      <c r="S66" s="85"/>
      <c r="T66" s="86"/>
      <c r="U66" s="50">
        <f t="shared" si="3"/>
        <v>121.28767123287672</v>
      </c>
    </row>
    <row r="67" spans="1:21" ht="20.25" customHeight="1" x14ac:dyDescent="0.25">
      <c r="A67" s="37">
        <f>IF(C67="","",COUNTA($C$8:$C67))</f>
        <v>50</v>
      </c>
      <c r="B67" s="87">
        <f>COUNTA($C$67:C67)</f>
        <v>1</v>
      </c>
      <c r="C67" s="74" t="s">
        <v>226</v>
      </c>
      <c r="D67" s="62" t="s">
        <v>227</v>
      </c>
      <c r="E67" s="40" t="s">
        <v>979</v>
      </c>
      <c r="F67" s="54" t="s">
        <v>228</v>
      </c>
      <c r="G67" s="54"/>
      <c r="H67" s="54" t="s">
        <v>25</v>
      </c>
      <c r="I67" s="55">
        <v>39449</v>
      </c>
      <c r="J67" s="64" t="s">
        <v>26</v>
      </c>
      <c r="K67" s="64" t="s">
        <v>27</v>
      </c>
      <c r="L67" s="64">
        <v>700</v>
      </c>
      <c r="M67" s="43" t="s">
        <v>29</v>
      </c>
      <c r="N67" s="45" t="s">
        <v>229</v>
      </c>
      <c r="O67" s="45"/>
      <c r="P67" s="46" t="str">
        <f ca="1">IF(K67="PROBATION","",IF(AND(DATEDIF(I67,TODAY(),"m")&lt;60,OR(COUNTIF(E67,"*Officer*")=1,E67="Trainee")),"x",""))</f>
        <v/>
      </c>
      <c r="Q67" s="47" t="str">
        <f ca="1">IF(OR(COUNTIF(E67,"*Director*")=1,E67="Chief of Internal Audit",AND(COUNTIF(E67,"*Manager*")=1,R67="Back"),E67="Chief Accountant"),"Level 2",IF(OR(COUNTIF(E67,"*Assistant*")=1,COUNTIF(E67,"*Supervisor*")=1,DATEDIF(I67,TODAY(),"m")&gt;=60,AND(COUNTIF(E67,"*Manager*")=1,R67="Front")),"Level 1",""))</f>
        <v>Level 2</v>
      </c>
      <c r="R67" s="48" t="s">
        <v>32</v>
      </c>
      <c r="S67" s="48"/>
      <c r="T67" s="60"/>
      <c r="U67" s="50">
        <f t="shared" si="3"/>
        <v>13.208219178082192</v>
      </c>
    </row>
    <row r="68" spans="1:21" ht="20.25" customHeight="1" x14ac:dyDescent="0.25">
      <c r="A68" s="37">
        <f>IF(C68="","",COUNTA($C$8:$C68))</f>
        <v>51</v>
      </c>
      <c r="B68" s="87">
        <f>COUNTA($C$67:C68)</f>
        <v>2</v>
      </c>
      <c r="C68" s="37" t="s">
        <v>230</v>
      </c>
      <c r="D68" s="65" t="s">
        <v>231</v>
      </c>
      <c r="E68" s="40" t="s">
        <v>976</v>
      </c>
      <c r="F68" s="40" t="s">
        <v>228</v>
      </c>
      <c r="G68" s="40" t="s">
        <v>232</v>
      </c>
      <c r="H68" s="90" t="s">
        <v>25</v>
      </c>
      <c r="I68" s="42">
        <v>41043</v>
      </c>
      <c r="J68" s="43" t="s">
        <v>26</v>
      </c>
      <c r="K68" s="43" t="s">
        <v>27</v>
      </c>
      <c r="L68" s="43">
        <v>500</v>
      </c>
      <c r="M68" s="43" t="s">
        <v>29</v>
      </c>
      <c r="N68" s="45" t="s">
        <v>233</v>
      </c>
      <c r="O68" s="45"/>
      <c r="P68" s="46" t="str">
        <f ca="1">IF(K68="PROBATION","",IF(AND(DATEDIF(I68,TODAY(),"m")&lt;60,OR(COUNTIF(E68,"*Officer*")=1,E68="Trainee")),"x",""))</f>
        <v/>
      </c>
      <c r="Q68" s="47" t="str">
        <f ca="1">IF(OR(COUNTIF(E68,"*Director*")=1,E68="Chief of Internal Audit",AND(COUNTIF(E68,"*Manager*")=1,R68="Back"),E68="Chief Accountant"),"Level 2",IF(OR(COUNTIF(E68,"*Assistant*")=1,COUNTIF(E68,"*Supervisor*")=1,DATEDIF(I68,TODAY(),"m")&gt;=60,AND(COUNTIF(E68,"*Manager*")=1,R68="Front")),"Level 1",""))</f>
        <v>Level 2</v>
      </c>
      <c r="R68" s="48" t="s">
        <v>32</v>
      </c>
      <c r="S68" s="48"/>
      <c r="T68" s="60"/>
      <c r="U68" s="50">
        <f t="shared" si="3"/>
        <v>8.8410958904109584</v>
      </c>
    </row>
    <row r="69" spans="1:21" ht="20.25" customHeight="1" x14ac:dyDescent="0.25">
      <c r="A69" s="37">
        <f>IF(C69="","",COUNTA($C$8:$C69))</f>
        <v>52</v>
      </c>
      <c r="B69" s="87">
        <f>COUNTA($C$67:C69)</f>
        <v>3</v>
      </c>
      <c r="C69" s="37" t="s">
        <v>234</v>
      </c>
      <c r="D69" s="65" t="s">
        <v>235</v>
      </c>
      <c r="E69" s="40" t="s">
        <v>973</v>
      </c>
      <c r="F69" s="40" t="s">
        <v>228</v>
      </c>
      <c r="G69" s="40" t="s">
        <v>232</v>
      </c>
      <c r="H69" s="90" t="s">
        <v>25</v>
      </c>
      <c r="I69" s="42">
        <v>42082</v>
      </c>
      <c r="J69" s="43" t="s">
        <v>26</v>
      </c>
      <c r="K69" s="43" t="s">
        <v>27</v>
      </c>
      <c r="L69" s="43"/>
      <c r="M69" s="43" t="s">
        <v>29</v>
      </c>
      <c r="N69" s="45" t="s">
        <v>236</v>
      </c>
      <c r="O69" s="45"/>
      <c r="P69" s="46" t="str">
        <f ca="1">IF(K69="PROBATION","",IF(AND(DATEDIF(I69,TODAY(),"m")&lt;60,OR(COUNTIF(E69,"*Officer*")=1,E69="Trainee")),"x",""))</f>
        <v/>
      </c>
      <c r="Q69" s="47" t="str">
        <f ca="1">IF(OR(COUNTIF(E69,"*Director*")=1,E69="Chief of Internal Audit",AND(COUNTIF(E69,"*Manager*")=1,R69="Back"),E69="Chief Accountant"),"Level 2",IF(OR(COUNTIF(E69,"*Assistant*")=1,COUNTIF(E69,"*Supervisor*")=1,DATEDIF(I69,TODAY(),"d")&gt;=1080,AND(COUNTIF(E69,"*Manager*")=1,R69="Front")),"Level 1",""))</f>
        <v>Level 1</v>
      </c>
      <c r="R69" s="48" t="s">
        <v>32</v>
      </c>
      <c r="S69" s="48"/>
      <c r="T69" s="60"/>
      <c r="U69" s="50">
        <f t="shared" si="3"/>
        <v>5.9945205479452053</v>
      </c>
    </row>
    <row r="70" spans="1:21" ht="20.25" customHeight="1" x14ac:dyDescent="0.25">
      <c r="A70" s="37">
        <f>IF(C70="","",COUNTA($C$8:$C70))</f>
        <v>53</v>
      </c>
      <c r="B70" s="87">
        <f>COUNTA($C$67:C70)</f>
        <v>4</v>
      </c>
      <c r="C70" s="37" t="s">
        <v>237</v>
      </c>
      <c r="D70" s="65" t="s">
        <v>238</v>
      </c>
      <c r="E70" s="40" t="s">
        <v>301</v>
      </c>
      <c r="F70" s="40" t="s">
        <v>228</v>
      </c>
      <c r="G70" s="40" t="s">
        <v>232</v>
      </c>
      <c r="H70" s="90" t="s">
        <v>25</v>
      </c>
      <c r="I70" s="42">
        <v>44168</v>
      </c>
      <c r="J70" s="43" t="s">
        <v>26</v>
      </c>
      <c r="K70" s="64" t="s">
        <v>72</v>
      </c>
      <c r="L70" s="43"/>
      <c r="M70" s="43" t="s">
        <v>77</v>
      </c>
      <c r="N70" s="45" t="s">
        <v>239</v>
      </c>
      <c r="O70" s="45"/>
      <c r="P70" s="46"/>
      <c r="Q70" s="47"/>
      <c r="R70" s="48"/>
      <c r="S70" s="48"/>
      <c r="T70" s="60"/>
      <c r="U70" s="50">
        <f t="shared" si="3"/>
        <v>0.27945205479452057</v>
      </c>
    </row>
    <row r="71" spans="1:21" ht="20.25" customHeight="1" x14ac:dyDescent="0.25">
      <c r="A71" s="37" t="str">
        <f>IF(C71="","",COUNTA($C$8:$C71))</f>
        <v/>
      </c>
      <c r="B71" s="28" t="s">
        <v>240</v>
      </c>
      <c r="C71" s="27"/>
      <c r="D71" s="80" t="s">
        <v>225</v>
      </c>
      <c r="E71" s="80"/>
      <c r="F71" s="95"/>
      <c r="G71" s="95"/>
      <c r="H71" s="82"/>
      <c r="I71" s="31"/>
      <c r="J71" s="83"/>
      <c r="K71" s="83"/>
      <c r="L71" s="83"/>
      <c r="M71" s="83"/>
      <c r="N71" s="33"/>
      <c r="O71" s="33"/>
      <c r="P71" s="84"/>
      <c r="Q71" s="85"/>
      <c r="R71" s="85"/>
      <c r="S71" s="85"/>
      <c r="T71" s="86"/>
      <c r="U71" s="50">
        <f t="shared" si="3"/>
        <v>121.28767123287672</v>
      </c>
    </row>
    <row r="72" spans="1:21" ht="20.25" customHeight="1" x14ac:dyDescent="0.25">
      <c r="A72" s="37">
        <f>IF(C72="","",COUNTA($C$8:$C72))</f>
        <v>54</v>
      </c>
      <c r="B72" s="87">
        <f>COUNTA($C$72:C72)</f>
        <v>1</v>
      </c>
      <c r="C72" s="74" t="s">
        <v>241</v>
      </c>
      <c r="D72" s="62" t="s">
        <v>242</v>
      </c>
      <c r="E72" s="40" t="s">
        <v>975</v>
      </c>
      <c r="F72" s="40" t="s">
        <v>228</v>
      </c>
      <c r="G72" s="40" t="s">
        <v>243</v>
      </c>
      <c r="H72" s="76" t="s">
        <v>25</v>
      </c>
      <c r="I72" s="55">
        <v>43222</v>
      </c>
      <c r="J72" s="64" t="s">
        <v>26</v>
      </c>
      <c r="K72" s="64" t="s">
        <v>52</v>
      </c>
      <c r="L72" s="64"/>
      <c r="M72" s="43" t="s">
        <v>29</v>
      </c>
      <c r="N72" s="45" t="s">
        <v>244</v>
      </c>
      <c r="O72" s="45"/>
      <c r="P72" s="46" t="str">
        <f ca="1">IF(K72="PROBATION","",IF(AND(DATEDIF(I72,TODAY(),"m")&lt;60,OR(COUNTIF(E72,"*Officer*")=1,E72="Trainee",E72="Driver")),"x",""))</f>
        <v/>
      </c>
      <c r="Q72" s="66" t="str">
        <f ca="1">IF(OR(COUNTIF(E72,"*Director*")=1,E72="Chief of Internal Audit",AND(COUNTIF(E72,"*Manager*")=1,R72="Back"),E72="Chief Accountant"),"Level 2",IF(OR(COUNTIF(E72,"*Assistant*")=1,COUNTIF(E72,"*Supervisor*")=1,DATEDIF(I72,TODAY(),"d")&gt;=1080,AND(COUNTIF(E72,"*Manager*")=1,R72="Front")),"Level 1",""))</f>
        <v>Level 1</v>
      </c>
      <c r="R72" s="48" t="s">
        <v>32</v>
      </c>
      <c r="S72" s="48"/>
      <c r="T72" s="93"/>
      <c r="U72" s="50">
        <f t="shared" si="3"/>
        <v>2.871232876712329</v>
      </c>
    </row>
    <row r="73" spans="1:21" ht="20.25" customHeight="1" x14ac:dyDescent="0.25">
      <c r="A73" s="37">
        <f>IF(C73="","",COUNTA($C$8:$C73))</f>
        <v>55</v>
      </c>
      <c r="B73" s="87">
        <f>COUNTA($C$72:C73)</f>
        <v>2</v>
      </c>
      <c r="C73" s="74" t="s">
        <v>245</v>
      </c>
      <c r="D73" s="62" t="s">
        <v>246</v>
      </c>
      <c r="E73" s="40" t="s">
        <v>301</v>
      </c>
      <c r="F73" s="40" t="s">
        <v>228</v>
      </c>
      <c r="G73" s="40" t="s">
        <v>243</v>
      </c>
      <c r="H73" s="76" t="s">
        <v>25</v>
      </c>
      <c r="I73" s="55">
        <v>43328</v>
      </c>
      <c r="J73" s="64" t="s">
        <v>26</v>
      </c>
      <c r="K73" s="64" t="s">
        <v>52</v>
      </c>
      <c r="L73" s="64"/>
      <c r="M73" s="43" t="s">
        <v>29</v>
      </c>
      <c r="N73" s="45" t="s">
        <v>247</v>
      </c>
      <c r="O73" s="45"/>
      <c r="P73" s="46" t="str">
        <f ca="1">IF(K73="PROBATION","",IF(AND(DATEDIF(I73,TODAY(),"m")&lt;60,OR(COUNTIF(E73,"*Officer*")=1,E73="Trainee",E73="Driver")),"x",""))</f>
        <v>x</v>
      </c>
      <c r="Q73" s="66" t="str">
        <f ca="1">IF(OR(COUNTIF(E73,"*Director*")=1,E73="Chief of Internal Audit",AND(COUNTIF(E73,"*Manager*")=1,R73="Back"),E73="Chief Accountant"),"Level 2",IF(OR(COUNTIF(E73,"*Assistant*")=1,COUNTIF(E73,"*Supervisor*")=1,DATEDIF(I73,TODAY(),"d")&gt;=1080,AND(COUNTIF(E73,"*Manager*")=1,R73="Front")),"Level 1",""))</f>
        <v/>
      </c>
      <c r="R73" s="48" t="s">
        <v>32</v>
      </c>
      <c r="S73" s="48"/>
      <c r="T73" s="93"/>
      <c r="U73" s="50">
        <f t="shared" si="3"/>
        <v>2.580821917808219</v>
      </c>
    </row>
    <row r="74" spans="1:21" ht="20.25" customHeight="1" x14ac:dyDescent="0.25">
      <c r="A74" s="37">
        <f>IF(C74="","",COUNTA($C$8:$C74))</f>
        <v>56</v>
      </c>
      <c r="B74" s="87">
        <f>COUNTA($C$72:C74)</f>
        <v>3</v>
      </c>
      <c r="C74" s="74" t="s">
        <v>248</v>
      </c>
      <c r="D74" s="62" t="s">
        <v>249</v>
      </c>
      <c r="E74" s="40" t="s">
        <v>973</v>
      </c>
      <c r="F74" s="40" t="s">
        <v>228</v>
      </c>
      <c r="G74" s="40" t="s">
        <v>243</v>
      </c>
      <c r="H74" s="76" t="s">
        <v>25</v>
      </c>
      <c r="I74" s="55">
        <v>43563</v>
      </c>
      <c r="J74" s="64" t="s">
        <v>26</v>
      </c>
      <c r="K74" s="64" t="s">
        <v>52</v>
      </c>
      <c r="L74" s="64"/>
      <c r="M74" s="43" t="s">
        <v>29</v>
      </c>
      <c r="N74" s="45" t="s">
        <v>250</v>
      </c>
      <c r="O74" s="45"/>
      <c r="P74" s="46" t="str">
        <f ca="1">IF(K74="PROBATION","",IF(AND(DATEDIF(I74,TODAY(),"m")&lt;60,OR(COUNTIF(E74,"*Officer*")=1,E74="Trainee")),"x",""))</f>
        <v>x</v>
      </c>
      <c r="Q74" s="66" t="str">
        <f ca="1">IF(OR(COUNTIF(E74,"*Director*")=1,E74="Chief of Internal Audit",AND(COUNTIF(E74,"*Manager*")=1,R74="Back"),E74="Chief Accountant"),"Level 2",IF(OR(COUNTIF(E74,"*Assistant*")=1,COUNTIF(E74,"*Supervisor*")=1,DATEDIF(I74,TODAY(),"d")&gt;=1080,AND(COUNTIF(E74,"*Manager*")=1,R74="Front")),"Level 1",""))</f>
        <v/>
      </c>
      <c r="R74" s="48" t="s">
        <v>32</v>
      </c>
      <c r="S74" s="48"/>
      <c r="T74" s="93"/>
      <c r="U74" s="50">
        <f t="shared" si="3"/>
        <v>1.9369863013698629</v>
      </c>
    </row>
    <row r="75" spans="1:21" ht="20.25" customHeight="1" x14ac:dyDescent="0.25">
      <c r="A75" s="37">
        <f>IF(C75="","",COUNTA($C$8:$C75))</f>
        <v>57</v>
      </c>
      <c r="B75" s="87">
        <f>COUNTA($C$72:C75)</f>
        <v>4</v>
      </c>
      <c r="C75" s="61" t="s">
        <v>251</v>
      </c>
      <c r="D75" s="62" t="s">
        <v>252</v>
      </c>
      <c r="E75" s="40" t="s">
        <v>973</v>
      </c>
      <c r="F75" s="40" t="s">
        <v>228</v>
      </c>
      <c r="G75" s="40" t="s">
        <v>243</v>
      </c>
      <c r="H75" s="76" t="s">
        <v>25</v>
      </c>
      <c r="I75" s="55">
        <v>44249</v>
      </c>
      <c r="J75" s="64" t="s">
        <v>26</v>
      </c>
      <c r="K75" s="64" t="s">
        <v>72</v>
      </c>
      <c r="L75" s="64"/>
      <c r="M75" s="43"/>
      <c r="N75" s="45"/>
      <c r="O75" s="45"/>
      <c r="P75" s="46"/>
      <c r="Q75" s="66"/>
      <c r="R75" s="48"/>
      <c r="S75" s="48"/>
      <c r="T75" s="93"/>
      <c r="U75" s="50">
        <f t="shared" si="3"/>
        <v>5.7534246575342465E-2</v>
      </c>
    </row>
    <row r="76" spans="1:21" ht="20.25" customHeight="1" x14ac:dyDescent="0.25">
      <c r="A76" s="37" t="str">
        <f>IF(C76="","",COUNTA($C$8:$C76))</f>
        <v/>
      </c>
      <c r="B76" s="28" t="s">
        <v>253</v>
      </c>
      <c r="C76" s="27"/>
      <c r="D76" s="101"/>
      <c r="E76" s="80"/>
      <c r="F76" s="95"/>
      <c r="G76" s="95"/>
      <c r="H76" s="102"/>
      <c r="I76" s="103"/>
      <c r="J76" s="32"/>
      <c r="K76" s="32"/>
      <c r="L76" s="32"/>
      <c r="M76" s="32"/>
      <c r="N76" s="33"/>
      <c r="O76" s="33"/>
      <c r="P76" s="84"/>
      <c r="Q76" s="85"/>
      <c r="R76" s="85"/>
      <c r="S76" s="85"/>
      <c r="T76" s="86"/>
      <c r="U76" s="50">
        <f t="shared" si="3"/>
        <v>121.28767123287672</v>
      </c>
    </row>
    <row r="77" spans="1:21" ht="20.25" customHeight="1" x14ac:dyDescent="0.25">
      <c r="A77" s="37">
        <f>IF(C77="","",COUNTA($C$8:$C77))</f>
        <v>58</v>
      </c>
      <c r="B77" s="87">
        <f>COUNTA($C$77:C77)</f>
        <v>1</v>
      </c>
      <c r="C77" s="104" t="s">
        <v>254</v>
      </c>
      <c r="D77" s="62" t="s">
        <v>255</v>
      </c>
      <c r="E77" s="40" t="s">
        <v>976</v>
      </c>
      <c r="F77" s="40" t="s">
        <v>228</v>
      </c>
      <c r="G77" s="40" t="s">
        <v>256</v>
      </c>
      <c r="H77" s="54" t="s">
        <v>25</v>
      </c>
      <c r="I77" s="55">
        <v>41548</v>
      </c>
      <c r="J77" s="64" t="s">
        <v>26</v>
      </c>
      <c r="K77" s="64" t="s">
        <v>27</v>
      </c>
      <c r="L77" s="64">
        <v>500</v>
      </c>
      <c r="M77" s="43" t="s">
        <v>29</v>
      </c>
      <c r="N77" s="45" t="s">
        <v>257</v>
      </c>
      <c r="O77" s="45"/>
      <c r="P77" s="46" t="str">
        <f ca="1">IF(K77="PROBATION","",IF(AND(DATEDIF(I77,TODAY(),"m")&lt;60,OR(COUNTIF(E77,"*Officer*")=1,E77="Trainee")),"x",""))</f>
        <v/>
      </c>
      <c r="Q77" s="47" t="str">
        <f ca="1">IF(OR(COUNTIF(E77,"*Director*")=1,E77="Chief of Internal Audit",AND(COUNTIF(E77,"*Manager*")=1,R77="Back"),E77="Chief Accountant"),"Level 2",IF(OR(COUNTIF(E77,"*Assistant*")=1,COUNTIF(E77,"*Supervisor*")=1,DATEDIF(I77,TODAY(),"m")&gt;=60,AND(COUNTIF(E77,"*Manager*")=1,R77="Front")),"Level 1",""))</f>
        <v>Level 2</v>
      </c>
      <c r="R77" s="48" t="s">
        <v>32</v>
      </c>
      <c r="S77" s="48"/>
      <c r="T77" s="60"/>
      <c r="U77" s="50">
        <f t="shared" si="3"/>
        <v>7.4575342465753423</v>
      </c>
    </row>
    <row r="78" spans="1:21" ht="20.25" customHeight="1" x14ac:dyDescent="0.25">
      <c r="A78" s="37">
        <f>IF(C78="","",COUNTA($C$8:$C78))</f>
        <v>59</v>
      </c>
      <c r="B78" s="87">
        <f>COUNTA($C$77:C78)</f>
        <v>2</v>
      </c>
      <c r="C78" s="104" t="s">
        <v>258</v>
      </c>
      <c r="D78" s="62" t="s">
        <v>259</v>
      </c>
      <c r="E78" s="40" t="s">
        <v>973</v>
      </c>
      <c r="F78" s="40" t="s">
        <v>228</v>
      </c>
      <c r="G78" s="40" t="s">
        <v>256</v>
      </c>
      <c r="H78" s="54" t="s">
        <v>25</v>
      </c>
      <c r="I78" s="55">
        <v>43556</v>
      </c>
      <c r="J78" s="64" t="s">
        <v>26</v>
      </c>
      <c r="K78" s="64" t="s">
        <v>52</v>
      </c>
      <c r="L78" s="64"/>
      <c r="M78" s="43" t="s">
        <v>29</v>
      </c>
      <c r="N78" s="45" t="s">
        <v>260</v>
      </c>
      <c r="O78" s="45"/>
      <c r="P78" s="46" t="str">
        <f ca="1">IF(K78="PROBATION","",IF(AND(DATEDIF(I78,TODAY(),"m")&lt;60,OR(COUNTIF(E78,"*Officer*")=1,E78="Trainee")),"x",""))</f>
        <v>x</v>
      </c>
      <c r="Q78" s="66" t="str">
        <f ca="1">IF(OR(COUNTIF(E78,"*Director*")=1,E78="Chief of Internal Audit",AND(COUNTIF(E78,"*Manager*")=1,R78="Back"),E78="Chief Accountant"),"Level 2",IF(OR(COUNTIF(E78,"*Assistant*")=1,COUNTIF(E78,"*Supervisor*")=1,DATEDIF(I78,TODAY(),"d")&gt;=1080,AND(COUNTIF(E78,"*Manager*")=1,R78="Front")),"Level 1",""))</f>
        <v/>
      </c>
      <c r="R78" s="48" t="s">
        <v>32</v>
      </c>
      <c r="S78" s="48"/>
      <c r="T78" s="60"/>
      <c r="U78" s="50">
        <f t="shared" si="3"/>
        <v>1.9561643835616438</v>
      </c>
    </row>
    <row r="79" spans="1:21" ht="20.25" customHeight="1" x14ac:dyDescent="0.25">
      <c r="A79" s="37" t="str">
        <f>IF(C79="","",COUNTA($C$8:$C79))</f>
        <v/>
      </c>
      <c r="B79" s="28" t="s">
        <v>261</v>
      </c>
      <c r="C79" s="27"/>
      <c r="D79" s="80"/>
      <c r="E79" s="80"/>
      <c r="F79" s="95"/>
      <c r="G79" s="95"/>
      <c r="H79" s="82"/>
      <c r="I79" s="31"/>
      <c r="J79" s="83"/>
      <c r="K79" s="83"/>
      <c r="L79" s="83"/>
      <c r="M79" s="83"/>
      <c r="N79" s="33"/>
      <c r="O79" s="33"/>
      <c r="P79" s="84"/>
      <c r="Q79" s="85"/>
      <c r="R79" s="85"/>
      <c r="S79" s="85"/>
      <c r="T79" s="86"/>
      <c r="U79" s="50">
        <f t="shared" si="3"/>
        <v>121.28767123287672</v>
      </c>
    </row>
    <row r="80" spans="1:21" ht="20.25" customHeight="1" x14ac:dyDescent="0.25">
      <c r="A80" s="37">
        <f>IF(C80="","",COUNTA($C$8:$C80))</f>
        <v>60</v>
      </c>
      <c r="B80" s="87">
        <f>COUNTA($C$80:C80)</f>
        <v>1</v>
      </c>
      <c r="C80" s="74" t="s">
        <v>262</v>
      </c>
      <c r="D80" s="62" t="s">
        <v>263</v>
      </c>
      <c r="E80" s="40" t="s">
        <v>976</v>
      </c>
      <c r="F80" s="40" t="s">
        <v>264</v>
      </c>
      <c r="G80" s="40"/>
      <c r="H80" s="76" t="s">
        <v>25</v>
      </c>
      <c r="I80" s="55">
        <v>39958</v>
      </c>
      <c r="J80" s="64" t="s">
        <v>35</v>
      </c>
      <c r="K80" s="64" t="s">
        <v>27</v>
      </c>
      <c r="L80" s="64">
        <v>700</v>
      </c>
      <c r="M80" s="43" t="s">
        <v>29</v>
      </c>
      <c r="N80" s="45" t="s">
        <v>265</v>
      </c>
      <c r="O80" s="45"/>
      <c r="P80" s="46" t="str">
        <f ca="1">IF(K80="PROBATION","",IF(AND(DATEDIF(I80,TODAY(),"m")&lt;60,OR(COUNTIF(E80,"*Officer*")=1,E80="Trainee")),"x",""))</f>
        <v/>
      </c>
      <c r="Q80" s="47" t="str">
        <f ca="1">IF(OR(COUNTIF(E80,"*Director*")=1,E80="Chief of Internal Audit",AND(COUNTIF(E80,"*Manager*")=1,R80="Back"),E80="Chief Accountant"),"Level 2",IF(OR(COUNTIF(E80,"*Assistant*")=1,COUNTIF(E80,"*Supervisor*")=1,DATEDIF(I80,TODAY(),"m")&gt;=60,AND(COUNTIF(E80,"*Manager*")=1,R80="Front")),"Level 1",""))</f>
        <v>Level 2</v>
      </c>
      <c r="R80" s="48" t="s">
        <v>32</v>
      </c>
      <c r="S80" s="48"/>
      <c r="T80" s="60"/>
      <c r="U80" s="50">
        <f t="shared" si="3"/>
        <v>11.813698630136987</v>
      </c>
    </row>
    <row r="81" spans="1:21" ht="20.25" customHeight="1" x14ac:dyDescent="0.25">
      <c r="A81" s="37">
        <f>IF(C81="","",COUNTA($C$8:$C81))</f>
        <v>61</v>
      </c>
      <c r="B81" s="87">
        <f>COUNTA($C$80:C81)</f>
        <v>2</v>
      </c>
      <c r="C81" s="74" t="s">
        <v>266</v>
      </c>
      <c r="D81" s="62" t="s">
        <v>267</v>
      </c>
      <c r="E81" s="40" t="s">
        <v>973</v>
      </c>
      <c r="F81" s="40" t="s">
        <v>264</v>
      </c>
      <c r="G81" s="40"/>
      <c r="H81" s="76" t="s">
        <v>25</v>
      </c>
      <c r="I81" s="55">
        <v>43010</v>
      </c>
      <c r="J81" s="64" t="s">
        <v>35</v>
      </c>
      <c r="K81" s="64" t="s">
        <v>52</v>
      </c>
      <c r="L81" s="64"/>
      <c r="M81" s="64" t="s">
        <v>29</v>
      </c>
      <c r="N81" s="45" t="s">
        <v>268</v>
      </c>
      <c r="O81" s="45"/>
      <c r="P81" s="46" t="str">
        <f ca="1">IF(K81="PROBATION","",IF(AND(DATEDIF(I81,TODAY(),"m")&lt;60,OR(COUNTIF(E81,"*Officer*")=1,E81="Trainee",E81="Driver")),"x",""))</f>
        <v>x</v>
      </c>
      <c r="Q81" s="66" t="str">
        <f ca="1">IF(OR(COUNTIF(E81,"*Director*")=1,E81="Chief of Internal Audit",AND(COUNTIF(E81,"*Manager*")=1,R81="Back"),E81="Chief Accountant"),"Level 2",IF(OR(COUNTIF(E81,"*Assistant*")=1,COUNTIF(E81,"*Supervisor*")=1,DATEDIF(I81,TODAY(),"d")&gt;=1080,AND(COUNTIF(E81,"*Manager*")=1,R81="Front")),"Level 1",""))</f>
        <v>Level 1</v>
      </c>
      <c r="R81" s="48" t="s">
        <v>32</v>
      </c>
      <c r="S81" s="48"/>
      <c r="T81" s="60"/>
      <c r="U81" s="50">
        <f t="shared" si="3"/>
        <v>3.452054794520548</v>
      </c>
    </row>
    <row r="82" spans="1:21" ht="20.25" customHeight="1" x14ac:dyDescent="0.25">
      <c r="A82" s="37">
        <f>IF(C82="","",COUNTA($C$8:$C82))</f>
        <v>62</v>
      </c>
      <c r="B82" s="87">
        <f>COUNTA($C$80:C82)</f>
        <v>3</v>
      </c>
      <c r="C82" s="74" t="s">
        <v>269</v>
      </c>
      <c r="D82" s="62" t="s">
        <v>270</v>
      </c>
      <c r="E82" s="40" t="s">
        <v>973</v>
      </c>
      <c r="F82" s="40" t="s">
        <v>264</v>
      </c>
      <c r="G82" s="40"/>
      <c r="H82" s="76" t="s">
        <v>25</v>
      </c>
      <c r="I82" s="55">
        <v>43745</v>
      </c>
      <c r="J82" s="64" t="s">
        <v>35</v>
      </c>
      <c r="K82" s="64" t="s">
        <v>52</v>
      </c>
      <c r="L82" s="64"/>
      <c r="M82" s="43" t="s">
        <v>29</v>
      </c>
      <c r="N82" s="45" t="s">
        <v>271</v>
      </c>
      <c r="O82" s="45"/>
      <c r="P82" s="46" t="str">
        <f ca="1">IF(K82="PROBATION","",IF(AND(DATEDIF(I82,TODAY(),"m")&lt;60,OR(COUNTIF(E82,"*Officer*")=1,E82="Trainee")),"x",""))</f>
        <v>x</v>
      </c>
      <c r="Q82" s="66" t="str">
        <f ca="1">IF(OR(COUNTIF(E82,"*Director*")=1,E82="Chief of Internal Audit",AND(COUNTIF(E82,"*Manager*")=1,R82="Back"),E82="Chief Accountant"),"Level 2",IF(OR(COUNTIF(E82,"*Assistant*")=1,COUNTIF(E82,"*Supervisor*")=1,DATEDIF(I82,TODAY(),"d")&gt;=1080,AND(COUNTIF(E82,"*Manager*")=1,R82="Front")),"Level 1",""))</f>
        <v/>
      </c>
      <c r="R82" s="48" t="s">
        <v>32</v>
      </c>
      <c r="S82" s="48"/>
      <c r="T82" s="60"/>
      <c r="U82" s="50">
        <f t="shared" si="3"/>
        <v>1.4383561643835616</v>
      </c>
    </row>
    <row r="83" spans="1:21" ht="20.25" customHeight="1" x14ac:dyDescent="0.25">
      <c r="A83" s="37">
        <f>IF(C83="","",COUNTA($C$8:$C83))</f>
        <v>63</v>
      </c>
      <c r="B83" s="87">
        <f>COUNTA($C$80:C83)</f>
        <v>4</v>
      </c>
      <c r="C83" s="74" t="s">
        <v>272</v>
      </c>
      <c r="D83" s="62" t="s">
        <v>273</v>
      </c>
      <c r="E83" s="40" t="s">
        <v>155</v>
      </c>
      <c r="F83" s="40" t="s">
        <v>264</v>
      </c>
      <c r="G83" s="40"/>
      <c r="H83" s="76" t="s">
        <v>25</v>
      </c>
      <c r="I83" s="55">
        <v>44095</v>
      </c>
      <c r="J83" s="64" t="s">
        <v>35</v>
      </c>
      <c r="K83" s="64" t="s">
        <v>72</v>
      </c>
      <c r="L83" s="64">
        <v>700</v>
      </c>
      <c r="M83" s="43" t="s">
        <v>77</v>
      </c>
      <c r="N83" s="45" t="s">
        <v>274</v>
      </c>
      <c r="O83" s="45"/>
      <c r="P83" s="46"/>
      <c r="Q83" s="66" t="str">
        <f ca="1">IF(OR(COUNTIF(E83,"*Director*")=1,E83="Chief of Internal Audit",AND(COUNTIF(E83,"*Manager*")=1,R83="Back"),E83="Chief Accountant"),"Level 2",IF(OR(COUNTIF(E83,"*Assistant*")=1,COUNTIF(E83,"*Supervisor*")=1,DATEDIF(I83,TODAY(),"d")&gt;=1080,AND(COUNTIF(E83,"*Manager*")=1,R83="Front")),"Level 1",""))</f>
        <v>Level 2</v>
      </c>
      <c r="R83" s="48" t="s">
        <v>32</v>
      </c>
      <c r="S83" s="48"/>
      <c r="T83" s="60"/>
      <c r="U83" s="50">
        <f t="shared" si="3"/>
        <v>0.47945205479452052</v>
      </c>
    </row>
    <row r="84" spans="1:21" ht="20.25" customHeight="1" x14ac:dyDescent="0.25">
      <c r="A84" s="37">
        <f>IF(C84="","",COUNTA($C$8:$C84))</f>
        <v>64</v>
      </c>
      <c r="B84" s="87">
        <f>COUNTA($C$80:C84)</f>
        <v>5</v>
      </c>
      <c r="C84" s="74" t="s">
        <v>275</v>
      </c>
      <c r="D84" s="62" t="s">
        <v>276</v>
      </c>
      <c r="E84" s="40" t="s">
        <v>975</v>
      </c>
      <c r="F84" s="40" t="s">
        <v>264</v>
      </c>
      <c r="G84" s="40"/>
      <c r="H84" s="76" t="s">
        <v>25</v>
      </c>
      <c r="I84" s="55">
        <v>44193</v>
      </c>
      <c r="J84" s="64" t="s">
        <v>35</v>
      </c>
      <c r="K84" s="64" t="s">
        <v>72</v>
      </c>
      <c r="L84" s="64"/>
      <c r="M84" s="43" t="s">
        <v>77</v>
      </c>
      <c r="N84" s="45"/>
      <c r="O84" s="45"/>
      <c r="P84" s="46"/>
      <c r="Q84" s="66"/>
      <c r="R84" s="48"/>
      <c r="S84" s="48"/>
      <c r="T84" s="60"/>
      <c r="U84" s="50">
        <f t="shared" si="3"/>
        <v>0.21095890410958903</v>
      </c>
    </row>
    <row r="85" spans="1:21" ht="20.25" customHeight="1" x14ac:dyDescent="0.25">
      <c r="A85" s="37">
        <f>IF(C85="","",COUNTA($C$8:$C85))</f>
        <v>65</v>
      </c>
      <c r="B85" s="87">
        <f>COUNTA($C$80:C85)</f>
        <v>6</v>
      </c>
      <c r="C85" s="61" t="s">
        <v>277</v>
      </c>
      <c r="D85" s="62" t="s">
        <v>278</v>
      </c>
      <c r="E85" s="40" t="s">
        <v>973</v>
      </c>
      <c r="F85" s="40" t="s">
        <v>264</v>
      </c>
      <c r="G85" s="40"/>
      <c r="H85" s="76" t="s">
        <v>25</v>
      </c>
      <c r="I85" s="55">
        <v>44263</v>
      </c>
      <c r="J85" s="64" t="s">
        <v>26</v>
      </c>
      <c r="K85" s="64" t="s">
        <v>131</v>
      </c>
      <c r="L85" s="64"/>
      <c r="M85" s="43"/>
      <c r="N85" s="45"/>
      <c r="O85" s="45"/>
      <c r="P85" s="46"/>
      <c r="Q85" s="66"/>
      <c r="R85" s="48"/>
      <c r="S85" s="48"/>
      <c r="T85" s="60"/>
      <c r="U85" s="50">
        <f t="shared" si="3"/>
        <v>1.9178082191780823E-2</v>
      </c>
    </row>
    <row r="86" spans="1:21" ht="20.25" customHeight="1" x14ac:dyDescent="0.25">
      <c r="A86" s="37" t="str">
        <f>IF(C86="","",COUNTA($C$8:$C86))</f>
        <v/>
      </c>
      <c r="B86" s="28" t="s">
        <v>279</v>
      </c>
      <c r="C86" s="27"/>
      <c r="D86" s="80"/>
      <c r="E86" s="80"/>
      <c r="F86" s="95"/>
      <c r="G86" s="95"/>
      <c r="H86" s="82"/>
      <c r="I86" s="31"/>
      <c r="J86" s="83"/>
      <c r="K86" s="83"/>
      <c r="L86" s="83"/>
      <c r="M86" s="83"/>
      <c r="N86" s="33"/>
      <c r="O86" s="33"/>
      <c r="P86" s="84"/>
      <c r="Q86" s="85"/>
      <c r="R86" s="85"/>
      <c r="S86" s="85"/>
      <c r="T86" s="86"/>
      <c r="U86" s="50">
        <f t="shared" si="3"/>
        <v>121.28767123287672</v>
      </c>
    </row>
    <row r="87" spans="1:21" ht="20.25" customHeight="1" x14ac:dyDescent="0.25">
      <c r="A87" s="37">
        <f>IF(C87="","",COUNTA($C$8:$C87))</f>
        <v>66</v>
      </c>
      <c r="B87" s="87">
        <f>COUNTA($C$87:C87)</f>
        <v>1</v>
      </c>
      <c r="C87" s="74" t="s">
        <v>280</v>
      </c>
      <c r="D87" s="75" t="s">
        <v>281</v>
      </c>
      <c r="E87" s="40" t="s">
        <v>971</v>
      </c>
      <c r="F87" s="40" t="s">
        <v>282</v>
      </c>
      <c r="G87" s="40"/>
      <c r="H87" s="76" t="s">
        <v>25</v>
      </c>
      <c r="I87" s="55">
        <v>40547</v>
      </c>
      <c r="J87" s="64" t="s">
        <v>35</v>
      </c>
      <c r="K87" s="64" t="s">
        <v>27</v>
      </c>
      <c r="L87" s="64">
        <v>700</v>
      </c>
      <c r="M87" s="43" t="s">
        <v>29</v>
      </c>
      <c r="N87" s="45" t="s">
        <v>283</v>
      </c>
      <c r="O87" s="45"/>
      <c r="P87" s="46" t="str">
        <f ca="1">IF(K87="PROBATION","",IF(AND(DATEDIF(I87,TODAY(),"m")&lt;60,OR(COUNTIF(E87,"*Officer*")=1,E87="Trainee")),"x",""))</f>
        <v/>
      </c>
      <c r="Q87" s="47" t="str">
        <f ca="1">IF(OR(COUNTIF(E87,"*Director*")=1,E87="Chief of Internal Audit",AND(COUNTIF(E87,"*Manager*")=1,R87="Back"),E87="Chief Accountant"),"Level 2",IF(OR(COUNTIF(E87,"*Assistant*")=1,COUNTIF(E87,"*Supervisor*")=1,DATEDIF(I87,TODAY(),"m")&gt;=60,AND(COUNTIF(E87,"*Manager*")=1,R87="Front")),"Level 1",""))</f>
        <v>Level 2</v>
      </c>
      <c r="R87" s="48" t="s">
        <v>32</v>
      </c>
      <c r="S87" s="48"/>
      <c r="T87" s="60"/>
      <c r="U87" s="50">
        <f t="shared" si="3"/>
        <v>10.199999999999999</v>
      </c>
    </row>
    <row r="88" spans="1:21" ht="20.25" customHeight="1" x14ac:dyDescent="0.25">
      <c r="A88" s="37">
        <f>IF(C88="","",COUNTA($C$8:$C88))</f>
        <v>67</v>
      </c>
      <c r="B88" s="87">
        <f>COUNTA($C$87:C88)</f>
        <v>2</v>
      </c>
      <c r="C88" s="74" t="s">
        <v>284</v>
      </c>
      <c r="D88" s="62" t="s">
        <v>285</v>
      </c>
      <c r="E88" s="40" t="s">
        <v>975</v>
      </c>
      <c r="F88" s="40" t="s">
        <v>282</v>
      </c>
      <c r="G88" s="40"/>
      <c r="H88" s="76" t="s">
        <v>25</v>
      </c>
      <c r="I88" s="55">
        <v>40763</v>
      </c>
      <c r="J88" s="64" t="s">
        <v>35</v>
      </c>
      <c r="K88" s="64" t="s">
        <v>27</v>
      </c>
      <c r="L88" s="64"/>
      <c r="M88" s="43" t="s">
        <v>29</v>
      </c>
      <c r="N88" s="45" t="s">
        <v>286</v>
      </c>
      <c r="O88" s="45"/>
      <c r="P88" s="46" t="str">
        <f ca="1">IF(K88="PROBATION","",IF(AND(DATEDIF(I88,TODAY(),"m")&lt;60,OR(COUNTIF(E88,"*Officer*")=1,E88="Trainee")),"x",""))</f>
        <v/>
      </c>
      <c r="Q88" s="66" t="str">
        <f ca="1">IF(OR(COUNTIF(E88,"*Director*")=1,E88="Chief of Internal Audit",AND(COUNTIF(E88,"*Manager*")=1,R88="Back"),E88="Chief Accountant"),"Level 2",IF(OR(COUNTIF(E88,"*Assistant*")=1,COUNTIF(E88,"*Supervisor*")=1,DATEDIF(I88,TODAY(),"d")&gt;=1080,AND(COUNTIF(E88,"*Manager*")=1,R88="Front")),"Level 1",""))</f>
        <v>Level 1</v>
      </c>
      <c r="R88" s="48" t="s">
        <v>32</v>
      </c>
      <c r="S88" s="48"/>
      <c r="T88" s="60"/>
      <c r="U88" s="50">
        <f t="shared" si="3"/>
        <v>9.6082191780821926</v>
      </c>
    </row>
    <row r="89" spans="1:21" ht="20.25" customHeight="1" x14ac:dyDescent="0.25">
      <c r="A89" s="37">
        <f>IF(C89="","",COUNTA($C$8:$C89))</f>
        <v>68</v>
      </c>
      <c r="B89" s="87">
        <f>COUNTA($C$87:C89)</f>
        <v>3</v>
      </c>
      <c r="C89" s="74" t="s">
        <v>287</v>
      </c>
      <c r="D89" s="62" t="s">
        <v>288</v>
      </c>
      <c r="E89" s="40" t="s">
        <v>980</v>
      </c>
      <c r="F89" s="40" t="s">
        <v>282</v>
      </c>
      <c r="G89" s="40"/>
      <c r="H89" s="76" t="s">
        <v>25</v>
      </c>
      <c r="I89" s="55">
        <v>42067</v>
      </c>
      <c r="J89" s="64" t="s">
        <v>26</v>
      </c>
      <c r="K89" s="64" t="s">
        <v>27</v>
      </c>
      <c r="L89" s="64"/>
      <c r="M89" s="43" t="s">
        <v>29</v>
      </c>
      <c r="N89" s="45" t="s">
        <v>289</v>
      </c>
      <c r="O89" s="45"/>
      <c r="P89" s="46" t="str">
        <f ca="1">IF(K89="PROBATION","",IF(AND(DATEDIF(I89,TODAY(),"m")&lt;60,OR(COUNTIF(E89,"*Officer*")=1,E89="Trainee")),"x",""))</f>
        <v/>
      </c>
      <c r="Q89" s="66" t="str">
        <f ca="1">IF(OR(COUNTIF(E89,"*Director*")=1,E89="Chief of Internal Audit",AND(COUNTIF(E89,"*Manager*")=1,R89="Back"),E89="Chief Accountant"),"Level 2",IF(OR(COUNTIF(E89,"*Assistant*")=1,COUNTIF(E89,"*Supervisor*")=1,DATEDIF(I89,TODAY(),"d")&gt;=1080,AND(COUNTIF(E89,"*Manager*")=1,R89="Front")),"Level 1",""))</f>
        <v>Level 1</v>
      </c>
      <c r="R89" s="48" t="s">
        <v>32</v>
      </c>
      <c r="S89" s="48"/>
      <c r="T89" s="60"/>
      <c r="U89" s="50">
        <f t="shared" si="3"/>
        <v>6.0356164383561648</v>
      </c>
    </row>
    <row r="90" spans="1:21" s="3" customFormat="1" ht="20.25" customHeight="1" x14ac:dyDescent="0.25">
      <c r="A90" s="37">
        <f>IF(C90="","",COUNTA($C$8:$C90))</f>
        <v>69</v>
      </c>
      <c r="B90" s="87">
        <f>COUNTA($C$87:C90)</f>
        <v>4</v>
      </c>
      <c r="C90" s="105" t="s">
        <v>290</v>
      </c>
      <c r="D90" s="106" t="s">
        <v>291</v>
      </c>
      <c r="E90" s="40" t="s">
        <v>301</v>
      </c>
      <c r="F90" s="40" t="s">
        <v>282</v>
      </c>
      <c r="G90" s="40"/>
      <c r="H90" s="90" t="s">
        <v>25</v>
      </c>
      <c r="I90" s="42">
        <v>42852</v>
      </c>
      <c r="J90" s="43" t="s">
        <v>26</v>
      </c>
      <c r="K90" s="64" t="s">
        <v>27</v>
      </c>
      <c r="L90" s="64"/>
      <c r="M90" s="43" t="s">
        <v>29</v>
      </c>
      <c r="N90" s="45" t="s">
        <v>292</v>
      </c>
      <c r="O90" s="45"/>
      <c r="P90" s="46" t="str">
        <f ca="1">IF(K90="PROBATION","",IF(AND(DATEDIF(I90,TODAY(),"m")&lt;60,OR(COUNTIF(E90,"*Officer*")=1,E90="Trainee",E90="Driver")),"x",""))</f>
        <v>x</v>
      </c>
      <c r="Q90" s="66" t="str">
        <f ca="1">IF(OR(COUNTIF(E90,"*Director*")=1,E90="Chief of Internal Audit",AND(COUNTIF(E90,"*Manager*")=1,R90="Back"),E90="Chief Accountant"),"Level 2",IF(OR(COUNTIF(E90,"*Assistant*")=1,COUNTIF(E90,"*Supervisor*")=1,DATEDIF(I90,TODAY(),"d")&gt;=1080,AND(COUNTIF(E90,"*Manager*")=1,R90="Front")),"Level 1",""))</f>
        <v>Level 1</v>
      </c>
      <c r="R90" s="48" t="s">
        <v>32</v>
      </c>
      <c r="S90" s="48"/>
      <c r="T90" s="49"/>
      <c r="U90" s="50">
        <f t="shared" si="3"/>
        <v>3.8849315068493149</v>
      </c>
    </row>
    <row r="91" spans="1:21" s="3" customFormat="1" ht="20.25" customHeight="1" x14ac:dyDescent="0.25">
      <c r="A91" s="37">
        <f>IF(C91="","",COUNTA($C$8:$C91))</f>
        <v>70</v>
      </c>
      <c r="B91" s="87">
        <f>COUNTA($C$87:C91)</f>
        <v>5</v>
      </c>
      <c r="C91" s="105" t="s">
        <v>293</v>
      </c>
      <c r="D91" s="106" t="s">
        <v>294</v>
      </c>
      <c r="E91" s="40" t="s">
        <v>980</v>
      </c>
      <c r="F91" s="40" t="s">
        <v>282</v>
      </c>
      <c r="G91" s="40"/>
      <c r="H91" s="90" t="s">
        <v>25</v>
      </c>
      <c r="I91" s="42">
        <v>43262</v>
      </c>
      <c r="J91" s="43" t="s">
        <v>26</v>
      </c>
      <c r="K91" s="64" t="s">
        <v>52</v>
      </c>
      <c r="L91" s="64"/>
      <c r="M91" s="43" t="s">
        <v>29</v>
      </c>
      <c r="N91" s="45" t="s">
        <v>295</v>
      </c>
      <c r="O91" s="45"/>
      <c r="P91" s="46" t="str">
        <f ca="1">IF(K91="PROBATION","",IF(AND(DATEDIF(I91,TODAY(),"m")&lt;60,OR(COUNTIF(E91,"*Officer*")=1,E91="Trainee",E91="Driver")),"x",""))</f>
        <v>x</v>
      </c>
      <c r="Q91" s="66" t="str">
        <f ca="1">IF(OR(COUNTIF(E91,"*Director*")=1,E91="Chief of Internal Audit",AND(COUNTIF(E91,"*Manager*")=1,R91="Back"),E91="Chief Accountant"),"Level 2",IF(OR(COUNTIF(E91,"*Assistant*")=1,COUNTIF(E91,"*Supervisor*")=1,DATEDIF(I91,TODAY(),"d")&gt;=1080,AND(COUNTIF(E91,"*Manager*")=1,R91="Front")),"Level 1",""))</f>
        <v/>
      </c>
      <c r="R91" s="48" t="s">
        <v>32</v>
      </c>
      <c r="S91" s="48"/>
      <c r="T91" s="49"/>
      <c r="U91" s="50">
        <f t="shared" si="3"/>
        <v>2.7616438356164386</v>
      </c>
    </row>
    <row r="92" spans="1:21" s="3" customFormat="1" ht="20.25" customHeight="1" x14ac:dyDescent="0.25">
      <c r="A92" s="37">
        <f>IF(C92="","",COUNTA($C$8:$C92))</f>
        <v>71</v>
      </c>
      <c r="B92" s="87">
        <f>COUNTA($C$87:C92)</f>
        <v>6</v>
      </c>
      <c r="C92" s="105" t="s">
        <v>296</v>
      </c>
      <c r="D92" s="106" t="s">
        <v>297</v>
      </c>
      <c r="E92" s="40" t="s">
        <v>980</v>
      </c>
      <c r="F92" s="40" t="s">
        <v>282</v>
      </c>
      <c r="G92" s="40"/>
      <c r="H92" s="90" t="s">
        <v>25</v>
      </c>
      <c r="I92" s="42">
        <v>44013</v>
      </c>
      <c r="J92" s="43" t="s">
        <v>26</v>
      </c>
      <c r="K92" s="64" t="s">
        <v>72</v>
      </c>
      <c r="L92" s="64"/>
      <c r="M92" s="64" t="s">
        <v>77</v>
      </c>
      <c r="N92" s="45" t="s">
        <v>298</v>
      </c>
      <c r="O92" s="45"/>
      <c r="P92" s="46"/>
      <c r="Q92" s="66" t="str">
        <f ca="1">IF(OR(COUNTIF(E92,"*Director*")=1,E92="Chief of Internal Audit",AND(COUNTIF(E92,"*Manager*")=1,R92="Back"),E92="Chief Accountant"),"Level 2",IF(OR(COUNTIF(E92,"*Assistant*")=1,COUNTIF(E92,"*Supervisor*")=1,DATEDIF(I92,TODAY(),"d")&gt;=1080,AND(COUNTIF(E92,"*Manager*")=1,R92="Front")),"Level 1",""))</f>
        <v/>
      </c>
      <c r="R92" s="48" t="s">
        <v>32</v>
      </c>
      <c r="S92" s="48"/>
      <c r="T92" s="49"/>
      <c r="U92" s="50">
        <f t="shared" si="3"/>
        <v>0.70410958904109588</v>
      </c>
    </row>
    <row r="93" spans="1:21" s="3" customFormat="1" ht="20.25" customHeight="1" x14ac:dyDescent="0.25">
      <c r="A93" s="37">
        <f>IF(C93="","",COUNTA($C$8:$C93))</f>
        <v>72</v>
      </c>
      <c r="B93" s="87">
        <f>COUNTA($C$87:C93)</f>
        <v>7</v>
      </c>
      <c r="C93" s="58" t="s">
        <v>299</v>
      </c>
      <c r="D93" s="106" t="s">
        <v>300</v>
      </c>
      <c r="E93" s="40" t="s">
        <v>301</v>
      </c>
      <c r="F93" s="40" t="s">
        <v>282</v>
      </c>
      <c r="G93" s="40"/>
      <c r="H93" s="90" t="s">
        <v>25</v>
      </c>
      <c r="I93" s="42">
        <v>44291</v>
      </c>
      <c r="J93" s="43" t="s">
        <v>35</v>
      </c>
      <c r="K93" s="64" t="s">
        <v>131</v>
      </c>
      <c r="L93" s="64"/>
      <c r="M93" s="64"/>
      <c r="N93" s="45"/>
      <c r="O93" s="45"/>
      <c r="P93" s="46"/>
      <c r="Q93" s="66"/>
      <c r="R93" s="48"/>
      <c r="S93" s="48"/>
      <c r="T93" s="49"/>
      <c r="U93" s="50">
        <f t="shared" si="3"/>
        <v>-5.7534246575342465E-2</v>
      </c>
    </row>
    <row r="94" spans="1:21" ht="20.25" customHeight="1" x14ac:dyDescent="0.25">
      <c r="A94" s="37" t="str">
        <f>IF(C94="","",COUNTA($C$8:$C94))</f>
        <v/>
      </c>
      <c r="B94" s="28" t="s">
        <v>302</v>
      </c>
      <c r="C94" s="27"/>
      <c r="D94" s="80"/>
      <c r="E94" s="80"/>
      <c r="F94" s="95"/>
      <c r="G94" s="95"/>
      <c r="H94" s="92"/>
      <c r="I94" s="31"/>
      <c r="J94" s="32"/>
      <c r="K94" s="32"/>
      <c r="L94" s="32"/>
      <c r="M94" s="32"/>
      <c r="N94" s="33"/>
      <c r="O94" s="33"/>
      <c r="P94" s="84"/>
      <c r="Q94" s="85"/>
      <c r="R94" s="85"/>
      <c r="S94" s="85"/>
      <c r="T94" s="86"/>
      <c r="U94" s="50">
        <f t="shared" si="3"/>
        <v>121.28767123287672</v>
      </c>
    </row>
    <row r="95" spans="1:21" ht="20.25" customHeight="1" x14ac:dyDescent="0.25">
      <c r="A95" s="37">
        <f>IF(C95="","",COUNTA($C$8:$C95))</f>
        <v>73</v>
      </c>
      <c r="B95" s="87">
        <f>COUNTA($C$95:C95)</f>
        <v>1</v>
      </c>
      <c r="C95" s="37" t="s">
        <v>303</v>
      </c>
      <c r="D95" s="63" t="s">
        <v>304</v>
      </c>
      <c r="E95" s="40" t="s">
        <v>976</v>
      </c>
      <c r="F95" s="40" t="s">
        <v>305</v>
      </c>
      <c r="G95" s="40" t="s">
        <v>306</v>
      </c>
      <c r="H95" s="90" t="s">
        <v>25</v>
      </c>
      <c r="I95" s="42">
        <v>41092</v>
      </c>
      <c r="J95" s="43" t="s">
        <v>26</v>
      </c>
      <c r="K95" s="43" t="s">
        <v>27</v>
      </c>
      <c r="L95" s="64">
        <v>700</v>
      </c>
      <c r="M95" s="43" t="s">
        <v>29</v>
      </c>
      <c r="N95" s="45" t="s">
        <v>307</v>
      </c>
      <c r="O95" s="45" t="s">
        <v>308</v>
      </c>
      <c r="P95" s="46" t="str">
        <f ca="1">IF(K95="PROBATION","",IF(AND(DATEDIF(I95,TODAY(),"m")&lt;60,OR(COUNTIF(E95,"*Officer*")=1,E95="Trainee")),"x",""))</f>
        <v/>
      </c>
      <c r="Q95" s="47" t="str">
        <f ca="1">IF(OR(COUNTIF(E95,"*Director*")=1,E95="Chief of Internal Audit",AND(COUNTIF(E95,"*Manager*")=1,R95="Back"),E95="Chief Accountant"),"Level 2",IF(OR(COUNTIF(E95,"*Assistant*")=1,COUNTIF(E95,"*Supervisor*")=1,DATEDIF(I95,TODAY(),"m")&gt;=60,AND(COUNTIF(E95,"*Manager*")=1,R95="Front")),"Level 1",""))</f>
        <v>Level 2</v>
      </c>
      <c r="R95" s="48" t="s">
        <v>32</v>
      </c>
      <c r="S95" s="48"/>
      <c r="T95" s="60"/>
      <c r="U95" s="50">
        <f t="shared" si="3"/>
        <v>8.706849315068494</v>
      </c>
    </row>
    <row r="96" spans="1:21" s="3" customFormat="1" ht="20.25" customHeight="1" x14ac:dyDescent="0.25">
      <c r="A96" s="37">
        <f>IF(C96="","",COUNTA($C$8:$C96))</f>
        <v>74</v>
      </c>
      <c r="B96" s="87">
        <f>COUNTA($C$95:C96)</f>
        <v>2</v>
      </c>
      <c r="C96" s="74" t="s">
        <v>309</v>
      </c>
      <c r="D96" s="75" t="s">
        <v>310</v>
      </c>
      <c r="E96" s="40" t="s">
        <v>975</v>
      </c>
      <c r="F96" s="40" t="s">
        <v>305</v>
      </c>
      <c r="G96" s="40" t="s">
        <v>306</v>
      </c>
      <c r="H96" s="76" t="s">
        <v>25</v>
      </c>
      <c r="I96" s="42">
        <v>42117</v>
      </c>
      <c r="J96" s="64" t="s">
        <v>35</v>
      </c>
      <c r="K96" s="64" t="s">
        <v>27</v>
      </c>
      <c r="L96" s="64"/>
      <c r="M96" s="43" t="s">
        <v>29</v>
      </c>
      <c r="N96" s="45" t="s">
        <v>311</v>
      </c>
      <c r="O96" s="45" t="s">
        <v>312</v>
      </c>
      <c r="P96" s="46" t="str">
        <f ca="1">IF(K96="PROBATION","",IF(AND(DATEDIF(I96,TODAY(),"m")&lt;60,OR(COUNTIF(E96,"*Officer*")=1,E96="Trainee")),"x",""))</f>
        <v/>
      </c>
      <c r="Q96" s="66" t="str">
        <f ca="1">IF(OR(COUNTIF(E96,"*Director*")=1,E96="Chief of Internal Audit",AND(COUNTIF(E96,"*Manager*")=1,R96="Back"),E96="Chief Accountant"),"Level 2",IF(OR(COUNTIF(E96,"*Assistant*")=1,COUNTIF(E96,"*Supervisor*")=1,DATEDIF(I96,TODAY(),"d")&gt;=1080,AND(COUNTIF(E96,"*Manager*")=1,R96="Front")),"Level 1",""))</f>
        <v>Level 1</v>
      </c>
      <c r="R96" s="48" t="s">
        <v>32</v>
      </c>
      <c r="S96" s="48"/>
      <c r="T96" s="49"/>
      <c r="U96" s="50">
        <f t="shared" si="3"/>
        <v>5.8986301369863012</v>
      </c>
    </row>
    <row r="97" spans="1:21" ht="20.25" customHeight="1" x14ac:dyDescent="0.25">
      <c r="A97" s="37">
        <f>IF(C97="","",COUNTA($C$8:$C97))</f>
        <v>75</v>
      </c>
      <c r="B97" s="87">
        <f>COUNTA($C$95:C97)</f>
        <v>3</v>
      </c>
      <c r="C97" s="74" t="s">
        <v>313</v>
      </c>
      <c r="D97" s="75" t="s">
        <v>314</v>
      </c>
      <c r="E97" s="40" t="s">
        <v>301</v>
      </c>
      <c r="F97" s="40" t="s">
        <v>305</v>
      </c>
      <c r="G97" s="40" t="s">
        <v>306</v>
      </c>
      <c r="H97" s="76" t="s">
        <v>25</v>
      </c>
      <c r="I97" s="42">
        <v>42641</v>
      </c>
      <c r="J97" s="64" t="s">
        <v>35</v>
      </c>
      <c r="K97" s="64" t="s">
        <v>52</v>
      </c>
      <c r="L97" s="64"/>
      <c r="M97" s="43" t="s">
        <v>29</v>
      </c>
      <c r="N97" s="45" t="s">
        <v>315</v>
      </c>
      <c r="O97" s="45" t="s">
        <v>316</v>
      </c>
      <c r="P97" s="46" t="str">
        <f ca="1">IF(K97="PROBATION","",IF(AND(DATEDIF(I97,TODAY(),"m")&lt;60,OR(COUNTIF(E97,"*Officer*")=1,E97="Trainee",E97="Driver")),"x",""))</f>
        <v>x</v>
      </c>
      <c r="Q97" s="66" t="str">
        <f ca="1">IF(OR(COUNTIF(E97,"*Director*")=1,E97="Chief of Internal Audit",AND(COUNTIF(E97,"*Manager*")=1,R97="Back"),E97="Chief Accountant"),"Level 2",IF(OR(COUNTIF(E97,"*Assistant*")=1,COUNTIF(E97,"*Supervisor*")=1,DATEDIF(I97,TODAY(),"d")&gt;=1080,AND(COUNTIF(E97,"*Manager*")=1,R97="Front")),"Level 1",""))</f>
        <v>Level 1</v>
      </c>
      <c r="R97" s="48" t="s">
        <v>32</v>
      </c>
      <c r="S97" s="48"/>
      <c r="T97" s="60"/>
      <c r="U97" s="50">
        <f t="shared" si="3"/>
        <v>4.463013698630137</v>
      </c>
    </row>
    <row r="98" spans="1:21" ht="20.25" customHeight="1" x14ac:dyDescent="0.25">
      <c r="A98" s="37">
        <f>IF(C98="","",COUNTA($C$8:$C98))</f>
        <v>76</v>
      </c>
      <c r="B98" s="87">
        <f>COUNTA($C$95:C98)</f>
        <v>4</v>
      </c>
      <c r="C98" s="74" t="s">
        <v>317</v>
      </c>
      <c r="D98" s="75" t="s">
        <v>318</v>
      </c>
      <c r="E98" s="40" t="s">
        <v>767</v>
      </c>
      <c r="F98" s="40" t="s">
        <v>305</v>
      </c>
      <c r="G98" s="40" t="s">
        <v>306</v>
      </c>
      <c r="H98" s="76" t="s">
        <v>25</v>
      </c>
      <c r="I98" s="55">
        <v>43364</v>
      </c>
      <c r="J98" s="64" t="s">
        <v>35</v>
      </c>
      <c r="K98" s="64" t="s">
        <v>52</v>
      </c>
      <c r="L98" s="64"/>
      <c r="M98" s="43" t="s">
        <v>29</v>
      </c>
      <c r="N98" s="45" t="s">
        <v>319</v>
      </c>
      <c r="O98" s="45"/>
      <c r="P98" s="46" t="str">
        <f ca="1">IF(K98="PROBATION","",IF(AND(DATEDIF(I98,TODAY(),"m")&lt;60,OR(COUNTIF(E98,"*Officer*")=1,E98="Trainee",E98="Driver")),"x",""))</f>
        <v>x</v>
      </c>
      <c r="Q98" s="66" t="str">
        <f ca="1">IF(OR(COUNTIF(E98,"*Director*")=1,E98="Chief of Internal Audit",AND(COUNTIF(E98,"*Manager*")=1,R98="Back"),E98="Chief Accountant"),"Level 2",IF(OR(COUNTIF(E98,"*Assistant*")=1,COUNTIF(E98,"*Supervisor*")=1,DATEDIF(I98,TODAY(),"d")&gt;=1080,AND(COUNTIF(E98,"*Manager*")=1,R98="Front")),"Level 1",""))</f>
        <v/>
      </c>
      <c r="R98" s="48" t="s">
        <v>32</v>
      </c>
      <c r="S98" s="48"/>
      <c r="T98" s="60"/>
      <c r="U98" s="50">
        <f t="shared" si="3"/>
        <v>2.4821917808219176</v>
      </c>
    </row>
    <row r="99" spans="1:21" ht="20.25" customHeight="1" x14ac:dyDescent="0.25">
      <c r="A99" s="37">
        <f>IF(C99="","",COUNTA($C$8:$C99))</f>
        <v>77</v>
      </c>
      <c r="B99" s="87">
        <f>COUNTA($C$95:C99)</f>
        <v>5</v>
      </c>
      <c r="C99" s="74" t="s">
        <v>320</v>
      </c>
      <c r="D99" s="75" t="s">
        <v>321</v>
      </c>
      <c r="E99" s="40" t="s">
        <v>301</v>
      </c>
      <c r="F99" s="40" t="s">
        <v>305</v>
      </c>
      <c r="G99" s="40" t="s">
        <v>322</v>
      </c>
      <c r="H99" s="76" t="s">
        <v>25</v>
      </c>
      <c r="I99" s="55">
        <v>43571</v>
      </c>
      <c r="J99" s="64" t="s">
        <v>35</v>
      </c>
      <c r="K99" s="64" t="s">
        <v>52</v>
      </c>
      <c r="L99" s="64"/>
      <c r="M99" s="43" t="s">
        <v>29</v>
      </c>
      <c r="N99" s="45" t="s">
        <v>323</v>
      </c>
      <c r="O99" s="45"/>
      <c r="P99" s="46" t="str">
        <f ca="1">IF(K99="PROBATION","",IF(AND(DATEDIF(I99,TODAY(),"m")&lt;60,OR(COUNTIF(E99,"*Officer*")=1,E99="Trainee")),"x",""))</f>
        <v>x</v>
      </c>
      <c r="Q99" s="66" t="str">
        <f ca="1">IF(OR(COUNTIF(E99,"*Director*")=1,E99="Chief of Internal Audit",AND(COUNTIF(E99,"*Manager*")=1,R99="Back"),E99="Chief Accountant"),"Level 2",IF(OR(COUNTIF(E99,"*Assistant*")=1,COUNTIF(E99,"*Supervisor*")=1,DATEDIF(I99,TODAY(),"d")&gt;=1080,AND(COUNTIF(E99,"*Manager*")=1,R99="Front")),"Level 1",""))</f>
        <v/>
      </c>
      <c r="R99" s="48" t="s">
        <v>32</v>
      </c>
      <c r="S99" s="48"/>
      <c r="T99" s="60"/>
      <c r="U99" s="50">
        <f t="shared" si="3"/>
        <v>1.9150684931506849</v>
      </c>
    </row>
    <row r="100" spans="1:21" s="99" customFormat="1" ht="20.25" customHeight="1" x14ac:dyDescent="0.25">
      <c r="A100" s="107">
        <f>IF(C100="","",COUNTA($C$8:$C100))</f>
        <v>78</v>
      </c>
      <c r="B100" s="108">
        <f>COUNTA($C$92:C101)</f>
        <v>8</v>
      </c>
      <c r="C100" s="107" t="s">
        <v>324</v>
      </c>
      <c r="D100" s="109" t="s">
        <v>325</v>
      </c>
      <c r="E100" s="110" t="s">
        <v>618</v>
      </c>
      <c r="F100" s="110" t="s">
        <v>305</v>
      </c>
      <c r="G100" s="110" t="s">
        <v>306</v>
      </c>
      <c r="H100" s="111" t="s">
        <v>25</v>
      </c>
      <c r="I100" s="112">
        <v>43747</v>
      </c>
      <c r="J100" s="113" t="s">
        <v>35</v>
      </c>
      <c r="K100" s="113" t="s">
        <v>72</v>
      </c>
      <c r="L100" s="113"/>
      <c r="M100" s="113" t="s">
        <v>29</v>
      </c>
      <c r="N100" s="114" t="s">
        <v>326</v>
      </c>
      <c r="O100" s="114"/>
      <c r="P100" s="115" t="str">
        <f ca="1">IF(K100="PROBATION","",IF(AND(DATEDIF(I100,TODAY(),"m")&lt;60,OR(COUNTIF(E100,"*Officer*")=1,E100="Trainee")),"x",""))</f>
        <v>x</v>
      </c>
      <c r="Q100" s="116" t="str">
        <f ca="1">IF(OR(COUNTIF(E100,"*Director*")=1,E100="Chief of Internal Audit",AND(COUNTIF(E100,"*Manager*")=1,R100="Back"),E100="Chief Accountant"),"Level 2",IF(OR(COUNTIF(E100,"*Assistant*")=1,COUNTIF(E100,"*Supervisor*")=1,DATEDIF(I100,TODAY(),"d")&gt;=1080,AND(COUNTIF(E100,"*Manager*")=1,R100="Front")),"Level 1",""))</f>
        <v/>
      </c>
      <c r="R100" s="117" t="s">
        <v>32</v>
      </c>
      <c r="S100" s="117"/>
      <c r="T100" s="118"/>
      <c r="U100" s="119">
        <f t="shared" si="3"/>
        <v>1.4328767123287671</v>
      </c>
    </row>
    <row r="101" spans="1:21" ht="20.25" customHeight="1" x14ac:dyDescent="0.25">
      <c r="A101" s="37" t="str">
        <f>IF(C101="","",COUNTA($C$8:$C101))</f>
        <v/>
      </c>
      <c r="B101" s="28" t="s">
        <v>327</v>
      </c>
      <c r="C101" s="27"/>
      <c r="D101" s="80"/>
      <c r="E101" s="80"/>
      <c r="F101" s="95"/>
      <c r="G101" s="95"/>
      <c r="H101" s="92"/>
      <c r="I101" s="31"/>
      <c r="J101" s="32"/>
      <c r="K101" s="32"/>
      <c r="L101" s="32"/>
      <c r="M101" s="32"/>
      <c r="N101" s="33"/>
      <c r="O101" s="33"/>
      <c r="P101" s="84"/>
      <c r="Q101" s="85"/>
      <c r="R101" s="85"/>
      <c r="S101" s="85"/>
      <c r="T101" s="86"/>
      <c r="U101" s="50">
        <f t="shared" ref="U101:U129" si="4">(DATE(2021,3,15)-I101)/365</f>
        <v>121.28767123287672</v>
      </c>
    </row>
    <row r="102" spans="1:21" ht="20.25" customHeight="1" x14ac:dyDescent="0.25">
      <c r="A102" s="37" t="str">
        <f>IF(C102="","",COUNTA($C$8:$C102))</f>
        <v/>
      </c>
      <c r="B102" s="28" t="s">
        <v>328</v>
      </c>
      <c r="C102" s="27"/>
      <c r="D102" s="80"/>
      <c r="E102" s="80"/>
      <c r="F102" s="95"/>
      <c r="G102" s="95"/>
      <c r="H102" s="82"/>
      <c r="I102" s="31"/>
      <c r="J102" s="83"/>
      <c r="K102" s="83"/>
      <c r="L102" s="83"/>
      <c r="M102" s="83"/>
      <c r="N102" s="33"/>
      <c r="O102" s="33"/>
      <c r="P102" s="84"/>
      <c r="Q102" s="85"/>
      <c r="R102" s="85"/>
      <c r="S102" s="85"/>
      <c r="T102" s="86"/>
      <c r="U102" s="50">
        <f t="shared" si="4"/>
        <v>121.28767123287672</v>
      </c>
    </row>
    <row r="103" spans="1:21" ht="20.25" customHeight="1" x14ac:dyDescent="0.25">
      <c r="A103" s="37">
        <f>IF(C103="","",COUNTA($C$8:$C103))</f>
        <v>79</v>
      </c>
      <c r="B103" s="87">
        <f>COUNTA($C$103:C103)</f>
        <v>1</v>
      </c>
      <c r="C103" s="74" t="s">
        <v>329</v>
      </c>
      <c r="D103" s="65" t="s">
        <v>330</v>
      </c>
      <c r="E103" s="40" t="s">
        <v>967</v>
      </c>
      <c r="F103" s="76" t="s">
        <v>331</v>
      </c>
      <c r="G103" s="76"/>
      <c r="H103" s="120" t="s">
        <v>25</v>
      </c>
      <c r="I103" s="55">
        <v>40695</v>
      </c>
      <c r="J103" s="64" t="s">
        <v>35</v>
      </c>
      <c r="K103" s="64" t="s">
        <v>27</v>
      </c>
      <c r="L103" s="64">
        <v>700</v>
      </c>
      <c r="M103" s="43" t="s">
        <v>29</v>
      </c>
      <c r="N103" s="45" t="s">
        <v>332</v>
      </c>
      <c r="O103" s="45" t="s">
        <v>333</v>
      </c>
      <c r="P103" s="46" t="str">
        <f t="shared" ref="P103:P111" ca="1" si="5">IF(K103="PROBATION","",IF(AND(DATEDIF(I103,TODAY(),"m")&lt;60,OR(COUNTIF(E103,"*Officer*")=1,E103="Trainee")),"x",""))</f>
        <v/>
      </c>
      <c r="Q103" s="47" t="str">
        <f ca="1">IF(OR(COUNTIF(E103,"*Director*")=1,E103="Chief of Internal Audit",AND(COUNTIF(E103,"*Manager*")=1,R103="Back"),E103="Chief Accountant"),"Level 2",IF(OR(COUNTIF(E103,"*Assistant*")=1,COUNTIF(E103,"*Supervisor*")=1,DATEDIF(I103,TODAY(),"m")&gt;=60,AND(COUNTIF(E103,"*Manager*")=1,R103="Front")),"Level 1",""))</f>
        <v>Level 2</v>
      </c>
      <c r="R103" s="48" t="s">
        <v>32</v>
      </c>
      <c r="S103" s="48"/>
      <c r="T103" s="93"/>
      <c r="U103" s="50">
        <f t="shared" si="4"/>
        <v>9.794520547945206</v>
      </c>
    </row>
    <row r="104" spans="1:21" s="99" customFormat="1" ht="20.25" customHeight="1" x14ac:dyDescent="0.25">
      <c r="A104" s="37">
        <f>IF(C104="","",COUNTA($C$8:$C104))</f>
        <v>80</v>
      </c>
      <c r="B104" s="87">
        <f>COUNTA($C$103:C104)</f>
        <v>2</v>
      </c>
      <c r="C104" s="61" t="s">
        <v>334</v>
      </c>
      <c r="D104" s="65" t="s">
        <v>335</v>
      </c>
      <c r="E104" s="40" t="s">
        <v>981</v>
      </c>
      <c r="F104" s="54" t="s">
        <v>331</v>
      </c>
      <c r="G104" s="54" t="s">
        <v>336</v>
      </c>
      <c r="H104" s="120" t="s">
        <v>25</v>
      </c>
      <c r="I104" s="55">
        <v>42082</v>
      </c>
      <c r="J104" s="64" t="s">
        <v>35</v>
      </c>
      <c r="K104" s="64" t="s">
        <v>27</v>
      </c>
      <c r="L104" s="64"/>
      <c r="M104" s="89" t="s">
        <v>337</v>
      </c>
      <c r="N104" s="45" t="s">
        <v>338</v>
      </c>
      <c r="O104" s="45"/>
      <c r="P104" s="46" t="str">
        <f t="shared" ca="1" si="5"/>
        <v/>
      </c>
      <c r="Q104" s="66" t="str">
        <f ca="1">IF(OR(COUNTIF(E104,"*Director*")=1,E104="Chief of Internal Audit",AND(COUNTIF(E104,"*Manager*")=1,R104="Back"),E104="Chief Accountant"),"Level 2",IF(OR(COUNTIF(E104,"*Assistant*")=1,COUNTIF(E104,"*Supervisor*")=1,DATEDIF(I104,TODAY(),"d")&gt;=1080,AND(COUNTIF(E104,"*Manager*")=1,R104="Front")),"Level 1",""))</f>
        <v>Level 1</v>
      </c>
      <c r="R104" s="48" t="s">
        <v>32</v>
      </c>
      <c r="S104" s="48"/>
      <c r="T104" s="118"/>
      <c r="U104" s="50">
        <f t="shared" si="4"/>
        <v>5.9945205479452053</v>
      </c>
    </row>
    <row r="105" spans="1:21" ht="20.25" customHeight="1" x14ac:dyDescent="0.25">
      <c r="A105" s="37">
        <f>IF(C105="","",COUNTA($C$8:$C105))</f>
        <v>81</v>
      </c>
      <c r="B105" s="87">
        <f>COUNTA($C$103:C105)</f>
        <v>3</v>
      </c>
      <c r="C105" s="37" t="s">
        <v>339</v>
      </c>
      <c r="D105" s="63" t="s">
        <v>340</v>
      </c>
      <c r="E105" s="40" t="s">
        <v>971</v>
      </c>
      <c r="F105" s="54" t="s">
        <v>331</v>
      </c>
      <c r="G105" s="40" t="s">
        <v>341</v>
      </c>
      <c r="H105" s="121" t="s">
        <v>342</v>
      </c>
      <c r="I105" s="55">
        <v>39937</v>
      </c>
      <c r="J105" s="43" t="s">
        <v>35</v>
      </c>
      <c r="K105" s="43" t="s">
        <v>27</v>
      </c>
      <c r="L105" s="43">
        <v>500</v>
      </c>
      <c r="M105" s="43" t="s">
        <v>29</v>
      </c>
      <c r="N105" s="45" t="s">
        <v>343</v>
      </c>
      <c r="O105" s="45" t="s">
        <v>344</v>
      </c>
      <c r="P105" s="46" t="str">
        <f t="shared" ca="1" si="5"/>
        <v/>
      </c>
      <c r="Q105" s="47" t="str">
        <f ca="1">IF(OR(COUNTIF(E105,"*Director*")=1,E105="Chief of Internal Audit",AND(COUNTIF(E105,"*Manager*")=1,R105="Back"),E105="Chief Accountant"),"Level 2",IF(OR(COUNTIF(E105,"*Assistant*")=1,COUNTIF(E105,"*Supervisor*")=1,DATEDIF(I105,TODAY(),"m")&gt;=60,AND(COUNTIF(E105,"*Manager*")=1,R105="Front")),"Level 1",""))</f>
        <v>Level 2</v>
      </c>
      <c r="R105" s="48" t="s">
        <v>32</v>
      </c>
      <c r="S105" s="48"/>
      <c r="T105" s="60"/>
      <c r="U105" s="50">
        <f t="shared" si="4"/>
        <v>11.871232876712329</v>
      </c>
    </row>
    <row r="106" spans="1:21" ht="20.25" customHeight="1" x14ac:dyDescent="0.25">
      <c r="A106" s="37">
        <f>IF(C106="","",COUNTA($C$8:$C106))</f>
        <v>82</v>
      </c>
      <c r="B106" s="87">
        <f>COUNTA($C$103:C106)</f>
        <v>4</v>
      </c>
      <c r="C106" s="37" t="s">
        <v>345</v>
      </c>
      <c r="D106" s="65" t="s">
        <v>346</v>
      </c>
      <c r="E106" s="40" t="s">
        <v>972</v>
      </c>
      <c r="F106" s="54" t="s">
        <v>331</v>
      </c>
      <c r="G106" s="40" t="s">
        <v>341</v>
      </c>
      <c r="H106" s="121" t="s">
        <v>87</v>
      </c>
      <c r="I106" s="42">
        <v>39358</v>
      </c>
      <c r="J106" s="43" t="s">
        <v>35</v>
      </c>
      <c r="K106" s="43" t="s">
        <v>27</v>
      </c>
      <c r="L106" s="43"/>
      <c r="M106" s="43" t="s">
        <v>29</v>
      </c>
      <c r="N106" s="45" t="s">
        <v>347</v>
      </c>
      <c r="O106" s="45" t="s">
        <v>348</v>
      </c>
      <c r="P106" s="46" t="str">
        <f t="shared" ca="1" si="5"/>
        <v/>
      </c>
      <c r="Q106" s="66" t="str">
        <f ca="1">IF(OR(COUNTIF(E106,"*Director*")=1,E106="Chief of Internal Audit",AND(COUNTIF(E106,"*Manager*")=1,R106="Back"),E106="Chief Accountant"),"Level 2",IF(OR(COUNTIF(E106,"*Assistant*")=1,COUNTIF(E106,"*Supervisor*")=1,DATEDIF(I106,TODAY(),"d")&gt;=1080,AND(COUNTIF(E106,"*Manager*")=1,R106="Front")),"Level 1",""))</f>
        <v>Level 1</v>
      </c>
      <c r="R106" s="48" t="s">
        <v>32</v>
      </c>
      <c r="S106" s="48"/>
      <c r="T106" s="60"/>
      <c r="U106" s="50">
        <f t="shared" si="4"/>
        <v>13.457534246575342</v>
      </c>
    </row>
    <row r="107" spans="1:21" s="124" customFormat="1" ht="20.25" customHeight="1" x14ac:dyDescent="0.25">
      <c r="A107" s="37">
        <f>IF(C107="","",COUNTA($C$8:$C107))</f>
        <v>83</v>
      </c>
      <c r="B107" s="87">
        <f>COUNTA($C$103:C107)</f>
        <v>5</v>
      </c>
      <c r="C107" s="74" t="s">
        <v>349</v>
      </c>
      <c r="D107" s="62" t="s">
        <v>350</v>
      </c>
      <c r="E107" s="40" t="s">
        <v>975</v>
      </c>
      <c r="F107" s="54" t="s">
        <v>331</v>
      </c>
      <c r="G107" s="40" t="s">
        <v>341</v>
      </c>
      <c r="H107" s="122" t="s">
        <v>43</v>
      </c>
      <c r="I107" s="55">
        <v>39951</v>
      </c>
      <c r="J107" s="64" t="s">
        <v>35</v>
      </c>
      <c r="K107" s="64" t="s">
        <v>27</v>
      </c>
      <c r="L107" s="64"/>
      <c r="M107" s="43" t="s">
        <v>29</v>
      </c>
      <c r="N107" s="45" t="s">
        <v>351</v>
      </c>
      <c r="O107" s="45" t="s">
        <v>352</v>
      </c>
      <c r="P107" s="46" t="str">
        <f t="shared" ca="1" si="5"/>
        <v/>
      </c>
      <c r="Q107" s="66" t="str">
        <f ca="1">IF(OR(COUNTIF(E107,"*Director*")=1,E107="Chief of Internal Audit",AND(COUNTIF(E107,"*Manager*")=1,R107="Back"),E107="Chief Accountant"),"Level 2",IF(OR(COUNTIF(E107,"*Assistant*")=1,COUNTIF(E107,"*Supervisor*")=1,DATEDIF(I107,TODAY(),"d")&gt;=1080,AND(COUNTIF(E107,"*Manager*")=1,R107="Front")),"Level 1",""))</f>
        <v>Level 1</v>
      </c>
      <c r="R107" s="48" t="s">
        <v>32</v>
      </c>
      <c r="S107" s="48"/>
      <c r="T107" s="123"/>
      <c r="U107" s="50">
        <f t="shared" si="4"/>
        <v>11.832876712328767</v>
      </c>
    </row>
    <row r="108" spans="1:21" ht="20.25" customHeight="1" x14ac:dyDescent="0.25">
      <c r="A108" s="37">
        <f>IF(C108="","",COUNTA($C$8:$C108))</f>
        <v>84</v>
      </c>
      <c r="B108" s="87">
        <f>COUNTA($C$103:C108)</f>
        <v>6</v>
      </c>
      <c r="C108" s="74" t="s">
        <v>353</v>
      </c>
      <c r="D108" s="75" t="s">
        <v>354</v>
      </c>
      <c r="E108" s="40" t="s">
        <v>975</v>
      </c>
      <c r="F108" s="54" t="s">
        <v>331</v>
      </c>
      <c r="G108" s="76" t="s">
        <v>341</v>
      </c>
      <c r="H108" s="125" t="s">
        <v>87</v>
      </c>
      <c r="I108" s="55">
        <v>40271</v>
      </c>
      <c r="J108" s="64" t="s">
        <v>35</v>
      </c>
      <c r="K108" s="64" t="s">
        <v>27</v>
      </c>
      <c r="L108" s="64"/>
      <c r="M108" s="43" t="s">
        <v>29</v>
      </c>
      <c r="N108" s="45" t="s">
        <v>355</v>
      </c>
      <c r="O108" s="45" t="s">
        <v>356</v>
      </c>
      <c r="P108" s="46" t="str">
        <f t="shared" ca="1" si="5"/>
        <v/>
      </c>
      <c r="Q108" s="66" t="str">
        <f ca="1">IF(OR(COUNTIF(E108,"*Director*")=1,E108="Chief of Internal Audit",AND(COUNTIF(E108,"*Manager*")=1,R108="Back"),E108="Chief Accountant"),"Level 2",IF(OR(COUNTIF(E108,"*Assistant*")=1,COUNTIF(E108,"*Supervisor*")=1,DATEDIF(I108,TODAY(),"d")&gt;=1080,AND(COUNTIF(E108,"*Manager*")=1,R108="Front")),"Level 1",""))</f>
        <v>Level 1</v>
      </c>
      <c r="R108" s="48" t="s">
        <v>32</v>
      </c>
      <c r="S108" s="48"/>
      <c r="T108" s="60"/>
      <c r="U108" s="50">
        <f t="shared" si="4"/>
        <v>10.956164383561644</v>
      </c>
    </row>
    <row r="109" spans="1:21" ht="20.25" customHeight="1" x14ac:dyDescent="0.25">
      <c r="A109" s="37">
        <f>IF(C109="","",COUNTA($C$8:$C109))</f>
        <v>85</v>
      </c>
      <c r="B109" s="87">
        <f>COUNTA($C$103:C109)</f>
        <v>7</v>
      </c>
      <c r="C109" s="74" t="s">
        <v>357</v>
      </c>
      <c r="D109" s="62" t="s">
        <v>358</v>
      </c>
      <c r="E109" s="40" t="s">
        <v>973</v>
      </c>
      <c r="F109" s="54" t="s">
        <v>331</v>
      </c>
      <c r="G109" s="40" t="s">
        <v>341</v>
      </c>
      <c r="H109" s="76" t="s">
        <v>359</v>
      </c>
      <c r="I109" s="55">
        <v>39505</v>
      </c>
      <c r="J109" s="64" t="s">
        <v>35</v>
      </c>
      <c r="K109" s="64" t="s">
        <v>27</v>
      </c>
      <c r="L109" s="64"/>
      <c r="M109" s="43" t="s">
        <v>29</v>
      </c>
      <c r="N109" s="45" t="s">
        <v>360</v>
      </c>
      <c r="O109" s="45" t="s">
        <v>361</v>
      </c>
      <c r="P109" s="46" t="str">
        <f t="shared" ca="1" si="5"/>
        <v/>
      </c>
      <c r="Q109" s="66" t="str">
        <f ca="1">IF(OR(COUNTIF(E109,"*Director*")=1,E109="Chief of Internal Audit",AND(COUNTIF(E109,"*Manager*")=1,R109="Back"),E109="Chief Accountant"),"Level 2",IF(OR(COUNTIF(E109,"*Assistant*")=1,COUNTIF(E109,"*Supervisor*")=1,DATEDIF(I109,TODAY(),"d")&gt;=1080,AND(COUNTIF(E109,"*Manager*")=1,R109="Front")),"Level 1",""))</f>
        <v>Level 1</v>
      </c>
      <c r="R109" s="48" t="s">
        <v>32</v>
      </c>
      <c r="S109" s="48"/>
      <c r="T109" s="60"/>
      <c r="U109" s="50">
        <f t="shared" si="4"/>
        <v>13.054794520547945</v>
      </c>
    </row>
    <row r="110" spans="1:21" ht="20.25" customHeight="1" x14ac:dyDescent="0.25">
      <c r="A110" s="37">
        <f>IF(C110="","",COUNTA($C$8:$C110))</f>
        <v>86</v>
      </c>
      <c r="B110" s="87">
        <f>COUNTA($C$103:C110)</f>
        <v>8</v>
      </c>
      <c r="C110" s="74" t="s">
        <v>362</v>
      </c>
      <c r="D110" s="62" t="s">
        <v>363</v>
      </c>
      <c r="E110" s="40" t="s">
        <v>618</v>
      </c>
      <c r="F110" s="54" t="s">
        <v>331</v>
      </c>
      <c r="G110" s="54" t="s">
        <v>341</v>
      </c>
      <c r="H110" s="125" t="s">
        <v>87</v>
      </c>
      <c r="I110" s="55">
        <v>42372</v>
      </c>
      <c r="J110" s="64" t="s">
        <v>35</v>
      </c>
      <c r="K110" s="64" t="s">
        <v>27</v>
      </c>
      <c r="L110" s="64"/>
      <c r="M110" s="43" t="s">
        <v>29</v>
      </c>
      <c r="N110" s="45" t="s">
        <v>364</v>
      </c>
      <c r="O110" s="45"/>
      <c r="P110" s="46" t="str">
        <f t="shared" ca="1" si="5"/>
        <v/>
      </c>
      <c r="Q110" s="66" t="str">
        <f ca="1">IF(OR(COUNTIF(E110,"*Director*")=1,E110="Chief of Internal Audit",AND(COUNTIF(E110,"*Manager*")=1,R110="Back"),E110="Chief Accountant"),"Level 2",IF(OR(COUNTIF(E110,"*Assistant*")=1,COUNTIF(E110,"*Supervisor*")=1,DATEDIF(I110,TODAY(),"d")&gt;=1080,AND(COUNTIF(E110,"*Manager*")=1,R110="Front")),"Level 1",""))</f>
        <v>Level 1</v>
      </c>
      <c r="R110" s="48" t="s">
        <v>32</v>
      </c>
      <c r="S110" s="48"/>
      <c r="T110" s="60"/>
      <c r="U110" s="50">
        <f t="shared" si="4"/>
        <v>5.2</v>
      </c>
    </row>
    <row r="111" spans="1:21" ht="20.25" customHeight="1" x14ac:dyDescent="0.25">
      <c r="A111" s="37">
        <f>IF(C111="","",COUNTA($C$8:$C111))</f>
        <v>87</v>
      </c>
      <c r="B111" s="87">
        <f>COUNTA($C$103:C111)</f>
        <v>9</v>
      </c>
      <c r="C111" s="74" t="s">
        <v>365</v>
      </c>
      <c r="D111" s="63" t="s">
        <v>366</v>
      </c>
      <c r="E111" s="40" t="s">
        <v>970</v>
      </c>
      <c r="F111" s="54" t="s">
        <v>331</v>
      </c>
      <c r="G111" s="40" t="s">
        <v>367</v>
      </c>
      <c r="H111" s="120" t="s">
        <v>25</v>
      </c>
      <c r="I111" s="55">
        <v>40362</v>
      </c>
      <c r="J111" s="64" t="s">
        <v>35</v>
      </c>
      <c r="K111" s="64" t="s">
        <v>27</v>
      </c>
      <c r="L111" s="64">
        <v>500</v>
      </c>
      <c r="M111" s="43" t="s">
        <v>29</v>
      </c>
      <c r="N111" s="45" t="s">
        <v>368</v>
      </c>
      <c r="O111" s="45" t="s">
        <v>369</v>
      </c>
      <c r="P111" s="46" t="str">
        <f t="shared" ca="1" si="5"/>
        <v/>
      </c>
      <c r="Q111" s="47" t="str">
        <f ca="1">IF(OR(COUNTIF(E111,"*Director*")=1,E111="Chief of Internal Audit",AND(COUNTIF(E111,"*Manager*")=1,R111="Back"),E111="Chief Accountant"),"Level 2",IF(OR(COUNTIF(E111,"*Assistant*")=1,COUNTIF(E111,"*Supervisor*")=1,DATEDIF(I111,TODAY(),"m")&gt;=60,AND(COUNTIF(E111,"*Manager*")=1,R111="Front")),"Level 1",""))</f>
        <v>Level 2</v>
      </c>
      <c r="R111" s="48" t="s">
        <v>32</v>
      </c>
      <c r="S111" s="48"/>
      <c r="T111" s="60"/>
      <c r="U111" s="50">
        <f t="shared" si="4"/>
        <v>10.706849315068494</v>
      </c>
    </row>
    <row r="112" spans="1:21" s="70" customFormat="1" ht="20.25" customHeight="1" x14ac:dyDescent="0.25">
      <c r="A112" s="37">
        <f>IF(C112="","",COUNTA($C$8:$C112))</f>
        <v>88</v>
      </c>
      <c r="B112" s="87">
        <f>COUNTA($C$103:C112)</f>
        <v>10</v>
      </c>
      <c r="C112" s="126" t="s">
        <v>370</v>
      </c>
      <c r="D112" s="127" t="s">
        <v>371</v>
      </c>
      <c r="E112" s="40" t="s">
        <v>975</v>
      </c>
      <c r="F112" s="54" t="s">
        <v>331</v>
      </c>
      <c r="G112" s="54" t="s">
        <v>336</v>
      </c>
      <c r="H112" s="120" t="s">
        <v>25</v>
      </c>
      <c r="I112" s="55">
        <v>42912</v>
      </c>
      <c r="J112" s="64" t="s">
        <v>35</v>
      </c>
      <c r="K112" s="64" t="s">
        <v>27</v>
      </c>
      <c r="L112" s="64"/>
      <c r="M112" s="43" t="s">
        <v>29</v>
      </c>
      <c r="N112" s="45" t="s">
        <v>372</v>
      </c>
      <c r="O112" s="45" t="s">
        <v>373</v>
      </c>
      <c r="P112" s="46" t="str">
        <f t="shared" ref="P112:P118" ca="1" si="6">IF(K112="PROBATION","",IF(AND(DATEDIF(I112,TODAY(),"m")&lt;60,OR(COUNTIF(E112,"*Officer*")=1,E112="Trainee",E112="Driver")),"x",""))</f>
        <v/>
      </c>
      <c r="Q112" s="66" t="str">
        <f t="shared" ref="Q112:Q119" ca="1" si="7">IF(OR(COUNTIF(E112,"*Director*")=1,E112="Chief of Internal Audit",AND(COUNTIF(E112,"*Manager*")=1,R112="Back"),E112="Chief Accountant"),"Level 2",IF(OR(COUNTIF(E112,"*Assistant*")=1,COUNTIF(E112,"*Supervisor*")=1,DATEDIF(I112,TODAY(),"d")&gt;=1080,AND(COUNTIF(E112,"*Manager*")=1,R112="Front")),"Level 1",""))</f>
        <v>Level 1</v>
      </c>
      <c r="R112" s="48" t="s">
        <v>32</v>
      </c>
      <c r="S112" s="48"/>
      <c r="T112" s="69"/>
      <c r="U112" s="50">
        <f t="shared" si="4"/>
        <v>3.7205479452054795</v>
      </c>
    </row>
    <row r="113" spans="1:22" ht="20.25" customHeight="1" x14ac:dyDescent="0.25">
      <c r="A113" s="37">
        <f>IF(C113="","",COUNTA($C$8:$C113))</f>
        <v>89</v>
      </c>
      <c r="B113" s="87">
        <f>COUNTA($C$103:C113)</f>
        <v>11</v>
      </c>
      <c r="C113" s="128" t="s">
        <v>374</v>
      </c>
      <c r="D113" s="129" t="s">
        <v>375</v>
      </c>
      <c r="E113" s="40" t="s">
        <v>975</v>
      </c>
      <c r="F113" s="54" t="s">
        <v>331</v>
      </c>
      <c r="G113" s="54" t="s">
        <v>341</v>
      </c>
      <c r="H113" s="121" t="s">
        <v>342</v>
      </c>
      <c r="I113" s="42">
        <v>42990</v>
      </c>
      <c r="J113" s="43" t="s">
        <v>35</v>
      </c>
      <c r="K113" s="64" t="s">
        <v>27</v>
      </c>
      <c r="L113" s="64"/>
      <c r="M113" s="43" t="s">
        <v>29</v>
      </c>
      <c r="N113" s="45" t="s">
        <v>376</v>
      </c>
      <c r="O113" s="45" t="s">
        <v>377</v>
      </c>
      <c r="P113" s="46" t="str">
        <f t="shared" ca="1" si="6"/>
        <v/>
      </c>
      <c r="Q113" s="66" t="str">
        <f t="shared" ca="1" si="7"/>
        <v>Level 1</v>
      </c>
      <c r="R113" s="48" t="s">
        <v>32</v>
      </c>
      <c r="S113" s="48"/>
      <c r="T113" s="60"/>
      <c r="U113" s="50">
        <f t="shared" si="4"/>
        <v>3.506849315068493</v>
      </c>
    </row>
    <row r="114" spans="1:22" ht="20.25" customHeight="1" x14ac:dyDescent="0.25">
      <c r="A114" s="37">
        <f>IF(C114="","",COUNTA($C$8:$C114))</f>
        <v>90</v>
      </c>
      <c r="B114" s="87">
        <f>COUNTA($C$103:C114)</f>
        <v>12</v>
      </c>
      <c r="C114" s="128" t="s">
        <v>378</v>
      </c>
      <c r="D114" s="129" t="s">
        <v>379</v>
      </c>
      <c r="E114" s="40" t="s">
        <v>973</v>
      </c>
      <c r="F114" s="54" t="s">
        <v>331</v>
      </c>
      <c r="G114" s="54" t="s">
        <v>341</v>
      </c>
      <c r="H114" s="121" t="s">
        <v>43</v>
      </c>
      <c r="I114" s="55">
        <v>43026</v>
      </c>
      <c r="J114" s="43" t="s">
        <v>35</v>
      </c>
      <c r="K114" s="64" t="s">
        <v>52</v>
      </c>
      <c r="L114" s="64"/>
      <c r="M114" s="43" t="s">
        <v>29</v>
      </c>
      <c r="N114" s="45" t="s">
        <v>380</v>
      </c>
      <c r="O114" s="45" t="s">
        <v>381</v>
      </c>
      <c r="P114" s="46" t="str">
        <f t="shared" ca="1" si="6"/>
        <v>x</v>
      </c>
      <c r="Q114" s="66" t="str">
        <f t="shared" ca="1" si="7"/>
        <v>Level 1</v>
      </c>
      <c r="R114" s="48" t="s">
        <v>32</v>
      </c>
      <c r="S114" s="48"/>
      <c r="T114" s="60"/>
      <c r="U114" s="50">
        <f t="shared" si="4"/>
        <v>3.408219178082192</v>
      </c>
    </row>
    <row r="115" spans="1:22" s="70" customFormat="1" ht="20.25" customHeight="1" x14ac:dyDescent="0.25">
      <c r="A115" s="37">
        <f>IF(C115="","",COUNTA($C$8:$C115))</f>
        <v>91</v>
      </c>
      <c r="B115" s="87">
        <f>COUNTA($C$103:C115)</f>
        <v>13</v>
      </c>
      <c r="C115" s="74" t="s">
        <v>382</v>
      </c>
      <c r="D115" s="77" t="s">
        <v>383</v>
      </c>
      <c r="E115" s="40" t="s">
        <v>972</v>
      </c>
      <c r="F115" s="54" t="s">
        <v>331</v>
      </c>
      <c r="G115" s="78" t="s">
        <v>336</v>
      </c>
      <c r="H115" s="130" t="s">
        <v>25</v>
      </c>
      <c r="I115" s="55">
        <v>43249</v>
      </c>
      <c r="J115" s="64" t="s">
        <v>35</v>
      </c>
      <c r="K115" s="64" t="s">
        <v>52</v>
      </c>
      <c r="L115" s="64"/>
      <c r="M115" s="43" t="s">
        <v>29</v>
      </c>
      <c r="N115" s="45" t="s">
        <v>384</v>
      </c>
      <c r="O115" s="45" t="s">
        <v>385</v>
      </c>
      <c r="P115" s="46" t="str">
        <f t="shared" ca="1" si="6"/>
        <v>x</v>
      </c>
      <c r="Q115" s="66" t="str">
        <f t="shared" ca="1" si="7"/>
        <v/>
      </c>
      <c r="R115" s="48" t="s">
        <v>32</v>
      </c>
      <c r="S115" s="48"/>
      <c r="T115" s="69"/>
      <c r="U115" s="50">
        <f t="shared" si="4"/>
        <v>2.7972602739726029</v>
      </c>
      <c r="V115" s="131"/>
    </row>
    <row r="116" spans="1:22" s="70" customFormat="1" ht="20.25" customHeight="1" x14ac:dyDescent="0.25">
      <c r="A116" s="37">
        <f>IF(C116="","",COUNTA($C$8:$C116))</f>
        <v>92</v>
      </c>
      <c r="B116" s="87">
        <f>COUNTA($C$103:C116)</f>
        <v>14</v>
      </c>
      <c r="C116" s="74" t="s">
        <v>386</v>
      </c>
      <c r="D116" s="77" t="s">
        <v>387</v>
      </c>
      <c r="E116" s="40" t="s">
        <v>767</v>
      </c>
      <c r="F116" s="54" t="s">
        <v>331</v>
      </c>
      <c r="G116" s="78" t="s">
        <v>341</v>
      </c>
      <c r="H116" s="121" t="s">
        <v>388</v>
      </c>
      <c r="I116" s="55">
        <v>43263</v>
      </c>
      <c r="J116" s="64" t="s">
        <v>35</v>
      </c>
      <c r="K116" s="64" t="s">
        <v>52</v>
      </c>
      <c r="L116" s="64"/>
      <c r="M116" s="43" t="s">
        <v>29</v>
      </c>
      <c r="N116" s="45" t="s">
        <v>389</v>
      </c>
      <c r="O116" s="45"/>
      <c r="P116" s="46" t="str">
        <f t="shared" ca="1" si="6"/>
        <v>x</v>
      </c>
      <c r="Q116" s="66" t="str">
        <f t="shared" ca="1" si="7"/>
        <v/>
      </c>
      <c r="R116" s="48" t="s">
        <v>32</v>
      </c>
      <c r="S116" s="48"/>
      <c r="T116" s="69"/>
      <c r="U116" s="50">
        <f t="shared" si="4"/>
        <v>2.7589041095890412</v>
      </c>
    </row>
    <row r="117" spans="1:22" s="133" customFormat="1" ht="20.25" customHeight="1" x14ac:dyDescent="0.25">
      <c r="A117" s="37">
        <f>IF(C117="","",COUNTA($C$8:$C117))</f>
        <v>93</v>
      </c>
      <c r="B117" s="87">
        <f>COUNTA($C$103:C117)</f>
        <v>15</v>
      </c>
      <c r="C117" s="74" t="s">
        <v>390</v>
      </c>
      <c r="D117" s="77" t="s">
        <v>391</v>
      </c>
      <c r="E117" s="40" t="s">
        <v>767</v>
      </c>
      <c r="F117" s="54" t="s">
        <v>331</v>
      </c>
      <c r="G117" s="78" t="s">
        <v>341</v>
      </c>
      <c r="H117" s="125" t="s">
        <v>388</v>
      </c>
      <c r="I117" s="55">
        <v>43361</v>
      </c>
      <c r="J117" s="64" t="s">
        <v>35</v>
      </c>
      <c r="K117" s="64" t="s">
        <v>52</v>
      </c>
      <c r="L117" s="64"/>
      <c r="M117" s="43" t="s">
        <v>29</v>
      </c>
      <c r="N117" s="45" t="s">
        <v>392</v>
      </c>
      <c r="O117" s="45"/>
      <c r="P117" s="46" t="str">
        <f t="shared" ca="1" si="6"/>
        <v>x</v>
      </c>
      <c r="Q117" s="66" t="str">
        <f t="shared" ca="1" si="7"/>
        <v/>
      </c>
      <c r="R117" s="48" t="s">
        <v>32</v>
      </c>
      <c r="S117" s="48"/>
      <c r="T117" s="132"/>
      <c r="U117" s="50">
        <f t="shared" si="4"/>
        <v>2.4904109589041097</v>
      </c>
    </row>
    <row r="118" spans="1:22" s="133" customFormat="1" ht="20.25" customHeight="1" x14ac:dyDescent="0.25">
      <c r="A118" s="37">
        <f>IF(C118="","",COUNTA($C$8:$C118))</f>
        <v>94</v>
      </c>
      <c r="B118" s="87">
        <f>COUNTA($C$103:C118)</f>
        <v>16</v>
      </c>
      <c r="C118" s="74" t="s">
        <v>393</v>
      </c>
      <c r="D118" s="77" t="s">
        <v>394</v>
      </c>
      <c r="E118" s="40" t="s">
        <v>973</v>
      </c>
      <c r="F118" s="54" t="s">
        <v>331</v>
      </c>
      <c r="G118" s="40" t="s">
        <v>367</v>
      </c>
      <c r="H118" s="130" t="s">
        <v>25</v>
      </c>
      <c r="I118" s="55">
        <v>43374</v>
      </c>
      <c r="J118" s="64" t="s">
        <v>35</v>
      </c>
      <c r="K118" s="64" t="s">
        <v>52</v>
      </c>
      <c r="L118" s="64"/>
      <c r="M118" s="43" t="s">
        <v>29</v>
      </c>
      <c r="N118" s="45" t="s">
        <v>395</v>
      </c>
      <c r="O118" s="134" t="s">
        <v>396</v>
      </c>
      <c r="P118" s="46" t="str">
        <f t="shared" ca="1" si="6"/>
        <v>x</v>
      </c>
      <c r="Q118" s="66" t="str">
        <f t="shared" ca="1" si="7"/>
        <v/>
      </c>
      <c r="R118" s="48" t="s">
        <v>32</v>
      </c>
      <c r="S118" s="48"/>
      <c r="T118" s="132"/>
      <c r="U118" s="50">
        <f t="shared" si="4"/>
        <v>2.4547945205479453</v>
      </c>
    </row>
    <row r="119" spans="1:22" s="133" customFormat="1" ht="20.25" customHeight="1" x14ac:dyDescent="0.25">
      <c r="A119" s="37">
        <f>IF(C119="","",COUNTA($C$8:$C119))</f>
        <v>95</v>
      </c>
      <c r="B119" s="87">
        <f>COUNTA($C$103:C119)</f>
        <v>17</v>
      </c>
      <c r="C119" s="74" t="s">
        <v>397</v>
      </c>
      <c r="D119" s="77" t="s">
        <v>398</v>
      </c>
      <c r="E119" s="40" t="s">
        <v>618</v>
      </c>
      <c r="F119" s="54" t="s">
        <v>331</v>
      </c>
      <c r="G119" s="78" t="s">
        <v>341</v>
      </c>
      <c r="H119" s="125" t="s">
        <v>399</v>
      </c>
      <c r="I119" s="55">
        <v>43535</v>
      </c>
      <c r="J119" s="64" t="s">
        <v>35</v>
      </c>
      <c r="K119" s="64" t="s">
        <v>52</v>
      </c>
      <c r="L119" s="64"/>
      <c r="M119" s="43" t="s">
        <v>29</v>
      </c>
      <c r="N119" s="45" t="s">
        <v>400</v>
      </c>
      <c r="O119" s="45"/>
      <c r="P119" s="46" t="str">
        <f ca="1">IF(K119="PROBATION","",IF(AND(DATEDIF(I119,TODAY(),"m")&lt;60,OR(COUNTIF(E119,"*Officer*")=1,E119="Trainee")),"x",""))</f>
        <v>x</v>
      </c>
      <c r="Q119" s="66" t="str">
        <f t="shared" ca="1" si="7"/>
        <v/>
      </c>
      <c r="R119" s="48" t="s">
        <v>32</v>
      </c>
      <c r="S119" s="48"/>
      <c r="T119" s="132"/>
      <c r="U119" s="50">
        <f t="shared" si="4"/>
        <v>2.0136986301369864</v>
      </c>
    </row>
    <row r="120" spans="1:22" s="70" customFormat="1" ht="20.25" customHeight="1" x14ac:dyDescent="0.25">
      <c r="A120" s="37">
        <f>IF(C120="","",COUNTA($C$8:$C120))</f>
        <v>96</v>
      </c>
      <c r="B120" s="87">
        <f>COUNTA($C$103:C120)</f>
        <v>18</v>
      </c>
      <c r="C120" s="74" t="s">
        <v>401</v>
      </c>
      <c r="D120" s="77" t="s">
        <v>402</v>
      </c>
      <c r="E120" s="40" t="s">
        <v>971</v>
      </c>
      <c r="F120" s="54" t="s">
        <v>331</v>
      </c>
      <c r="G120" s="78" t="s">
        <v>336</v>
      </c>
      <c r="H120" s="130" t="s">
        <v>25</v>
      </c>
      <c r="I120" s="55">
        <v>43619</v>
      </c>
      <c r="J120" s="64" t="s">
        <v>35</v>
      </c>
      <c r="K120" s="64" t="s">
        <v>52</v>
      </c>
      <c r="L120" s="64">
        <v>500</v>
      </c>
      <c r="M120" s="43" t="s">
        <v>29</v>
      </c>
      <c r="N120" s="45" t="s">
        <v>403</v>
      </c>
      <c r="O120" s="45" t="s">
        <v>404</v>
      </c>
      <c r="P120" s="46" t="str">
        <f ca="1">IF(K120="PROBATION","",IF(AND(DATEDIF(I120,TODAY(),"m")&lt;60,OR(COUNTIF(E120,"*Officer*")=1,E120="Trainee")),"x",""))</f>
        <v/>
      </c>
      <c r="Q120" s="47" t="str">
        <f ca="1">IF(OR(COUNTIF(E120,"*Director*")=1,E120="Chief of Internal Audit",AND(COUNTIF(E120,"*Manager*")=1,R120="Back"),E120="Chief Accountant"),"Level 2",IF(OR(COUNTIF(E120,"*Assistant*")=1,COUNTIF(E120,"*Supervisor*")=1,DATEDIF(I120,TODAY(),"m")&gt;=60,AND(COUNTIF(E120,"*Manager*")=1,R120="Front")),"Level 1",""))</f>
        <v>Level 2</v>
      </c>
      <c r="R120" s="48" t="s">
        <v>32</v>
      </c>
      <c r="S120" s="48"/>
      <c r="T120" s="69"/>
      <c r="U120" s="50">
        <f t="shared" si="4"/>
        <v>1.7835616438356163</v>
      </c>
    </row>
    <row r="121" spans="1:22" s="70" customFormat="1" ht="20.25" customHeight="1" x14ac:dyDescent="0.25">
      <c r="A121" s="37">
        <f>IF(C121="","",COUNTA($C$8:$C121))</f>
        <v>97</v>
      </c>
      <c r="B121" s="87">
        <f>COUNTA($C$103:C121)</f>
        <v>19</v>
      </c>
      <c r="C121" s="74" t="s">
        <v>405</v>
      </c>
      <c r="D121" s="77" t="s">
        <v>406</v>
      </c>
      <c r="E121" s="40" t="s">
        <v>618</v>
      </c>
      <c r="F121" s="54" t="s">
        <v>331</v>
      </c>
      <c r="G121" s="78" t="s">
        <v>341</v>
      </c>
      <c r="H121" s="125" t="s">
        <v>407</v>
      </c>
      <c r="I121" s="55">
        <v>43658</v>
      </c>
      <c r="J121" s="64" t="s">
        <v>35</v>
      </c>
      <c r="K121" s="64" t="s">
        <v>52</v>
      </c>
      <c r="L121" s="64"/>
      <c r="M121" s="43" t="s">
        <v>29</v>
      </c>
      <c r="N121" s="45" t="s">
        <v>408</v>
      </c>
      <c r="O121" s="45"/>
      <c r="P121" s="46" t="str">
        <f ca="1">IF(K121="PROBATION","",IF(AND(DATEDIF(I121,TODAY(),"m")&lt;60,OR(COUNTIF(E121,"*Officer*")=1,E121="Trainee")),"x",""))</f>
        <v>x</v>
      </c>
      <c r="Q121" s="66" t="str">
        <f ca="1">IF(OR(COUNTIF(E121,"*Director*")=1,E121="Chief of Internal Audit",AND(COUNTIF(E121,"*Manager*")=1,R121="Back"),E121="Chief Accountant"),"Level 2",IF(OR(COUNTIF(E121,"*Assistant*")=1,COUNTIF(E121,"*Supervisor*")=1,DATEDIF(I121,TODAY(),"d")&gt;=1080,AND(COUNTIF(E121,"*Manager*")=1,R121="Front")),"Level 1",""))</f>
        <v/>
      </c>
      <c r="R121" s="48" t="s">
        <v>32</v>
      </c>
      <c r="S121" s="48"/>
      <c r="T121" s="69"/>
      <c r="U121" s="50">
        <f t="shared" si="4"/>
        <v>1.6767123287671233</v>
      </c>
    </row>
    <row r="122" spans="1:22" s="70" customFormat="1" ht="20.25" customHeight="1" x14ac:dyDescent="0.25">
      <c r="A122" s="37">
        <f>IF(C122="","",COUNTA($C$8:$C122))</f>
        <v>98</v>
      </c>
      <c r="B122" s="87">
        <f>COUNTA($C$103:C122)</f>
        <v>20</v>
      </c>
      <c r="C122" s="74" t="s">
        <v>409</v>
      </c>
      <c r="D122" s="77" t="s">
        <v>410</v>
      </c>
      <c r="E122" s="40" t="s">
        <v>618</v>
      </c>
      <c r="F122" s="54" t="s">
        <v>331</v>
      </c>
      <c r="G122" s="78" t="s">
        <v>341</v>
      </c>
      <c r="H122" s="125" t="s">
        <v>411</v>
      </c>
      <c r="I122" s="55">
        <v>43777</v>
      </c>
      <c r="J122" s="64" t="s">
        <v>35</v>
      </c>
      <c r="K122" s="64" t="s">
        <v>67</v>
      </c>
      <c r="L122" s="64"/>
      <c r="M122" s="43" t="s">
        <v>29</v>
      </c>
      <c r="N122" s="45" t="s">
        <v>412</v>
      </c>
      <c r="O122" s="45"/>
      <c r="P122" s="46" t="str">
        <f ca="1">IF(K122="PROBATION","",IF(AND(DATEDIF(I122,TODAY(),"m")&lt;60,OR(COUNTIF(E122,"*Officer*")=1,E122="Trainee")),"x",""))</f>
        <v>x</v>
      </c>
      <c r="Q122" s="66" t="str">
        <f ca="1">IF(OR(COUNTIF(E122,"*Director*")=1,E122="Chief of Internal Audit",AND(COUNTIF(E122,"*Manager*")=1,R122="Back"),E122="Chief Accountant"),"Level 2",IF(OR(COUNTIF(E122,"*Assistant*")=1,COUNTIF(E122,"*Supervisor*")=1,DATEDIF(I122,TODAY(),"d")&gt;=1080,AND(COUNTIF(E122,"*Manager*")=1,R122="Front")),"Level 1",""))</f>
        <v/>
      </c>
      <c r="R122" s="48" t="s">
        <v>32</v>
      </c>
      <c r="S122" s="48"/>
      <c r="T122" s="69"/>
      <c r="U122" s="50">
        <f t="shared" si="4"/>
        <v>1.3506849315068492</v>
      </c>
    </row>
    <row r="123" spans="1:22" s="137" customFormat="1" ht="20.25" customHeight="1" x14ac:dyDescent="0.25">
      <c r="A123" s="37">
        <f>IF(C123="","",COUNTA($C$8:$C123))</f>
        <v>99</v>
      </c>
      <c r="B123" s="87">
        <f>COUNTA($C$103:C123)</f>
        <v>21</v>
      </c>
      <c r="C123" s="61" t="s">
        <v>413</v>
      </c>
      <c r="D123" s="77" t="s">
        <v>414</v>
      </c>
      <c r="E123" s="40" t="s">
        <v>972</v>
      </c>
      <c r="F123" s="54" t="s">
        <v>331</v>
      </c>
      <c r="G123" s="78" t="s">
        <v>336</v>
      </c>
      <c r="H123" s="135" t="s">
        <v>25</v>
      </c>
      <c r="I123" s="55">
        <v>43941</v>
      </c>
      <c r="J123" s="64" t="s">
        <v>35</v>
      </c>
      <c r="K123" s="64" t="s">
        <v>67</v>
      </c>
      <c r="L123" s="64"/>
      <c r="M123" s="43" t="s">
        <v>29</v>
      </c>
      <c r="N123" s="45" t="s">
        <v>415</v>
      </c>
      <c r="O123" s="45"/>
      <c r="P123" s="46" t="str">
        <f ca="1">IF(K123="PROBATION","",IF(AND(DATEDIF(I123,TODAY(),"m")&lt;60,OR(COUNTIF(E123,"*Officer*")=1,E123="Trainee")),"x",""))</f>
        <v>x</v>
      </c>
      <c r="Q123" s="66" t="str">
        <f ca="1">IF(OR(COUNTIF(E123,"*Director*")=1,E123="Chief of Internal Audit",AND(COUNTIF(E123,"*Manager*")=1,R123="Back"),E123="Chief Accountant"),"Level 2",IF(OR(COUNTIF(E123,"*Assistant*")=1,COUNTIF(E123,"*Supervisor*")=1,DATEDIF(I123,TODAY(),"d")&gt;=1080,AND(COUNTIF(E123,"*Manager*")=1,R123="Front")),"Level 1",""))</f>
        <v/>
      </c>
      <c r="R123" s="48" t="s">
        <v>32</v>
      </c>
      <c r="S123" s="48"/>
      <c r="T123" s="136"/>
      <c r="U123" s="50">
        <f t="shared" si="4"/>
        <v>0.90136986301369859</v>
      </c>
    </row>
    <row r="124" spans="1:22" ht="20.25" customHeight="1" x14ac:dyDescent="0.25">
      <c r="A124" s="37">
        <f>IF(C124="","",COUNTA($C$8:$C124))</f>
        <v>100</v>
      </c>
      <c r="B124" s="87">
        <f>COUNTA($C$103:C124)</f>
        <v>22</v>
      </c>
      <c r="C124" s="74" t="s">
        <v>416</v>
      </c>
      <c r="D124" s="75" t="s">
        <v>417</v>
      </c>
      <c r="E124" s="40" t="s">
        <v>973</v>
      </c>
      <c r="F124" s="54" t="s">
        <v>331</v>
      </c>
      <c r="G124" s="40" t="s">
        <v>367</v>
      </c>
      <c r="H124" s="135" t="s">
        <v>25</v>
      </c>
      <c r="I124" s="55">
        <v>44071</v>
      </c>
      <c r="J124" s="64" t="s">
        <v>35</v>
      </c>
      <c r="K124" s="64" t="s">
        <v>72</v>
      </c>
      <c r="L124" s="64"/>
      <c r="M124" s="64" t="s">
        <v>77</v>
      </c>
      <c r="N124" s="45" t="s">
        <v>418</v>
      </c>
      <c r="O124" s="45" t="s">
        <v>419</v>
      </c>
      <c r="P124" s="46"/>
      <c r="Q124" s="66" t="str">
        <f ca="1">IF(OR(COUNTIF(E124,"*Director*")=1,E124="Chief of Internal Audit",AND(COUNTIF(E124,"*Manager*")=1,R124="Back"),E124="Chief Accountant"),"Level 2",IF(OR(COUNTIF(E124,"*Assistant*")=1,COUNTIF(E124,"*Supervisor*")=1,DATEDIF(I124,TODAY(),"d")&gt;=1080,AND(COUNTIF(E124,"*Manager*")=1,R124="Front")),"Level 1",""))</f>
        <v/>
      </c>
      <c r="R124" s="48" t="s">
        <v>32</v>
      </c>
      <c r="S124" s="48"/>
      <c r="T124" s="60"/>
      <c r="U124" s="50">
        <f t="shared" si="4"/>
        <v>0.54520547945205478</v>
      </c>
    </row>
    <row r="125" spans="1:22" ht="20.25" customHeight="1" x14ac:dyDescent="0.25">
      <c r="A125" s="37">
        <f>IF(C125="","",COUNTA($C$8:$C125))</f>
        <v>101</v>
      </c>
      <c r="B125" s="87">
        <f>COUNTA($C$103:C125)</f>
        <v>23</v>
      </c>
      <c r="C125" s="74" t="s">
        <v>420</v>
      </c>
      <c r="D125" s="75" t="s">
        <v>421</v>
      </c>
      <c r="E125" s="40" t="s">
        <v>618</v>
      </c>
      <c r="F125" s="54" t="s">
        <v>331</v>
      </c>
      <c r="G125" s="78" t="s">
        <v>341</v>
      </c>
      <c r="H125" s="125" t="s">
        <v>422</v>
      </c>
      <c r="I125" s="55">
        <v>44089</v>
      </c>
      <c r="J125" s="64" t="s">
        <v>35</v>
      </c>
      <c r="K125" s="64" t="s">
        <v>72</v>
      </c>
      <c r="L125" s="64"/>
      <c r="M125" s="64" t="s">
        <v>77</v>
      </c>
      <c r="N125" s="45" t="s">
        <v>423</v>
      </c>
      <c r="O125" s="45"/>
      <c r="P125" s="46"/>
      <c r="Q125" s="66" t="str">
        <f ca="1">IF(OR(COUNTIF(E125,"*Director*")=1,E125="Chief of Internal Audit",AND(COUNTIF(E125,"*Manager*")=1,R125="Back"),E125="Chief Accountant"),"Level 2",IF(OR(COUNTIF(E125,"*Assistant*")=1,COUNTIF(E125,"*Supervisor*")=1,DATEDIF(I125,TODAY(),"d")&gt;=1080,AND(COUNTIF(E125,"*Manager*")=1,R125="Front")),"Level 1",""))</f>
        <v/>
      </c>
      <c r="R125" s="48" t="s">
        <v>54</v>
      </c>
      <c r="S125" s="48"/>
      <c r="T125" s="60"/>
      <c r="U125" s="50">
        <f t="shared" si="4"/>
        <v>0.49589041095890413</v>
      </c>
    </row>
    <row r="126" spans="1:22" ht="20.25" customHeight="1" x14ac:dyDescent="0.25">
      <c r="A126" s="37">
        <f>IF(C126="","",COUNTA($C$8:$C126))</f>
        <v>102</v>
      </c>
      <c r="B126" s="87">
        <f>COUNTA($C$103:C126)</f>
        <v>24</v>
      </c>
      <c r="C126" s="74" t="s">
        <v>424</v>
      </c>
      <c r="D126" s="75" t="s">
        <v>425</v>
      </c>
      <c r="E126" s="40" t="s">
        <v>618</v>
      </c>
      <c r="F126" s="54" t="s">
        <v>331</v>
      </c>
      <c r="G126" s="78" t="s">
        <v>341</v>
      </c>
      <c r="H126" s="125" t="s">
        <v>422</v>
      </c>
      <c r="I126" s="55">
        <v>44109</v>
      </c>
      <c r="J126" s="64" t="s">
        <v>35</v>
      </c>
      <c r="K126" s="64" t="s">
        <v>72</v>
      </c>
      <c r="L126" s="64"/>
      <c r="M126" s="64" t="s">
        <v>77</v>
      </c>
      <c r="N126" s="45" t="s">
        <v>426</v>
      </c>
      <c r="O126" s="45"/>
      <c r="P126" s="46"/>
      <c r="Q126" s="66"/>
      <c r="R126" s="48"/>
      <c r="S126" s="48"/>
      <c r="T126" s="60"/>
      <c r="U126" s="50">
        <f t="shared" si="4"/>
        <v>0.44109589041095892</v>
      </c>
    </row>
    <row r="127" spans="1:22" ht="20.25" customHeight="1" x14ac:dyDescent="0.25">
      <c r="A127" s="37">
        <f>IF(C127="","",COUNTA($C$8:$C127))</f>
        <v>103</v>
      </c>
      <c r="B127" s="87">
        <f>COUNTA($C$103:C127)</f>
        <v>25</v>
      </c>
      <c r="C127" s="74" t="s">
        <v>427</v>
      </c>
      <c r="D127" s="75" t="s">
        <v>428</v>
      </c>
      <c r="E127" s="40" t="s">
        <v>618</v>
      </c>
      <c r="F127" s="54" t="s">
        <v>331</v>
      </c>
      <c r="G127" s="78" t="s">
        <v>341</v>
      </c>
      <c r="H127" s="125" t="s">
        <v>407</v>
      </c>
      <c r="I127" s="55">
        <v>44139</v>
      </c>
      <c r="J127" s="64" t="s">
        <v>35</v>
      </c>
      <c r="K127" s="64" t="s">
        <v>67</v>
      </c>
      <c r="L127" s="64"/>
      <c r="M127" s="64" t="s">
        <v>77</v>
      </c>
      <c r="N127" s="45" t="s">
        <v>429</v>
      </c>
      <c r="O127" s="45"/>
      <c r="P127" s="46"/>
      <c r="Q127" s="66"/>
      <c r="R127" s="48"/>
      <c r="S127" s="48"/>
      <c r="T127" s="60"/>
      <c r="U127" s="50">
        <f t="shared" si="4"/>
        <v>0.35890410958904112</v>
      </c>
    </row>
    <row r="128" spans="1:22" ht="20.25" customHeight="1" x14ac:dyDescent="0.25">
      <c r="A128" s="37">
        <f>IF(C128="","",COUNTA($C$8:$C128))</f>
        <v>104</v>
      </c>
      <c r="B128" s="87">
        <f>COUNTA($C$103:C128)</f>
        <v>26</v>
      </c>
      <c r="C128" s="74" t="s">
        <v>430</v>
      </c>
      <c r="D128" s="75" t="s">
        <v>431</v>
      </c>
      <c r="E128" s="40" t="s">
        <v>618</v>
      </c>
      <c r="F128" s="54" t="s">
        <v>331</v>
      </c>
      <c r="G128" s="78" t="s">
        <v>341</v>
      </c>
      <c r="H128" s="125" t="s">
        <v>342</v>
      </c>
      <c r="I128" s="55">
        <v>44172</v>
      </c>
      <c r="J128" s="64" t="s">
        <v>35</v>
      </c>
      <c r="K128" s="64" t="s">
        <v>72</v>
      </c>
      <c r="L128" s="64"/>
      <c r="M128" s="64" t="s">
        <v>77</v>
      </c>
      <c r="N128" s="45" t="s">
        <v>432</v>
      </c>
      <c r="O128" s="45"/>
      <c r="P128" s="46"/>
      <c r="Q128" s="66"/>
      <c r="R128" s="48"/>
      <c r="S128" s="48"/>
      <c r="T128" s="60"/>
      <c r="U128" s="50">
        <f t="shared" si="4"/>
        <v>0.26849315068493151</v>
      </c>
    </row>
    <row r="129" spans="1:21" ht="20.25" customHeight="1" x14ac:dyDescent="0.25">
      <c r="A129" s="37">
        <f>IF(C129="","",COUNTA($C$8:$C129))</f>
        <v>105</v>
      </c>
      <c r="B129" s="87">
        <f>COUNTA($C$103:C129)</f>
        <v>27</v>
      </c>
      <c r="C129" s="61" t="s">
        <v>433</v>
      </c>
      <c r="D129" s="75" t="s">
        <v>434</v>
      </c>
      <c r="E129" s="40" t="s">
        <v>618</v>
      </c>
      <c r="F129" s="54" t="s">
        <v>331</v>
      </c>
      <c r="G129" s="78" t="s">
        <v>336</v>
      </c>
      <c r="H129" s="135" t="s">
        <v>25</v>
      </c>
      <c r="I129" s="55">
        <v>44263</v>
      </c>
      <c r="J129" s="64" t="s">
        <v>26</v>
      </c>
      <c r="K129" s="64" t="s">
        <v>131</v>
      </c>
      <c r="L129" s="64"/>
      <c r="M129" s="64"/>
      <c r="N129" s="45"/>
      <c r="O129" s="45"/>
      <c r="P129" s="46"/>
      <c r="Q129" s="66"/>
      <c r="R129" s="48"/>
      <c r="S129" s="48"/>
      <c r="T129" s="60"/>
      <c r="U129" s="50">
        <f t="shared" si="4"/>
        <v>1.9178082191780823E-2</v>
      </c>
    </row>
    <row r="130" spans="1:21" ht="20.25" customHeight="1" x14ac:dyDescent="0.25">
      <c r="A130" s="37">
        <f>IF(C130="","",COUNTA($C$8:$C130))</f>
        <v>106</v>
      </c>
      <c r="B130" s="87">
        <f>COUNTA($C$103:C130)</f>
        <v>28</v>
      </c>
      <c r="C130" s="61" t="s">
        <v>435</v>
      </c>
      <c r="D130" s="75" t="s">
        <v>436</v>
      </c>
      <c r="E130" s="40" t="s">
        <v>618</v>
      </c>
      <c r="F130" s="54" t="s">
        <v>331</v>
      </c>
      <c r="G130" s="78" t="s">
        <v>336</v>
      </c>
      <c r="H130" s="135" t="s">
        <v>25</v>
      </c>
      <c r="I130" s="55">
        <v>44277</v>
      </c>
      <c r="J130" s="64" t="s">
        <v>35</v>
      </c>
      <c r="K130" s="64" t="s">
        <v>131</v>
      </c>
      <c r="L130" s="64"/>
      <c r="M130" s="64"/>
      <c r="N130" s="45"/>
      <c r="O130" s="45"/>
      <c r="P130" s="46"/>
      <c r="Q130" s="66"/>
      <c r="R130" s="48"/>
      <c r="S130" s="48"/>
      <c r="T130" s="60"/>
      <c r="U130" s="50"/>
    </row>
    <row r="131" spans="1:21" ht="20.25" customHeight="1" x14ac:dyDescent="0.25">
      <c r="A131" s="37">
        <f>IF(C131="","",COUNTA($C$8:$C131))</f>
        <v>107</v>
      </c>
      <c r="B131" s="87">
        <f>COUNTA($C$103:C131)</f>
        <v>29</v>
      </c>
      <c r="C131" s="61" t="s">
        <v>437</v>
      </c>
      <c r="D131" s="75" t="s">
        <v>438</v>
      </c>
      <c r="E131" s="40" t="s">
        <v>618</v>
      </c>
      <c r="F131" s="54" t="s">
        <v>331</v>
      </c>
      <c r="G131" s="78" t="s">
        <v>336</v>
      </c>
      <c r="H131" s="135" t="s">
        <v>399</v>
      </c>
      <c r="I131" s="55">
        <v>44284</v>
      </c>
      <c r="J131" s="64" t="s">
        <v>35</v>
      </c>
      <c r="K131" s="64" t="s">
        <v>131</v>
      </c>
      <c r="L131" s="64"/>
      <c r="M131" s="64"/>
      <c r="N131" s="45"/>
      <c r="O131" s="45"/>
      <c r="P131" s="46"/>
      <c r="Q131" s="66"/>
      <c r="R131" s="48"/>
      <c r="S131" s="48"/>
      <c r="T131" s="60"/>
      <c r="U131" s="50"/>
    </row>
    <row r="132" spans="1:21" ht="20.25" customHeight="1" x14ac:dyDescent="0.25">
      <c r="A132" s="37">
        <f>IF(C132="","",COUNTA($C$8:$C132))</f>
        <v>108</v>
      </c>
      <c r="B132" s="87">
        <f>COUNTA($C$103:C132)</f>
        <v>30</v>
      </c>
      <c r="C132" s="61" t="s">
        <v>439</v>
      </c>
      <c r="D132" s="75" t="s">
        <v>440</v>
      </c>
      <c r="E132" s="40" t="s">
        <v>618</v>
      </c>
      <c r="F132" s="54" t="s">
        <v>331</v>
      </c>
      <c r="G132" s="78" t="s">
        <v>336</v>
      </c>
      <c r="H132" s="135" t="s">
        <v>25</v>
      </c>
      <c r="I132" s="55">
        <v>44293</v>
      </c>
      <c r="J132" s="64" t="s">
        <v>26</v>
      </c>
      <c r="K132" s="64" t="s">
        <v>131</v>
      </c>
      <c r="L132" s="64"/>
      <c r="M132" s="64"/>
      <c r="N132" s="45"/>
      <c r="O132" s="45"/>
      <c r="P132" s="46"/>
      <c r="Q132" s="66"/>
      <c r="R132" s="48"/>
      <c r="S132" s="48"/>
      <c r="T132" s="60"/>
      <c r="U132" s="50"/>
    </row>
    <row r="133" spans="1:21" ht="20.25" customHeight="1" x14ac:dyDescent="0.25">
      <c r="A133" s="37">
        <f>IF(C133="","",COUNTA($C$8:$C133))</f>
        <v>109</v>
      </c>
      <c r="B133" s="87">
        <f>COUNTA($C$103:C133)</f>
        <v>31</v>
      </c>
      <c r="C133" s="61" t="s">
        <v>441</v>
      </c>
      <c r="D133" s="75" t="s">
        <v>442</v>
      </c>
      <c r="E133" s="40" t="s">
        <v>618</v>
      </c>
      <c r="F133" s="54" t="s">
        <v>331</v>
      </c>
      <c r="G133" s="78" t="s">
        <v>336</v>
      </c>
      <c r="H133" s="135" t="s">
        <v>25</v>
      </c>
      <c r="I133" s="55">
        <v>44298</v>
      </c>
      <c r="J133" s="64" t="s">
        <v>35</v>
      </c>
      <c r="K133" s="64" t="s">
        <v>131</v>
      </c>
      <c r="L133" s="64"/>
      <c r="M133" s="64"/>
      <c r="N133" s="45"/>
      <c r="O133" s="45"/>
      <c r="P133" s="46"/>
      <c r="Q133" s="66"/>
      <c r="R133" s="48"/>
      <c r="S133" s="48"/>
      <c r="T133" s="60"/>
      <c r="U133" s="50"/>
    </row>
    <row r="134" spans="1:21" ht="19.5" customHeight="1" x14ac:dyDescent="0.25">
      <c r="A134" s="37" t="str">
        <f>IF(C134="","",COUNTA($C$8:$C134))</f>
        <v/>
      </c>
      <c r="B134" s="28" t="s">
        <v>342</v>
      </c>
      <c r="C134" s="27"/>
      <c r="D134" s="80"/>
      <c r="E134" s="80"/>
      <c r="F134" s="95"/>
      <c r="G134" s="95"/>
      <c r="H134" s="82"/>
      <c r="I134" s="31"/>
      <c r="J134" s="83"/>
      <c r="K134" s="83"/>
      <c r="L134" s="83"/>
      <c r="M134" s="83"/>
      <c r="N134" s="33"/>
      <c r="O134" s="33"/>
      <c r="P134" s="84"/>
      <c r="Q134" s="85"/>
      <c r="R134" s="85"/>
      <c r="S134" s="85"/>
      <c r="T134" s="86"/>
      <c r="U134" s="50">
        <f t="shared" ref="U134:U195" si="8">(DATE(2021,3,15)-I134)/365</f>
        <v>121.28767123287672</v>
      </c>
    </row>
    <row r="135" spans="1:21" ht="20.25" customHeight="1" x14ac:dyDescent="0.25">
      <c r="A135" s="37">
        <f>IF(C135="","",COUNTA($C$8:$C135))</f>
        <v>110</v>
      </c>
      <c r="B135" s="87">
        <f>COUNTA($C$135:C135)</f>
        <v>1</v>
      </c>
      <c r="C135" s="37" t="s">
        <v>443</v>
      </c>
      <c r="D135" s="65" t="s">
        <v>444</v>
      </c>
      <c r="E135" s="40" t="s">
        <v>967</v>
      </c>
      <c r="F135" s="40" t="s">
        <v>445</v>
      </c>
      <c r="G135" s="40" t="s">
        <v>446</v>
      </c>
      <c r="H135" s="138" t="s">
        <v>342</v>
      </c>
      <c r="I135" s="42">
        <v>41002</v>
      </c>
      <c r="J135" s="43" t="s">
        <v>26</v>
      </c>
      <c r="K135" s="43" t="s">
        <v>27</v>
      </c>
      <c r="L135" s="43">
        <v>700</v>
      </c>
      <c r="M135" s="43" t="s">
        <v>29</v>
      </c>
      <c r="N135" s="45" t="s">
        <v>447</v>
      </c>
      <c r="O135" s="45" t="s">
        <v>448</v>
      </c>
      <c r="P135" s="46" t="str">
        <f t="shared" ref="P135:P143" ca="1" si="9">IF(K135="PROBATION","",IF(AND(DATEDIF(I135,TODAY(),"m")&lt;60,OR(COUNTIF(E135,"*Officer*")=1,E135="Trainee")),"x",""))</f>
        <v/>
      </c>
      <c r="Q135" s="47" t="str">
        <f ca="1">IF(OR(COUNTIF(E135,"*Director*")=1,E135="Chief of Internal Audit",AND(COUNTIF(E135,"*Manager*")=1,R135="Back"),E135="Chief Accountant"),"Level 2",IF(OR(COUNTIF(E135,"*Assistant*")=1,COUNTIF(E135,"*Supervisor*")=1,DATEDIF(I135,TODAY(),"m")&gt;=60,AND(COUNTIF(E135,"*Manager*")=1,R135="Front")),"Level 1",""))</f>
        <v>Level 2</v>
      </c>
      <c r="R135" s="48" t="s">
        <v>449</v>
      </c>
      <c r="S135" s="48"/>
      <c r="T135" s="60"/>
      <c r="U135" s="50">
        <f t="shared" si="8"/>
        <v>8.9534246575342458</v>
      </c>
    </row>
    <row r="136" spans="1:21" s="124" customFormat="1" ht="20.25" customHeight="1" x14ac:dyDescent="0.25">
      <c r="A136" s="37">
        <f>IF(C136="","",COUNTA($C$8:$C136))</f>
        <v>111</v>
      </c>
      <c r="B136" s="87">
        <f>COUNTA($C$135:C136)</f>
        <v>2</v>
      </c>
      <c r="C136" s="74" t="s">
        <v>450</v>
      </c>
      <c r="D136" s="62" t="s">
        <v>451</v>
      </c>
      <c r="E136" s="40" t="s">
        <v>973</v>
      </c>
      <c r="F136" s="40" t="s">
        <v>445</v>
      </c>
      <c r="G136" s="40" t="s">
        <v>446</v>
      </c>
      <c r="H136" s="139" t="s">
        <v>342</v>
      </c>
      <c r="I136" s="55">
        <v>39918</v>
      </c>
      <c r="J136" s="64" t="s">
        <v>35</v>
      </c>
      <c r="K136" s="64" t="s">
        <v>27</v>
      </c>
      <c r="L136" s="64"/>
      <c r="M136" s="43" t="s">
        <v>29</v>
      </c>
      <c r="N136" s="45" t="s">
        <v>452</v>
      </c>
      <c r="O136" s="45" t="s">
        <v>453</v>
      </c>
      <c r="P136" s="46" t="str">
        <f t="shared" ca="1" si="9"/>
        <v/>
      </c>
      <c r="Q136" s="66" t="str">
        <f ca="1">IF(OR(COUNTIF(E136,"*Director*")=1,E136="Chief of Internal Audit",AND(COUNTIF(E136,"*Manager*")=1,R136="Back"),E136="Chief Accountant"),"Level 2",IF(OR(COUNTIF(E136,"*Assistant*")=1,COUNTIF(E136,"*Supervisor*")=1,DATEDIF(I136,TODAY(),"d")&gt;=1080,AND(COUNTIF(E136,"*Manager*")=1,R136="Front")),"Level 1",""))</f>
        <v>Level 1</v>
      </c>
      <c r="R136" s="48" t="s">
        <v>54</v>
      </c>
      <c r="S136" s="48"/>
      <c r="T136" s="123"/>
      <c r="U136" s="50">
        <f t="shared" si="8"/>
        <v>11.923287671232877</v>
      </c>
    </row>
    <row r="137" spans="1:21" ht="20.25" customHeight="1" x14ac:dyDescent="0.25">
      <c r="A137" s="37">
        <f>IF(C137="","",COUNTA($C$8:$C137))</f>
        <v>112</v>
      </c>
      <c r="B137" s="87">
        <f>COUNTA($C$135:C137)</f>
        <v>3</v>
      </c>
      <c r="C137" s="74" t="s">
        <v>454</v>
      </c>
      <c r="D137" s="75" t="s">
        <v>455</v>
      </c>
      <c r="E137" s="40" t="s">
        <v>973</v>
      </c>
      <c r="F137" s="40" t="s">
        <v>445</v>
      </c>
      <c r="G137" s="40" t="s">
        <v>446</v>
      </c>
      <c r="H137" s="139" t="s">
        <v>342</v>
      </c>
      <c r="I137" s="55">
        <v>40271</v>
      </c>
      <c r="J137" s="64" t="s">
        <v>26</v>
      </c>
      <c r="K137" s="64" t="s">
        <v>27</v>
      </c>
      <c r="L137" s="64"/>
      <c r="M137" s="43" t="s">
        <v>29</v>
      </c>
      <c r="N137" s="45" t="s">
        <v>456</v>
      </c>
      <c r="O137" s="45" t="s">
        <v>457</v>
      </c>
      <c r="P137" s="46" t="str">
        <f t="shared" ca="1" si="9"/>
        <v/>
      </c>
      <c r="Q137" s="66" t="str">
        <f ca="1">IF(OR(COUNTIF(E137,"*Director*")=1,E137="Chief of Internal Audit",AND(COUNTIF(E137,"*Manager*")=1,R137="Back"),E137="Chief Accountant"),"Level 2",IF(OR(COUNTIF(E137,"*Assistant*")=1,COUNTIF(E137,"*Supervisor*")=1,DATEDIF(I137,TODAY(),"d")&gt;=1080,AND(COUNTIF(E137,"*Manager*")=1,R137="Front")),"Level 1",""))</f>
        <v>Level 1</v>
      </c>
      <c r="R137" s="48" t="s">
        <v>54</v>
      </c>
      <c r="S137" s="48"/>
      <c r="T137" s="60"/>
      <c r="U137" s="50">
        <f t="shared" si="8"/>
        <v>10.956164383561644</v>
      </c>
    </row>
    <row r="138" spans="1:21" ht="20.25" customHeight="1" x14ac:dyDescent="0.25">
      <c r="A138" s="37">
        <f>IF(C138="","",COUNTA($C$8:$C138))</f>
        <v>113</v>
      </c>
      <c r="B138" s="87">
        <f>COUNTA($C$135:C138)</f>
        <v>4</v>
      </c>
      <c r="C138" s="74" t="s">
        <v>458</v>
      </c>
      <c r="D138" s="62" t="s">
        <v>459</v>
      </c>
      <c r="E138" s="40" t="s">
        <v>982</v>
      </c>
      <c r="F138" s="40" t="s">
        <v>445</v>
      </c>
      <c r="G138" s="40" t="s">
        <v>446</v>
      </c>
      <c r="H138" s="139" t="s">
        <v>342</v>
      </c>
      <c r="I138" s="55">
        <v>40798</v>
      </c>
      <c r="J138" s="64" t="s">
        <v>35</v>
      </c>
      <c r="K138" s="64" t="s">
        <v>27</v>
      </c>
      <c r="L138" s="64">
        <v>500</v>
      </c>
      <c r="M138" s="43" t="s">
        <v>29</v>
      </c>
      <c r="N138" s="45" t="s">
        <v>460</v>
      </c>
      <c r="O138" s="45" t="s">
        <v>461</v>
      </c>
      <c r="P138" s="46" t="str">
        <f t="shared" ca="1" si="9"/>
        <v/>
      </c>
      <c r="Q138" s="66" t="str">
        <f ca="1">IF(OR(COUNTIF(E138,"*Director*")=1,E138="Chief of Internal Audit",AND(COUNTIF(E138,"*Manager*")=1,R138="Back"),E138="Chief Accountant"),"Level 2",IF(OR(COUNTIF(E138,"*Assistant*")=1,COUNTIF(E138,"*Supervisor*")=1,DATEDIF(I138,TODAY(),"d")&gt;=1080,AND(COUNTIF(E138,"*Manager*")=1,R138="Front")),"Level 1",""))</f>
        <v>Level 2</v>
      </c>
      <c r="R138" s="48" t="s">
        <v>54</v>
      </c>
      <c r="S138" s="48"/>
      <c r="T138" s="60"/>
      <c r="U138" s="50">
        <f t="shared" si="8"/>
        <v>9.5123287671232877</v>
      </c>
    </row>
    <row r="139" spans="1:21" ht="20.25" customHeight="1" x14ac:dyDescent="0.25">
      <c r="A139" s="37">
        <f>IF(C139="","",COUNTA($C$8:$C139))</f>
        <v>114</v>
      </c>
      <c r="B139" s="87">
        <f>COUNTA($C$135:C139)</f>
        <v>5</v>
      </c>
      <c r="C139" s="74" t="s">
        <v>462</v>
      </c>
      <c r="D139" s="62" t="s">
        <v>463</v>
      </c>
      <c r="E139" s="40" t="s">
        <v>982</v>
      </c>
      <c r="F139" s="40" t="s">
        <v>445</v>
      </c>
      <c r="G139" s="40" t="s">
        <v>446</v>
      </c>
      <c r="H139" s="139" t="s">
        <v>342</v>
      </c>
      <c r="I139" s="55">
        <v>39548</v>
      </c>
      <c r="J139" s="64" t="s">
        <v>26</v>
      </c>
      <c r="K139" s="64" t="s">
        <v>27</v>
      </c>
      <c r="L139" s="64">
        <v>500</v>
      </c>
      <c r="M139" s="43" t="s">
        <v>29</v>
      </c>
      <c r="N139" s="45" t="s">
        <v>464</v>
      </c>
      <c r="O139" s="45" t="s">
        <v>465</v>
      </c>
      <c r="P139" s="46" t="str">
        <f t="shared" ca="1" si="9"/>
        <v/>
      </c>
      <c r="Q139" s="47" t="str">
        <f ca="1">IF(OR(COUNTIF(E139,"*Director*")=1,E139="Chief of Internal Audit",AND(COUNTIF(E139,"*Manager*")=1,R139="Back"),E139="Chief Accountant"),"Level 2",IF(OR(COUNTIF(E139,"*Assistant*")=1,COUNTIF(E139,"*Supervisor*")=1,DATEDIF(I139,TODAY(),"m")&gt;=60,AND(COUNTIF(E139,"*Manager*")=1,R139="Front")),"Level 1",""))</f>
        <v>Level 2</v>
      </c>
      <c r="R139" s="48" t="s">
        <v>54</v>
      </c>
      <c r="S139" s="48"/>
      <c r="T139" s="60"/>
      <c r="U139" s="50">
        <f t="shared" si="8"/>
        <v>12.936986301369863</v>
      </c>
    </row>
    <row r="140" spans="1:21" ht="20.25" customHeight="1" x14ac:dyDescent="0.25">
      <c r="A140" s="37">
        <f>IF(C140="","",COUNTA($C$8:$C140))</f>
        <v>115</v>
      </c>
      <c r="B140" s="87">
        <f>COUNTA($C$135:C140)</f>
        <v>6</v>
      </c>
      <c r="C140" s="37" t="s">
        <v>466</v>
      </c>
      <c r="D140" s="65" t="s">
        <v>467</v>
      </c>
      <c r="E140" s="40" t="s">
        <v>973</v>
      </c>
      <c r="F140" s="40" t="s">
        <v>445</v>
      </c>
      <c r="G140" s="40" t="s">
        <v>446</v>
      </c>
      <c r="H140" s="138" t="s">
        <v>342</v>
      </c>
      <c r="I140" s="42">
        <v>39140</v>
      </c>
      <c r="J140" s="43" t="s">
        <v>26</v>
      </c>
      <c r="K140" s="43" t="s">
        <v>27</v>
      </c>
      <c r="L140" s="43"/>
      <c r="M140" s="43" t="s">
        <v>29</v>
      </c>
      <c r="N140" s="45" t="s">
        <v>468</v>
      </c>
      <c r="O140" s="45" t="s">
        <v>469</v>
      </c>
      <c r="P140" s="46" t="str">
        <f t="shared" ca="1" si="9"/>
        <v/>
      </c>
      <c r="Q140" s="66" t="str">
        <f t="shared" ref="Q140:Q150" ca="1" si="10">IF(OR(COUNTIF(E140,"*Director*")=1,E140="Chief of Internal Audit",AND(COUNTIF(E140,"*Manager*")=1,R140="Back"),E140="Chief Accountant"),"Level 2",IF(OR(COUNTIF(E140,"*Assistant*")=1,COUNTIF(E140,"*Supervisor*")=1,DATEDIF(I140,TODAY(),"d")&gt;=1080,AND(COUNTIF(E140,"*Manager*")=1,R140="Front")),"Level 1",""))</f>
        <v>Level 1</v>
      </c>
      <c r="R140" s="48" t="s">
        <v>54</v>
      </c>
      <c r="S140" s="48"/>
      <c r="T140" s="93"/>
      <c r="U140" s="50">
        <f t="shared" si="8"/>
        <v>14.054794520547945</v>
      </c>
    </row>
    <row r="141" spans="1:21" ht="20.25" customHeight="1" x14ac:dyDescent="0.25">
      <c r="A141" s="37">
        <f>IF(C141="","",COUNTA($C$8:$C141))</f>
        <v>116</v>
      </c>
      <c r="B141" s="87">
        <f>COUNTA($C$135:C141)</f>
        <v>7</v>
      </c>
      <c r="C141" s="74" t="s">
        <v>470</v>
      </c>
      <c r="D141" s="62" t="s">
        <v>471</v>
      </c>
      <c r="E141" s="40" t="s">
        <v>983</v>
      </c>
      <c r="F141" s="40" t="s">
        <v>445</v>
      </c>
      <c r="G141" s="40" t="s">
        <v>446</v>
      </c>
      <c r="H141" s="139" t="s">
        <v>342</v>
      </c>
      <c r="I141" s="55">
        <v>41487</v>
      </c>
      <c r="J141" s="64" t="s">
        <v>35</v>
      </c>
      <c r="K141" s="64" t="s">
        <v>27</v>
      </c>
      <c r="L141" s="64">
        <v>500</v>
      </c>
      <c r="M141" s="43" t="s">
        <v>29</v>
      </c>
      <c r="N141" s="45" t="s">
        <v>472</v>
      </c>
      <c r="O141" s="45"/>
      <c r="P141" s="46" t="str">
        <f t="shared" ca="1" si="9"/>
        <v/>
      </c>
      <c r="Q141" s="66" t="str">
        <f t="shared" ca="1" si="10"/>
        <v>Level 1</v>
      </c>
      <c r="R141" s="48" t="s">
        <v>54</v>
      </c>
      <c r="S141" s="48"/>
      <c r="T141" s="93"/>
      <c r="U141" s="50">
        <f t="shared" si="8"/>
        <v>7.624657534246575</v>
      </c>
    </row>
    <row r="142" spans="1:21" ht="20.25" customHeight="1" x14ac:dyDescent="0.25">
      <c r="A142" s="37">
        <f>IF(C142="","",COUNTA($C$8:$C142))</f>
        <v>117</v>
      </c>
      <c r="B142" s="87">
        <f>COUNTA($C$135:C142)</f>
        <v>8</v>
      </c>
      <c r="C142" s="74" t="s">
        <v>473</v>
      </c>
      <c r="D142" s="62" t="s">
        <v>474</v>
      </c>
      <c r="E142" s="40" t="s">
        <v>983</v>
      </c>
      <c r="F142" s="40" t="s">
        <v>445</v>
      </c>
      <c r="G142" s="40" t="s">
        <v>446</v>
      </c>
      <c r="H142" s="139" t="s">
        <v>342</v>
      </c>
      <c r="I142" s="55">
        <v>42310</v>
      </c>
      <c r="J142" s="64" t="s">
        <v>26</v>
      </c>
      <c r="K142" s="64" t="s">
        <v>27</v>
      </c>
      <c r="L142" s="64"/>
      <c r="M142" s="43" t="s">
        <v>29</v>
      </c>
      <c r="N142" s="45" t="s">
        <v>475</v>
      </c>
      <c r="O142" s="45"/>
      <c r="P142" s="46" t="str">
        <f t="shared" ca="1" si="9"/>
        <v/>
      </c>
      <c r="Q142" s="66" t="str">
        <f t="shared" ca="1" si="10"/>
        <v>Level 1</v>
      </c>
      <c r="R142" s="48" t="s">
        <v>54</v>
      </c>
      <c r="S142" s="48"/>
      <c r="T142" s="93"/>
      <c r="U142" s="50">
        <f t="shared" si="8"/>
        <v>5.3698630136986303</v>
      </c>
    </row>
    <row r="143" spans="1:21" s="142" customFormat="1" ht="20.25" customHeight="1" x14ac:dyDescent="0.25">
      <c r="A143" s="37">
        <f>IF(C143="","",COUNTA($C$8:$C143))</f>
        <v>118</v>
      </c>
      <c r="B143" s="87">
        <f>COUNTA($C$135:C143)</f>
        <v>9</v>
      </c>
      <c r="C143" s="74" t="s">
        <v>476</v>
      </c>
      <c r="D143" s="75" t="s">
        <v>477</v>
      </c>
      <c r="E143" s="40" t="s">
        <v>767</v>
      </c>
      <c r="F143" s="40" t="s">
        <v>445</v>
      </c>
      <c r="G143" s="40" t="s">
        <v>446</v>
      </c>
      <c r="H143" s="139" t="s">
        <v>342</v>
      </c>
      <c r="I143" s="140">
        <v>42618</v>
      </c>
      <c r="J143" s="64" t="s">
        <v>26</v>
      </c>
      <c r="K143" s="64" t="s">
        <v>27</v>
      </c>
      <c r="L143" s="64"/>
      <c r="M143" s="43" t="s">
        <v>29</v>
      </c>
      <c r="N143" s="45" t="s">
        <v>478</v>
      </c>
      <c r="O143" s="45"/>
      <c r="P143" s="46" t="str">
        <f t="shared" ca="1" si="9"/>
        <v>x</v>
      </c>
      <c r="Q143" s="66" t="str">
        <f t="shared" ca="1" si="10"/>
        <v>Level 1</v>
      </c>
      <c r="R143" s="48" t="s">
        <v>54</v>
      </c>
      <c r="S143" s="48"/>
      <c r="T143" s="141"/>
      <c r="U143" s="50">
        <f t="shared" si="8"/>
        <v>4.5260273972602736</v>
      </c>
    </row>
    <row r="144" spans="1:21" ht="20.25" customHeight="1" x14ac:dyDescent="0.25">
      <c r="A144" s="37">
        <f>IF(C144="","",COUNTA($C$8:$C144))</f>
        <v>119</v>
      </c>
      <c r="B144" s="87">
        <f>COUNTA($C$135:C144)</f>
        <v>10</v>
      </c>
      <c r="C144" s="37" t="s">
        <v>479</v>
      </c>
      <c r="D144" s="65" t="s">
        <v>480</v>
      </c>
      <c r="E144" s="40" t="s">
        <v>767</v>
      </c>
      <c r="F144" s="40" t="s">
        <v>445</v>
      </c>
      <c r="G144" s="40" t="s">
        <v>446</v>
      </c>
      <c r="H144" s="90" t="s">
        <v>342</v>
      </c>
      <c r="I144" s="42">
        <v>43378</v>
      </c>
      <c r="J144" s="43" t="s">
        <v>35</v>
      </c>
      <c r="K144" s="64" t="s">
        <v>27</v>
      </c>
      <c r="L144" s="64"/>
      <c r="M144" s="43" t="s">
        <v>29</v>
      </c>
      <c r="N144" s="45" t="s">
        <v>481</v>
      </c>
      <c r="O144" s="45"/>
      <c r="P144" s="46" t="str">
        <f ca="1">IF(K144="PROBATION","",IF(AND(DATEDIF(I144,TODAY(),"m")&lt;60,OR(COUNTIF(E144,"*Officer*")=1,E144="Trainee",E144="Driver")),"x",""))</f>
        <v>x</v>
      </c>
      <c r="Q144" s="66" t="str">
        <f t="shared" ca="1" si="10"/>
        <v/>
      </c>
      <c r="R144" s="48" t="s">
        <v>54</v>
      </c>
      <c r="S144" s="48"/>
      <c r="T144" s="143"/>
      <c r="U144" s="50">
        <f t="shared" si="8"/>
        <v>2.4438356164383563</v>
      </c>
    </row>
    <row r="145" spans="1:21" ht="20.25" customHeight="1" x14ac:dyDescent="0.25">
      <c r="A145" s="37">
        <f>IF(C145="","",COUNTA($C$8:$C145))</f>
        <v>120</v>
      </c>
      <c r="B145" s="87">
        <f>COUNTA($C$135:C145)</f>
        <v>11</v>
      </c>
      <c r="C145" s="74" t="s">
        <v>482</v>
      </c>
      <c r="D145" s="75" t="s">
        <v>483</v>
      </c>
      <c r="E145" s="40" t="s">
        <v>767</v>
      </c>
      <c r="F145" s="40" t="s">
        <v>445</v>
      </c>
      <c r="G145" s="40" t="s">
        <v>446</v>
      </c>
      <c r="H145" s="90" t="s">
        <v>342</v>
      </c>
      <c r="I145" s="42">
        <v>43612</v>
      </c>
      <c r="J145" s="43" t="s">
        <v>35</v>
      </c>
      <c r="K145" s="64" t="s">
        <v>52</v>
      </c>
      <c r="L145" s="64"/>
      <c r="M145" s="43" t="s">
        <v>29</v>
      </c>
      <c r="N145" s="45" t="s">
        <v>484</v>
      </c>
      <c r="O145" s="45"/>
      <c r="P145" s="46" t="str">
        <f ca="1">IF(K145="PROBATION","",IF(AND(DATEDIF(I145,TODAY(),"m")&lt;60,OR(COUNTIF(E145,"*Officer*")=1,E145="Trainee",E145="Driver")),"x",""))</f>
        <v>x</v>
      </c>
      <c r="Q145" s="66" t="str">
        <f t="shared" ca="1" si="10"/>
        <v/>
      </c>
      <c r="R145" s="48" t="s">
        <v>54</v>
      </c>
      <c r="S145" s="48"/>
      <c r="T145" s="143"/>
      <c r="U145" s="50">
        <f t="shared" si="8"/>
        <v>1.8027397260273972</v>
      </c>
    </row>
    <row r="146" spans="1:21" ht="20.25" customHeight="1" x14ac:dyDescent="0.25">
      <c r="A146" s="37">
        <f>IF(C146="","",COUNTA($C$8:$C146))</f>
        <v>121</v>
      </c>
      <c r="B146" s="87">
        <f>COUNTA($C$135:C146)</f>
        <v>12</v>
      </c>
      <c r="C146" s="74" t="s">
        <v>485</v>
      </c>
      <c r="D146" s="75" t="s">
        <v>486</v>
      </c>
      <c r="E146" s="40" t="s">
        <v>767</v>
      </c>
      <c r="F146" s="40" t="s">
        <v>445</v>
      </c>
      <c r="G146" s="40" t="s">
        <v>446</v>
      </c>
      <c r="H146" s="90" t="s">
        <v>342</v>
      </c>
      <c r="I146" s="42">
        <v>43612</v>
      </c>
      <c r="J146" s="43" t="s">
        <v>35</v>
      </c>
      <c r="K146" s="64" t="s">
        <v>52</v>
      </c>
      <c r="L146" s="64"/>
      <c r="M146" s="43" t="s">
        <v>29</v>
      </c>
      <c r="N146" s="45" t="s">
        <v>487</v>
      </c>
      <c r="O146" s="45"/>
      <c r="P146" s="46" t="str">
        <f ca="1">IF(K146="PROBATION","",IF(AND(DATEDIF(I146,TODAY(),"m")&lt;60,OR(COUNTIF(E146,"*Officer*")=1,E146="Trainee",E146="Driver")),"x",""))</f>
        <v>x</v>
      </c>
      <c r="Q146" s="66" t="str">
        <f t="shared" ca="1" si="10"/>
        <v/>
      </c>
      <c r="R146" s="48" t="s">
        <v>54</v>
      </c>
      <c r="S146" s="48"/>
      <c r="T146" s="143"/>
      <c r="U146" s="50">
        <f t="shared" si="8"/>
        <v>1.8027397260273972</v>
      </c>
    </row>
    <row r="147" spans="1:21" ht="20.25" customHeight="1" x14ac:dyDescent="0.25">
      <c r="A147" s="37">
        <f>IF(C147="","",COUNTA($C$8:$C147))</f>
        <v>122</v>
      </c>
      <c r="B147" s="87">
        <f>COUNTA($C$135:C147)</f>
        <v>13</v>
      </c>
      <c r="C147" s="74" t="s">
        <v>488</v>
      </c>
      <c r="D147" s="75" t="s">
        <v>489</v>
      </c>
      <c r="E147" s="40" t="s">
        <v>767</v>
      </c>
      <c r="F147" s="40" t="s">
        <v>445</v>
      </c>
      <c r="G147" s="40" t="s">
        <v>446</v>
      </c>
      <c r="H147" s="90" t="s">
        <v>342</v>
      </c>
      <c r="I147" s="42">
        <v>43621</v>
      </c>
      <c r="J147" s="43" t="s">
        <v>35</v>
      </c>
      <c r="K147" s="64" t="s">
        <v>52</v>
      </c>
      <c r="L147" s="64"/>
      <c r="M147" s="43" t="s">
        <v>29</v>
      </c>
      <c r="N147" s="45" t="s">
        <v>490</v>
      </c>
      <c r="O147" s="45"/>
      <c r="P147" s="46" t="str">
        <f ca="1">IF(K147="PROBATION","",IF(AND(DATEDIF(I147,TODAY(),"m")&lt;60,OR(COUNTIF(E147,"*Officer*")=1,E147="Trainee",E147="Driver")),"x",""))</f>
        <v>x</v>
      </c>
      <c r="Q147" s="66" t="str">
        <f t="shared" ca="1" si="10"/>
        <v/>
      </c>
      <c r="R147" s="48" t="s">
        <v>54</v>
      </c>
      <c r="S147" s="48"/>
      <c r="T147" s="143"/>
      <c r="U147" s="50">
        <f t="shared" si="8"/>
        <v>1.7780821917808218</v>
      </c>
    </row>
    <row r="148" spans="1:21" ht="20.25" customHeight="1" x14ac:dyDescent="0.25">
      <c r="A148" s="37">
        <f>IF(C148="","",COUNTA($C$8:$C148))</f>
        <v>123</v>
      </c>
      <c r="B148" s="87">
        <f>COUNTA($C$135:C148)</f>
        <v>14</v>
      </c>
      <c r="C148" s="74" t="s">
        <v>491</v>
      </c>
      <c r="D148" s="75" t="s">
        <v>492</v>
      </c>
      <c r="E148" s="40" t="s">
        <v>984</v>
      </c>
      <c r="F148" s="40" t="s">
        <v>445</v>
      </c>
      <c r="G148" s="40" t="s">
        <v>446</v>
      </c>
      <c r="H148" s="90" t="s">
        <v>342</v>
      </c>
      <c r="I148" s="42">
        <v>44085</v>
      </c>
      <c r="J148" s="43" t="s">
        <v>26</v>
      </c>
      <c r="K148" s="64" t="s">
        <v>52</v>
      </c>
      <c r="L148" s="64"/>
      <c r="M148" s="43" t="s">
        <v>29</v>
      </c>
      <c r="N148" s="45" t="s">
        <v>493</v>
      </c>
      <c r="O148" s="45"/>
      <c r="P148" s="46"/>
      <c r="Q148" s="66" t="str">
        <f t="shared" ca="1" si="10"/>
        <v/>
      </c>
      <c r="R148" s="48" t="s">
        <v>54</v>
      </c>
      <c r="S148" s="48"/>
      <c r="T148" s="143"/>
      <c r="U148" s="50">
        <f t="shared" si="8"/>
        <v>0.50684931506849318</v>
      </c>
    </row>
    <row r="149" spans="1:21" ht="19.5" customHeight="1" x14ac:dyDescent="0.25">
      <c r="A149" s="37">
        <f>IF(C149="","",COUNTA($C$8:$C149))</f>
        <v>124</v>
      </c>
      <c r="B149" s="87">
        <f>COUNTA($C$135:C149)</f>
        <v>15</v>
      </c>
      <c r="C149" s="74" t="s">
        <v>494</v>
      </c>
      <c r="D149" s="75" t="s">
        <v>495</v>
      </c>
      <c r="E149" s="40" t="s">
        <v>767</v>
      </c>
      <c r="F149" s="40" t="s">
        <v>445</v>
      </c>
      <c r="G149" s="40" t="s">
        <v>446</v>
      </c>
      <c r="H149" s="90" t="s">
        <v>342</v>
      </c>
      <c r="I149" s="42">
        <v>44095</v>
      </c>
      <c r="J149" s="43" t="s">
        <v>35</v>
      </c>
      <c r="K149" s="64" t="s">
        <v>52</v>
      </c>
      <c r="L149" s="64"/>
      <c r="M149" s="43" t="s">
        <v>77</v>
      </c>
      <c r="N149" s="45" t="s">
        <v>496</v>
      </c>
      <c r="O149" s="45"/>
      <c r="P149" s="46"/>
      <c r="Q149" s="66" t="str">
        <f t="shared" ca="1" si="10"/>
        <v/>
      </c>
      <c r="R149" s="48" t="s">
        <v>54</v>
      </c>
      <c r="S149" s="48"/>
      <c r="T149" s="143"/>
      <c r="U149" s="50">
        <f t="shared" si="8"/>
        <v>0.47945205479452052</v>
      </c>
    </row>
    <row r="150" spans="1:21" ht="20.25" customHeight="1" x14ac:dyDescent="0.25">
      <c r="A150" s="37">
        <f>IF(C150="","",COUNTA($C$8:$C150))</f>
        <v>125</v>
      </c>
      <c r="B150" s="87">
        <f>COUNTA($C$135:C150)</f>
        <v>16</v>
      </c>
      <c r="C150" s="74" t="s">
        <v>497</v>
      </c>
      <c r="D150" s="75" t="s">
        <v>498</v>
      </c>
      <c r="E150" s="40" t="s">
        <v>767</v>
      </c>
      <c r="F150" s="40" t="s">
        <v>445</v>
      </c>
      <c r="G150" s="40" t="s">
        <v>446</v>
      </c>
      <c r="H150" s="90" t="s">
        <v>342</v>
      </c>
      <c r="I150" s="42">
        <v>44096</v>
      </c>
      <c r="J150" s="43" t="s">
        <v>26</v>
      </c>
      <c r="K150" s="64" t="s">
        <v>72</v>
      </c>
      <c r="L150" s="64"/>
      <c r="M150" s="43" t="s">
        <v>77</v>
      </c>
      <c r="N150" s="45" t="s">
        <v>499</v>
      </c>
      <c r="O150" s="45"/>
      <c r="P150" s="46"/>
      <c r="Q150" s="66" t="str">
        <f t="shared" ca="1" si="10"/>
        <v/>
      </c>
      <c r="R150" s="48" t="s">
        <v>54</v>
      </c>
      <c r="S150" s="48"/>
      <c r="T150" s="143"/>
      <c r="U150" s="50">
        <f t="shared" si="8"/>
        <v>0.47671232876712327</v>
      </c>
    </row>
    <row r="151" spans="1:21" ht="20.25" customHeight="1" x14ac:dyDescent="0.25">
      <c r="A151" s="37">
        <f>IF(C151="","",COUNTA($C$8:$C151))</f>
        <v>126</v>
      </c>
      <c r="B151" s="87">
        <f>COUNTA($C$135:C151)</f>
        <v>17</v>
      </c>
      <c r="C151" s="74" t="s">
        <v>500</v>
      </c>
      <c r="D151" s="75" t="s">
        <v>501</v>
      </c>
      <c r="E151" s="40" t="s">
        <v>767</v>
      </c>
      <c r="F151" s="40" t="s">
        <v>445</v>
      </c>
      <c r="G151" s="40" t="s">
        <v>446</v>
      </c>
      <c r="H151" s="90" t="s">
        <v>342</v>
      </c>
      <c r="I151" s="42">
        <v>44110</v>
      </c>
      <c r="J151" s="43" t="s">
        <v>35</v>
      </c>
      <c r="K151" s="64" t="s">
        <v>52</v>
      </c>
      <c r="L151" s="64"/>
      <c r="M151" s="43" t="s">
        <v>77</v>
      </c>
      <c r="N151" s="45" t="s">
        <v>502</v>
      </c>
      <c r="O151" s="45"/>
      <c r="P151" s="46"/>
      <c r="Q151" s="66"/>
      <c r="R151" s="48"/>
      <c r="S151" s="48"/>
      <c r="T151" s="143"/>
      <c r="U151" s="50">
        <f t="shared" si="8"/>
        <v>0.43835616438356162</v>
      </c>
    </row>
    <row r="152" spans="1:21" ht="20.25" customHeight="1" x14ac:dyDescent="0.25">
      <c r="A152" s="37">
        <f>IF(C152="","",COUNTA($C$8:$C152))</f>
        <v>127</v>
      </c>
      <c r="B152" s="87">
        <f>COUNTA($C$135:C152)</f>
        <v>18</v>
      </c>
      <c r="C152" s="74" t="s">
        <v>503</v>
      </c>
      <c r="D152" s="75" t="s">
        <v>504</v>
      </c>
      <c r="E152" s="40" t="s">
        <v>767</v>
      </c>
      <c r="F152" s="40" t="s">
        <v>445</v>
      </c>
      <c r="G152" s="40" t="s">
        <v>446</v>
      </c>
      <c r="H152" s="90" t="s">
        <v>342</v>
      </c>
      <c r="I152" s="42">
        <v>44154</v>
      </c>
      <c r="J152" s="43" t="s">
        <v>26</v>
      </c>
      <c r="K152" s="64" t="s">
        <v>52</v>
      </c>
      <c r="L152" s="64"/>
      <c r="M152" s="43" t="s">
        <v>77</v>
      </c>
      <c r="N152" s="45" t="s">
        <v>505</v>
      </c>
      <c r="O152" s="45"/>
      <c r="P152" s="46"/>
      <c r="Q152" s="66"/>
      <c r="R152" s="48"/>
      <c r="S152" s="48"/>
      <c r="T152" s="143"/>
      <c r="U152" s="50">
        <f t="shared" si="8"/>
        <v>0.31780821917808222</v>
      </c>
    </row>
    <row r="153" spans="1:21" ht="20.25" customHeight="1" x14ac:dyDescent="0.25">
      <c r="A153" s="37">
        <f>IF(C153="","",COUNTA($C$8:$C153))</f>
        <v>128</v>
      </c>
      <c r="B153" s="87">
        <f>COUNTA($C$135:C153)</f>
        <v>19</v>
      </c>
      <c r="C153" s="74" t="s">
        <v>506</v>
      </c>
      <c r="D153" s="75" t="s">
        <v>507</v>
      </c>
      <c r="E153" s="40" t="s">
        <v>767</v>
      </c>
      <c r="F153" s="40" t="s">
        <v>445</v>
      </c>
      <c r="G153" s="40" t="s">
        <v>446</v>
      </c>
      <c r="H153" s="90" t="s">
        <v>342</v>
      </c>
      <c r="I153" s="42">
        <v>44193</v>
      </c>
      <c r="J153" s="43" t="s">
        <v>35</v>
      </c>
      <c r="K153" s="64" t="s">
        <v>72</v>
      </c>
      <c r="L153" s="64"/>
      <c r="M153" s="43" t="s">
        <v>77</v>
      </c>
      <c r="N153" s="45" t="s">
        <v>508</v>
      </c>
      <c r="O153" s="45"/>
      <c r="P153" s="46"/>
      <c r="Q153" s="66"/>
      <c r="R153" s="48"/>
      <c r="S153" s="48"/>
      <c r="T153" s="143"/>
      <c r="U153" s="50">
        <f t="shared" si="8"/>
        <v>0.21095890410958903</v>
      </c>
    </row>
    <row r="154" spans="1:21" ht="20.25" customHeight="1" x14ac:dyDescent="0.25">
      <c r="A154" s="37">
        <f>IF(C154="","",COUNTA($C$8:$C154))</f>
        <v>129</v>
      </c>
      <c r="B154" s="87">
        <f>COUNTA($C$135:C154)</f>
        <v>20</v>
      </c>
      <c r="C154" s="74" t="s">
        <v>509</v>
      </c>
      <c r="D154" s="75" t="s">
        <v>510</v>
      </c>
      <c r="E154" s="40" t="s">
        <v>767</v>
      </c>
      <c r="F154" s="40" t="s">
        <v>445</v>
      </c>
      <c r="G154" s="40" t="s">
        <v>446</v>
      </c>
      <c r="H154" s="90" t="s">
        <v>342</v>
      </c>
      <c r="I154" s="42">
        <v>44222</v>
      </c>
      <c r="J154" s="43" t="s">
        <v>26</v>
      </c>
      <c r="K154" s="64" t="s">
        <v>72</v>
      </c>
      <c r="L154" s="64"/>
      <c r="M154" s="43" t="s">
        <v>77</v>
      </c>
      <c r="N154" s="45"/>
      <c r="O154" s="45"/>
      <c r="P154" s="46"/>
      <c r="Q154" s="66"/>
      <c r="R154" s="48"/>
      <c r="S154" s="48"/>
      <c r="T154" s="143"/>
      <c r="U154" s="50">
        <f t="shared" si="8"/>
        <v>0.13150684931506848</v>
      </c>
    </row>
    <row r="155" spans="1:21" ht="20.25" customHeight="1" x14ac:dyDescent="0.25">
      <c r="A155" s="37">
        <f>IF(C155="","",COUNTA($C$8:$C155))</f>
        <v>130</v>
      </c>
      <c r="B155" s="87">
        <f>COUNTA($C$135:C155)</f>
        <v>21</v>
      </c>
      <c r="C155" s="74" t="s">
        <v>511</v>
      </c>
      <c r="D155" s="75" t="s">
        <v>512</v>
      </c>
      <c r="E155" s="40" t="s">
        <v>618</v>
      </c>
      <c r="F155" s="40" t="s">
        <v>445</v>
      </c>
      <c r="G155" s="40" t="s">
        <v>446</v>
      </c>
      <c r="H155" s="90" t="s">
        <v>342</v>
      </c>
      <c r="I155" s="42">
        <v>44271</v>
      </c>
      <c r="J155" s="43" t="s">
        <v>26</v>
      </c>
      <c r="K155" s="64" t="s">
        <v>513</v>
      </c>
      <c r="L155" s="64"/>
      <c r="M155" s="43" t="s">
        <v>77</v>
      </c>
      <c r="N155" s="45"/>
      <c r="O155" s="45"/>
      <c r="P155" s="46"/>
      <c r="Q155" s="66"/>
      <c r="R155" s="48"/>
      <c r="S155" s="48"/>
      <c r="T155" s="143"/>
      <c r="U155" s="50">
        <f t="shared" si="8"/>
        <v>-2.7397260273972603E-3</v>
      </c>
    </row>
    <row r="156" spans="1:21" ht="20.25" customHeight="1" x14ac:dyDescent="0.25">
      <c r="A156" s="37" t="str">
        <f>IF(C156="","",COUNTA($C$8:$C156))</f>
        <v/>
      </c>
      <c r="B156" s="144">
        <f>COUNT(B136:B155)</f>
        <v>20</v>
      </c>
      <c r="C156" s="145"/>
      <c r="D156" s="145"/>
      <c r="E156" s="145"/>
      <c r="F156" s="145"/>
      <c r="G156" s="145"/>
      <c r="H156" s="146"/>
      <c r="I156" s="147"/>
      <c r="J156" s="148"/>
      <c r="K156" s="148"/>
      <c r="L156" s="148"/>
      <c r="M156" s="148"/>
      <c r="N156" s="45"/>
      <c r="O156" s="149"/>
      <c r="P156" s="150"/>
      <c r="Q156" s="148"/>
      <c r="R156" s="148"/>
      <c r="S156" s="148"/>
      <c r="T156" s="148"/>
      <c r="U156" s="50">
        <f t="shared" si="8"/>
        <v>121.28767123287672</v>
      </c>
    </row>
    <row r="157" spans="1:21" ht="19.5" customHeight="1" x14ac:dyDescent="0.25">
      <c r="A157" s="37" t="str">
        <f>IF(C157="","",COUNTA($C$8:$C157))</f>
        <v/>
      </c>
      <c r="B157" s="28" t="s">
        <v>422</v>
      </c>
      <c r="C157" s="27"/>
      <c r="D157" s="80"/>
      <c r="E157" s="80"/>
      <c r="F157" s="95"/>
      <c r="G157" s="95"/>
      <c r="H157" s="82"/>
      <c r="I157" s="31"/>
      <c r="J157" s="83"/>
      <c r="K157" s="83"/>
      <c r="L157" s="83"/>
      <c r="M157" s="83"/>
      <c r="N157" s="33"/>
      <c r="O157" s="33"/>
      <c r="P157" s="84"/>
      <c r="Q157" s="85"/>
      <c r="R157" s="85"/>
      <c r="S157" s="85"/>
      <c r="T157" s="86"/>
      <c r="U157" s="50">
        <f t="shared" si="8"/>
        <v>121.28767123287672</v>
      </c>
    </row>
    <row r="158" spans="1:21" ht="20.25" customHeight="1" x14ac:dyDescent="0.25">
      <c r="A158" s="37">
        <f>IF(C158="","",COUNTA($C$8:$C158))</f>
        <v>131</v>
      </c>
      <c r="B158" s="151">
        <f>COUNTA($C$158:C158)</f>
        <v>1</v>
      </c>
      <c r="C158" s="37" t="s">
        <v>514</v>
      </c>
      <c r="D158" s="65" t="s">
        <v>515</v>
      </c>
      <c r="E158" s="40" t="s">
        <v>967</v>
      </c>
      <c r="F158" s="40" t="s">
        <v>445</v>
      </c>
      <c r="G158" s="40" t="s">
        <v>446</v>
      </c>
      <c r="H158" s="40" t="s">
        <v>422</v>
      </c>
      <c r="I158" s="55">
        <v>39881</v>
      </c>
      <c r="J158" s="43" t="s">
        <v>26</v>
      </c>
      <c r="K158" s="43" t="s">
        <v>27</v>
      </c>
      <c r="L158" s="43">
        <v>700</v>
      </c>
      <c r="M158" s="43" t="s">
        <v>29</v>
      </c>
      <c r="N158" s="45" t="s">
        <v>516</v>
      </c>
      <c r="O158" s="45" t="s">
        <v>517</v>
      </c>
      <c r="P158" s="46" t="str">
        <f t="shared" ref="P158:P163" ca="1" si="11">IF(K158="PROBATION","",IF(AND(DATEDIF(I158,TODAY(),"m")&lt;60,OR(COUNTIF(E158,"*Officer*")=1,E158="Trainee")),"x",""))</f>
        <v/>
      </c>
      <c r="Q158" s="47" t="str">
        <f ca="1">IF(OR(COUNTIF(E158,"*Director*")=1,E158="Chief of Internal Audit",AND(COUNTIF(E158,"*Manager*")=1,R158="Back"),E158="Chief Accountant"),"Level 2",IF(OR(COUNTIF(E158,"*Assistant*")=1,COUNTIF(E158,"*Supervisor*")=1,DATEDIF(I158,TODAY(),"m")&gt;=60,AND(COUNTIF(E158,"*Manager*")=1,R158="Front")),"Level 1",""))</f>
        <v>Level 2</v>
      </c>
      <c r="R158" s="48" t="s">
        <v>449</v>
      </c>
      <c r="S158" s="48"/>
      <c r="T158" s="60"/>
      <c r="U158" s="50">
        <f t="shared" si="8"/>
        <v>12.024657534246575</v>
      </c>
    </row>
    <row r="159" spans="1:21" ht="20.25" customHeight="1" x14ac:dyDescent="0.25">
      <c r="A159" s="37">
        <f>IF(C159="","",COUNTA($C$8:$C159))</f>
        <v>132</v>
      </c>
      <c r="B159" s="151">
        <f>COUNTA($C$158:C159)</f>
        <v>2</v>
      </c>
      <c r="C159" s="74" t="s">
        <v>518</v>
      </c>
      <c r="D159" s="62" t="s">
        <v>519</v>
      </c>
      <c r="E159" s="40" t="s">
        <v>985</v>
      </c>
      <c r="F159" s="40" t="s">
        <v>445</v>
      </c>
      <c r="G159" s="40" t="s">
        <v>446</v>
      </c>
      <c r="H159" s="54" t="s">
        <v>422</v>
      </c>
      <c r="I159" s="55">
        <v>39951</v>
      </c>
      <c r="J159" s="64" t="s">
        <v>26</v>
      </c>
      <c r="K159" s="64" t="s">
        <v>27</v>
      </c>
      <c r="L159" s="64"/>
      <c r="M159" s="43" t="s">
        <v>29</v>
      </c>
      <c r="N159" s="45" t="s">
        <v>520</v>
      </c>
      <c r="O159" s="45" t="s">
        <v>521</v>
      </c>
      <c r="P159" s="46" t="str">
        <f t="shared" ca="1" si="11"/>
        <v/>
      </c>
      <c r="Q159" s="66" t="str">
        <f t="shared" ref="Q159:Q166" ca="1" si="12">IF(OR(COUNTIF(E159,"*Director*")=1,E159="Chief of Internal Audit",AND(COUNTIF(E159,"*Manager*")=1,R159="Back"),E159="Chief Accountant"),"Level 2",IF(OR(COUNTIF(E159,"*Assistant*")=1,COUNTIF(E159,"*Supervisor*")=1,DATEDIF(I159,TODAY(),"d")&gt;=1080,AND(COUNTIF(E159,"*Manager*")=1,R159="Front")),"Level 1",""))</f>
        <v>Level 1</v>
      </c>
      <c r="R159" s="48" t="s">
        <v>54</v>
      </c>
      <c r="S159" s="48"/>
      <c r="T159" s="60"/>
      <c r="U159" s="50">
        <f t="shared" si="8"/>
        <v>11.832876712328767</v>
      </c>
    </row>
    <row r="160" spans="1:21" ht="20.25" customHeight="1" x14ac:dyDescent="0.25">
      <c r="A160" s="37">
        <f>IF(C160="","",COUNTA($C$8:$C160))</f>
        <v>133</v>
      </c>
      <c r="B160" s="151">
        <f>COUNTA($C$158:C160)</f>
        <v>3</v>
      </c>
      <c r="C160" s="74" t="s">
        <v>522</v>
      </c>
      <c r="D160" s="75" t="s">
        <v>523</v>
      </c>
      <c r="E160" s="40" t="s">
        <v>982</v>
      </c>
      <c r="F160" s="40" t="s">
        <v>445</v>
      </c>
      <c r="G160" s="40" t="s">
        <v>446</v>
      </c>
      <c r="H160" s="54" t="s">
        <v>422</v>
      </c>
      <c r="I160" s="55">
        <v>40488</v>
      </c>
      <c r="J160" s="64" t="s">
        <v>26</v>
      </c>
      <c r="K160" s="64" t="s">
        <v>27</v>
      </c>
      <c r="L160" s="64">
        <v>500</v>
      </c>
      <c r="M160" s="43" t="s">
        <v>29</v>
      </c>
      <c r="N160" s="45" t="s">
        <v>524</v>
      </c>
      <c r="O160" s="45" t="s">
        <v>525</v>
      </c>
      <c r="P160" s="46" t="str">
        <f t="shared" ca="1" si="11"/>
        <v/>
      </c>
      <c r="Q160" s="66" t="str">
        <f t="shared" ca="1" si="12"/>
        <v>Level 2</v>
      </c>
      <c r="R160" s="48" t="s">
        <v>54</v>
      </c>
      <c r="S160" s="48"/>
      <c r="T160" s="60"/>
      <c r="U160" s="50">
        <f t="shared" si="8"/>
        <v>10.361643835616439</v>
      </c>
    </row>
    <row r="161" spans="1:21" ht="20.25" customHeight="1" x14ac:dyDescent="0.25">
      <c r="A161" s="37">
        <f>IF(C161="","",COUNTA($C$8:$C161))</f>
        <v>134</v>
      </c>
      <c r="B161" s="151">
        <f>COUNTA($C$158:C161)</f>
        <v>4</v>
      </c>
      <c r="C161" s="61" t="s">
        <v>526</v>
      </c>
      <c r="D161" s="152" t="s">
        <v>527</v>
      </c>
      <c r="E161" s="40" t="s">
        <v>767</v>
      </c>
      <c r="F161" s="40" t="s">
        <v>445</v>
      </c>
      <c r="G161" s="153" t="s">
        <v>446</v>
      </c>
      <c r="H161" s="154" t="s">
        <v>422</v>
      </c>
      <c r="I161" s="155">
        <v>40189</v>
      </c>
      <c r="J161" s="156" t="s">
        <v>35</v>
      </c>
      <c r="K161" s="156" t="s">
        <v>27</v>
      </c>
      <c r="L161" s="156"/>
      <c r="M161" s="43" t="s">
        <v>77</v>
      </c>
      <c r="N161" s="45" t="s">
        <v>528</v>
      </c>
      <c r="O161" s="157"/>
      <c r="P161" s="46" t="str">
        <f t="shared" ca="1" si="11"/>
        <v/>
      </c>
      <c r="Q161" s="66" t="str">
        <f t="shared" ca="1" si="12"/>
        <v>Level 1</v>
      </c>
      <c r="R161" s="48" t="s">
        <v>54</v>
      </c>
      <c r="S161" s="48"/>
      <c r="T161" s="60" t="s">
        <v>529</v>
      </c>
      <c r="U161" s="50">
        <f t="shared" si="8"/>
        <v>11.180821917808219</v>
      </c>
    </row>
    <row r="162" spans="1:21" ht="20.25" customHeight="1" x14ac:dyDescent="0.25">
      <c r="A162" s="37">
        <f>IF(C162="","",COUNTA($C$8:$C162))</f>
        <v>135</v>
      </c>
      <c r="B162" s="151">
        <f>COUNTA($C$158:C162)</f>
        <v>5</v>
      </c>
      <c r="C162" s="74" t="s">
        <v>530</v>
      </c>
      <c r="D162" s="75" t="s">
        <v>531</v>
      </c>
      <c r="E162" s="40" t="s">
        <v>767</v>
      </c>
      <c r="F162" s="40" t="s">
        <v>445</v>
      </c>
      <c r="G162" s="40" t="s">
        <v>446</v>
      </c>
      <c r="H162" s="54" t="s">
        <v>422</v>
      </c>
      <c r="I162" s="55">
        <v>43696</v>
      </c>
      <c r="J162" s="64" t="s">
        <v>35</v>
      </c>
      <c r="K162" s="64" t="s">
        <v>52</v>
      </c>
      <c r="L162" s="64"/>
      <c r="M162" s="43" t="s">
        <v>29</v>
      </c>
      <c r="N162" s="45" t="s">
        <v>532</v>
      </c>
      <c r="O162" s="45"/>
      <c r="P162" s="46" t="str">
        <f t="shared" ca="1" si="11"/>
        <v>x</v>
      </c>
      <c r="Q162" s="66" t="str">
        <f t="shared" ca="1" si="12"/>
        <v/>
      </c>
      <c r="R162" s="48" t="s">
        <v>54</v>
      </c>
      <c r="S162" s="48"/>
      <c r="T162" s="60"/>
      <c r="U162" s="50">
        <f t="shared" si="8"/>
        <v>1.5726027397260274</v>
      </c>
    </row>
    <row r="163" spans="1:21" ht="20.25" customHeight="1" x14ac:dyDescent="0.25">
      <c r="A163" s="37">
        <f>IF(C163="","",COUNTA($C$8:$C163))</f>
        <v>136</v>
      </c>
      <c r="B163" s="151">
        <f>COUNTA($C$158:C163)</f>
        <v>6</v>
      </c>
      <c r="C163" s="74" t="s">
        <v>533</v>
      </c>
      <c r="D163" s="75" t="s">
        <v>534</v>
      </c>
      <c r="E163" s="40" t="s">
        <v>767</v>
      </c>
      <c r="F163" s="40" t="s">
        <v>445</v>
      </c>
      <c r="G163" s="40" t="s">
        <v>446</v>
      </c>
      <c r="H163" s="54" t="s">
        <v>422</v>
      </c>
      <c r="I163" s="55">
        <v>43832</v>
      </c>
      <c r="J163" s="64" t="s">
        <v>35</v>
      </c>
      <c r="K163" s="64" t="s">
        <v>52</v>
      </c>
      <c r="L163" s="64"/>
      <c r="M163" s="43" t="s">
        <v>29</v>
      </c>
      <c r="N163" s="45" t="s">
        <v>535</v>
      </c>
      <c r="O163" s="45"/>
      <c r="P163" s="46" t="str">
        <f t="shared" ca="1" si="11"/>
        <v>x</v>
      </c>
      <c r="Q163" s="66" t="str">
        <f t="shared" ca="1" si="12"/>
        <v/>
      </c>
      <c r="R163" s="48" t="s">
        <v>54</v>
      </c>
      <c r="S163" s="48"/>
      <c r="T163" s="60"/>
      <c r="U163" s="50">
        <f t="shared" si="8"/>
        <v>1.2</v>
      </c>
    </row>
    <row r="164" spans="1:21" ht="20.25" customHeight="1" x14ac:dyDescent="0.25">
      <c r="A164" s="37">
        <f>IF(C164="","",COUNTA($C$8:$C164))</f>
        <v>137</v>
      </c>
      <c r="B164" s="151">
        <f>COUNTA($C$158:C164)</f>
        <v>7</v>
      </c>
      <c r="C164" s="74" t="s">
        <v>536</v>
      </c>
      <c r="D164" s="75" t="s">
        <v>537</v>
      </c>
      <c r="E164" s="40" t="s">
        <v>767</v>
      </c>
      <c r="F164" s="40" t="s">
        <v>445</v>
      </c>
      <c r="G164" s="40" t="s">
        <v>446</v>
      </c>
      <c r="H164" s="54" t="s">
        <v>422</v>
      </c>
      <c r="I164" s="55">
        <v>43997</v>
      </c>
      <c r="J164" s="64" t="s">
        <v>26</v>
      </c>
      <c r="K164" s="64" t="s">
        <v>52</v>
      </c>
      <c r="L164" s="64"/>
      <c r="M164" s="43" t="s">
        <v>29</v>
      </c>
      <c r="N164" s="45" t="s">
        <v>538</v>
      </c>
      <c r="O164" s="45"/>
      <c r="P164" s="46"/>
      <c r="Q164" s="66" t="str">
        <f t="shared" ca="1" si="12"/>
        <v/>
      </c>
      <c r="R164" s="48" t="s">
        <v>54</v>
      </c>
      <c r="S164" s="48"/>
      <c r="T164" s="60"/>
      <c r="U164" s="50">
        <f t="shared" si="8"/>
        <v>0.74794520547945209</v>
      </c>
    </row>
    <row r="165" spans="1:21" ht="20.25" customHeight="1" x14ac:dyDescent="0.25">
      <c r="A165" s="37">
        <f>IF(C165="","",COUNTA($C$8:$C165))</f>
        <v>138</v>
      </c>
      <c r="B165" s="151">
        <f>COUNTA($C$158:C165)</f>
        <v>8</v>
      </c>
      <c r="C165" s="74" t="s">
        <v>539</v>
      </c>
      <c r="D165" s="75" t="s">
        <v>540</v>
      </c>
      <c r="E165" s="40" t="s">
        <v>618</v>
      </c>
      <c r="F165" s="40" t="s">
        <v>445</v>
      </c>
      <c r="G165" s="40" t="s">
        <v>446</v>
      </c>
      <c r="H165" s="54" t="s">
        <v>422</v>
      </c>
      <c r="I165" s="55">
        <v>44008</v>
      </c>
      <c r="J165" s="64" t="s">
        <v>35</v>
      </c>
      <c r="K165" s="64" t="s">
        <v>52</v>
      </c>
      <c r="L165" s="64"/>
      <c r="M165" s="43" t="s">
        <v>29</v>
      </c>
      <c r="N165" s="45" t="s">
        <v>541</v>
      </c>
      <c r="O165" s="45"/>
      <c r="P165" s="46"/>
      <c r="Q165" s="66" t="str">
        <f t="shared" ca="1" si="12"/>
        <v/>
      </c>
      <c r="R165" s="48" t="s">
        <v>54</v>
      </c>
      <c r="S165" s="48"/>
      <c r="T165" s="60"/>
      <c r="U165" s="50">
        <f t="shared" si="8"/>
        <v>0.71780821917808224</v>
      </c>
    </row>
    <row r="166" spans="1:21" ht="20.25" customHeight="1" x14ac:dyDescent="0.25">
      <c r="A166" s="37">
        <f>IF(C166="","",COUNTA($C$8:$C166))</f>
        <v>139</v>
      </c>
      <c r="B166" s="151">
        <f>COUNTA($C$158:C166)</f>
        <v>9</v>
      </c>
      <c r="C166" s="74" t="s">
        <v>542</v>
      </c>
      <c r="D166" s="75" t="s">
        <v>543</v>
      </c>
      <c r="E166" s="40" t="s">
        <v>618</v>
      </c>
      <c r="F166" s="40" t="s">
        <v>445</v>
      </c>
      <c r="G166" s="40" t="s">
        <v>446</v>
      </c>
      <c r="H166" s="54" t="s">
        <v>422</v>
      </c>
      <c r="I166" s="55">
        <v>44085</v>
      </c>
      <c r="J166" s="64" t="s">
        <v>35</v>
      </c>
      <c r="K166" s="64" t="s">
        <v>52</v>
      </c>
      <c r="L166" s="64"/>
      <c r="M166" s="43" t="s">
        <v>77</v>
      </c>
      <c r="N166" s="45" t="s">
        <v>544</v>
      </c>
      <c r="O166" s="45"/>
      <c r="P166" s="46"/>
      <c r="Q166" s="66" t="str">
        <f t="shared" ca="1" si="12"/>
        <v/>
      </c>
      <c r="R166" s="48" t="s">
        <v>54</v>
      </c>
      <c r="S166" s="48"/>
      <c r="T166" s="60"/>
      <c r="U166" s="50">
        <f t="shared" si="8"/>
        <v>0.50684931506849318</v>
      </c>
    </row>
    <row r="167" spans="1:21" ht="20.25" customHeight="1" x14ac:dyDescent="0.25">
      <c r="A167" s="37">
        <f>IF(C167="","",COUNTA($C$8:$C167))</f>
        <v>140</v>
      </c>
      <c r="B167" s="151">
        <f>COUNTA($C$158:C167)</f>
        <v>10</v>
      </c>
      <c r="C167" s="74" t="s">
        <v>545</v>
      </c>
      <c r="D167" s="75" t="s">
        <v>546</v>
      </c>
      <c r="E167" s="40" t="s">
        <v>618</v>
      </c>
      <c r="F167" s="40" t="s">
        <v>445</v>
      </c>
      <c r="G167" s="40" t="s">
        <v>446</v>
      </c>
      <c r="H167" s="54" t="s">
        <v>422</v>
      </c>
      <c r="I167" s="55">
        <v>44209</v>
      </c>
      <c r="J167" s="64" t="s">
        <v>26</v>
      </c>
      <c r="K167" s="64" t="s">
        <v>513</v>
      </c>
      <c r="L167" s="64"/>
      <c r="M167" s="43" t="s">
        <v>77</v>
      </c>
      <c r="N167" s="45" t="s">
        <v>547</v>
      </c>
      <c r="O167" s="45"/>
      <c r="P167" s="46"/>
      <c r="Q167" s="66"/>
      <c r="R167" s="48"/>
      <c r="S167" s="48"/>
      <c r="T167" s="60"/>
      <c r="U167" s="50">
        <f t="shared" si="8"/>
        <v>0.16712328767123288</v>
      </c>
    </row>
    <row r="168" spans="1:21" ht="20.25" customHeight="1" x14ac:dyDescent="0.25">
      <c r="A168" s="37">
        <f>IF(C168="","",COUNTA($C$8:$C168))</f>
        <v>141</v>
      </c>
      <c r="B168" s="151">
        <f>COUNTA($C$158:C168)</f>
        <v>11</v>
      </c>
      <c r="C168" s="74" t="s">
        <v>548</v>
      </c>
      <c r="D168" s="75" t="s">
        <v>549</v>
      </c>
      <c r="E168" s="40" t="s">
        <v>618</v>
      </c>
      <c r="F168" s="40" t="s">
        <v>445</v>
      </c>
      <c r="G168" s="40" t="s">
        <v>446</v>
      </c>
      <c r="H168" s="54" t="s">
        <v>422</v>
      </c>
      <c r="I168" s="55">
        <v>44209</v>
      </c>
      <c r="J168" s="64" t="s">
        <v>26</v>
      </c>
      <c r="K168" s="64" t="s">
        <v>513</v>
      </c>
      <c r="L168" s="64"/>
      <c r="M168" s="43" t="s">
        <v>77</v>
      </c>
      <c r="N168" s="45" t="s">
        <v>550</v>
      </c>
      <c r="O168" s="45"/>
      <c r="P168" s="46"/>
      <c r="Q168" s="66"/>
      <c r="R168" s="48"/>
      <c r="S168" s="48"/>
      <c r="T168" s="60"/>
      <c r="U168" s="50">
        <f t="shared" si="8"/>
        <v>0.16712328767123288</v>
      </c>
    </row>
    <row r="169" spans="1:21" ht="20.25" customHeight="1" x14ac:dyDescent="0.25">
      <c r="A169" s="37">
        <f>IF(C169="","",COUNTA($C$8:$C169))</f>
        <v>142</v>
      </c>
      <c r="B169" s="151">
        <f>COUNTA($C$158:C169)</f>
        <v>12</v>
      </c>
      <c r="C169" s="74" t="s">
        <v>551</v>
      </c>
      <c r="D169" s="75" t="s">
        <v>552</v>
      </c>
      <c r="E169" s="40" t="s">
        <v>618</v>
      </c>
      <c r="F169" s="40" t="s">
        <v>445</v>
      </c>
      <c r="G169" s="40" t="s">
        <v>446</v>
      </c>
      <c r="H169" s="54" t="s">
        <v>422</v>
      </c>
      <c r="I169" s="55">
        <v>44222</v>
      </c>
      <c r="J169" s="64" t="s">
        <v>26</v>
      </c>
      <c r="K169" s="64" t="s">
        <v>513</v>
      </c>
      <c r="L169" s="64"/>
      <c r="M169" s="43" t="s">
        <v>77</v>
      </c>
      <c r="N169" s="45" t="s">
        <v>553</v>
      </c>
      <c r="O169" s="45"/>
      <c r="P169" s="46"/>
      <c r="Q169" s="66"/>
      <c r="R169" s="48"/>
      <c r="S169" s="48"/>
      <c r="T169" s="60"/>
      <c r="U169" s="50">
        <f t="shared" si="8"/>
        <v>0.13150684931506848</v>
      </c>
    </row>
    <row r="170" spans="1:21" ht="20.25" customHeight="1" x14ac:dyDescent="0.25">
      <c r="A170" s="37">
        <f>IF(C170="","",COUNTA($C$8:$C170))</f>
        <v>143</v>
      </c>
      <c r="B170" s="151">
        <f>COUNTA($C$158:C170)</f>
        <v>13</v>
      </c>
      <c r="C170" s="74" t="s">
        <v>554</v>
      </c>
      <c r="D170" s="75" t="s">
        <v>555</v>
      </c>
      <c r="E170" s="40" t="s">
        <v>618</v>
      </c>
      <c r="F170" s="40" t="s">
        <v>445</v>
      </c>
      <c r="G170" s="40" t="s">
        <v>446</v>
      </c>
      <c r="H170" s="54" t="s">
        <v>422</v>
      </c>
      <c r="I170" s="55">
        <v>44253</v>
      </c>
      <c r="J170" s="64" t="s">
        <v>26</v>
      </c>
      <c r="K170" s="64" t="s">
        <v>513</v>
      </c>
      <c r="L170" s="64"/>
      <c r="M170" s="43" t="s">
        <v>77</v>
      </c>
      <c r="N170" s="45"/>
      <c r="O170" s="45"/>
      <c r="P170" s="46"/>
      <c r="Q170" s="66"/>
      <c r="R170" s="48"/>
      <c r="S170" s="48"/>
      <c r="T170" s="60"/>
      <c r="U170" s="50">
        <f t="shared" si="8"/>
        <v>4.6575342465753428E-2</v>
      </c>
    </row>
    <row r="171" spans="1:21" ht="20.25" customHeight="1" x14ac:dyDescent="0.25">
      <c r="A171" s="37">
        <f>IF(C171="","",COUNTA($C$8:$C171))</f>
        <v>144</v>
      </c>
      <c r="B171" s="151">
        <f>COUNTA($C$158:C171)</f>
        <v>14</v>
      </c>
      <c r="C171" s="74" t="s">
        <v>556</v>
      </c>
      <c r="D171" s="75" t="s">
        <v>557</v>
      </c>
      <c r="E171" s="40" t="s">
        <v>618</v>
      </c>
      <c r="F171" s="40" t="s">
        <v>445</v>
      </c>
      <c r="G171" s="40" t="s">
        <v>446</v>
      </c>
      <c r="H171" s="54" t="s">
        <v>422</v>
      </c>
      <c r="I171" s="55">
        <v>44253</v>
      </c>
      <c r="J171" s="64" t="s">
        <v>26</v>
      </c>
      <c r="K171" s="64" t="s">
        <v>513</v>
      </c>
      <c r="L171" s="64"/>
      <c r="M171" s="43" t="s">
        <v>77</v>
      </c>
      <c r="N171" s="45"/>
      <c r="O171" s="45"/>
      <c r="P171" s="46"/>
      <c r="Q171" s="66"/>
      <c r="R171" s="48"/>
      <c r="S171" s="48"/>
      <c r="T171" s="60"/>
      <c r="U171" s="50">
        <f t="shared" si="8"/>
        <v>4.6575342465753428E-2</v>
      </c>
    </row>
    <row r="172" spans="1:21" ht="20.25" customHeight="1" x14ac:dyDescent="0.25">
      <c r="A172" s="37">
        <f>IF(C172="","",COUNTA($C$8:$C172))</f>
        <v>145</v>
      </c>
      <c r="B172" s="151">
        <f>COUNTA($C$158:C172)</f>
        <v>15</v>
      </c>
      <c r="C172" s="74" t="s">
        <v>558</v>
      </c>
      <c r="D172" s="75" t="s">
        <v>559</v>
      </c>
      <c r="E172" s="40" t="s">
        <v>618</v>
      </c>
      <c r="F172" s="40" t="s">
        <v>445</v>
      </c>
      <c r="G172" s="40" t="s">
        <v>446</v>
      </c>
      <c r="H172" s="54" t="s">
        <v>422</v>
      </c>
      <c r="I172" s="55">
        <v>44253</v>
      </c>
      <c r="J172" s="64" t="s">
        <v>26</v>
      </c>
      <c r="K172" s="64" t="s">
        <v>513</v>
      </c>
      <c r="L172" s="64"/>
      <c r="M172" s="43" t="s">
        <v>77</v>
      </c>
      <c r="N172" s="45"/>
      <c r="O172" s="45"/>
      <c r="P172" s="46"/>
      <c r="Q172" s="66"/>
      <c r="R172" s="48"/>
      <c r="S172" s="48"/>
      <c r="T172" s="60"/>
      <c r="U172" s="50">
        <f t="shared" si="8"/>
        <v>4.6575342465753428E-2</v>
      </c>
    </row>
    <row r="173" spans="1:21" ht="20.25" customHeight="1" x14ac:dyDescent="0.25">
      <c r="A173" s="37">
        <f>IF(C173="","",COUNTA($C$8:$C173))</f>
        <v>146</v>
      </c>
      <c r="B173" s="151">
        <f>COUNTA($C$158:C173)</f>
        <v>16</v>
      </c>
      <c r="C173" s="74" t="s">
        <v>560</v>
      </c>
      <c r="D173" s="75" t="s">
        <v>561</v>
      </c>
      <c r="E173" s="40" t="s">
        <v>618</v>
      </c>
      <c r="F173" s="40" t="s">
        <v>445</v>
      </c>
      <c r="G173" s="40" t="s">
        <v>446</v>
      </c>
      <c r="H173" s="54" t="s">
        <v>422</v>
      </c>
      <c r="I173" s="55">
        <v>44253</v>
      </c>
      <c r="J173" s="64" t="s">
        <v>35</v>
      </c>
      <c r="K173" s="64" t="s">
        <v>513</v>
      </c>
      <c r="L173" s="64"/>
      <c r="M173" s="43" t="s">
        <v>77</v>
      </c>
      <c r="N173" s="45"/>
      <c r="O173" s="45"/>
      <c r="P173" s="46"/>
      <c r="Q173" s="66"/>
      <c r="R173" s="48"/>
      <c r="S173" s="48"/>
      <c r="T173" s="60"/>
      <c r="U173" s="50">
        <f t="shared" si="8"/>
        <v>4.6575342465753428E-2</v>
      </c>
    </row>
    <row r="174" spans="1:21" ht="20.25" customHeight="1" x14ac:dyDescent="0.25">
      <c r="A174" s="37">
        <f>IF(C174="","",COUNTA($C$8:$C174))</f>
        <v>147</v>
      </c>
      <c r="B174" s="151">
        <f>COUNTA($C$158:C174)</f>
        <v>17</v>
      </c>
      <c r="C174" s="74" t="s">
        <v>562</v>
      </c>
      <c r="D174" s="75" t="s">
        <v>563</v>
      </c>
      <c r="E174" s="40" t="s">
        <v>618</v>
      </c>
      <c r="F174" s="40" t="s">
        <v>445</v>
      </c>
      <c r="G174" s="40" t="s">
        <v>446</v>
      </c>
      <c r="H174" s="54" t="s">
        <v>422</v>
      </c>
      <c r="I174" s="55">
        <v>44263</v>
      </c>
      <c r="J174" s="64" t="s">
        <v>26</v>
      </c>
      <c r="K174" s="64" t="s">
        <v>513</v>
      </c>
      <c r="L174" s="64"/>
      <c r="M174" s="43" t="s">
        <v>77</v>
      </c>
      <c r="N174" s="45"/>
      <c r="O174" s="45"/>
      <c r="P174" s="46"/>
      <c r="Q174" s="66"/>
      <c r="R174" s="48"/>
      <c r="S174" s="48"/>
      <c r="T174" s="60"/>
      <c r="U174" s="50">
        <f t="shared" si="8"/>
        <v>1.9178082191780823E-2</v>
      </c>
    </row>
    <row r="175" spans="1:21" ht="20.25" customHeight="1" x14ac:dyDescent="0.25">
      <c r="A175" s="37">
        <f>IF(C175="","",COUNTA($C$8:$C175))</f>
        <v>148</v>
      </c>
      <c r="B175" s="151">
        <f>COUNTA($C$158:C175)</f>
        <v>18</v>
      </c>
      <c r="C175" s="74" t="s">
        <v>564</v>
      </c>
      <c r="D175" s="75" t="s">
        <v>565</v>
      </c>
      <c r="E175" s="40" t="s">
        <v>618</v>
      </c>
      <c r="F175" s="40" t="s">
        <v>445</v>
      </c>
      <c r="G175" s="40" t="s">
        <v>446</v>
      </c>
      <c r="H175" s="54" t="s">
        <v>422</v>
      </c>
      <c r="I175" s="55">
        <v>44263</v>
      </c>
      <c r="J175" s="64" t="s">
        <v>26</v>
      </c>
      <c r="K175" s="64" t="s">
        <v>513</v>
      </c>
      <c r="L175" s="64"/>
      <c r="M175" s="43" t="s">
        <v>77</v>
      </c>
      <c r="N175" s="45"/>
      <c r="O175" s="45"/>
      <c r="P175" s="46"/>
      <c r="Q175" s="66"/>
      <c r="R175" s="48"/>
      <c r="S175" s="48"/>
      <c r="T175" s="60"/>
      <c r="U175" s="50">
        <f t="shared" si="8"/>
        <v>1.9178082191780823E-2</v>
      </c>
    </row>
    <row r="176" spans="1:21" ht="20.25" customHeight="1" x14ac:dyDescent="0.25">
      <c r="A176" s="37">
        <f>IF(C176="","",COUNTA($C$8:$C176))</f>
        <v>149</v>
      </c>
      <c r="B176" s="151">
        <f>COUNTA($C$158:C176)</f>
        <v>19</v>
      </c>
      <c r="C176" s="74" t="s">
        <v>566</v>
      </c>
      <c r="D176" s="75" t="s">
        <v>567</v>
      </c>
      <c r="E176" s="40" t="s">
        <v>618</v>
      </c>
      <c r="F176" s="40" t="s">
        <v>445</v>
      </c>
      <c r="G176" s="40" t="s">
        <v>446</v>
      </c>
      <c r="H176" s="54" t="s">
        <v>422</v>
      </c>
      <c r="I176" s="55">
        <v>44271</v>
      </c>
      <c r="J176" s="64" t="s">
        <v>35</v>
      </c>
      <c r="K176" s="64" t="s">
        <v>513</v>
      </c>
      <c r="L176" s="64"/>
      <c r="M176" s="43" t="s">
        <v>77</v>
      </c>
      <c r="N176" s="45"/>
      <c r="O176" s="45"/>
      <c r="P176" s="46"/>
      <c r="Q176" s="66"/>
      <c r="R176" s="48"/>
      <c r="S176" s="48"/>
      <c r="T176" s="60"/>
      <c r="U176" s="50">
        <f t="shared" si="8"/>
        <v>-2.7397260273972603E-3</v>
      </c>
    </row>
    <row r="177" spans="1:21" ht="20.25" customHeight="1" x14ac:dyDescent="0.25">
      <c r="A177" s="37">
        <f>IF(C177="","",COUNTA($C$8:$C177))</f>
        <v>150</v>
      </c>
      <c r="B177" s="151">
        <f>COUNTA($C$158:C177)</f>
        <v>20</v>
      </c>
      <c r="C177" s="74" t="s">
        <v>568</v>
      </c>
      <c r="D177" s="75" t="s">
        <v>569</v>
      </c>
      <c r="E177" s="40" t="s">
        <v>618</v>
      </c>
      <c r="F177" s="40" t="s">
        <v>445</v>
      </c>
      <c r="G177" s="40" t="s">
        <v>446</v>
      </c>
      <c r="H177" s="54" t="s">
        <v>422</v>
      </c>
      <c r="I177" s="55">
        <v>44281</v>
      </c>
      <c r="J177" s="64" t="s">
        <v>35</v>
      </c>
      <c r="K177" s="64" t="s">
        <v>513</v>
      </c>
      <c r="L177" s="64"/>
      <c r="M177" s="43" t="s">
        <v>77</v>
      </c>
      <c r="N177" s="45"/>
      <c r="O177" s="45"/>
      <c r="P177" s="46"/>
      <c r="Q177" s="66"/>
      <c r="R177" s="48"/>
      <c r="S177" s="48"/>
      <c r="T177" s="60"/>
      <c r="U177" s="50">
        <f t="shared" si="8"/>
        <v>-3.0136986301369864E-2</v>
      </c>
    </row>
    <row r="178" spans="1:21" ht="20.25" customHeight="1" x14ac:dyDescent="0.25">
      <c r="A178" s="37">
        <f>IF(C178="","",COUNTA($C$8:$C178))</f>
        <v>151</v>
      </c>
      <c r="B178" s="151">
        <f>COUNTA($C$158:C178)</f>
        <v>21</v>
      </c>
      <c r="C178" s="61" t="s">
        <v>570</v>
      </c>
      <c r="D178" s="75" t="s">
        <v>571</v>
      </c>
      <c r="E178" s="40" t="s">
        <v>618</v>
      </c>
      <c r="F178" s="40" t="s">
        <v>445</v>
      </c>
      <c r="G178" s="40" t="s">
        <v>446</v>
      </c>
      <c r="H178" s="54" t="s">
        <v>422</v>
      </c>
      <c r="I178" s="55">
        <v>44302</v>
      </c>
      <c r="J178" s="64" t="s">
        <v>35</v>
      </c>
      <c r="K178" s="64" t="s">
        <v>513</v>
      </c>
      <c r="L178" s="64"/>
      <c r="M178" s="43"/>
      <c r="N178" s="45"/>
      <c r="O178" s="45"/>
      <c r="P178" s="46"/>
      <c r="Q178" s="66"/>
      <c r="R178" s="48"/>
      <c r="S178" s="48"/>
      <c r="T178" s="60"/>
      <c r="U178" s="50">
        <f t="shared" si="8"/>
        <v>-8.7671232876712329E-2</v>
      </c>
    </row>
    <row r="179" spans="1:21" ht="20.25" customHeight="1" x14ac:dyDescent="0.25">
      <c r="A179" s="37" t="str">
        <f>IF(C179="","",COUNTA($C$8:$C179))</f>
        <v/>
      </c>
      <c r="B179" s="149">
        <f>COUNT(B159:B178)</f>
        <v>20</v>
      </c>
      <c r="C179" s="145"/>
      <c r="D179" s="145"/>
      <c r="E179" s="145"/>
      <c r="F179" s="145"/>
      <c r="G179" s="145"/>
      <c r="H179" s="146"/>
      <c r="I179" s="147"/>
      <c r="J179" s="148"/>
      <c r="K179" s="148"/>
      <c r="L179" s="148"/>
      <c r="M179" s="148"/>
      <c r="N179" s="45"/>
      <c r="O179" s="149"/>
      <c r="P179" s="150"/>
      <c r="Q179" s="148"/>
      <c r="R179" s="148"/>
      <c r="S179" s="148"/>
      <c r="T179" s="148"/>
      <c r="U179" s="50">
        <f t="shared" si="8"/>
        <v>121.28767123287672</v>
      </c>
    </row>
    <row r="180" spans="1:21" ht="19.5" customHeight="1" x14ac:dyDescent="0.25">
      <c r="A180" s="37" t="str">
        <f>IF(C180="","",COUNTA($C$8:$C180))</f>
        <v/>
      </c>
      <c r="B180" s="28" t="s">
        <v>572</v>
      </c>
      <c r="C180" s="27"/>
      <c r="D180" s="80"/>
      <c r="E180" s="80"/>
      <c r="F180" s="95"/>
      <c r="G180" s="95"/>
      <c r="H180" s="82"/>
      <c r="I180" s="31"/>
      <c r="J180" s="83"/>
      <c r="K180" s="83"/>
      <c r="L180" s="83"/>
      <c r="M180" s="83"/>
      <c r="N180" s="33"/>
      <c r="O180" s="33"/>
      <c r="P180" s="84"/>
      <c r="Q180" s="85"/>
      <c r="R180" s="85"/>
      <c r="S180" s="85"/>
      <c r="T180" s="86"/>
      <c r="U180" s="50">
        <f t="shared" si="8"/>
        <v>121.28767123287672</v>
      </c>
    </row>
    <row r="181" spans="1:21" ht="24" customHeight="1" x14ac:dyDescent="0.25">
      <c r="A181" s="37">
        <f>IF(C181="","",COUNTA($C$8:$C181))</f>
        <v>152</v>
      </c>
      <c r="B181" s="37">
        <f>COUNTA($C$181:C181)</f>
        <v>1</v>
      </c>
      <c r="C181" s="74" t="s">
        <v>573</v>
      </c>
      <c r="D181" s="62" t="s">
        <v>574</v>
      </c>
      <c r="E181" s="40" t="s">
        <v>967</v>
      </c>
      <c r="F181" s="40" t="s">
        <v>445</v>
      </c>
      <c r="G181" s="40" t="s">
        <v>446</v>
      </c>
      <c r="H181" s="54" t="s">
        <v>388</v>
      </c>
      <c r="I181" s="55">
        <v>39910</v>
      </c>
      <c r="J181" s="64" t="s">
        <v>26</v>
      </c>
      <c r="K181" s="64" t="s">
        <v>27</v>
      </c>
      <c r="L181" s="64">
        <v>700</v>
      </c>
      <c r="M181" s="43" t="s">
        <v>29</v>
      </c>
      <c r="N181" s="45" t="s">
        <v>575</v>
      </c>
      <c r="O181" s="45" t="s">
        <v>576</v>
      </c>
      <c r="P181" s="46" t="str">
        <f ca="1">IF(K181="PROBATION","",IF(AND(DATEDIF(I181,TODAY(),"m")&lt;60,OR(COUNTIF(E181,"*Officer*")=1,E181="Trainee")),"x",""))</f>
        <v/>
      </c>
      <c r="Q181" s="47" t="str">
        <f ca="1">IF(OR(COUNTIF(E181,"*Director*")=1,E181="Chief of Internal Audit",AND(COUNTIF(E181,"*Manager*")=1,R181="Back"),E181="Chief Accountant"),"Level 2",IF(OR(COUNTIF(E181,"*Assistant*")=1,COUNTIF(E181,"*Supervisor*")=1,DATEDIF(I181,TODAY(),"m")&gt;=60,AND(COUNTIF(E181,"*Manager*")=1,R181="Front")),"Level 1",""))</f>
        <v>Level 2</v>
      </c>
      <c r="R181" s="48" t="s">
        <v>449</v>
      </c>
      <c r="S181" s="48"/>
      <c r="T181" s="60"/>
      <c r="U181" s="50">
        <f t="shared" si="8"/>
        <v>11.945205479452055</v>
      </c>
    </row>
    <row r="182" spans="1:21" ht="20.25" customHeight="1" x14ac:dyDescent="0.25">
      <c r="A182" s="37">
        <f>IF(C182="","",COUNTA($C$8:$C182))</f>
        <v>153</v>
      </c>
      <c r="B182" s="37">
        <f>COUNTA($C$181:C182)</f>
        <v>2</v>
      </c>
      <c r="C182" s="74" t="s">
        <v>577</v>
      </c>
      <c r="D182" s="75" t="s">
        <v>578</v>
      </c>
      <c r="E182" s="40" t="s">
        <v>985</v>
      </c>
      <c r="F182" s="40" t="s">
        <v>445</v>
      </c>
      <c r="G182" s="40" t="s">
        <v>446</v>
      </c>
      <c r="H182" s="54" t="s">
        <v>388</v>
      </c>
      <c r="I182" s="55">
        <v>40453</v>
      </c>
      <c r="J182" s="64" t="s">
        <v>35</v>
      </c>
      <c r="K182" s="64" t="s">
        <v>27</v>
      </c>
      <c r="L182" s="64">
        <v>500</v>
      </c>
      <c r="M182" s="43" t="s">
        <v>29</v>
      </c>
      <c r="N182" s="45" t="s">
        <v>579</v>
      </c>
      <c r="O182" s="45" t="s">
        <v>580</v>
      </c>
      <c r="P182" s="46" t="str">
        <f ca="1">IF(K182="PROBATION","",IF(AND(DATEDIF(I182,TODAY(),"m")&lt;60,OR(COUNTIF(E182,"*Officer*")=1,E182="Trainee")),"x",""))</f>
        <v/>
      </c>
      <c r="Q182" s="66" t="str">
        <f t="shared" ref="Q182:Q191" ca="1" si="13">IF(OR(COUNTIF(E182,"*Director*")=1,E182="Chief of Internal Audit",AND(COUNTIF(E182,"*Manager*")=1,R182="Back"),E182="Chief Accountant"),"Level 2",IF(OR(COUNTIF(E182,"*Assistant*")=1,COUNTIF(E182,"*Supervisor*")=1,DATEDIF(I182,TODAY(),"d")&gt;=1080,AND(COUNTIF(E182,"*Manager*")=1,R182="Front")),"Level 1",""))</f>
        <v>Level 1</v>
      </c>
      <c r="R182" s="48" t="s">
        <v>54</v>
      </c>
      <c r="S182" s="48"/>
      <c r="T182" s="60"/>
      <c r="U182" s="50">
        <f t="shared" si="8"/>
        <v>10.457534246575342</v>
      </c>
    </row>
    <row r="183" spans="1:21" ht="20.25" customHeight="1" x14ac:dyDescent="0.25">
      <c r="A183" s="37">
        <f>IF(C183="","",COUNTA($C$8:$C183))</f>
        <v>154</v>
      </c>
      <c r="B183" s="37">
        <f>COUNTA($C$181:C183)</f>
        <v>3</v>
      </c>
      <c r="C183" s="74" t="s">
        <v>581</v>
      </c>
      <c r="D183" s="62" t="s">
        <v>582</v>
      </c>
      <c r="E183" s="40" t="s">
        <v>982</v>
      </c>
      <c r="F183" s="40" t="s">
        <v>445</v>
      </c>
      <c r="G183" s="40" t="s">
        <v>446</v>
      </c>
      <c r="H183" s="54" t="s">
        <v>388</v>
      </c>
      <c r="I183" s="55">
        <v>42604</v>
      </c>
      <c r="J183" s="64" t="s">
        <v>26</v>
      </c>
      <c r="K183" s="64" t="s">
        <v>27</v>
      </c>
      <c r="L183" s="64">
        <v>500</v>
      </c>
      <c r="M183" s="43" t="s">
        <v>29</v>
      </c>
      <c r="N183" s="45" t="s">
        <v>583</v>
      </c>
      <c r="O183" s="45" t="s">
        <v>584</v>
      </c>
      <c r="P183" s="46" t="str">
        <f ca="1">IF(K183="PROBATION","",IF(AND(DATEDIF(I183,TODAY(),"m")&lt;60,OR(COUNTIF(E183,"*Officer*")=1,E183="Trainee")),"x",""))</f>
        <v/>
      </c>
      <c r="Q183" s="66" t="str">
        <f t="shared" ca="1" si="13"/>
        <v>Level 2</v>
      </c>
      <c r="R183" s="48" t="s">
        <v>54</v>
      </c>
      <c r="S183" s="48"/>
      <c r="T183" s="60"/>
      <c r="U183" s="50">
        <f t="shared" si="8"/>
        <v>4.5643835616438357</v>
      </c>
    </row>
    <row r="184" spans="1:21" ht="20.25" customHeight="1" x14ac:dyDescent="0.25">
      <c r="A184" s="37">
        <f>IF(C184="","",COUNTA($C$8:$C184))</f>
        <v>155</v>
      </c>
      <c r="B184" s="37">
        <f>COUNTA($C$181:C184)</f>
        <v>4</v>
      </c>
      <c r="C184" s="58" t="s">
        <v>585</v>
      </c>
      <c r="D184" s="106" t="s">
        <v>586</v>
      </c>
      <c r="E184" s="40" t="s">
        <v>983</v>
      </c>
      <c r="F184" s="40" t="s">
        <v>445</v>
      </c>
      <c r="G184" s="40" t="s">
        <v>446</v>
      </c>
      <c r="H184" s="40" t="s">
        <v>388</v>
      </c>
      <c r="I184" s="158">
        <v>42920</v>
      </c>
      <c r="J184" s="43" t="s">
        <v>26</v>
      </c>
      <c r="K184" s="64" t="s">
        <v>27</v>
      </c>
      <c r="L184" s="64">
        <v>500</v>
      </c>
      <c r="M184" s="43" t="s">
        <v>29</v>
      </c>
      <c r="N184" s="45" t="s">
        <v>587</v>
      </c>
      <c r="O184" s="45"/>
      <c r="P184" s="46" t="str">
        <f ca="1">IF(K184="PROBATION","",IF(AND(DATEDIF(I184,TODAY(),"m")&lt;60,OR(COUNTIF(E184,"*Officer*")=1,E184="Trainee")),"x",""))</f>
        <v/>
      </c>
      <c r="Q184" s="66" t="str">
        <f t="shared" ca="1" si="13"/>
        <v>Level 1</v>
      </c>
      <c r="R184" s="48" t="s">
        <v>54</v>
      </c>
      <c r="S184" s="48"/>
      <c r="T184" s="60"/>
      <c r="U184" s="50">
        <f t="shared" si="8"/>
        <v>3.6986301369863015</v>
      </c>
    </row>
    <row r="185" spans="1:21" ht="20.25" customHeight="1" x14ac:dyDescent="0.25">
      <c r="A185" s="37">
        <f>IF(C185="","",COUNTA($C$8:$C185))</f>
        <v>156</v>
      </c>
      <c r="B185" s="37">
        <f>COUNTA($C$181:C185)</f>
        <v>5</v>
      </c>
      <c r="C185" s="58" t="s">
        <v>588</v>
      </c>
      <c r="D185" s="106" t="s">
        <v>589</v>
      </c>
      <c r="E185" s="40" t="s">
        <v>767</v>
      </c>
      <c r="F185" s="40" t="s">
        <v>445</v>
      </c>
      <c r="G185" s="40" t="s">
        <v>446</v>
      </c>
      <c r="H185" s="40" t="s">
        <v>388</v>
      </c>
      <c r="I185" s="158">
        <v>43216</v>
      </c>
      <c r="J185" s="43" t="s">
        <v>35</v>
      </c>
      <c r="K185" s="64" t="s">
        <v>52</v>
      </c>
      <c r="L185" s="64"/>
      <c r="M185" s="43" t="s">
        <v>29</v>
      </c>
      <c r="N185" s="45" t="s">
        <v>590</v>
      </c>
      <c r="O185" s="45"/>
      <c r="P185" s="46" t="str">
        <f ca="1">IF(K185="PROBATION","",IF(AND(DATEDIF(I185,TODAY(),"m")&lt;60,OR(COUNTIF(E185,"*Officer*")=1,E185="Trainee",E185="Driver")),"x",""))</f>
        <v>x</v>
      </c>
      <c r="Q185" s="66" t="str">
        <f t="shared" ca="1" si="13"/>
        <v>Level 1</v>
      </c>
      <c r="R185" s="48" t="s">
        <v>54</v>
      </c>
      <c r="S185" s="48"/>
      <c r="T185" s="60"/>
      <c r="U185" s="50">
        <f t="shared" si="8"/>
        <v>2.8876712328767122</v>
      </c>
    </row>
    <row r="186" spans="1:21" ht="20.25" customHeight="1" x14ac:dyDescent="0.25">
      <c r="A186" s="37">
        <f>IF(C186="","",COUNTA($C$8:$C186))</f>
        <v>157</v>
      </c>
      <c r="B186" s="37">
        <f>COUNTA($C$181:C186)</f>
        <v>6</v>
      </c>
      <c r="C186" s="58" t="s">
        <v>591</v>
      </c>
      <c r="D186" s="106" t="s">
        <v>592</v>
      </c>
      <c r="E186" s="40" t="s">
        <v>986</v>
      </c>
      <c r="F186" s="40" t="s">
        <v>445</v>
      </c>
      <c r="G186" s="40" t="s">
        <v>446</v>
      </c>
      <c r="H186" s="40" t="s">
        <v>388</v>
      </c>
      <c r="I186" s="158">
        <v>42891</v>
      </c>
      <c r="J186" s="43" t="s">
        <v>35</v>
      </c>
      <c r="K186" s="64" t="s">
        <v>52</v>
      </c>
      <c r="L186" s="64"/>
      <c r="M186" s="43" t="s">
        <v>29</v>
      </c>
      <c r="N186" s="45" t="s">
        <v>593</v>
      </c>
      <c r="O186" s="45"/>
      <c r="P186" s="46" t="str">
        <f ca="1">IF(K186="PROBATION","",IF(AND(DATEDIF(I186,TODAY(),"m")&lt;60,OR(COUNTIF(E186,"*Officer*")=1,E186="Trainee",E186="Driver")),"x",""))</f>
        <v/>
      </c>
      <c r="Q186" s="66" t="str">
        <f t="shared" ca="1" si="13"/>
        <v>Level 1</v>
      </c>
      <c r="R186" s="48" t="s">
        <v>54</v>
      </c>
      <c r="S186" s="48"/>
      <c r="T186" s="60"/>
      <c r="U186" s="50">
        <f t="shared" si="8"/>
        <v>3.7780821917808218</v>
      </c>
    </row>
    <row r="187" spans="1:21" ht="20.25" customHeight="1" x14ac:dyDescent="0.25">
      <c r="A187" s="37">
        <f>IF(C187="","",COUNTA($C$8:$C187))</f>
        <v>158</v>
      </c>
      <c r="B187" s="37">
        <f>COUNTA($C$181:C187)</f>
        <v>7</v>
      </c>
      <c r="C187" s="58" t="s">
        <v>594</v>
      </c>
      <c r="D187" s="106" t="s">
        <v>595</v>
      </c>
      <c r="E187" s="40" t="s">
        <v>767</v>
      </c>
      <c r="F187" s="40" t="s">
        <v>445</v>
      </c>
      <c r="G187" s="40" t="s">
        <v>446</v>
      </c>
      <c r="H187" s="40" t="s">
        <v>388</v>
      </c>
      <c r="I187" s="158">
        <v>43557</v>
      </c>
      <c r="J187" s="43" t="s">
        <v>26</v>
      </c>
      <c r="K187" s="64" t="s">
        <v>52</v>
      </c>
      <c r="L187" s="64"/>
      <c r="M187" s="43" t="s">
        <v>29</v>
      </c>
      <c r="N187" s="45" t="s">
        <v>596</v>
      </c>
      <c r="O187" s="45"/>
      <c r="P187" s="46" t="str">
        <f ca="1">IF(K187="PROBATION","",IF(AND(DATEDIF(I187,TODAY(),"m")&lt;60,OR(COUNTIF(E187,"*Officer*")=1,E187="Trainee",E187="Driver")),"x",""))</f>
        <v>x</v>
      </c>
      <c r="Q187" s="66" t="str">
        <f t="shared" ca="1" si="13"/>
        <v/>
      </c>
      <c r="R187" s="48" t="s">
        <v>54</v>
      </c>
      <c r="S187" s="48"/>
      <c r="T187" s="60"/>
      <c r="U187" s="50">
        <f t="shared" si="8"/>
        <v>1.9534246575342467</v>
      </c>
    </row>
    <row r="188" spans="1:21" ht="20.25" customHeight="1" x14ac:dyDescent="0.25">
      <c r="A188" s="37">
        <f>IF(C188="","",COUNTA($C$8:$C188))</f>
        <v>159</v>
      </c>
      <c r="B188" s="37">
        <f>COUNTA($C$181:C188)</f>
        <v>8</v>
      </c>
      <c r="C188" s="58" t="s">
        <v>597</v>
      </c>
      <c r="D188" s="106" t="s">
        <v>598</v>
      </c>
      <c r="E188" s="40" t="s">
        <v>973</v>
      </c>
      <c r="F188" s="40" t="s">
        <v>445</v>
      </c>
      <c r="G188" s="40" t="s">
        <v>446</v>
      </c>
      <c r="H188" s="40" t="s">
        <v>388</v>
      </c>
      <c r="I188" s="158">
        <v>43771</v>
      </c>
      <c r="J188" s="43" t="s">
        <v>35</v>
      </c>
      <c r="K188" s="64" t="s">
        <v>72</v>
      </c>
      <c r="L188" s="64"/>
      <c r="M188" s="43" t="s">
        <v>29</v>
      </c>
      <c r="N188" s="45" t="s">
        <v>599</v>
      </c>
      <c r="O188" s="45" t="s">
        <v>600</v>
      </c>
      <c r="P188" s="46" t="str">
        <f ca="1">IF(K188="PROBATION","",IF(AND(DATEDIF(I188,TODAY(),"m")&lt;60,OR(COUNTIF(E188,"*Officer*")=1,E188="Trainee")),"x",""))</f>
        <v>x</v>
      </c>
      <c r="Q188" s="66" t="str">
        <f t="shared" ca="1" si="13"/>
        <v/>
      </c>
      <c r="R188" s="48" t="s">
        <v>54</v>
      </c>
      <c r="S188" s="48"/>
      <c r="T188" s="60"/>
      <c r="U188" s="50">
        <f t="shared" si="8"/>
        <v>1.3671232876712329</v>
      </c>
    </row>
    <row r="189" spans="1:21" ht="20.25" customHeight="1" x14ac:dyDescent="0.25">
      <c r="A189" s="37">
        <f>IF(C189="","",COUNTA($C$8:$C189))</f>
        <v>160</v>
      </c>
      <c r="B189" s="37">
        <f>COUNTA($C$181:C189)</f>
        <v>9</v>
      </c>
      <c r="C189" s="58" t="s">
        <v>601</v>
      </c>
      <c r="D189" s="106" t="s">
        <v>602</v>
      </c>
      <c r="E189" s="40" t="s">
        <v>767</v>
      </c>
      <c r="F189" s="40" t="s">
        <v>445</v>
      </c>
      <c r="G189" s="40" t="s">
        <v>446</v>
      </c>
      <c r="H189" s="40" t="s">
        <v>388</v>
      </c>
      <c r="I189" s="158">
        <v>44060</v>
      </c>
      <c r="J189" s="43" t="s">
        <v>35</v>
      </c>
      <c r="K189" s="64" t="s">
        <v>52</v>
      </c>
      <c r="L189" s="64"/>
      <c r="M189" s="43" t="s">
        <v>77</v>
      </c>
      <c r="N189" s="45" t="s">
        <v>603</v>
      </c>
      <c r="O189" s="45"/>
      <c r="P189" s="46"/>
      <c r="Q189" s="66" t="str">
        <f t="shared" ca="1" si="13"/>
        <v/>
      </c>
      <c r="R189" s="48" t="s">
        <v>54</v>
      </c>
      <c r="S189" s="48"/>
      <c r="T189" s="60"/>
      <c r="U189" s="50">
        <f t="shared" si="8"/>
        <v>0.57534246575342463</v>
      </c>
    </row>
    <row r="190" spans="1:21" ht="20.25" customHeight="1" x14ac:dyDescent="0.25">
      <c r="A190" s="37">
        <f>IF(C190="","",COUNTA($C$8:$C190))</f>
        <v>161</v>
      </c>
      <c r="B190" s="37">
        <f>COUNTA($C$181:C190)</f>
        <v>10</v>
      </c>
      <c r="C190" s="58" t="s">
        <v>604</v>
      </c>
      <c r="D190" s="106" t="s">
        <v>605</v>
      </c>
      <c r="E190" s="40" t="s">
        <v>767</v>
      </c>
      <c r="F190" s="40" t="s">
        <v>445</v>
      </c>
      <c r="G190" s="40" t="s">
        <v>446</v>
      </c>
      <c r="H190" s="40" t="s">
        <v>388</v>
      </c>
      <c r="I190" s="158">
        <v>44070</v>
      </c>
      <c r="J190" s="43" t="s">
        <v>35</v>
      </c>
      <c r="K190" s="64" t="s">
        <v>52</v>
      </c>
      <c r="L190" s="64"/>
      <c r="M190" s="43" t="s">
        <v>77</v>
      </c>
      <c r="N190" s="45" t="s">
        <v>606</v>
      </c>
      <c r="O190" s="45"/>
      <c r="P190" s="46"/>
      <c r="Q190" s="66" t="str">
        <f t="shared" ca="1" si="13"/>
        <v/>
      </c>
      <c r="R190" s="48" t="s">
        <v>54</v>
      </c>
      <c r="S190" s="48"/>
      <c r="T190" s="60"/>
      <c r="U190" s="50">
        <f t="shared" si="8"/>
        <v>0.54794520547945202</v>
      </c>
    </row>
    <row r="191" spans="1:21" ht="20.25" customHeight="1" x14ac:dyDescent="0.25">
      <c r="A191" s="37">
        <f>IF(C191="","",COUNTA($C$8:$C191))</f>
        <v>162</v>
      </c>
      <c r="B191" s="37">
        <f>COUNTA($C$181:C191)</f>
        <v>11</v>
      </c>
      <c r="C191" s="58" t="s">
        <v>607</v>
      </c>
      <c r="D191" s="106" t="s">
        <v>608</v>
      </c>
      <c r="E191" s="40" t="s">
        <v>767</v>
      </c>
      <c r="F191" s="40" t="s">
        <v>445</v>
      </c>
      <c r="G191" s="40" t="s">
        <v>446</v>
      </c>
      <c r="H191" s="40" t="s">
        <v>388</v>
      </c>
      <c r="I191" s="158">
        <v>44105</v>
      </c>
      <c r="J191" s="43" t="s">
        <v>26</v>
      </c>
      <c r="K191" s="64" t="s">
        <v>67</v>
      </c>
      <c r="L191" s="64"/>
      <c r="M191" s="43" t="s">
        <v>77</v>
      </c>
      <c r="N191" s="45" t="s">
        <v>609</v>
      </c>
      <c r="O191" s="45"/>
      <c r="P191" s="46"/>
      <c r="Q191" s="66" t="str">
        <f t="shared" ca="1" si="13"/>
        <v/>
      </c>
      <c r="R191" s="48" t="s">
        <v>54</v>
      </c>
      <c r="S191" s="48"/>
      <c r="T191" s="60"/>
      <c r="U191" s="50">
        <f t="shared" si="8"/>
        <v>0.45205479452054792</v>
      </c>
    </row>
    <row r="192" spans="1:21" ht="20.25" customHeight="1" x14ac:dyDescent="0.25">
      <c r="A192" s="37">
        <f>IF(C192="","",COUNTA($C$8:$C192))</f>
        <v>163</v>
      </c>
      <c r="B192" s="37">
        <f>COUNTA($C$181:C192)</f>
        <v>12</v>
      </c>
      <c r="C192" s="58" t="s">
        <v>610</v>
      </c>
      <c r="D192" s="106" t="s">
        <v>611</v>
      </c>
      <c r="E192" s="40" t="s">
        <v>618</v>
      </c>
      <c r="F192" s="40" t="s">
        <v>445</v>
      </c>
      <c r="G192" s="40" t="s">
        <v>446</v>
      </c>
      <c r="H192" s="40" t="s">
        <v>388</v>
      </c>
      <c r="I192" s="158">
        <v>44123</v>
      </c>
      <c r="J192" s="43" t="s">
        <v>26</v>
      </c>
      <c r="K192" s="64" t="s">
        <v>52</v>
      </c>
      <c r="L192" s="64"/>
      <c r="M192" s="43" t="s">
        <v>77</v>
      </c>
      <c r="N192" s="45" t="s">
        <v>612</v>
      </c>
      <c r="O192" s="45"/>
      <c r="P192" s="46"/>
      <c r="Q192" s="66"/>
      <c r="R192" s="48"/>
      <c r="S192" s="48"/>
      <c r="T192" s="60"/>
      <c r="U192" s="50">
        <f t="shared" si="8"/>
        <v>0.40273972602739727</v>
      </c>
    </row>
    <row r="193" spans="1:21" ht="20.25" customHeight="1" x14ac:dyDescent="0.25">
      <c r="A193" s="37">
        <f>IF(C193="","",COUNTA($C$8:$C193))</f>
        <v>164</v>
      </c>
      <c r="B193" s="37">
        <f>COUNTA($C$181:C193)</f>
        <v>13</v>
      </c>
      <c r="C193" s="58" t="s">
        <v>613</v>
      </c>
      <c r="D193" s="106" t="s">
        <v>614</v>
      </c>
      <c r="E193" s="40" t="s">
        <v>618</v>
      </c>
      <c r="F193" s="40" t="s">
        <v>445</v>
      </c>
      <c r="G193" s="40" t="s">
        <v>446</v>
      </c>
      <c r="H193" s="40" t="s">
        <v>388</v>
      </c>
      <c r="I193" s="158">
        <v>44130</v>
      </c>
      <c r="J193" s="43" t="s">
        <v>35</v>
      </c>
      <c r="K193" s="64" t="s">
        <v>52</v>
      </c>
      <c r="L193" s="64"/>
      <c r="M193" s="43" t="s">
        <v>77</v>
      </c>
      <c r="N193" s="45" t="s">
        <v>615</v>
      </c>
      <c r="O193" s="45"/>
      <c r="P193" s="46"/>
      <c r="Q193" s="66"/>
      <c r="R193" s="48"/>
      <c r="S193" s="48"/>
      <c r="T193" s="60"/>
      <c r="U193" s="50">
        <f t="shared" si="8"/>
        <v>0.38356164383561642</v>
      </c>
    </row>
    <row r="194" spans="1:21" ht="20.25" customHeight="1" x14ac:dyDescent="0.25">
      <c r="A194" s="37">
        <f>IF(C194="","",COUNTA($C$8:$C194))</f>
        <v>165</v>
      </c>
      <c r="B194" s="37">
        <f>COUNTA($C$181:C194)</f>
        <v>14</v>
      </c>
      <c r="C194" s="58" t="s">
        <v>616</v>
      </c>
      <c r="D194" s="106" t="s">
        <v>617</v>
      </c>
      <c r="E194" s="40" t="s">
        <v>618</v>
      </c>
      <c r="F194" s="40" t="s">
        <v>445</v>
      </c>
      <c r="G194" s="40" t="s">
        <v>446</v>
      </c>
      <c r="H194" s="40" t="s">
        <v>388</v>
      </c>
      <c r="I194" s="158">
        <v>44244</v>
      </c>
      <c r="J194" s="43" t="s">
        <v>35</v>
      </c>
      <c r="K194" s="64" t="s">
        <v>513</v>
      </c>
      <c r="L194" s="64"/>
      <c r="M194" s="43" t="s">
        <v>77</v>
      </c>
      <c r="N194" s="45"/>
      <c r="O194" s="45"/>
      <c r="P194" s="46"/>
      <c r="Q194" s="66"/>
      <c r="R194" s="48"/>
      <c r="S194" s="48"/>
      <c r="T194" s="60"/>
      <c r="U194" s="50">
        <f t="shared" si="8"/>
        <v>7.1232876712328766E-2</v>
      </c>
    </row>
    <row r="195" spans="1:21" ht="20.25" customHeight="1" x14ac:dyDescent="0.25">
      <c r="A195" s="37">
        <f>IF(C195="","",COUNTA($C$8:$C195))</f>
        <v>166</v>
      </c>
      <c r="B195" s="37">
        <f>COUNTA($C$181:C195)</f>
        <v>15</v>
      </c>
      <c r="C195" s="58" t="s">
        <v>619</v>
      </c>
      <c r="D195" s="106" t="s">
        <v>620</v>
      </c>
      <c r="E195" s="40" t="s">
        <v>618</v>
      </c>
      <c r="F195" s="40" t="s">
        <v>445</v>
      </c>
      <c r="G195" s="40" t="s">
        <v>446</v>
      </c>
      <c r="H195" s="40" t="s">
        <v>388</v>
      </c>
      <c r="I195" s="158">
        <v>44271</v>
      </c>
      <c r="J195" s="43" t="s">
        <v>26</v>
      </c>
      <c r="K195" s="64" t="s">
        <v>513</v>
      </c>
      <c r="L195" s="64"/>
      <c r="M195" s="43" t="s">
        <v>77</v>
      </c>
      <c r="N195" s="45"/>
      <c r="O195" s="45"/>
      <c r="P195" s="46"/>
      <c r="Q195" s="66"/>
      <c r="R195" s="48"/>
      <c r="S195" s="48"/>
      <c r="T195" s="60"/>
      <c r="U195" s="50">
        <f t="shared" si="8"/>
        <v>-2.7397260273972603E-3</v>
      </c>
    </row>
    <row r="196" spans="1:21" ht="20.25" customHeight="1" x14ac:dyDescent="0.25">
      <c r="A196" s="37">
        <f>IF(C196="","",COUNTA($C$8:$C196))</f>
        <v>167</v>
      </c>
      <c r="B196" s="37">
        <f>COUNTA($C$181:C196)</f>
        <v>16</v>
      </c>
      <c r="C196" s="58" t="s">
        <v>621</v>
      </c>
      <c r="D196" s="106" t="s">
        <v>622</v>
      </c>
      <c r="E196" s="40" t="s">
        <v>618</v>
      </c>
      <c r="F196" s="40" t="s">
        <v>445</v>
      </c>
      <c r="G196" s="40" t="s">
        <v>446</v>
      </c>
      <c r="H196" s="40" t="s">
        <v>388</v>
      </c>
      <c r="I196" s="158">
        <v>44271</v>
      </c>
      <c r="J196" s="43" t="s">
        <v>26</v>
      </c>
      <c r="K196" s="64" t="s">
        <v>131</v>
      </c>
      <c r="L196" s="64"/>
      <c r="M196" s="43"/>
      <c r="N196" s="45"/>
      <c r="O196" s="45"/>
      <c r="P196" s="46"/>
      <c r="Q196" s="66"/>
      <c r="R196" s="48"/>
      <c r="S196" s="48"/>
      <c r="T196" s="60"/>
      <c r="U196" s="50"/>
    </row>
    <row r="197" spans="1:21" ht="20.25" customHeight="1" x14ac:dyDescent="0.25">
      <c r="A197" s="37">
        <f>IF(C197="","",COUNTA($C$8:$C197))</f>
        <v>168</v>
      </c>
      <c r="B197" s="37">
        <f>COUNTA($C$181:C197)</f>
        <v>17</v>
      </c>
      <c r="C197" s="58" t="s">
        <v>623</v>
      </c>
      <c r="D197" s="106" t="s">
        <v>624</v>
      </c>
      <c r="E197" s="40" t="s">
        <v>618</v>
      </c>
      <c r="F197" s="40" t="s">
        <v>445</v>
      </c>
      <c r="G197" s="40" t="s">
        <v>446</v>
      </c>
      <c r="H197" s="40" t="s">
        <v>388</v>
      </c>
      <c r="I197" s="158">
        <v>44292</v>
      </c>
      <c r="J197" s="43" t="s">
        <v>35</v>
      </c>
      <c r="K197" s="64" t="s">
        <v>513</v>
      </c>
      <c r="L197" s="64"/>
      <c r="M197" s="43" t="s">
        <v>77</v>
      </c>
      <c r="N197" s="45"/>
      <c r="O197" s="45"/>
      <c r="P197" s="46"/>
      <c r="Q197" s="66"/>
      <c r="R197" s="48"/>
      <c r="S197" s="48"/>
      <c r="T197" s="60"/>
      <c r="U197" s="50"/>
    </row>
    <row r="198" spans="1:21" ht="20.25" customHeight="1" x14ac:dyDescent="0.25">
      <c r="A198" s="37" t="str">
        <f>IF(C198="","",COUNTA($C$8:$C198))</f>
        <v/>
      </c>
      <c r="B198" s="149">
        <f>COUNT(B182:B197)</f>
        <v>16</v>
      </c>
      <c r="C198" s="145"/>
      <c r="D198" s="145"/>
      <c r="E198" s="145"/>
      <c r="F198" s="145"/>
      <c r="G198" s="145"/>
      <c r="H198" s="146"/>
      <c r="I198" s="147"/>
      <c r="J198" s="148"/>
      <c r="K198" s="148"/>
      <c r="L198" s="148"/>
      <c r="M198" s="148"/>
      <c r="N198" s="45"/>
      <c r="O198" s="149"/>
      <c r="P198" s="150"/>
      <c r="Q198" s="148"/>
      <c r="R198" s="148"/>
      <c r="S198" s="148"/>
      <c r="T198" s="148"/>
      <c r="U198" s="50">
        <f t="shared" ref="U198:U226" si="14">(DATE(2021,3,15)-I198)/365</f>
        <v>121.28767123287672</v>
      </c>
    </row>
    <row r="199" spans="1:21" ht="19.5" customHeight="1" x14ac:dyDescent="0.25">
      <c r="A199" s="37" t="str">
        <f>IF(C199="","",COUNTA($C$8:$C199))</f>
        <v/>
      </c>
      <c r="B199" s="28" t="s">
        <v>625</v>
      </c>
      <c r="C199" s="27"/>
      <c r="D199" s="80"/>
      <c r="E199" s="80"/>
      <c r="F199" s="95"/>
      <c r="G199" s="95"/>
      <c r="H199" s="82"/>
      <c r="I199" s="31"/>
      <c r="J199" s="83"/>
      <c r="K199" s="83"/>
      <c r="L199" s="83"/>
      <c r="M199" s="83"/>
      <c r="N199" s="33"/>
      <c r="O199" s="33"/>
      <c r="P199" s="84"/>
      <c r="Q199" s="85"/>
      <c r="R199" s="85"/>
      <c r="S199" s="85"/>
      <c r="T199" s="86"/>
      <c r="U199" s="50">
        <f t="shared" si="14"/>
        <v>121.28767123287672</v>
      </c>
    </row>
    <row r="200" spans="1:21" ht="20.25" customHeight="1" x14ac:dyDescent="0.25">
      <c r="A200" s="37">
        <f>IF(C200="","",COUNTA($C$8:$C200))</f>
        <v>169</v>
      </c>
      <c r="B200" s="37">
        <v>1</v>
      </c>
      <c r="C200" s="58" t="s">
        <v>626</v>
      </c>
      <c r="D200" s="159" t="s">
        <v>627</v>
      </c>
      <c r="E200" s="40" t="s">
        <v>967</v>
      </c>
      <c r="F200" s="40" t="s">
        <v>445</v>
      </c>
      <c r="G200" s="40" t="s">
        <v>446</v>
      </c>
      <c r="H200" s="40" t="s">
        <v>625</v>
      </c>
      <c r="I200" s="42">
        <v>43214</v>
      </c>
      <c r="J200" s="42" t="s">
        <v>35</v>
      </c>
      <c r="K200" s="64" t="s">
        <v>27</v>
      </c>
      <c r="L200" s="64">
        <v>700</v>
      </c>
      <c r="M200" s="43" t="s">
        <v>29</v>
      </c>
      <c r="N200" s="45" t="s">
        <v>628</v>
      </c>
      <c r="O200" s="45" t="s">
        <v>629</v>
      </c>
      <c r="P200" s="46" t="str">
        <f ca="1">IF(K200="PROBATION","",IF(AND(DATEDIF(I200,TODAY(),"m")&lt;60,OR(COUNTIF(E200,"*Officer*")=1,E200="Trainee",E200="Driver")),"x",""))</f>
        <v/>
      </c>
      <c r="Q200" s="47" t="str">
        <f ca="1">IF(OR(COUNTIF(E200,"*Director*")=1,E200="Chief of Internal Audit",AND(COUNTIF(E200,"*Manager*")=1,R200="Back"),E200="Chief Accountant"),"Level 2",IF(OR(COUNTIF(E200,"*Assistant*")=1,COUNTIF(E200,"*Supervisor*")=1,DATEDIF(I200,TODAY(),"m")&gt;=60,AND(COUNTIF(E200,"*Manager*")=1,R200="Front")),"Level 1",""))</f>
        <v>Level 2</v>
      </c>
      <c r="R200" s="48" t="s">
        <v>449</v>
      </c>
      <c r="S200" s="48"/>
      <c r="T200" s="60"/>
      <c r="U200" s="50">
        <f t="shared" si="14"/>
        <v>2.893150684931507</v>
      </c>
    </row>
    <row r="201" spans="1:21" ht="20.25" customHeight="1" x14ac:dyDescent="0.25">
      <c r="A201" s="37">
        <f>IF(C201="","",COUNTA($C$8:$C201))</f>
        <v>170</v>
      </c>
      <c r="B201" s="37">
        <v>2</v>
      </c>
      <c r="C201" s="74" t="s">
        <v>630</v>
      </c>
      <c r="D201" s="75" t="s">
        <v>631</v>
      </c>
      <c r="E201" s="40" t="s">
        <v>987</v>
      </c>
      <c r="F201" s="40" t="s">
        <v>445</v>
      </c>
      <c r="G201" s="40" t="s">
        <v>446</v>
      </c>
      <c r="H201" s="40" t="s">
        <v>625</v>
      </c>
      <c r="I201" s="55">
        <v>40182</v>
      </c>
      <c r="J201" s="64" t="s">
        <v>35</v>
      </c>
      <c r="K201" s="64" t="s">
        <v>27</v>
      </c>
      <c r="L201" s="64">
        <v>500</v>
      </c>
      <c r="M201" s="43" t="s">
        <v>29</v>
      </c>
      <c r="N201" s="45" t="s">
        <v>632</v>
      </c>
      <c r="O201" s="45" t="s">
        <v>633</v>
      </c>
      <c r="P201" s="46" t="str">
        <f ca="1">IF(K201="PROBATION","",IF(AND(DATEDIF(I201,TODAY(),"m")&lt;60,OR(COUNTIF(E201,"*Officer*")=1,E201="Trainee")),"x",""))</f>
        <v/>
      </c>
      <c r="Q201" s="66" t="str">
        <f t="shared" ref="Q201:Q207" ca="1" si="15">IF(OR(COUNTIF(E201,"*Director*")=1,E201="Chief of Internal Audit",AND(COUNTIF(E201,"*Manager*")=1,R201="Back"),E201="Chief Accountant"),"Level 2",IF(OR(COUNTIF(E201,"*Assistant*")=1,COUNTIF(E201,"*Supervisor*")=1,DATEDIF(I201,TODAY(),"d")&gt;=1080,AND(COUNTIF(E201,"*Manager*")=1,R201="Front")),"Level 1",""))</f>
        <v>Level 1</v>
      </c>
      <c r="R201" s="48" t="s">
        <v>54</v>
      </c>
      <c r="S201" s="48"/>
      <c r="T201" s="60"/>
      <c r="U201" s="50">
        <f t="shared" si="14"/>
        <v>11.2</v>
      </c>
    </row>
    <row r="202" spans="1:21" ht="20.25" customHeight="1" x14ac:dyDescent="0.25">
      <c r="A202" s="37">
        <f>IF(C202="","",COUNTA($C$8:$C202))</f>
        <v>171</v>
      </c>
      <c r="B202" s="37">
        <v>3</v>
      </c>
      <c r="C202" s="58" t="s">
        <v>634</v>
      </c>
      <c r="D202" s="159" t="s">
        <v>635</v>
      </c>
      <c r="E202" s="40" t="s">
        <v>983</v>
      </c>
      <c r="F202" s="40" t="s">
        <v>445</v>
      </c>
      <c r="G202" s="40" t="s">
        <v>446</v>
      </c>
      <c r="H202" s="40" t="s">
        <v>625</v>
      </c>
      <c r="I202" s="42">
        <v>42940</v>
      </c>
      <c r="J202" s="43" t="s">
        <v>26</v>
      </c>
      <c r="K202" s="64" t="s">
        <v>27</v>
      </c>
      <c r="L202" s="64">
        <v>500</v>
      </c>
      <c r="M202" s="43" t="s">
        <v>29</v>
      </c>
      <c r="N202" s="45" t="s">
        <v>636</v>
      </c>
      <c r="O202" s="45"/>
      <c r="P202" s="46" t="str">
        <f ca="1">IF(K202="PROBATION","",IF(AND(DATEDIF(I202,TODAY(),"m")&lt;60,OR(COUNTIF(E202,"*Officer*")=1,E202="Trainee")),"x",""))</f>
        <v/>
      </c>
      <c r="Q202" s="66" t="str">
        <f t="shared" ca="1" si="15"/>
        <v>Level 1</v>
      </c>
      <c r="R202" s="48" t="s">
        <v>54</v>
      </c>
      <c r="S202" s="48"/>
      <c r="T202" s="60"/>
      <c r="U202" s="50">
        <f t="shared" si="14"/>
        <v>3.6438356164383561</v>
      </c>
    </row>
    <row r="203" spans="1:21" ht="20.25" customHeight="1" x14ac:dyDescent="0.25">
      <c r="A203" s="37">
        <f>IF(C203="","",COUNTA($C$8:$C203))</f>
        <v>172</v>
      </c>
      <c r="B203" s="37">
        <v>4</v>
      </c>
      <c r="C203" s="58" t="s">
        <v>637</v>
      </c>
      <c r="D203" s="159" t="s">
        <v>638</v>
      </c>
      <c r="E203" s="40" t="s">
        <v>767</v>
      </c>
      <c r="F203" s="40" t="s">
        <v>445</v>
      </c>
      <c r="G203" s="40" t="s">
        <v>446</v>
      </c>
      <c r="H203" s="40" t="s">
        <v>625</v>
      </c>
      <c r="I203" s="42">
        <v>42961</v>
      </c>
      <c r="J203" s="43" t="s">
        <v>26</v>
      </c>
      <c r="K203" s="64" t="s">
        <v>27</v>
      </c>
      <c r="L203" s="64"/>
      <c r="M203" s="43" t="s">
        <v>29</v>
      </c>
      <c r="N203" s="45" t="s">
        <v>639</v>
      </c>
      <c r="O203" s="45"/>
      <c r="P203" s="46" t="str">
        <f ca="1">IF(K203="PROBATION","",IF(AND(DATEDIF(I203,TODAY(),"m")&lt;60,OR(COUNTIF(E203,"*Officer*")=1,E203="Trainee")),"x",""))</f>
        <v>x</v>
      </c>
      <c r="Q203" s="66" t="str">
        <f t="shared" ca="1" si="15"/>
        <v>Level 1</v>
      </c>
      <c r="R203" s="48" t="s">
        <v>54</v>
      </c>
      <c r="S203" s="48"/>
      <c r="T203" s="60"/>
      <c r="U203" s="50">
        <f t="shared" si="14"/>
        <v>3.5863013698630137</v>
      </c>
    </row>
    <row r="204" spans="1:21" ht="20.25" customHeight="1" x14ac:dyDescent="0.25">
      <c r="A204" s="37">
        <f>IF(C204="","",COUNTA($C$8:$C204))</f>
        <v>173</v>
      </c>
      <c r="B204" s="37">
        <v>5</v>
      </c>
      <c r="C204" s="58" t="s">
        <v>640</v>
      </c>
      <c r="D204" s="159" t="s">
        <v>641</v>
      </c>
      <c r="E204" s="40" t="s">
        <v>767</v>
      </c>
      <c r="F204" s="40" t="s">
        <v>445</v>
      </c>
      <c r="G204" s="40" t="s">
        <v>446</v>
      </c>
      <c r="H204" s="40" t="s">
        <v>625</v>
      </c>
      <c r="I204" s="42">
        <v>43203</v>
      </c>
      <c r="J204" s="42" t="s">
        <v>35</v>
      </c>
      <c r="K204" s="64" t="s">
        <v>52</v>
      </c>
      <c r="L204" s="64"/>
      <c r="M204" s="43" t="s">
        <v>29</v>
      </c>
      <c r="N204" s="45" t="s">
        <v>642</v>
      </c>
      <c r="O204" s="45"/>
      <c r="P204" s="46" t="str">
        <f ca="1">IF(K204="PROBATION","",IF(AND(DATEDIF(I204,TODAY(),"m")&lt;60,OR(COUNTIF(E204,"*Officer*")=1,E204="Trainee",E204="Driver")),"x",""))</f>
        <v>x</v>
      </c>
      <c r="Q204" s="66" t="str">
        <f t="shared" ca="1" si="15"/>
        <v>Level 1</v>
      </c>
      <c r="R204" s="48" t="s">
        <v>54</v>
      </c>
      <c r="S204" s="48"/>
      <c r="T204" s="60"/>
      <c r="U204" s="50">
        <f t="shared" si="14"/>
        <v>2.9232876712328766</v>
      </c>
    </row>
    <row r="205" spans="1:21" ht="20.25" customHeight="1" x14ac:dyDescent="0.25">
      <c r="A205" s="37">
        <f>IF(C205="","",COUNTA($C$8:$C205))</f>
        <v>174</v>
      </c>
      <c r="B205" s="37">
        <v>6</v>
      </c>
      <c r="C205" s="58" t="s">
        <v>643</v>
      </c>
      <c r="D205" s="159" t="s">
        <v>644</v>
      </c>
      <c r="E205" s="40" t="s">
        <v>767</v>
      </c>
      <c r="F205" s="40" t="s">
        <v>445</v>
      </c>
      <c r="G205" s="40" t="s">
        <v>446</v>
      </c>
      <c r="H205" s="40" t="s">
        <v>625</v>
      </c>
      <c r="I205" s="42">
        <v>43262</v>
      </c>
      <c r="J205" s="42" t="s">
        <v>26</v>
      </c>
      <c r="K205" s="64" t="s">
        <v>52</v>
      </c>
      <c r="L205" s="64"/>
      <c r="M205" s="43" t="s">
        <v>29</v>
      </c>
      <c r="N205" s="45" t="s">
        <v>645</v>
      </c>
      <c r="O205" s="45"/>
      <c r="P205" s="46" t="str">
        <f ca="1">IF(K205="PROBATION","",IF(AND(DATEDIF(I205,TODAY(),"m")&lt;60,OR(COUNTIF(E205,"*Officer*")=1,E205="Trainee",E205="Driver")),"x",""))</f>
        <v>x</v>
      </c>
      <c r="Q205" s="66" t="str">
        <f t="shared" ca="1" si="15"/>
        <v/>
      </c>
      <c r="R205" s="48" t="s">
        <v>54</v>
      </c>
      <c r="S205" s="48"/>
      <c r="T205" s="60"/>
      <c r="U205" s="50">
        <f t="shared" si="14"/>
        <v>2.7616438356164386</v>
      </c>
    </row>
    <row r="206" spans="1:21" ht="20.25" customHeight="1" x14ac:dyDescent="0.25">
      <c r="A206" s="37">
        <f>IF(C206="","",COUNTA($C$8:$C206))</f>
        <v>175</v>
      </c>
      <c r="B206" s="37">
        <v>7</v>
      </c>
      <c r="C206" s="58" t="s">
        <v>646</v>
      </c>
      <c r="D206" s="159" t="s">
        <v>647</v>
      </c>
      <c r="E206" s="40" t="s">
        <v>767</v>
      </c>
      <c r="F206" s="40" t="s">
        <v>445</v>
      </c>
      <c r="G206" s="40" t="s">
        <v>446</v>
      </c>
      <c r="H206" s="40" t="s">
        <v>625</v>
      </c>
      <c r="I206" s="42">
        <v>43273</v>
      </c>
      <c r="J206" s="42" t="s">
        <v>26</v>
      </c>
      <c r="K206" s="64" t="s">
        <v>52</v>
      </c>
      <c r="L206" s="64"/>
      <c r="M206" s="43" t="s">
        <v>29</v>
      </c>
      <c r="N206" s="45" t="s">
        <v>648</v>
      </c>
      <c r="O206" s="45"/>
      <c r="P206" s="46" t="str">
        <f ca="1">IF(K206="PROBATION","",IF(AND(DATEDIF(I206,TODAY(),"m")&lt;60,OR(COUNTIF(E206,"*Officer*")=1,E206="Trainee",E206="Driver")),"x",""))</f>
        <v>x</v>
      </c>
      <c r="Q206" s="66" t="str">
        <f t="shared" ca="1" si="15"/>
        <v/>
      </c>
      <c r="R206" s="48" t="s">
        <v>54</v>
      </c>
      <c r="S206" s="48"/>
      <c r="T206" s="60"/>
      <c r="U206" s="50">
        <f t="shared" si="14"/>
        <v>2.7315068493150685</v>
      </c>
    </row>
    <row r="207" spans="1:21" ht="20.25" customHeight="1" x14ac:dyDescent="0.25">
      <c r="A207" s="37">
        <f>IF(C207="","",COUNTA($C$8:$C207))</f>
        <v>176</v>
      </c>
      <c r="B207" s="37">
        <v>8</v>
      </c>
      <c r="C207" s="58" t="s">
        <v>649</v>
      </c>
      <c r="D207" s="159" t="s">
        <v>650</v>
      </c>
      <c r="E207" s="40" t="s">
        <v>987</v>
      </c>
      <c r="F207" s="40" t="s">
        <v>445</v>
      </c>
      <c r="G207" s="40" t="s">
        <v>446</v>
      </c>
      <c r="H207" s="40" t="s">
        <v>625</v>
      </c>
      <c r="I207" s="42">
        <v>43479</v>
      </c>
      <c r="J207" s="42" t="s">
        <v>35</v>
      </c>
      <c r="K207" s="64" t="s">
        <v>52</v>
      </c>
      <c r="L207" s="64">
        <v>500</v>
      </c>
      <c r="M207" s="43" t="s">
        <v>29</v>
      </c>
      <c r="N207" s="45" t="s">
        <v>651</v>
      </c>
      <c r="O207" s="45" t="s">
        <v>652</v>
      </c>
      <c r="P207" s="46" t="str">
        <f ca="1">IF(K207="PROBATION","",IF(AND(DATEDIF(I207,TODAY(),"m")&lt;60,OR(COUNTIF(E207,"*Officer*")=1,E207="Trainee",E207="Driver")),"x",""))</f>
        <v/>
      </c>
      <c r="Q207" s="66" t="str">
        <f t="shared" ca="1" si="15"/>
        <v>Level 1</v>
      </c>
      <c r="R207" s="48" t="s">
        <v>54</v>
      </c>
      <c r="S207" s="48"/>
      <c r="T207" s="60"/>
      <c r="U207" s="50">
        <f t="shared" si="14"/>
        <v>2.1671232876712327</v>
      </c>
    </row>
    <row r="208" spans="1:21" ht="20.25" customHeight="1" x14ac:dyDescent="0.25">
      <c r="A208" s="37">
        <f>IF(C208="","",COUNTA($C$8:$C208))</f>
        <v>177</v>
      </c>
      <c r="B208" s="37">
        <v>10</v>
      </c>
      <c r="C208" s="58" t="s">
        <v>653</v>
      </c>
      <c r="D208" s="159" t="s">
        <v>654</v>
      </c>
      <c r="E208" s="40" t="s">
        <v>982</v>
      </c>
      <c r="F208" s="40" t="s">
        <v>445</v>
      </c>
      <c r="G208" s="40" t="s">
        <v>446</v>
      </c>
      <c r="H208" s="40" t="s">
        <v>625</v>
      </c>
      <c r="I208" s="42">
        <v>43543</v>
      </c>
      <c r="J208" s="42" t="s">
        <v>35</v>
      </c>
      <c r="K208" s="64" t="s">
        <v>52</v>
      </c>
      <c r="L208" s="64">
        <v>500</v>
      </c>
      <c r="M208" s="43" t="s">
        <v>655</v>
      </c>
      <c r="N208" s="45" t="s">
        <v>656</v>
      </c>
      <c r="O208" s="45" t="s">
        <v>657</v>
      </c>
      <c r="P208" s="46" t="str">
        <f ca="1">IF(K208="PROBATION","",IF(AND(DATEDIF(I208,TODAY(),"m")&lt;60,OR(COUNTIF(E208,"*Officer*")=1,E208="Trainee",E208="Driver")),"x",""))</f>
        <v/>
      </c>
      <c r="Q208" s="47" t="str">
        <f ca="1">IF(OR(COUNTIF(E208,"*Director*")=1,E208="Chief of Internal Audit",AND(COUNTIF(E208,"*Manager*")=1,R208="Back"),E208="Chief Accountant"),"Level 2",IF(OR(COUNTIF(E208,"*Assistant*")=1,COUNTIF(E208,"*Supervisor*")=1,DATEDIF(I208,TODAY(),"m")&gt;=60,AND(COUNTIF(E208,"*Manager*")=1,R208="Front")),"Level 1",""))</f>
        <v>Level 2</v>
      </c>
      <c r="R208" s="48" t="s">
        <v>54</v>
      </c>
      <c r="S208" s="48"/>
      <c r="T208" s="60"/>
      <c r="U208" s="50">
        <f t="shared" si="14"/>
        <v>1.9917808219178081</v>
      </c>
    </row>
    <row r="209" spans="1:21" ht="20.25" customHeight="1" x14ac:dyDescent="0.25">
      <c r="A209" s="37">
        <f>IF(C209="","",COUNTA($C$8:$C209))</f>
        <v>178</v>
      </c>
      <c r="B209" s="37">
        <v>11</v>
      </c>
      <c r="C209" s="58" t="s">
        <v>658</v>
      </c>
      <c r="D209" s="159" t="s">
        <v>659</v>
      </c>
      <c r="E209" s="40" t="s">
        <v>983</v>
      </c>
      <c r="F209" s="40" t="s">
        <v>445</v>
      </c>
      <c r="G209" s="40" t="s">
        <v>446</v>
      </c>
      <c r="H209" s="40" t="s">
        <v>625</v>
      </c>
      <c r="I209" s="42">
        <v>43572</v>
      </c>
      <c r="J209" s="42" t="s">
        <v>35</v>
      </c>
      <c r="K209" s="64" t="s">
        <v>67</v>
      </c>
      <c r="L209" s="64">
        <v>500</v>
      </c>
      <c r="M209" s="43" t="s">
        <v>29</v>
      </c>
      <c r="N209" s="45" t="s">
        <v>660</v>
      </c>
      <c r="O209" s="45"/>
      <c r="P209" s="46" t="str">
        <f ca="1">IF(K209="PROBATION","",IF(AND(DATEDIF(I209,TODAY(),"m")&lt;60,OR(COUNTIF(E209,"*Officer*")=1,E209="Trainee")),"x",""))</f>
        <v/>
      </c>
      <c r="Q209" s="66" t="str">
        <f ca="1">IF(OR(COUNTIF(E209,"*Director*")=1,E209="Chief of Internal Audit",AND(COUNTIF(E209,"*Manager*")=1,R209="Back"),E209="Chief Accountant"),"Level 2",IF(OR(COUNTIF(E209,"*Assistant*")=1,COUNTIF(E209,"*Supervisor*")=1,DATEDIF(I209,TODAY(),"d")&gt;=1080,AND(COUNTIF(E209,"*Manager*")=1,R209="Front")),"Level 1",""))</f>
        <v>Level 1</v>
      </c>
      <c r="R209" s="48" t="s">
        <v>54</v>
      </c>
      <c r="S209" s="48"/>
      <c r="T209" s="60"/>
      <c r="U209" s="50">
        <f t="shared" si="14"/>
        <v>1.9123287671232876</v>
      </c>
    </row>
    <row r="210" spans="1:21" ht="20.25" customHeight="1" x14ac:dyDescent="0.25">
      <c r="A210" s="37">
        <f>IF(C210="","",COUNTA($C$8:$C210))</f>
        <v>179</v>
      </c>
      <c r="B210" s="37">
        <v>12</v>
      </c>
      <c r="C210" s="58" t="s">
        <v>661</v>
      </c>
      <c r="D210" s="159" t="s">
        <v>662</v>
      </c>
      <c r="E210" s="40" t="s">
        <v>767</v>
      </c>
      <c r="F210" s="40" t="s">
        <v>445</v>
      </c>
      <c r="G210" s="40" t="s">
        <v>446</v>
      </c>
      <c r="H210" s="40" t="s">
        <v>625</v>
      </c>
      <c r="I210" s="42">
        <v>43591</v>
      </c>
      <c r="J210" s="42" t="s">
        <v>35</v>
      </c>
      <c r="K210" s="64" t="s">
        <v>67</v>
      </c>
      <c r="L210" s="64"/>
      <c r="M210" s="43" t="s">
        <v>29</v>
      </c>
      <c r="N210" s="45" t="s">
        <v>663</v>
      </c>
      <c r="O210" s="45"/>
      <c r="P210" s="46" t="str">
        <f ca="1">IF(K210="PROBATION","",IF(AND(DATEDIF(I210,TODAY(),"m")&lt;60,OR(COUNTIF(E210,"*Officer*")=1,E210="Trainee")),"x",""))</f>
        <v>x</v>
      </c>
      <c r="Q210" s="66" t="str">
        <f ca="1">IF(OR(COUNTIF(E210,"*Director*")=1,E210="Chief of Internal Audit",AND(COUNTIF(E210,"*Manager*")=1,R210="Back"),E210="Chief Accountant"),"Level 2",IF(OR(COUNTIF(E210,"*Assistant*")=1,COUNTIF(E210,"*Supervisor*")=1,DATEDIF(I210,TODAY(),"d")&gt;=1080,AND(COUNTIF(E210,"*Manager*")=1,R210="Front")),"Level 1",""))</f>
        <v/>
      </c>
      <c r="R210" s="48" t="s">
        <v>54</v>
      </c>
      <c r="S210" s="48"/>
      <c r="T210" s="60"/>
      <c r="U210" s="50">
        <f t="shared" si="14"/>
        <v>1.8602739726027397</v>
      </c>
    </row>
    <row r="211" spans="1:21" ht="20.25" customHeight="1" x14ac:dyDescent="0.25">
      <c r="A211" s="37">
        <f>IF(C211="","",COUNTA($C$8:$C211))</f>
        <v>180</v>
      </c>
      <c r="B211" s="37">
        <v>13</v>
      </c>
      <c r="C211" s="58" t="s">
        <v>664</v>
      </c>
      <c r="D211" s="159" t="s">
        <v>665</v>
      </c>
      <c r="E211" s="40" t="s">
        <v>988</v>
      </c>
      <c r="F211" s="40" t="s">
        <v>445</v>
      </c>
      <c r="G211" s="40" t="s">
        <v>446</v>
      </c>
      <c r="H211" s="40" t="s">
        <v>625</v>
      </c>
      <c r="I211" s="42">
        <v>43591</v>
      </c>
      <c r="J211" s="42" t="s">
        <v>26</v>
      </c>
      <c r="K211" s="64" t="s">
        <v>67</v>
      </c>
      <c r="L211" s="64">
        <v>500</v>
      </c>
      <c r="M211" s="43" t="s">
        <v>29</v>
      </c>
      <c r="N211" s="45" t="s">
        <v>666</v>
      </c>
      <c r="O211" s="45"/>
      <c r="P211" s="46" t="str">
        <f ca="1">IF(K211="PROBATION","",IF(AND(DATEDIF(I211,TODAY(),"m")&lt;60,OR(COUNTIF(E211,"*Officer*")=1,E211="Trainee")),"x",""))</f>
        <v/>
      </c>
      <c r="Q211" s="66" t="str">
        <f ca="1">IF(OR(COUNTIF(E211,"*Director*")=1,E211="Chief of Internal Audit",AND(COUNTIF(E211,"*Manager*")=1,R211="Back"),E211="Chief Accountant"),"Level 2",IF(OR(COUNTIF(E211,"*Assistant*")=1,COUNTIF(E211,"*Supervisor*")=1,DATEDIF(I211,TODAY(),"d")&gt;=1080,AND(COUNTIF(E211,"*Manager*")=1,R211="Front")),"Level 1",""))</f>
        <v>Level 1</v>
      </c>
      <c r="R211" s="48" t="s">
        <v>54</v>
      </c>
      <c r="S211" s="48"/>
      <c r="T211" s="60"/>
      <c r="U211" s="50">
        <f t="shared" si="14"/>
        <v>1.8602739726027397</v>
      </c>
    </row>
    <row r="212" spans="1:21" ht="20.25" customHeight="1" x14ac:dyDescent="0.25">
      <c r="A212" s="37">
        <f>IF(C212="","",COUNTA($C$8:$C212))</f>
        <v>181</v>
      </c>
      <c r="B212" s="37">
        <v>14</v>
      </c>
      <c r="C212" s="74" t="s">
        <v>667</v>
      </c>
      <c r="D212" s="75" t="s">
        <v>668</v>
      </c>
      <c r="E212" s="40" t="s">
        <v>767</v>
      </c>
      <c r="F212" s="40" t="s">
        <v>445</v>
      </c>
      <c r="G212" s="40" t="s">
        <v>446</v>
      </c>
      <c r="H212" s="40" t="s">
        <v>625</v>
      </c>
      <c r="I212" s="55">
        <v>43629</v>
      </c>
      <c r="J212" s="64" t="s">
        <v>35</v>
      </c>
      <c r="K212" s="64" t="s">
        <v>52</v>
      </c>
      <c r="L212" s="64"/>
      <c r="M212" s="43" t="s">
        <v>29</v>
      </c>
      <c r="N212" s="45" t="s">
        <v>669</v>
      </c>
      <c r="O212" s="45"/>
      <c r="P212" s="46" t="str">
        <f ca="1">IF(K212="PROBATION","",IF(AND(DATEDIF(I212,TODAY(),"m")&lt;60,OR(COUNTIF(E212,"*Officer*")=1,E212="Trainee",E212="Driver")),"x",""))</f>
        <v>x</v>
      </c>
      <c r="Q212" s="66" t="str">
        <f ca="1">IF(OR(COUNTIF(E212,"*Director*")=1,E212="Chief of Internal Audit",AND(COUNTIF(E212,"*Manager*")=1,R212="Back"),E212="Chief Accountant"),"Level 2",IF(OR(COUNTIF(E212,"*Assistant*")=1,COUNTIF(E212,"*Supervisor*")=1,DATEDIF(I212,TODAY(),"d")&gt;=1080,AND(COUNTIF(E212,"*Manager*")=1,R212="Front")),"Level 1",""))</f>
        <v/>
      </c>
      <c r="R212" s="48" t="s">
        <v>54</v>
      </c>
      <c r="S212" s="48"/>
      <c r="T212" s="60"/>
      <c r="U212" s="50">
        <f t="shared" si="14"/>
        <v>1.7561643835616438</v>
      </c>
    </row>
    <row r="213" spans="1:21" ht="20.25" customHeight="1" x14ac:dyDescent="0.25">
      <c r="A213" s="37">
        <f>IF(C213="","",COUNTA($C$8:$C213))</f>
        <v>182</v>
      </c>
      <c r="B213" s="37">
        <v>15</v>
      </c>
      <c r="C213" s="74" t="s">
        <v>670</v>
      </c>
      <c r="D213" s="75" t="s">
        <v>671</v>
      </c>
      <c r="E213" s="40" t="s">
        <v>767</v>
      </c>
      <c r="F213" s="40" t="s">
        <v>445</v>
      </c>
      <c r="G213" s="40" t="s">
        <v>446</v>
      </c>
      <c r="H213" s="40" t="s">
        <v>625</v>
      </c>
      <c r="I213" s="55">
        <v>43971</v>
      </c>
      <c r="J213" s="64" t="s">
        <v>26</v>
      </c>
      <c r="K213" s="64" t="s">
        <v>52</v>
      </c>
      <c r="L213" s="64"/>
      <c r="M213" s="43" t="s">
        <v>29</v>
      </c>
      <c r="N213" s="45" t="s">
        <v>672</v>
      </c>
      <c r="O213" s="45"/>
      <c r="P213" s="46"/>
      <c r="Q213" s="66" t="str">
        <f ca="1">IF(OR(COUNTIF(E213,"*Director*")=1,E213="Chief of Internal Audit",AND(COUNTIF(E213,"*Manager*")=1,R213="Back"),E213="Chief Accountant"),"Level 2",IF(OR(COUNTIF(E213,"*Assistant*")=1,COUNTIF(E213,"*Supervisor*")=1,DATEDIF(I213,TODAY(),"d")&gt;=1080,AND(COUNTIF(E213,"*Manager*")=1,R213="Front")),"Level 1",""))</f>
        <v/>
      </c>
      <c r="R213" s="48" t="s">
        <v>54</v>
      </c>
      <c r="S213" s="48"/>
      <c r="T213" s="60"/>
      <c r="U213" s="50">
        <f t="shared" si="14"/>
        <v>0.81917808219178079</v>
      </c>
    </row>
    <row r="214" spans="1:21" ht="20.25" customHeight="1" x14ac:dyDescent="0.25">
      <c r="A214" s="37">
        <f>IF(C214="","",COUNTA($C$8:$C214))</f>
        <v>183</v>
      </c>
      <c r="B214" s="37">
        <v>17</v>
      </c>
      <c r="C214" s="74" t="s">
        <v>673</v>
      </c>
      <c r="D214" s="75" t="s">
        <v>674</v>
      </c>
      <c r="E214" s="40" t="s">
        <v>618</v>
      </c>
      <c r="F214" s="40" t="s">
        <v>445</v>
      </c>
      <c r="G214" s="40" t="s">
        <v>446</v>
      </c>
      <c r="H214" s="40" t="s">
        <v>625</v>
      </c>
      <c r="I214" s="55">
        <v>44137</v>
      </c>
      <c r="J214" s="64" t="s">
        <v>35</v>
      </c>
      <c r="K214" s="64" t="s">
        <v>513</v>
      </c>
      <c r="L214" s="64"/>
      <c r="M214" s="43" t="s">
        <v>77</v>
      </c>
      <c r="N214" s="45" t="s">
        <v>675</v>
      </c>
      <c r="O214" s="45"/>
      <c r="P214" s="46"/>
      <c r="Q214" s="66"/>
      <c r="R214" s="48"/>
      <c r="S214" s="48"/>
      <c r="T214" s="60"/>
      <c r="U214" s="50">
        <f t="shared" si="14"/>
        <v>0.36438356164383562</v>
      </c>
    </row>
    <row r="215" spans="1:21" ht="20.25" customHeight="1" x14ac:dyDescent="0.25">
      <c r="A215" s="37">
        <f>IF(C215="","",COUNTA($C$8:$C215))</f>
        <v>184</v>
      </c>
      <c r="B215" s="37">
        <v>18</v>
      </c>
      <c r="C215" s="74" t="s">
        <v>676</v>
      </c>
      <c r="D215" s="75" t="s">
        <v>677</v>
      </c>
      <c r="E215" s="40" t="s">
        <v>618</v>
      </c>
      <c r="F215" s="40" t="s">
        <v>445</v>
      </c>
      <c r="G215" s="40" t="s">
        <v>446</v>
      </c>
      <c r="H215" s="40" t="s">
        <v>625</v>
      </c>
      <c r="I215" s="55">
        <v>44167</v>
      </c>
      <c r="J215" s="64" t="s">
        <v>26</v>
      </c>
      <c r="K215" s="64" t="s">
        <v>513</v>
      </c>
      <c r="L215" s="64"/>
      <c r="M215" s="43" t="s">
        <v>77</v>
      </c>
      <c r="N215" s="45" t="s">
        <v>678</v>
      </c>
      <c r="O215" s="45"/>
      <c r="P215" s="46"/>
      <c r="Q215" s="66"/>
      <c r="R215" s="48"/>
      <c r="S215" s="48"/>
      <c r="T215" s="60"/>
      <c r="U215" s="50">
        <f t="shared" si="14"/>
        <v>0.28219178082191781</v>
      </c>
    </row>
    <row r="216" spans="1:21" ht="20.25" customHeight="1" x14ac:dyDescent="0.25">
      <c r="A216" s="37">
        <f>IF(C216="","",COUNTA($C$8:$C216))</f>
        <v>185</v>
      </c>
      <c r="B216" s="37">
        <v>19</v>
      </c>
      <c r="C216" s="74" t="s">
        <v>679</v>
      </c>
      <c r="D216" s="75" t="s">
        <v>680</v>
      </c>
      <c r="E216" s="40" t="s">
        <v>618</v>
      </c>
      <c r="F216" s="40" t="s">
        <v>445</v>
      </c>
      <c r="G216" s="40" t="s">
        <v>446</v>
      </c>
      <c r="H216" s="40" t="s">
        <v>625</v>
      </c>
      <c r="I216" s="55">
        <v>44167</v>
      </c>
      <c r="J216" s="64" t="s">
        <v>35</v>
      </c>
      <c r="K216" s="64" t="s">
        <v>513</v>
      </c>
      <c r="L216" s="64"/>
      <c r="M216" s="43" t="s">
        <v>77</v>
      </c>
      <c r="N216" s="45" t="s">
        <v>681</v>
      </c>
      <c r="O216" s="45"/>
      <c r="P216" s="46"/>
      <c r="Q216" s="66"/>
      <c r="R216" s="48"/>
      <c r="S216" s="48"/>
      <c r="T216" s="60"/>
      <c r="U216" s="50">
        <f t="shared" si="14"/>
        <v>0.28219178082191781</v>
      </c>
    </row>
    <row r="217" spans="1:21" ht="20.25" customHeight="1" x14ac:dyDescent="0.25">
      <c r="A217" s="37">
        <f>IF(C217="","",COUNTA($C$8:$C217))</f>
        <v>186</v>
      </c>
      <c r="B217" s="37">
        <v>20</v>
      </c>
      <c r="C217" s="74" t="s">
        <v>682</v>
      </c>
      <c r="D217" s="75" t="s">
        <v>683</v>
      </c>
      <c r="E217" s="40" t="s">
        <v>767</v>
      </c>
      <c r="F217" s="40" t="s">
        <v>445</v>
      </c>
      <c r="G217" s="40" t="s">
        <v>446</v>
      </c>
      <c r="H217" s="40" t="s">
        <v>625</v>
      </c>
      <c r="I217" s="55">
        <v>44214</v>
      </c>
      <c r="J217" s="64" t="s">
        <v>26</v>
      </c>
      <c r="K217" s="64" t="s">
        <v>72</v>
      </c>
      <c r="L217" s="64"/>
      <c r="M217" s="43" t="s">
        <v>77</v>
      </c>
      <c r="N217" s="45" t="s">
        <v>684</v>
      </c>
      <c r="O217" s="45"/>
      <c r="P217" s="46"/>
      <c r="Q217" s="66"/>
      <c r="R217" s="48"/>
      <c r="S217" s="48"/>
      <c r="T217" s="60"/>
      <c r="U217" s="50">
        <f t="shared" si="14"/>
        <v>0.15342465753424658</v>
      </c>
    </row>
    <row r="218" spans="1:21" ht="20.25" customHeight="1" x14ac:dyDescent="0.25">
      <c r="A218" s="37">
        <f>IF(C218="","",COUNTA($C$8:$C218))</f>
        <v>187</v>
      </c>
      <c r="B218" s="37">
        <v>21</v>
      </c>
      <c r="C218" s="74" t="s">
        <v>685</v>
      </c>
      <c r="D218" s="75" t="s">
        <v>686</v>
      </c>
      <c r="E218" s="40" t="s">
        <v>618</v>
      </c>
      <c r="F218" s="40" t="s">
        <v>445</v>
      </c>
      <c r="G218" s="40" t="s">
        <v>446</v>
      </c>
      <c r="H218" s="40" t="s">
        <v>625</v>
      </c>
      <c r="I218" s="55">
        <v>44253</v>
      </c>
      <c r="J218" s="64" t="s">
        <v>26</v>
      </c>
      <c r="K218" s="64" t="s">
        <v>513</v>
      </c>
      <c r="L218" s="64"/>
      <c r="M218" s="43" t="s">
        <v>77</v>
      </c>
      <c r="N218" s="45"/>
      <c r="O218" s="45"/>
      <c r="P218" s="46"/>
      <c r="Q218" s="66"/>
      <c r="R218" s="48"/>
      <c r="S218" s="48"/>
      <c r="T218" s="60"/>
      <c r="U218" s="50">
        <f t="shared" si="14"/>
        <v>4.6575342465753428E-2</v>
      </c>
    </row>
    <row r="219" spans="1:21" ht="20.25" customHeight="1" x14ac:dyDescent="0.25">
      <c r="A219" s="37">
        <f>IF(C219="","",COUNTA($C$8:$C219))</f>
        <v>188</v>
      </c>
      <c r="B219" s="37">
        <v>22</v>
      </c>
      <c r="C219" s="74" t="s">
        <v>687</v>
      </c>
      <c r="D219" s="75" t="s">
        <v>688</v>
      </c>
      <c r="E219" s="40" t="s">
        <v>618</v>
      </c>
      <c r="F219" s="40" t="s">
        <v>445</v>
      </c>
      <c r="G219" s="40" t="s">
        <v>446</v>
      </c>
      <c r="H219" s="40" t="s">
        <v>625</v>
      </c>
      <c r="I219" s="55">
        <v>44263</v>
      </c>
      <c r="J219" s="64" t="s">
        <v>26</v>
      </c>
      <c r="K219" s="64" t="s">
        <v>513</v>
      </c>
      <c r="L219" s="64"/>
      <c r="M219" s="43" t="s">
        <v>77</v>
      </c>
      <c r="N219" s="45"/>
      <c r="O219" s="45"/>
      <c r="P219" s="46"/>
      <c r="Q219" s="66"/>
      <c r="R219" s="48"/>
      <c r="S219" s="48"/>
      <c r="T219" s="60"/>
      <c r="U219" s="50">
        <f t="shared" si="14"/>
        <v>1.9178082191780823E-2</v>
      </c>
    </row>
    <row r="220" spans="1:21" ht="20.25" customHeight="1" x14ac:dyDescent="0.25">
      <c r="A220" s="37">
        <f>IF(C220="","",COUNTA($C$8:$C220))</f>
        <v>189</v>
      </c>
      <c r="B220" s="37">
        <v>23</v>
      </c>
      <c r="C220" s="61" t="s">
        <v>689</v>
      </c>
      <c r="D220" s="75" t="s">
        <v>690</v>
      </c>
      <c r="E220" s="40" t="s">
        <v>618</v>
      </c>
      <c r="F220" s="40" t="s">
        <v>445</v>
      </c>
      <c r="G220" s="40" t="s">
        <v>446</v>
      </c>
      <c r="H220" s="40" t="s">
        <v>625</v>
      </c>
      <c r="I220" s="55">
        <v>44302</v>
      </c>
      <c r="J220" s="64" t="s">
        <v>26</v>
      </c>
      <c r="K220" s="64" t="s">
        <v>513</v>
      </c>
      <c r="L220" s="64"/>
      <c r="M220" s="43"/>
      <c r="N220" s="45"/>
      <c r="O220" s="45"/>
      <c r="P220" s="46"/>
      <c r="Q220" s="66"/>
      <c r="R220" s="48"/>
      <c r="S220" s="48"/>
      <c r="T220" s="60"/>
      <c r="U220" s="50">
        <f t="shared" si="14"/>
        <v>-8.7671232876712329E-2</v>
      </c>
    </row>
    <row r="221" spans="1:21" ht="20.25" customHeight="1" x14ac:dyDescent="0.25">
      <c r="A221" s="37" t="str">
        <f>IF(C221="","",COUNTA($C$8:$C221))</f>
        <v/>
      </c>
      <c r="B221" s="149">
        <f>COUNT(B201:B220)</f>
        <v>20</v>
      </c>
      <c r="C221" s="145"/>
      <c r="D221" s="145"/>
      <c r="E221" s="145"/>
      <c r="F221" s="145"/>
      <c r="G221" s="145"/>
      <c r="H221" s="146"/>
      <c r="I221" s="147"/>
      <c r="J221" s="148"/>
      <c r="K221" s="148"/>
      <c r="L221" s="148"/>
      <c r="M221" s="148"/>
      <c r="N221" s="45"/>
      <c r="O221" s="149"/>
      <c r="P221" s="150"/>
      <c r="Q221" s="148"/>
      <c r="R221" s="148"/>
      <c r="S221" s="148"/>
      <c r="T221" s="148"/>
      <c r="U221" s="50">
        <f t="shared" si="14"/>
        <v>121.28767123287672</v>
      </c>
    </row>
    <row r="222" spans="1:21" ht="19.5" customHeight="1" x14ac:dyDescent="0.25">
      <c r="A222" s="37" t="str">
        <f>IF(C222="","",COUNTA($C$8:$C222))</f>
        <v/>
      </c>
      <c r="B222" s="28" t="s">
        <v>691</v>
      </c>
      <c r="C222" s="27"/>
      <c r="D222" s="80"/>
      <c r="E222" s="80"/>
      <c r="F222" s="95"/>
      <c r="G222" s="95"/>
      <c r="H222" s="82"/>
      <c r="I222" s="31"/>
      <c r="J222" s="83"/>
      <c r="K222" s="83"/>
      <c r="L222" s="83"/>
      <c r="M222" s="83"/>
      <c r="N222" s="33"/>
      <c r="O222" s="33"/>
      <c r="P222" s="84"/>
      <c r="Q222" s="85"/>
      <c r="R222" s="85"/>
      <c r="S222" s="85"/>
      <c r="T222" s="86"/>
      <c r="U222" s="50">
        <f t="shared" si="14"/>
        <v>121.28767123287672</v>
      </c>
    </row>
    <row r="223" spans="1:21" ht="20.25" customHeight="1" x14ac:dyDescent="0.25">
      <c r="A223" s="37">
        <f>IF(C223="","",COUNTA($C$8:$C223))</f>
        <v>190</v>
      </c>
      <c r="B223" s="37">
        <v>1</v>
      </c>
      <c r="C223" s="74" t="s">
        <v>692</v>
      </c>
      <c r="D223" s="62" t="s">
        <v>693</v>
      </c>
      <c r="E223" s="40" t="s">
        <v>967</v>
      </c>
      <c r="F223" s="40" t="s">
        <v>445</v>
      </c>
      <c r="G223" s="40" t="s">
        <v>446</v>
      </c>
      <c r="H223" s="139" t="s">
        <v>411</v>
      </c>
      <c r="I223" s="55">
        <v>44161</v>
      </c>
      <c r="J223" s="64" t="s">
        <v>26</v>
      </c>
      <c r="K223" s="64" t="s">
        <v>72</v>
      </c>
      <c r="L223" s="64">
        <v>700</v>
      </c>
      <c r="M223" s="43" t="s">
        <v>77</v>
      </c>
      <c r="N223" s="45" t="s">
        <v>694</v>
      </c>
      <c r="O223" s="45"/>
      <c r="P223" s="46"/>
      <c r="Q223" s="66" t="str">
        <f ca="1">IF(OR(COUNTIF(E223,"*Director*")=1,E223="Chief of Internal Audit",AND(COUNTIF(E223,"*Manager*")=1,R223="Back"),E223="Chief Accountant"),"Level 2",IF(OR(COUNTIF(E223,"*Assistant*")=1,COUNTIF(E223,"*Supervisor*")=1,DATEDIF(I223,TODAY(),"d")&gt;=1080,AND(COUNTIF(E223,"*Manager*")=1,R223="Front")),"Level 1",""))</f>
        <v>Level 2</v>
      </c>
      <c r="R223" s="48"/>
      <c r="S223" s="48"/>
      <c r="T223" s="93"/>
      <c r="U223" s="50">
        <f t="shared" si="14"/>
        <v>0.29863013698630136</v>
      </c>
    </row>
    <row r="224" spans="1:21" ht="20.25" customHeight="1" x14ac:dyDescent="0.25">
      <c r="A224" s="37">
        <f>IF(C224="","",COUNTA($C$8:$C224))</f>
        <v>191</v>
      </c>
      <c r="B224" s="37">
        <v>2</v>
      </c>
      <c r="C224" s="74" t="s">
        <v>695</v>
      </c>
      <c r="D224" s="62" t="s">
        <v>696</v>
      </c>
      <c r="E224" s="40" t="s">
        <v>767</v>
      </c>
      <c r="F224" s="40" t="s">
        <v>445</v>
      </c>
      <c r="G224" s="40" t="s">
        <v>446</v>
      </c>
      <c r="H224" s="139" t="s">
        <v>411</v>
      </c>
      <c r="I224" s="55">
        <v>44165</v>
      </c>
      <c r="J224" s="64" t="s">
        <v>26</v>
      </c>
      <c r="K224" s="64" t="s">
        <v>72</v>
      </c>
      <c r="L224" s="64"/>
      <c r="M224" s="43" t="s">
        <v>77</v>
      </c>
      <c r="N224" s="45" t="s">
        <v>697</v>
      </c>
      <c r="O224" s="45"/>
      <c r="P224" s="46"/>
      <c r="Q224" s="47"/>
      <c r="R224" s="48"/>
      <c r="S224" s="48"/>
      <c r="T224" s="93"/>
      <c r="U224" s="50">
        <f t="shared" si="14"/>
        <v>0.28767123287671231</v>
      </c>
    </row>
    <row r="225" spans="1:21" ht="20.25" customHeight="1" x14ac:dyDescent="0.25">
      <c r="A225" s="37">
        <f>IF(C225="","",COUNTA($C$7:$C225))</f>
        <v>192</v>
      </c>
      <c r="B225" s="37">
        <v>3</v>
      </c>
      <c r="C225" s="74" t="s">
        <v>698</v>
      </c>
      <c r="D225" s="62" t="s">
        <v>699</v>
      </c>
      <c r="E225" s="40" t="s">
        <v>618</v>
      </c>
      <c r="F225" s="40" t="s">
        <v>445</v>
      </c>
      <c r="G225" s="40" t="s">
        <v>446</v>
      </c>
      <c r="H225" s="139" t="s">
        <v>411</v>
      </c>
      <c r="I225" s="55">
        <v>44172</v>
      </c>
      <c r="J225" s="64" t="s">
        <v>26</v>
      </c>
      <c r="K225" s="64" t="s">
        <v>513</v>
      </c>
      <c r="L225" s="64"/>
      <c r="M225" s="43" t="s">
        <v>77</v>
      </c>
      <c r="N225" s="45" t="s">
        <v>700</v>
      </c>
      <c r="O225" s="45"/>
      <c r="P225" s="46"/>
      <c r="Q225" s="47"/>
      <c r="R225" s="48"/>
      <c r="S225" s="48"/>
      <c r="T225" s="93"/>
      <c r="U225" s="50">
        <f t="shared" si="14"/>
        <v>0.26849315068493151</v>
      </c>
    </row>
    <row r="226" spans="1:21" ht="20.25" customHeight="1" x14ac:dyDescent="0.25">
      <c r="A226" s="37">
        <f>IF(C226="","",COUNTA($C$6:$C230))</f>
        <v>196</v>
      </c>
      <c r="B226" s="37">
        <v>4</v>
      </c>
      <c r="C226" s="74" t="s">
        <v>701</v>
      </c>
      <c r="D226" s="62" t="s">
        <v>702</v>
      </c>
      <c r="E226" s="40" t="s">
        <v>618</v>
      </c>
      <c r="F226" s="40" t="s">
        <v>445</v>
      </c>
      <c r="G226" s="40" t="s">
        <v>446</v>
      </c>
      <c r="H226" s="139" t="s">
        <v>411</v>
      </c>
      <c r="I226" s="55">
        <v>44179</v>
      </c>
      <c r="J226" s="64" t="s">
        <v>35</v>
      </c>
      <c r="K226" s="64" t="s">
        <v>513</v>
      </c>
      <c r="L226" s="64"/>
      <c r="M226" s="43" t="s">
        <v>77</v>
      </c>
      <c r="N226" s="45" t="s">
        <v>703</v>
      </c>
      <c r="O226" s="45"/>
      <c r="P226" s="46"/>
      <c r="Q226" s="47"/>
      <c r="R226" s="48"/>
      <c r="S226" s="48"/>
      <c r="T226" s="93"/>
      <c r="U226" s="50">
        <f t="shared" si="14"/>
        <v>0.24931506849315069</v>
      </c>
    </row>
    <row r="227" spans="1:21" ht="20.25" customHeight="1" x14ac:dyDescent="0.2">
      <c r="A227" s="37"/>
      <c r="B227" s="37">
        <v>5</v>
      </c>
      <c r="C227" s="61" t="s">
        <v>704</v>
      </c>
      <c r="D227" s="62" t="s">
        <v>705</v>
      </c>
      <c r="E227" s="40" t="s">
        <v>618</v>
      </c>
      <c r="F227" s="40" t="s">
        <v>445</v>
      </c>
      <c r="G227" s="40" t="s">
        <v>446</v>
      </c>
      <c r="H227" s="139" t="s">
        <v>411</v>
      </c>
      <c r="I227" s="160">
        <v>44302</v>
      </c>
      <c r="J227" s="64" t="s">
        <v>35</v>
      </c>
      <c r="K227" s="64" t="s">
        <v>513</v>
      </c>
      <c r="L227" s="64"/>
      <c r="M227" s="43"/>
      <c r="N227" s="45"/>
      <c r="O227" s="45"/>
      <c r="P227" s="46"/>
      <c r="Q227" s="47"/>
      <c r="R227" s="48"/>
      <c r="S227" s="48"/>
      <c r="T227" s="93"/>
      <c r="U227" s="50"/>
    </row>
    <row r="228" spans="1:21" ht="20.25" customHeight="1" x14ac:dyDescent="0.25">
      <c r="A228" s="37" t="str">
        <f>IF(C228="","",COUNTA($C$8:$C228))</f>
        <v/>
      </c>
      <c r="B228" s="149">
        <f>COUNTA(B224:B227)</f>
        <v>4</v>
      </c>
      <c r="C228" s="145"/>
      <c r="D228" s="145"/>
      <c r="E228" s="145"/>
      <c r="F228" s="145"/>
      <c r="G228" s="145"/>
      <c r="H228" s="146"/>
      <c r="I228" s="147"/>
      <c r="J228" s="148"/>
      <c r="K228" s="148"/>
      <c r="L228" s="148"/>
      <c r="M228" s="148"/>
      <c r="N228" s="45"/>
      <c r="O228" s="149"/>
      <c r="P228" s="150"/>
      <c r="Q228" s="148"/>
      <c r="R228" s="148"/>
      <c r="S228" s="148"/>
      <c r="T228" s="148"/>
      <c r="U228" s="50">
        <f t="shared" ref="U228:U291" si="16">(DATE(2021,3,15)-I228)/365</f>
        <v>121.28767123287672</v>
      </c>
    </row>
    <row r="229" spans="1:21" ht="19.5" customHeight="1" x14ac:dyDescent="0.25">
      <c r="A229" s="37" t="str">
        <f>IF(C229="","",COUNTA($C$8:$C229))</f>
        <v/>
      </c>
      <c r="B229" s="28" t="s">
        <v>407</v>
      </c>
      <c r="C229" s="27"/>
      <c r="D229" s="80"/>
      <c r="E229" s="80"/>
      <c r="F229" s="95"/>
      <c r="G229" s="95"/>
      <c r="H229" s="82"/>
      <c r="I229" s="31"/>
      <c r="J229" s="83"/>
      <c r="K229" s="83"/>
      <c r="L229" s="83"/>
      <c r="M229" s="83"/>
      <c r="N229" s="33"/>
      <c r="O229" s="33"/>
      <c r="P229" s="84"/>
      <c r="Q229" s="85"/>
      <c r="R229" s="85"/>
      <c r="S229" s="85"/>
      <c r="T229" s="86"/>
      <c r="U229" s="50">
        <f t="shared" si="16"/>
        <v>121.28767123287672</v>
      </c>
    </row>
    <row r="230" spans="1:21" ht="20.25" customHeight="1" x14ac:dyDescent="0.25">
      <c r="A230" s="37">
        <f>IF(C230="","",COUNTA($C$8:$C230))</f>
        <v>195</v>
      </c>
      <c r="B230" s="37">
        <v>1</v>
      </c>
      <c r="C230" s="74" t="s">
        <v>706</v>
      </c>
      <c r="D230" s="62" t="s">
        <v>707</v>
      </c>
      <c r="E230" s="40" t="s">
        <v>967</v>
      </c>
      <c r="F230" s="40" t="s">
        <v>445</v>
      </c>
      <c r="G230" s="40" t="s">
        <v>446</v>
      </c>
      <c r="H230" s="139" t="s">
        <v>407</v>
      </c>
      <c r="I230" s="55">
        <v>40791</v>
      </c>
      <c r="J230" s="64" t="s">
        <v>26</v>
      </c>
      <c r="K230" s="64" t="s">
        <v>27</v>
      </c>
      <c r="L230" s="64">
        <v>700</v>
      </c>
      <c r="M230" s="43" t="s">
        <v>29</v>
      </c>
      <c r="N230" s="45" t="s">
        <v>708</v>
      </c>
      <c r="O230" s="45" t="s">
        <v>709</v>
      </c>
      <c r="P230" s="46" t="str">
        <f ca="1">IF(K230="PROBATION","",IF(AND(DATEDIF(I230,TODAY(),"m")&lt;60,OR(COUNTIF(E230,"*Officer*")=1,E230="Trainee")),"x",""))</f>
        <v/>
      </c>
      <c r="Q230" s="47" t="str">
        <f ca="1">IF(OR(COUNTIF(E230,"*Director*")=1,E230="Chief of Internal Audit",AND(COUNTIF(E230,"*Manager*")=1,R230="Back"),E230="Chief Accountant"),"Level 2",IF(OR(COUNTIF(E230,"*Assistant*")=1,COUNTIF(E230,"*Supervisor*")=1,DATEDIF(I230,TODAY(),"m")&gt;=60,AND(COUNTIF(E230,"*Manager*")=1,R230="Front")),"Level 1",""))</f>
        <v>Level 2</v>
      </c>
      <c r="R230" s="48" t="s">
        <v>449</v>
      </c>
      <c r="S230" s="48"/>
      <c r="T230" s="93"/>
      <c r="U230" s="50">
        <f t="shared" si="16"/>
        <v>9.5315068493150683</v>
      </c>
    </row>
    <row r="231" spans="1:21" ht="20.25" customHeight="1" x14ac:dyDescent="0.25">
      <c r="A231" s="37">
        <f>IF(C231="","",COUNTA($C$8:$C231))</f>
        <v>196</v>
      </c>
      <c r="B231" s="37">
        <v>2</v>
      </c>
      <c r="C231" s="74" t="s">
        <v>710</v>
      </c>
      <c r="D231" s="62" t="s">
        <v>711</v>
      </c>
      <c r="E231" s="40" t="s">
        <v>989</v>
      </c>
      <c r="F231" s="40" t="s">
        <v>445</v>
      </c>
      <c r="G231" s="40" t="s">
        <v>446</v>
      </c>
      <c r="H231" s="139" t="s">
        <v>407</v>
      </c>
      <c r="I231" s="55">
        <v>42501</v>
      </c>
      <c r="J231" s="64" t="s">
        <v>35</v>
      </c>
      <c r="K231" s="64" t="s">
        <v>27</v>
      </c>
      <c r="L231" s="64">
        <v>500</v>
      </c>
      <c r="M231" s="43" t="s">
        <v>29</v>
      </c>
      <c r="N231" s="45" t="s">
        <v>712</v>
      </c>
      <c r="O231" s="45"/>
      <c r="P231" s="46" t="str">
        <f ca="1">IF(K231="PROBATION","",IF(AND(DATEDIF(I231,TODAY(),"m")&lt;60,OR(COUNTIF(E231,"*Officer*")=1,E231="Trainee")),"x",""))</f>
        <v/>
      </c>
      <c r="Q231" s="66" t="str">
        <f ca="1">IF(OR(COUNTIF(E231,"*Director*")=1,E231="Chief of Internal Audit",AND(COUNTIF(E231,"*Manager*")=1,R231="Back"),E231="Chief Accountant"),"Level 2",IF(OR(COUNTIF(E231,"*Assistant*")=1,COUNTIF(E231,"*Supervisor*")=1,DATEDIF(I231,TODAY(),"m")&gt;=60,AND(COUNTIF(E231,"*Manager*")=1,R231="Front")),"Level 1",""))</f>
        <v>Level 2</v>
      </c>
      <c r="R231" s="48" t="s">
        <v>54</v>
      </c>
      <c r="S231" s="48"/>
      <c r="T231" s="93"/>
      <c r="U231" s="50">
        <f t="shared" si="16"/>
        <v>4.8465753424657532</v>
      </c>
    </row>
    <row r="232" spans="1:21" ht="20.25" customHeight="1" x14ac:dyDescent="0.25">
      <c r="A232" s="37">
        <f>IF(C232="","",COUNTA($C$8:$C232))</f>
        <v>197</v>
      </c>
      <c r="B232" s="37">
        <v>3</v>
      </c>
      <c r="C232" s="74" t="s">
        <v>713</v>
      </c>
      <c r="D232" s="62" t="s">
        <v>714</v>
      </c>
      <c r="E232" s="40" t="s">
        <v>767</v>
      </c>
      <c r="F232" s="40" t="s">
        <v>445</v>
      </c>
      <c r="G232" s="40" t="s">
        <v>446</v>
      </c>
      <c r="H232" s="139" t="s">
        <v>407</v>
      </c>
      <c r="I232" s="55">
        <v>43104</v>
      </c>
      <c r="J232" s="64" t="s">
        <v>35</v>
      </c>
      <c r="K232" s="64" t="s">
        <v>52</v>
      </c>
      <c r="L232" s="64"/>
      <c r="M232" s="43" t="s">
        <v>29</v>
      </c>
      <c r="N232" s="45" t="s">
        <v>715</v>
      </c>
      <c r="O232" s="45"/>
      <c r="P232" s="46" t="str">
        <f ca="1">IF(K232="PROBATION","",IF(AND(DATEDIF(I232,TODAY(),"m")&lt;60,OR(COUNTIF(E232,"*Officer*")=1,E232="Trainee",E232="Driver")),"x",""))</f>
        <v>x</v>
      </c>
      <c r="Q232" s="66" t="str">
        <f t="shared" ref="Q232:Q242" ca="1" si="17">IF(OR(COUNTIF(E232,"*Director*")=1,E232="Chief of Internal Audit",AND(COUNTIF(E232,"*Manager*")=1,R232="Back"),E232="Chief Accountant"),"Level 2",IF(OR(COUNTIF(E232,"*Assistant*")=1,COUNTIF(E232,"*Supervisor*")=1,DATEDIF(I232,TODAY(),"d")&gt;=1080,AND(COUNTIF(E232,"*Manager*")=1,R232="Front")),"Level 1",""))</f>
        <v>Level 1</v>
      </c>
      <c r="R232" s="48" t="s">
        <v>54</v>
      </c>
      <c r="S232" s="48"/>
      <c r="T232" s="93"/>
      <c r="U232" s="50">
        <f t="shared" si="16"/>
        <v>3.1945205479452055</v>
      </c>
    </row>
    <row r="233" spans="1:21" ht="20.25" customHeight="1" x14ac:dyDescent="0.25">
      <c r="A233" s="37">
        <f>IF(C233="","",COUNTA($C$8:$C233))</f>
        <v>198</v>
      </c>
      <c r="B233" s="37">
        <v>4</v>
      </c>
      <c r="C233" s="74" t="s">
        <v>716</v>
      </c>
      <c r="D233" s="62" t="s">
        <v>717</v>
      </c>
      <c r="E233" s="40" t="s">
        <v>973</v>
      </c>
      <c r="F233" s="40" t="s">
        <v>445</v>
      </c>
      <c r="G233" s="40" t="s">
        <v>446</v>
      </c>
      <c r="H233" s="139" t="s">
        <v>407</v>
      </c>
      <c r="I233" s="55">
        <v>43374</v>
      </c>
      <c r="J233" s="64" t="s">
        <v>35</v>
      </c>
      <c r="K233" s="64" t="s">
        <v>52</v>
      </c>
      <c r="L233" s="64"/>
      <c r="M233" s="43" t="s">
        <v>29</v>
      </c>
      <c r="N233" s="45" t="s">
        <v>718</v>
      </c>
      <c r="O233" s="45" t="s">
        <v>719</v>
      </c>
      <c r="P233" s="46" t="str">
        <f ca="1">IF(K233="PROBATION","",IF(AND(DATEDIF(I233,TODAY(),"m")&lt;60,OR(COUNTIF(E233,"*Officer*")=1,E233="Trainee",E233="Driver")),"x",""))</f>
        <v>x</v>
      </c>
      <c r="Q233" s="66" t="str">
        <f t="shared" ca="1" si="17"/>
        <v/>
      </c>
      <c r="R233" s="48" t="s">
        <v>54</v>
      </c>
      <c r="S233" s="48"/>
      <c r="T233" s="93"/>
      <c r="U233" s="50">
        <f t="shared" si="16"/>
        <v>2.4547945205479453</v>
      </c>
    </row>
    <row r="234" spans="1:21" ht="20.25" customHeight="1" x14ac:dyDescent="0.25">
      <c r="A234" s="37">
        <f>IF(C234="","",COUNTA($C$8:$C234))</f>
        <v>199</v>
      </c>
      <c r="B234" s="37">
        <v>5</v>
      </c>
      <c r="C234" s="74" t="s">
        <v>720</v>
      </c>
      <c r="D234" s="62" t="s">
        <v>721</v>
      </c>
      <c r="E234" s="40" t="s">
        <v>767</v>
      </c>
      <c r="F234" s="40" t="s">
        <v>445</v>
      </c>
      <c r="G234" s="40" t="s">
        <v>446</v>
      </c>
      <c r="H234" s="139" t="s">
        <v>407</v>
      </c>
      <c r="I234" s="55">
        <v>43566</v>
      </c>
      <c r="J234" s="64" t="s">
        <v>35</v>
      </c>
      <c r="K234" s="64" t="s">
        <v>52</v>
      </c>
      <c r="L234" s="64"/>
      <c r="M234" s="43" t="s">
        <v>29</v>
      </c>
      <c r="N234" s="45" t="s">
        <v>722</v>
      </c>
      <c r="O234" s="45"/>
      <c r="P234" s="46" t="str">
        <f ca="1">IF(K234="PROBATION","",IF(AND(DATEDIF(I234,TODAY(),"m")&lt;60,OR(COUNTIF(E234,"*Officer*")=1,E234="Trainee",E234="Driver")),"x",""))</f>
        <v>x</v>
      </c>
      <c r="Q234" s="66" t="str">
        <f t="shared" ca="1" si="17"/>
        <v/>
      </c>
      <c r="R234" s="48" t="s">
        <v>54</v>
      </c>
      <c r="S234" s="48"/>
      <c r="T234" s="93"/>
      <c r="U234" s="50">
        <f t="shared" si="16"/>
        <v>1.9287671232876713</v>
      </c>
    </row>
    <row r="235" spans="1:21" ht="20.25" customHeight="1" x14ac:dyDescent="0.25">
      <c r="A235" s="37">
        <f>IF(C235="","",COUNTA($C$8:$C235))</f>
        <v>200</v>
      </c>
      <c r="B235" s="37">
        <v>6</v>
      </c>
      <c r="C235" s="58" t="s">
        <v>723</v>
      </c>
      <c r="D235" s="159" t="s">
        <v>724</v>
      </c>
      <c r="E235" s="40" t="s">
        <v>767</v>
      </c>
      <c r="F235" s="40" t="s">
        <v>445</v>
      </c>
      <c r="G235" s="40" t="s">
        <v>446</v>
      </c>
      <c r="H235" s="139" t="s">
        <v>407</v>
      </c>
      <c r="I235" s="42">
        <v>43347</v>
      </c>
      <c r="J235" s="42" t="s">
        <v>26</v>
      </c>
      <c r="K235" s="64" t="s">
        <v>52</v>
      </c>
      <c r="L235" s="64"/>
      <c r="M235" s="43" t="s">
        <v>29</v>
      </c>
      <c r="N235" s="45" t="s">
        <v>725</v>
      </c>
      <c r="O235" s="45"/>
      <c r="P235" s="46" t="str">
        <f ca="1">IF(K235="PROBATION","",IF(AND(DATEDIF(I235,TODAY(),"m")&lt;60,OR(COUNTIF(E235,"*Officer*")=1,E235="Trainee",E235="Driver")),"x",""))</f>
        <v>x</v>
      </c>
      <c r="Q235" s="66" t="str">
        <f t="shared" ca="1" si="17"/>
        <v/>
      </c>
      <c r="R235" s="48" t="s">
        <v>54</v>
      </c>
      <c r="S235" s="48"/>
      <c r="T235" s="60"/>
      <c r="U235" s="50">
        <f t="shared" si="16"/>
        <v>2.5287671232876714</v>
      </c>
    </row>
    <row r="236" spans="1:21" ht="20.25" customHeight="1" x14ac:dyDescent="0.25">
      <c r="A236" s="37">
        <f>IF(C236="","",COUNTA($C$8:$C236))</f>
        <v>201</v>
      </c>
      <c r="B236" s="37">
        <v>7</v>
      </c>
      <c r="C236" s="58" t="s">
        <v>726</v>
      </c>
      <c r="D236" s="159" t="s">
        <v>727</v>
      </c>
      <c r="E236" s="40" t="s">
        <v>983</v>
      </c>
      <c r="F236" s="40" t="s">
        <v>445</v>
      </c>
      <c r="G236" s="40" t="s">
        <v>446</v>
      </c>
      <c r="H236" s="139" t="s">
        <v>407</v>
      </c>
      <c r="I236" s="42">
        <v>43550</v>
      </c>
      <c r="J236" s="42" t="s">
        <v>26</v>
      </c>
      <c r="K236" s="64" t="s">
        <v>52</v>
      </c>
      <c r="L236" s="64">
        <v>500</v>
      </c>
      <c r="M236" s="43" t="s">
        <v>29</v>
      </c>
      <c r="N236" s="45" t="s">
        <v>728</v>
      </c>
      <c r="O236" s="45"/>
      <c r="P236" s="46" t="str">
        <f ca="1">IF(K236="PROBATION","",IF(AND(DATEDIF(I236,TODAY(),"m")&lt;60,OR(COUNTIF(E236,"*Officer*")=1,E236="Trainee")),"x",""))</f>
        <v/>
      </c>
      <c r="Q236" s="66" t="str">
        <f t="shared" ca="1" si="17"/>
        <v>Level 1</v>
      </c>
      <c r="R236" s="48" t="s">
        <v>54</v>
      </c>
      <c r="S236" s="48"/>
      <c r="T236" s="60"/>
      <c r="U236" s="50">
        <f t="shared" si="16"/>
        <v>1.9726027397260273</v>
      </c>
    </row>
    <row r="237" spans="1:21" ht="20.25" customHeight="1" x14ac:dyDescent="0.25">
      <c r="A237" s="37">
        <f>IF(C237="","",COUNTA($C$8:$C237))</f>
        <v>202</v>
      </c>
      <c r="B237" s="37">
        <v>8</v>
      </c>
      <c r="C237" s="58" t="s">
        <v>729</v>
      </c>
      <c r="D237" s="159" t="s">
        <v>730</v>
      </c>
      <c r="E237" s="40" t="s">
        <v>985</v>
      </c>
      <c r="F237" s="40" t="s">
        <v>445</v>
      </c>
      <c r="G237" s="40" t="s">
        <v>446</v>
      </c>
      <c r="H237" s="139" t="s">
        <v>407</v>
      </c>
      <c r="I237" s="42">
        <v>43913</v>
      </c>
      <c r="J237" s="42" t="s">
        <v>35</v>
      </c>
      <c r="K237" s="64" t="s">
        <v>52</v>
      </c>
      <c r="L237" s="64">
        <v>500</v>
      </c>
      <c r="M237" s="43" t="s">
        <v>29</v>
      </c>
      <c r="N237" s="45" t="s">
        <v>731</v>
      </c>
      <c r="O237" s="45"/>
      <c r="P237" s="46" t="str">
        <f ca="1">IF(K237="PROBATION","",IF(AND(DATEDIF(I237,TODAY(),"m")&lt;60,OR(COUNTIF(E237,"*Officer*")=1,E237="Trainee")),"x",""))</f>
        <v/>
      </c>
      <c r="Q237" s="66" t="str">
        <f t="shared" ca="1" si="17"/>
        <v>Level 1</v>
      </c>
      <c r="R237" s="48" t="s">
        <v>54</v>
      </c>
      <c r="S237" s="48"/>
      <c r="T237" s="60"/>
      <c r="U237" s="50">
        <f t="shared" si="16"/>
        <v>0.9780821917808219</v>
      </c>
    </row>
    <row r="238" spans="1:21" ht="20.25" customHeight="1" x14ac:dyDescent="0.25">
      <c r="A238" s="37">
        <f>IF(C238="","",COUNTA($C$8:$C238))</f>
        <v>203</v>
      </c>
      <c r="B238" s="37">
        <v>9</v>
      </c>
      <c r="C238" s="58" t="s">
        <v>732</v>
      </c>
      <c r="D238" s="159" t="s">
        <v>733</v>
      </c>
      <c r="E238" s="40" t="s">
        <v>767</v>
      </c>
      <c r="F238" s="40" t="s">
        <v>445</v>
      </c>
      <c r="G238" s="40" t="s">
        <v>446</v>
      </c>
      <c r="H238" s="139" t="s">
        <v>407</v>
      </c>
      <c r="I238" s="42">
        <v>43965</v>
      </c>
      <c r="J238" s="42" t="s">
        <v>35</v>
      </c>
      <c r="K238" s="64" t="s">
        <v>52</v>
      </c>
      <c r="L238" s="64"/>
      <c r="M238" s="43" t="s">
        <v>29</v>
      </c>
      <c r="N238" s="45" t="s">
        <v>734</v>
      </c>
      <c r="O238" s="45"/>
      <c r="P238" s="46"/>
      <c r="Q238" s="66" t="str">
        <f t="shared" ca="1" si="17"/>
        <v/>
      </c>
      <c r="R238" s="48" t="s">
        <v>54</v>
      </c>
      <c r="S238" s="48"/>
      <c r="T238" s="60"/>
      <c r="U238" s="50">
        <f t="shared" si="16"/>
        <v>0.83561643835616439</v>
      </c>
    </row>
    <row r="239" spans="1:21" ht="20.25" customHeight="1" x14ac:dyDescent="0.25">
      <c r="A239" s="37">
        <f>IF(C239="","",COUNTA($C$8:$C239))</f>
        <v>204</v>
      </c>
      <c r="B239" s="37">
        <v>10</v>
      </c>
      <c r="C239" s="58" t="s">
        <v>735</v>
      </c>
      <c r="D239" s="159" t="s">
        <v>736</v>
      </c>
      <c r="E239" s="40" t="s">
        <v>767</v>
      </c>
      <c r="F239" s="40" t="s">
        <v>445</v>
      </c>
      <c r="G239" s="40" t="s">
        <v>446</v>
      </c>
      <c r="H239" s="139" t="s">
        <v>407</v>
      </c>
      <c r="I239" s="42">
        <v>43990</v>
      </c>
      <c r="J239" s="42" t="s">
        <v>26</v>
      </c>
      <c r="K239" s="64" t="s">
        <v>72</v>
      </c>
      <c r="L239" s="64"/>
      <c r="M239" s="43" t="s">
        <v>29</v>
      </c>
      <c r="N239" s="45" t="s">
        <v>737</v>
      </c>
      <c r="O239" s="45"/>
      <c r="P239" s="46"/>
      <c r="Q239" s="66" t="str">
        <f t="shared" ca="1" si="17"/>
        <v/>
      </c>
      <c r="R239" s="48" t="s">
        <v>54</v>
      </c>
      <c r="S239" s="48"/>
      <c r="T239" s="60"/>
      <c r="U239" s="50">
        <f t="shared" si="16"/>
        <v>0.76712328767123283</v>
      </c>
    </row>
    <row r="240" spans="1:21" ht="20.25" customHeight="1" x14ac:dyDescent="0.25">
      <c r="A240" s="37">
        <f>IF(C240="","",COUNTA($C$8:$C240))</f>
        <v>205</v>
      </c>
      <c r="B240" s="37">
        <v>11</v>
      </c>
      <c r="C240" s="58" t="s">
        <v>738</v>
      </c>
      <c r="D240" s="159" t="s">
        <v>739</v>
      </c>
      <c r="E240" s="40" t="s">
        <v>767</v>
      </c>
      <c r="F240" s="40" t="s">
        <v>445</v>
      </c>
      <c r="G240" s="40" t="s">
        <v>446</v>
      </c>
      <c r="H240" s="139" t="s">
        <v>407</v>
      </c>
      <c r="I240" s="42">
        <v>44041</v>
      </c>
      <c r="J240" s="42" t="s">
        <v>35</v>
      </c>
      <c r="K240" s="64" t="s">
        <v>72</v>
      </c>
      <c r="L240" s="64"/>
      <c r="M240" s="43" t="s">
        <v>77</v>
      </c>
      <c r="N240" s="45" t="s">
        <v>740</v>
      </c>
      <c r="O240" s="45"/>
      <c r="P240" s="46"/>
      <c r="Q240" s="66" t="str">
        <f t="shared" ca="1" si="17"/>
        <v/>
      </c>
      <c r="R240" s="48" t="s">
        <v>54</v>
      </c>
      <c r="S240" s="48"/>
      <c r="T240" s="60"/>
      <c r="U240" s="50">
        <f t="shared" si="16"/>
        <v>0.62739726027397258</v>
      </c>
    </row>
    <row r="241" spans="1:21" ht="20.25" customHeight="1" x14ac:dyDescent="0.25">
      <c r="A241" s="37">
        <f>IF(C241="","",COUNTA($C$8:$C241))</f>
        <v>206</v>
      </c>
      <c r="B241" s="37">
        <v>12</v>
      </c>
      <c r="C241" s="58" t="s">
        <v>741</v>
      </c>
      <c r="D241" s="159" t="s">
        <v>742</v>
      </c>
      <c r="E241" s="40" t="s">
        <v>767</v>
      </c>
      <c r="F241" s="40" t="s">
        <v>445</v>
      </c>
      <c r="G241" s="40" t="s">
        <v>446</v>
      </c>
      <c r="H241" s="139" t="s">
        <v>407</v>
      </c>
      <c r="I241" s="42">
        <v>44082</v>
      </c>
      <c r="J241" s="42" t="s">
        <v>26</v>
      </c>
      <c r="K241" s="64" t="s">
        <v>72</v>
      </c>
      <c r="L241" s="64"/>
      <c r="M241" s="43" t="s">
        <v>77</v>
      </c>
      <c r="N241" s="45" t="s">
        <v>743</v>
      </c>
      <c r="O241" s="45"/>
      <c r="P241" s="46"/>
      <c r="Q241" s="66" t="str">
        <f t="shared" ca="1" si="17"/>
        <v/>
      </c>
      <c r="R241" s="48" t="s">
        <v>54</v>
      </c>
      <c r="S241" s="48"/>
      <c r="T241" s="60"/>
      <c r="U241" s="50">
        <f t="shared" si="16"/>
        <v>0.51506849315068493</v>
      </c>
    </row>
    <row r="242" spans="1:21" ht="20.25" customHeight="1" x14ac:dyDescent="0.25">
      <c r="A242" s="37">
        <f>IF(C242="","",COUNTA($C$8:$C242))</f>
        <v>207</v>
      </c>
      <c r="B242" s="37">
        <v>13</v>
      </c>
      <c r="C242" s="58" t="s">
        <v>744</v>
      </c>
      <c r="D242" s="159" t="s">
        <v>745</v>
      </c>
      <c r="E242" s="40" t="s">
        <v>767</v>
      </c>
      <c r="F242" s="40" t="s">
        <v>445</v>
      </c>
      <c r="G242" s="40" t="s">
        <v>446</v>
      </c>
      <c r="H242" s="139" t="s">
        <v>407</v>
      </c>
      <c r="I242" s="42">
        <v>44091</v>
      </c>
      <c r="J242" s="42" t="s">
        <v>35</v>
      </c>
      <c r="K242" s="64" t="s">
        <v>72</v>
      </c>
      <c r="L242" s="64"/>
      <c r="M242" s="43" t="s">
        <v>77</v>
      </c>
      <c r="N242" s="45" t="s">
        <v>746</v>
      </c>
      <c r="O242" s="45"/>
      <c r="P242" s="46"/>
      <c r="Q242" s="66" t="str">
        <f t="shared" ca="1" si="17"/>
        <v/>
      </c>
      <c r="R242" s="48" t="s">
        <v>54</v>
      </c>
      <c r="S242" s="48"/>
      <c r="T242" s="60"/>
      <c r="U242" s="50">
        <f t="shared" si="16"/>
        <v>0.49041095890410957</v>
      </c>
    </row>
    <row r="243" spans="1:21" ht="20.25" customHeight="1" x14ac:dyDescent="0.25">
      <c r="A243" s="37">
        <f>IF(C243="","",COUNTA($C$8:$C243))</f>
        <v>208</v>
      </c>
      <c r="B243" s="37">
        <v>14</v>
      </c>
      <c r="C243" s="58" t="s">
        <v>747</v>
      </c>
      <c r="D243" s="159" t="s">
        <v>748</v>
      </c>
      <c r="E243" s="40" t="s">
        <v>988</v>
      </c>
      <c r="F243" s="40" t="s">
        <v>445</v>
      </c>
      <c r="G243" s="40" t="s">
        <v>446</v>
      </c>
      <c r="H243" s="139" t="s">
        <v>407</v>
      </c>
      <c r="I243" s="42">
        <v>44176</v>
      </c>
      <c r="J243" s="42" t="s">
        <v>26</v>
      </c>
      <c r="K243" s="64" t="s">
        <v>72</v>
      </c>
      <c r="L243" s="64">
        <v>500</v>
      </c>
      <c r="M243" s="43" t="s">
        <v>77</v>
      </c>
      <c r="N243" s="45" t="s">
        <v>749</v>
      </c>
      <c r="O243" s="45"/>
      <c r="P243" s="46"/>
      <c r="Q243" s="66"/>
      <c r="R243" s="48"/>
      <c r="S243" s="48"/>
      <c r="T243" s="60"/>
      <c r="U243" s="50">
        <f t="shared" si="16"/>
        <v>0.25753424657534246</v>
      </c>
    </row>
    <row r="244" spans="1:21" ht="20.25" customHeight="1" x14ac:dyDescent="0.25">
      <c r="A244" s="37">
        <f>IF(C244="","",COUNTA($C$8:$C244))</f>
        <v>209</v>
      </c>
      <c r="B244" s="37">
        <v>15</v>
      </c>
      <c r="C244" s="58" t="s">
        <v>750</v>
      </c>
      <c r="D244" s="159" t="s">
        <v>751</v>
      </c>
      <c r="E244" s="40" t="s">
        <v>618</v>
      </c>
      <c r="F244" s="40" t="s">
        <v>445</v>
      </c>
      <c r="G244" s="40" t="s">
        <v>446</v>
      </c>
      <c r="H244" s="139" t="s">
        <v>407</v>
      </c>
      <c r="I244" s="42">
        <v>44179</v>
      </c>
      <c r="J244" s="42" t="s">
        <v>35</v>
      </c>
      <c r="K244" s="64" t="s">
        <v>513</v>
      </c>
      <c r="L244" s="64"/>
      <c r="M244" s="43" t="s">
        <v>77</v>
      </c>
      <c r="N244" s="45" t="s">
        <v>752</v>
      </c>
      <c r="O244" s="45"/>
      <c r="P244" s="46"/>
      <c r="Q244" s="66"/>
      <c r="R244" s="48"/>
      <c r="S244" s="48"/>
      <c r="T244" s="60"/>
      <c r="U244" s="50">
        <f t="shared" si="16"/>
        <v>0.24931506849315069</v>
      </c>
    </row>
    <row r="245" spans="1:21" ht="20.25" customHeight="1" x14ac:dyDescent="0.25">
      <c r="A245" s="37">
        <f>IF(C245="","",COUNTA($C$8:$C245))</f>
        <v>210</v>
      </c>
      <c r="B245" s="37">
        <v>16</v>
      </c>
      <c r="C245" s="58" t="s">
        <v>753</v>
      </c>
      <c r="D245" s="159" t="s">
        <v>754</v>
      </c>
      <c r="E245" s="40" t="s">
        <v>767</v>
      </c>
      <c r="F245" s="40" t="s">
        <v>445</v>
      </c>
      <c r="G245" s="40" t="s">
        <v>446</v>
      </c>
      <c r="H245" s="139" t="s">
        <v>407</v>
      </c>
      <c r="I245" s="42">
        <v>44187</v>
      </c>
      <c r="J245" s="42" t="s">
        <v>26</v>
      </c>
      <c r="K245" s="64" t="s">
        <v>72</v>
      </c>
      <c r="L245" s="64"/>
      <c r="M245" s="43" t="s">
        <v>77</v>
      </c>
      <c r="N245" s="45" t="s">
        <v>755</v>
      </c>
      <c r="O245" s="45"/>
      <c r="P245" s="46"/>
      <c r="Q245" s="66"/>
      <c r="R245" s="48"/>
      <c r="S245" s="48"/>
      <c r="T245" s="60"/>
      <c r="U245" s="50">
        <f t="shared" si="16"/>
        <v>0.22739726027397261</v>
      </c>
    </row>
    <row r="246" spans="1:21" ht="20.25" customHeight="1" x14ac:dyDescent="0.25">
      <c r="A246" s="37">
        <f>IF(C246="","",COUNTA($C$8:$C246))</f>
        <v>211</v>
      </c>
      <c r="B246" s="37">
        <v>17</v>
      </c>
      <c r="C246" s="58" t="s">
        <v>756</v>
      </c>
      <c r="D246" s="159" t="s">
        <v>757</v>
      </c>
      <c r="E246" s="40" t="s">
        <v>767</v>
      </c>
      <c r="F246" s="40" t="s">
        <v>445</v>
      </c>
      <c r="G246" s="40" t="s">
        <v>446</v>
      </c>
      <c r="H246" s="139" t="s">
        <v>407</v>
      </c>
      <c r="I246" s="42">
        <v>44203</v>
      </c>
      <c r="J246" s="42" t="s">
        <v>26</v>
      </c>
      <c r="K246" s="64" t="s">
        <v>72</v>
      </c>
      <c r="L246" s="64"/>
      <c r="M246" s="43" t="s">
        <v>77</v>
      </c>
      <c r="N246" s="45"/>
      <c r="O246" s="45"/>
      <c r="P246" s="46"/>
      <c r="Q246" s="66"/>
      <c r="R246" s="48"/>
      <c r="S246" s="48"/>
      <c r="T246" s="60"/>
      <c r="U246" s="50">
        <f t="shared" si="16"/>
        <v>0.18356164383561643</v>
      </c>
    </row>
    <row r="247" spans="1:21" ht="20.25" customHeight="1" x14ac:dyDescent="0.25">
      <c r="A247" s="37">
        <f>IF(C247="","",COUNTA($C$8:$C247))</f>
        <v>212</v>
      </c>
      <c r="B247" s="37">
        <v>18</v>
      </c>
      <c r="C247" s="58" t="s">
        <v>758</v>
      </c>
      <c r="D247" s="159" t="s">
        <v>759</v>
      </c>
      <c r="E247" s="40" t="s">
        <v>618</v>
      </c>
      <c r="F247" s="40" t="s">
        <v>445</v>
      </c>
      <c r="G247" s="40" t="s">
        <v>446</v>
      </c>
      <c r="H247" s="139" t="s">
        <v>407</v>
      </c>
      <c r="I247" s="42">
        <v>44222</v>
      </c>
      <c r="J247" s="42" t="s">
        <v>35</v>
      </c>
      <c r="K247" s="64" t="s">
        <v>72</v>
      </c>
      <c r="L247" s="64"/>
      <c r="M247" s="43" t="s">
        <v>77</v>
      </c>
      <c r="N247" s="45"/>
      <c r="O247" s="45"/>
      <c r="P247" s="46"/>
      <c r="Q247" s="66"/>
      <c r="R247" s="48"/>
      <c r="S247" s="48"/>
      <c r="T247" s="60"/>
      <c r="U247" s="50">
        <f t="shared" si="16"/>
        <v>0.13150684931506848</v>
      </c>
    </row>
    <row r="248" spans="1:21" ht="20.25" customHeight="1" x14ac:dyDescent="0.25">
      <c r="A248" s="37">
        <f>IF(C248="","",COUNTA($C$8:$C248))</f>
        <v>213</v>
      </c>
      <c r="B248" s="37">
        <v>19</v>
      </c>
      <c r="C248" s="58" t="s">
        <v>760</v>
      </c>
      <c r="D248" s="159" t="s">
        <v>608</v>
      </c>
      <c r="E248" s="40" t="s">
        <v>767</v>
      </c>
      <c r="F248" s="40" t="s">
        <v>445</v>
      </c>
      <c r="G248" s="40" t="s">
        <v>446</v>
      </c>
      <c r="H248" s="139" t="s">
        <v>407</v>
      </c>
      <c r="I248" s="42">
        <v>44222</v>
      </c>
      <c r="J248" s="42" t="s">
        <v>26</v>
      </c>
      <c r="K248" s="64" t="s">
        <v>72</v>
      </c>
      <c r="L248" s="64"/>
      <c r="M248" s="43" t="s">
        <v>77</v>
      </c>
      <c r="N248" s="45"/>
      <c r="O248" s="45"/>
      <c r="P248" s="46"/>
      <c r="Q248" s="66"/>
      <c r="R248" s="48"/>
      <c r="S248" s="48"/>
      <c r="T248" s="60"/>
      <c r="U248" s="50">
        <f t="shared" si="16"/>
        <v>0.13150684931506848</v>
      </c>
    </row>
    <row r="249" spans="1:21" ht="20.25" customHeight="1" x14ac:dyDescent="0.25">
      <c r="A249" s="37">
        <f>IF(C249="","",COUNTA($C$8:$C249))</f>
        <v>214</v>
      </c>
      <c r="B249" s="37">
        <v>20</v>
      </c>
      <c r="C249" s="58" t="s">
        <v>761</v>
      </c>
      <c r="D249" s="159" t="s">
        <v>762</v>
      </c>
      <c r="E249" s="40" t="s">
        <v>618</v>
      </c>
      <c r="F249" s="40" t="s">
        <v>445</v>
      </c>
      <c r="G249" s="40" t="s">
        <v>446</v>
      </c>
      <c r="H249" s="139" t="s">
        <v>407</v>
      </c>
      <c r="I249" s="42">
        <v>44244</v>
      </c>
      <c r="J249" s="42" t="s">
        <v>26</v>
      </c>
      <c r="K249" s="64" t="s">
        <v>72</v>
      </c>
      <c r="L249" s="64"/>
      <c r="M249" s="43" t="s">
        <v>77</v>
      </c>
      <c r="N249" s="45"/>
      <c r="O249" s="45"/>
      <c r="P249" s="46"/>
      <c r="Q249" s="66"/>
      <c r="R249" s="48"/>
      <c r="S249" s="48"/>
      <c r="T249" s="60"/>
      <c r="U249" s="50">
        <f t="shared" si="16"/>
        <v>7.1232876712328766E-2</v>
      </c>
    </row>
    <row r="250" spans="1:21" ht="20.25" customHeight="1" x14ac:dyDescent="0.25">
      <c r="A250" s="37">
        <f>IF(C250="","",COUNTA($C$8:$C250))</f>
        <v>215</v>
      </c>
      <c r="B250" s="37">
        <v>21</v>
      </c>
      <c r="C250" s="58" t="s">
        <v>763</v>
      </c>
      <c r="D250" s="159" t="s">
        <v>764</v>
      </c>
      <c r="E250" s="40" t="s">
        <v>618</v>
      </c>
      <c r="F250" s="40" t="s">
        <v>445</v>
      </c>
      <c r="G250" s="40" t="s">
        <v>446</v>
      </c>
      <c r="H250" s="139" t="s">
        <v>407</v>
      </c>
      <c r="I250" s="42">
        <v>44281</v>
      </c>
      <c r="J250" s="42" t="s">
        <v>26</v>
      </c>
      <c r="K250" s="64" t="s">
        <v>513</v>
      </c>
      <c r="L250" s="64"/>
      <c r="M250" s="43" t="s">
        <v>77</v>
      </c>
      <c r="N250" s="45"/>
      <c r="O250" s="45"/>
      <c r="P250" s="46"/>
      <c r="Q250" s="66"/>
      <c r="R250" s="48"/>
      <c r="S250" s="48"/>
      <c r="T250" s="60"/>
      <c r="U250" s="50">
        <f t="shared" si="16"/>
        <v>-3.0136986301369864E-2</v>
      </c>
    </row>
    <row r="251" spans="1:21" ht="20.25" customHeight="1" x14ac:dyDescent="0.25">
      <c r="A251" s="37">
        <f>IF(C251="","",COUNTA($C$8:$C251))</f>
        <v>216</v>
      </c>
      <c r="B251" s="37">
        <v>22</v>
      </c>
      <c r="C251" s="58" t="s">
        <v>765</v>
      </c>
      <c r="D251" s="159" t="s">
        <v>766</v>
      </c>
      <c r="E251" s="40" t="s">
        <v>767</v>
      </c>
      <c r="F251" s="40" t="s">
        <v>445</v>
      </c>
      <c r="G251" s="40" t="s">
        <v>446</v>
      </c>
      <c r="H251" s="139" t="s">
        <v>407</v>
      </c>
      <c r="I251" s="42">
        <v>44292</v>
      </c>
      <c r="J251" s="42" t="s">
        <v>35</v>
      </c>
      <c r="K251" s="64" t="s">
        <v>131</v>
      </c>
      <c r="L251" s="64"/>
      <c r="M251" s="43"/>
      <c r="N251" s="45"/>
      <c r="O251" s="45"/>
      <c r="P251" s="46"/>
      <c r="Q251" s="66"/>
      <c r="R251" s="48"/>
      <c r="S251" s="48"/>
      <c r="T251" s="60"/>
      <c r="U251" s="50">
        <f t="shared" si="16"/>
        <v>-6.0273972602739728E-2</v>
      </c>
    </row>
    <row r="252" spans="1:21" ht="20.25" customHeight="1" x14ac:dyDescent="0.25">
      <c r="A252" s="37" t="str">
        <f>IF(C252="","",COUNTA($C$8:$C252))</f>
        <v/>
      </c>
      <c r="B252" s="149">
        <f>COUNT(B231:B251)</f>
        <v>21</v>
      </c>
      <c r="C252" s="145"/>
      <c r="D252" s="145"/>
      <c r="E252" s="145"/>
      <c r="F252" s="145"/>
      <c r="G252" s="145"/>
      <c r="H252" s="146"/>
      <c r="I252" s="147"/>
      <c r="J252" s="148"/>
      <c r="K252" s="148"/>
      <c r="L252" s="148"/>
      <c r="M252" s="148"/>
      <c r="N252" s="45"/>
      <c r="O252" s="149"/>
      <c r="P252" s="150"/>
      <c r="Q252" s="148"/>
      <c r="R252" s="148"/>
      <c r="S252" s="148"/>
      <c r="T252" s="148"/>
      <c r="U252" s="50">
        <f t="shared" si="16"/>
        <v>121.28767123287672</v>
      </c>
    </row>
    <row r="253" spans="1:21" ht="19.5" customHeight="1" x14ac:dyDescent="0.25">
      <c r="A253" s="37" t="str">
        <f>IF(C253="","",COUNTA($C$8:$C253))</f>
        <v/>
      </c>
      <c r="B253" s="28" t="s">
        <v>43</v>
      </c>
      <c r="C253" s="27"/>
      <c r="D253" s="80"/>
      <c r="E253" s="80"/>
      <c r="F253" s="95"/>
      <c r="G253" s="95"/>
      <c r="H253" s="82"/>
      <c r="I253" s="31"/>
      <c r="J253" s="83"/>
      <c r="K253" s="83"/>
      <c r="L253" s="83"/>
      <c r="M253" s="83"/>
      <c r="N253" s="33"/>
      <c r="O253" s="33"/>
      <c r="P253" s="84"/>
      <c r="Q253" s="85"/>
      <c r="R253" s="85"/>
      <c r="S253" s="85"/>
      <c r="T253" s="86"/>
      <c r="U253" s="50">
        <f t="shared" si="16"/>
        <v>121.28767123287672</v>
      </c>
    </row>
    <row r="254" spans="1:21" ht="20.25" customHeight="1" x14ac:dyDescent="0.25">
      <c r="A254" s="37">
        <f>IF(C254="","",COUNTA($C$8:$C254))</f>
        <v>217</v>
      </c>
      <c r="B254" s="37">
        <f>COUNTA($C$254:C254)</f>
        <v>1</v>
      </c>
      <c r="C254" s="37" t="s">
        <v>768</v>
      </c>
      <c r="D254" s="65" t="s">
        <v>769</v>
      </c>
      <c r="E254" s="40" t="s">
        <v>967</v>
      </c>
      <c r="F254" s="40" t="s">
        <v>445</v>
      </c>
      <c r="G254" s="40" t="s">
        <v>446</v>
      </c>
      <c r="H254" s="40" t="s">
        <v>43</v>
      </c>
      <c r="I254" s="42">
        <v>39387</v>
      </c>
      <c r="J254" s="43" t="s">
        <v>26</v>
      </c>
      <c r="K254" s="43" t="s">
        <v>27</v>
      </c>
      <c r="L254" s="43">
        <v>700</v>
      </c>
      <c r="M254" s="43" t="s">
        <v>29</v>
      </c>
      <c r="N254" s="45" t="s">
        <v>770</v>
      </c>
      <c r="O254" s="45" t="s">
        <v>771</v>
      </c>
      <c r="P254" s="46" t="str">
        <f ca="1">IF(K254="PROBATION","",IF(AND(DATEDIF(I254,TODAY(),"m")&lt;60,OR(COUNTIF(E254,"*Officer*")=1,E254="Trainee")),"x",""))</f>
        <v/>
      </c>
      <c r="Q254" s="47" t="str">
        <f ca="1">IF(OR(COUNTIF(E254,"*Director*")=1,E254="Chief of Internal Audit",AND(COUNTIF(E254,"*Manager*")=1,R254="Back"),E254="Chief Accountant"),"Level 2",IF(OR(COUNTIF(E254,"*Assistant*")=1,COUNTIF(E254,"*Supervisor*")=1,DATEDIF(I254,TODAY(),"m")&gt;=60,AND(COUNTIF(E254,"*Manager*")=1,R254="Front")),"Level 1",""))</f>
        <v>Level 2</v>
      </c>
      <c r="R254" s="48" t="s">
        <v>449</v>
      </c>
      <c r="S254" s="48"/>
      <c r="T254" s="60"/>
      <c r="U254" s="50">
        <f t="shared" si="16"/>
        <v>13.378082191780821</v>
      </c>
    </row>
    <row r="255" spans="1:21" ht="20.25" customHeight="1" x14ac:dyDescent="0.25">
      <c r="A255" s="37">
        <f>IF(C255="","",COUNTA($C$8:$C255))</f>
        <v>218</v>
      </c>
      <c r="B255" s="37">
        <f>COUNTA($C$254:C255)</f>
        <v>2</v>
      </c>
      <c r="C255" s="74" t="s">
        <v>772</v>
      </c>
      <c r="D255" s="62" t="s">
        <v>773</v>
      </c>
      <c r="E255" s="40" t="s">
        <v>973</v>
      </c>
      <c r="F255" s="40" t="s">
        <v>445</v>
      </c>
      <c r="G255" s="40" t="s">
        <v>446</v>
      </c>
      <c r="H255" s="54" t="s">
        <v>43</v>
      </c>
      <c r="I255" s="42">
        <v>38991</v>
      </c>
      <c r="J255" s="64" t="s">
        <v>26</v>
      </c>
      <c r="K255" s="64" t="s">
        <v>27</v>
      </c>
      <c r="L255" s="64"/>
      <c r="M255" s="43" t="s">
        <v>29</v>
      </c>
      <c r="N255" s="45" t="s">
        <v>774</v>
      </c>
      <c r="O255" s="45" t="s">
        <v>775</v>
      </c>
      <c r="P255" s="46" t="str">
        <f ca="1">IF(K255="PROBATION","",IF(AND(DATEDIF(I255,TODAY(),"m")&lt;60,OR(COUNTIF(E255,"*Officer*")=1,E255="Trainee")),"x",""))</f>
        <v/>
      </c>
      <c r="Q255" s="66" t="str">
        <f t="shared" ref="Q255:Q260" ca="1" si="18">IF(OR(COUNTIF(E255,"*Director*")=1,E255="Chief of Internal Audit",AND(COUNTIF(E255,"*Manager*")=1,R255="Back"),E255="Chief Accountant"),"Level 2",IF(OR(COUNTIF(E255,"*Assistant*")=1,COUNTIF(E255,"*Supervisor*")=1,DATEDIF(I255,TODAY(),"d")&gt;=1080,AND(COUNTIF(E255,"*Manager*")=1,R255="Front")),"Level 1",""))</f>
        <v>Level 1</v>
      </c>
      <c r="R255" s="48" t="s">
        <v>54</v>
      </c>
      <c r="S255" s="48"/>
      <c r="T255" s="60"/>
      <c r="U255" s="50">
        <f t="shared" si="16"/>
        <v>14.463013698630137</v>
      </c>
    </row>
    <row r="256" spans="1:21" ht="20.25" customHeight="1" x14ac:dyDescent="0.25">
      <c r="A256" s="37">
        <f>IF(C256="","",COUNTA($C$8:$C256))</f>
        <v>219</v>
      </c>
      <c r="B256" s="37">
        <f>COUNTA($C$254:C256)</f>
        <v>3</v>
      </c>
      <c r="C256" s="37" t="s">
        <v>776</v>
      </c>
      <c r="D256" s="65" t="s">
        <v>777</v>
      </c>
      <c r="E256" s="40" t="s">
        <v>987</v>
      </c>
      <c r="F256" s="40" t="s">
        <v>445</v>
      </c>
      <c r="G256" s="40" t="s">
        <v>446</v>
      </c>
      <c r="H256" s="40" t="s">
        <v>43</v>
      </c>
      <c r="I256" s="42">
        <v>39203</v>
      </c>
      <c r="J256" s="43" t="s">
        <v>26</v>
      </c>
      <c r="K256" s="43" t="s">
        <v>27</v>
      </c>
      <c r="L256" s="43">
        <v>500</v>
      </c>
      <c r="M256" s="43" t="s">
        <v>29</v>
      </c>
      <c r="N256" s="45" t="s">
        <v>778</v>
      </c>
      <c r="O256" s="45" t="s">
        <v>779</v>
      </c>
      <c r="P256" s="46" t="str">
        <f ca="1">IF(K256="PROBATION","",IF(AND(DATEDIF(I256,TODAY(),"m")&lt;60,OR(COUNTIF(E256,"*Officer*")=1,E256="Trainee")),"x",""))</f>
        <v/>
      </c>
      <c r="Q256" s="66" t="str">
        <f t="shared" ca="1" si="18"/>
        <v>Level 1</v>
      </c>
      <c r="R256" s="48" t="s">
        <v>54</v>
      </c>
      <c r="S256" s="48"/>
      <c r="T256" s="60"/>
      <c r="U256" s="50">
        <f t="shared" si="16"/>
        <v>13.882191780821918</v>
      </c>
    </row>
    <row r="257" spans="1:21" ht="20.25" customHeight="1" x14ac:dyDescent="0.25">
      <c r="A257" s="37">
        <f>IF(C257="","",COUNTA($C$8:$C257))</f>
        <v>220</v>
      </c>
      <c r="B257" s="37">
        <f>COUNTA($C$254:C257)</f>
        <v>4</v>
      </c>
      <c r="C257" s="37" t="s">
        <v>780</v>
      </c>
      <c r="D257" s="65" t="s">
        <v>781</v>
      </c>
      <c r="E257" s="40" t="s">
        <v>973</v>
      </c>
      <c r="F257" s="40" t="s">
        <v>445</v>
      </c>
      <c r="G257" s="40" t="s">
        <v>446</v>
      </c>
      <c r="H257" s="40" t="s">
        <v>43</v>
      </c>
      <c r="I257" s="42">
        <v>39203</v>
      </c>
      <c r="J257" s="43" t="s">
        <v>26</v>
      </c>
      <c r="K257" s="43" t="s">
        <v>27</v>
      </c>
      <c r="L257" s="43"/>
      <c r="M257" s="43" t="s">
        <v>29</v>
      </c>
      <c r="N257" s="45" t="s">
        <v>782</v>
      </c>
      <c r="O257" s="45" t="s">
        <v>783</v>
      </c>
      <c r="P257" s="46" t="str">
        <f ca="1">IF(K257="PROBATION","",IF(AND(DATEDIF(I257,TODAY(),"m")&lt;60,OR(COUNTIF(E257,"*Officer*")=1,E257="Trainee")),"x",""))</f>
        <v/>
      </c>
      <c r="Q257" s="66" t="str">
        <f t="shared" ca="1" si="18"/>
        <v>Level 1</v>
      </c>
      <c r="R257" s="48" t="s">
        <v>54</v>
      </c>
      <c r="S257" s="48"/>
      <c r="T257" s="60"/>
      <c r="U257" s="50">
        <f t="shared" si="16"/>
        <v>13.882191780821918</v>
      </c>
    </row>
    <row r="258" spans="1:21" ht="20.25" customHeight="1" x14ac:dyDescent="0.25">
      <c r="A258" s="37">
        <f>IF(C258="","",COUNTA($C$8:$C258))</f>
        <v>221</v>
      </c>
      <c r="B258" s="37">
        <f>COUNTA($C$254:C258)</f>
        <v>5</v>
      </c>
      <c r="C258" s="74" t="s">
        <v>784</v>
      </c>
      <c r="D258" s="62" t="s">
        <v>785</v>
      </c>
      <c r="E258" s="40" t="s">
        <v>987</v>
      </c>
      <c r="F258" s="40" t="s">
        <v>445</v>
      </c>
      <c r="G258" s="40" t="s">
        <v>446</v>
      </c>
      <c r="H258" s="54" t="s">
        <v>43</v>
      </c>
      <c r="I258" s="55">
        <v>39918</v>
      </c>
      <c r="J258" s="64" t="s">
        <v>26</v>
      </c>
      <c r="K258" s="64" t="s">
        <v>27</v>
      </c>
      <c r="L258" s="64">
        <v>500</v>
      </c>
      <c r="M258" s="43" t="s">
        <v>29</v>
      </c>
      <c r="N258" s="45" t="s">
        <v>786</v>
      </c>
      <c r="O258" s="45" t="s">
        <v>787</v>
      </c>
      <c r="P258" s="46" t="str">
        <f ca="1">IF(K258="PROBATION","",IF(AND(DATEDIF(I258,TODAY(),"m")&lt;60,OR(COUNTIF(E258,"*Officer*")=1,E258="Trainee")),"x",""))</f>
        <v/>
      </c>
      <c r="Q258" s="66" t="str">
        <f t="shared" ca="1" si="18"/>
        <v>Level 1</v>
      </c>
      <c r="R258" s="48" t="s">
        <v>54</v>
      </c>
      <c r="S258" s="48"/>
      <c r="T258" s="60"/>
      <c r="U258" s="50">
        <f t="shared" si="16"/>
        <v>11.923287671232877</v>
      </c>
    </row>
    <row r="259" spans="1:21" ht="20.25" customHeight="1" x14ac:dyDescent="0.25">
      <c r="A259" s="37">
        <f>IF(C259="","",COUNTA($C$8:$C259))</f>
        <v>222</v>
      </c>
      <c r="B259" s="37">
        <f>COUNTA($C$254:C259)</f>
        <v>6</v>
      </c>
      <c r="C259" s="58" t="s">
        <v>788</v>
      </c>
      <c r="D259" s="159" t="s">
        <v>789</v>
      </c>
      <c r="E259" s="40" t="s">
        <v>767</v>
      </c>
      <c r="F259" s="40" t="s">
        <v>445</v>
      </c>
      <c r="G259" s="40" t="s">
        <v>446</v>
      </c>
      <c r="H259" s="40" t="s">
        <v>43</v>
      </c>
      <c r="I259" s="55">
        <v>43201</v>
      </c>
      <c r="J259" s="64" t="s">
        <v>35</v>
      </c>
      <c r="K259" s="64" t="s">
        <v>52</v>
      </c>
      <c r="L259" s="64"/>
      <c r="M259" s="43" t="s">
        <v>29</v>
      </c>
      <c r="N259" s="45" t="s">
        <v>790</v>
      </c>
      <c r="O259" s="45"/>
      <c r="P259" s="46" t="str">
        <f ca="1">IF(K259="PROBATION","",IF(AND(DATEDIF(I259,TODAY(),"m")&lt;60,OR(COUNTIF(E259,"*Officer*")=1,E259="Trainee",E259="Driver")),"x",""))</f>
        <v>x</v>
      </c>
      <c r="Q259" s="66" t="str">
        <f t="shared" ca="1" si="18"/>
        <v>Level 1</v>
      </c>
      <c r="R259" s="48" t="s">
        <v>54</v>
      </c>
      <c r="S259" s="48"/>
      <c r="T259" s="60"/>
      <c r="U259" s="50">
        <f t="shared" si="16"/>
        <v>2.9287671232876713</v>
      </c>
    </row>
    <row r="260" spans="1:21" ht="20.25" customHeight="1" x14ac:dyDescent="0.25">
      <c r="A260" s="37">
        <f>IF(C260="","",COUNTA($C$8:$C260))</f>
        <v>223</v>
      </c>
      <c r="B260" s="37">
        <f>COUNTA($C$254:C260)</f>
        <v>7</v>
      </c>
      <c r="C260" s="58" t="s">
        <v>791</v>
      </c>
      <c r="D260" s="159" t="s">
        <v>792</v>
      </c>
      <c r="E260" s="40" t="s">
        <v>767</v>
      </c>
      <c r="F260" s="40" t="s">
        <v>445</v>
      </c>
      <c r="G260" s="40" t="s">
        <v>446</v>
      </c>
      <c r="H260" s="40" t="s">
        <v>43</v>
      </c>
      <c r="I260" s="55">
        <v>44077</v>
      </c>
      <c r="J260" s="64" t="s">
        <v>26</v>
      </c>
      <c r="K260" s="64" t="s">
        <v>72</v>
      </c>
      <c r="L260" s="64"/>
      <c r="M260" s="43" t="s">
        <v>77</v>
      </c>
      <c r="N260" s="45" t="s">
        <v>793</v>
      </c>
      <c r="O260" s="45"/>
      <c r="P260" s="46"/>
      <c r="Q260" s="66" t="str">
        <f t="shared" ca="1" si="18"/>
        <v/>
      </c>
      <c r="R260" s="48" t="s">
        <v>54</v>
      </c>
      <c r="S260" s="48"/>
      <c r="T260" s="60"/>
      <c r="U260" s="50">
        <f t="shared" si="16"/>
        <v>0.52876712328767128</v>
      </c>
    </row>
    <row r="261" spans="1:21" ht="20.25" customHeight="1" x14ac:dyDescent="0.25">
      <c r="A261" s="37">
        <f>IF(C261="","",COUNTA($C$8:$C261))</f>
        <v>224</v>
      </c>
      <c r="B261" s="37">
        <f>COUNTA($C$254:C261)</f>
        <v>8</v>
      </c>
      <c r="C261" s="58" t="s">
        <v>794</v>
      </c>
      <c r="D261" s="159" t="s">
        <v>795</v>
      </c>
      <c r="E261" s="40" t="s">
        <v>767</v>
      </c>
      <c r="F261" s="40" t="s">
        <v>445</v>
      </c>
      <c r="G261" s="40" t="s">
        <v>446</v>
      </c>
      <c r="H261" s="40" t="s">
        <v>43</v>
      </c>
      <c r="I261" s="55">
        <v>44158</v>
      </c>
      <c r="J261" s="64" t="s">
        <v>26</v>
      </c>
      <c r="K261" s="64" t="s">
        <v>52</v>
      </c>
      <c r="L261" s="64"/>
      <c r="M261" s="43" t="s">
        <v>77</v>
      </c>
      <c r="N261" s="45" t="s">
        <v>796</v>
      </c>
      <c r="O261" s="45"/>
      <c r="P261" s="46"/>
      <c r="Q261" s="66"/>
      <c r="R261" s="48"/>
      <c r="S261" s="48"/>
      <c r="T261" s="60"/>
      <c r="U261" s="50">
        <f t="shared" si="16"/>
        <v>0.30684931506849317</v>
      </c>
    </row>
    <row r="262" spans="1:21" ht="20.25" customHeight="1" x14ac:dyDescent="0.25">
      <c r="A262" s="37">
        <f>IF(C262="","",COUNTA($C$8:$C262))</f>
        <v>225</v>
      </c>
      <c r="B262" s="37">
        <f>COUNTA($C$254:C262)</f>
        <v>9</v>
      </c>
      <c r="C262" s="58" t="s">
        <v>797</v>
      </c>
      <c r="D262" s="159" t="s">
        <v>798</v>
      </c>
      <c r="E262" s="40" t="s">
        <v>618</v>
      </c>
      <c r="F262" s="40" t="s">
        <v>445</v>
      </c>
      <c r="G262" s="40" t="s">
        <v>446</v>
      </c>
      <c r="H262" s="40" t="s">
        <v>43</v>
      </c>
      <c r="I262" s="55">
        <v>44180</v>
      </c>
      <c r="J262" s="64" t="s">
        <v>26</v>
      </c>
      <c r="K262" s="64" t="s">
        <v>513</v>
      </c>
      <c r="L262" s="64"/>
      <c r="M262" s="43" t="s">
        <v>77</v>
      </c>
      <c r="N262" s="45" t="s">
        <v>799</v>
      </c>
      <c r="O262" s="45"/>
      <c r="P262" s="46"/>
      <c r="Q262" s="66"/>
      <c r="R262" s="48"/>
      <c r="S262" s="48"/>
      <c r="T262" s="60"/>
      <c r="U262" s="50">
        <f t="shared" si="16"/>
        <v>0.24657534246575341</v>
      </c>
    </row>
    <row r="263" spans="1:21" ht="20.25" customHeight="1" x14ac:dyDescent="0.25">
      <c r="A263" s="37">
        <f>IF(C263="","",COUNTA($C$8:$C263))</f>
        <v>226</v>
      </c>
      <c r="B263" s="37">
        <f>COUNTA($C$254:C263)</f>
        <v>10</v>
      </c>
      <c r="C263" s="58" t="s">
        <v>800</v>
      </c>
      <c r="D263" s="159" t="s">
        <v>801</v>
      </c>
      <c r="E263" s="40" t="s">
        <v>767</v>
      </c>
      <c r="F263" s="40" t="s">
        <v>445</v>
      </c>
      <c r="G263" s="40" t="s">
        <v>446</v>
      </c>
      <c r="H263" s="40" t="s">
        <v>43</v>
      </c>
      <c r="I263" s="55">
        <v>44202</v>
      </c>
      <c r="J263" s="64" t="s">
        <v>26</v>
      </c>
      <c r="K263" s="64" t="s">
        <v>52</v>
      </c>
      <c r="L263" s="64"/>
      <c r="M263" s="43" t="s">
        <v>77</v>
      </c>
      <c r="N263" s="45" t="s">
        <v>802</v>
      </c>
      <c r="O263" s="45"/>
      <c r="P263" s="46"/>
      <c r="Q263" s="66"/>
      <c r="R263" s="48"/>
      <c r="S263" s="48"/>
      <c r="T263" s="60"/>
      <c r="U263" s="50">
        <f t="shared" si="16"/>
        <v>0.18630136986301371</v>
      </c>
    </row>
    <row r="264" spans="1:21" ht="20.25" customHeight="1" x14ac:dyDescent="0.25">
      <c r="A264" s="37">
        <f>IF(C264="","",COUNTA($C$8:$C264))</f>
        <v>227</v>
      </c>
      <c r="B264" s="37">
        <f>COUNTA($C$254:C264)</f>
        <v>11</v>
      </c>
      <c r="C264" s="58" t="s">
        <v>803</v>
      </c>
      <c r="D264" s="159" t="s">
        <v>804</v>
      </c>
      <c r="E264" s="40" t="s">
        <v>618</v>
      </c>
      <c r="F264" s="40" t="s">
        <v>445</v>
      </c>
      <c r="G264" s="40" t="s">
        <v>446</v>
      </c>
      <c r="H264" s="40" t="s">
        <v>43</v>
      </c>
      <c r="I264" s="55">
        <v>44214</v>
      </c>
      <c r="J264" s="64" t="s">
        <v>26</v>
      </c>
      <c r="K264" s="64" t="s">
        <v>513</v>
      </c>
      <c r="L264" s="64"/>
      <c r="M264" s="43" t="s">
        <v>77</v>
      </c>
      <c r="N264" s="45" t="s">
        <v>805</v>
      </c>
      <c r="O264" s="45"/>
      <c r="P264" s="46"/>
      <c r="Q264" s="66"/>
      <c r="R264" s="48"/>
      <c r="S264" s="48"/>
      <c r="T264" s="60"/>
      <c r="U264" s="50">
        <f t="shared" si="16"/>
        <v>0.15342465753424658</v>
      </c>
    </row>
    <row r="265" spans="1:21" ht="20.25" customHeight="1" x14ac:dyDescent="0.25">
      <c r="A265" s="37">
        <f>IF(C265="","",COUNTA($C$8:$C265))</f>
        <v>228</v>
      </c>
      <c r="B265" s="37">
        <f>COUNTA($C$254:C265)</f>
        <v>12</v>
      </c>
      <c r="C265" s="58" t="s">
        <v>806</v>
      </c>
      <c r="D265" s="159" t="s">
        <v>807</v>
      </c>
      <c r="E265" s="40" t="s">
        <v>618</v>
      </c>
      <c r="F265" s="40" t="s">
        <v>808</v>
      </c>
      <c r="G265" s="40" t="s">
        <v>446</v>
      </c>
      <c r="H265" s="40" t="s">
        <v>43</v>
      </c>
      <c r="I265" s="55">
        <v>44263</v>
      </c>
      <c r="J265" s="64" t="s">
        <v>26</v>
      </c>
      <c r="K265" s="64" t="s">
        <v>513</v>
      </c>
      <c r="L265" s="64"/>
      <c r="M265" s="43" t="s">
        <v>77</v>
      </c>
      <c r="N265" s="45"/>
      <c r="O265" s="45"/>
      <c r="P265" s="46"/>
      <c r="Q265" s="66"/>
      <c r="R265" s="48"/>
      <c r="S265" s="48"/>
      <c r="T265" s="60"/>
      <c r="U265" s="50">
        <f t="shared" si="16"/>
        <v>1.9178082191780823E-2</v>
      </c>
    </row>
    <row r="266" spans="1:21" ht="20.25" customHeight="1" x14ac:dyDescent="0.25">
      <c r="A266" s="37">
        <f>IF(C266="","",COUNTA($C$8:$C266))</f>
        <v>229</v>
      </c>
      <c r="B266" s="37">
        <f>COUNTA($C$254:C266)</f>
        <v>13</v>
      </c>
      <c r="C266" s="58" t="s">
        <v>809</v>
      </c>
      <c r="D266" s="159" t="s">
        <v>810</v>
      </c>
      <c r="E266" s="40" t="s">
        <v>618</v>
      </c>
      <c r="F266" s="40" t="s">
        <v>811</v>
      </c>
      <c r="G266" s="40" t="s">
        <v>446</v>
      </c>
      <c r="H266" s="40" t="s">
        <v>43</v>
      </c>
      <c r="I266" s="55">
        <v>44263</v>
      </c>
      <c r="J266" s="64" t="s">
        <v>26</v>
      </c>
      <c r="K266" s="64" t="s">
        <v>513</v>
      </c>
      <c r="L266" s="64"/>
      <c r="M266" s="43" t="s">
        <v>77</v>
      </c>
      <c r="N266" s="45"/>
      <c r="O266" s="45"/>
      <c r="P266" s="46"/>
      <c r="Q266" s="66"/>
      <c r="R266" s="48"/>
      <c r="S266" s="48"/>
      <c r="T266" s="60"/>
      <c r="U266" s="50">
        <f t="shared" si="16"/>
        <v>1.9178082191780823E-2</v>
      </c>
    </row>
    <row r="267" spans="1:21" ht="20.25" customHeight="1" x14ac:dyDescent="0.25">
      <c r="A267" s="37">
        <f>IF(C267="","",COUNTA($C$8:$C267))</f>
        <v>230</v>
      </c>
      <c r="B267" s="37">
        <f>COUNTA($C$254:C267)</f>
        <v>14</v>
      </c>
      <c r="C267" s="58" t="s">
        <v>812</v>
      </c>
      <c r="D267" s="159" t="s">
        <v>813</v>
      </c>
      <c r="E267" s="40" t="s">
        <v>618</v>
      </c>
      <c r="F267" s="40" t="s">
        <v>814</v>
      </c>
      <c r="G267" s="40" t="s">
        <v>446</v>
      </c>
      <c r="H267" s="40" t="s">
        <v>43</v>
      </c>
      <c r="I267" s="55">
        <v>44263</v>
      </c>
      <c r="J267" s="64" t="s">
        <v>26</v>
      </c>
      <c r="K267" s="64" t="s">
        <v>513</v>
      </c>
      <c r="L267" s="64"/>
      <c r="M267" s="43" t="s">
        <v>77</v>
      </c>
      <c r="N267" s="45"/>
      <c r="O267" s="45"/>
      <c r="P267" s="46"/>
      <c r="Q267" s="66"/>
      <c r="R267" s="48"/>
      <c r="S267" s="48"/>
      <c r="T267" s="60"/>
      <c r="U267" s="50">
        <f t="shared" si="16"/>
        <v>1.9178082191780823E-2</v>
      </c>
    </row>
    <row r="268" spans="1:21" ht="20.25" customHeight="1" x14ac:dyDescent="0.25">
      <c r="A268" s="37" t="str">
        <f>IF(C268="","",COUNTA($C$8:$C268))</f>
        <v/>
      </c>
      <c r="B268" s="149">
        <f>COUNT(B255:B267)</f>
        <v>13</v>
      </c>
      <c r="C268" s="145"/>
      <c r="D268" s="145"/>
      <c r="E268" s="145"/>
      <c r="F268" s="145"/>
      <c r="G268" s="145"/>
      <c r="H268" s="146"/>
      <c r="I268" s="147"/>
      <c r="J268" s="148"/>
      <c r="K268" s="148"/>
      <c r="L268" s="148"/>
      <c r="M268" s="148"/>
      <c r="N268" s="45"/>
      <c r="O268" s="149"/>
      <c r="P268" s="150"/>
      <c r="Q268" s="148"/>
      <c r="R268" s="148"/>
      <c r="S268" s="148"/>
      <c r="T268" s="148"/>
      <c r="U268" s="50">
        <f t="shared" si="16"/>
        <v>121.28767123287672</v>
      </c>
    </row>
    <row r="269" spans="1:21" ht="19.5" customHeight="1" x14ac:dyDescent="0.25">
      <c r="A269" s="37" t="str">
        <f>IF(C269="","",COUNTA($C$8:$C269))</f>
        <v/>
      </c>
      <c r="B269" s="28" t="s">
        <v>87</v>
      </c>
      <c r="C269" s="27"/>
      <c r="D269" s="80"/>
      <c r="E269" s="80"/>
      <c r="F269" s="95"/>
      <c r="G269" s="95"/>
      <c r="H269" s="82"/>
      <c r="I269" s="31"/>
      <c r="J269" s="83"/>
      <c r="K269" s="83"/>
      <c r="L269" s="83"/>
      <c r="M269" s="83"/>
      <c r="N269" s="33"/>
      <c r="O269" s="33"/>
      <c r="P269" s="84"/>
      <c r="Q269" s="85"/>
      <c r="R269" s="85"/>
      <c r="S269" s="85"/>
      <c r="T269" s="86"/>
      <c r="U269" s="50">
        <f t="shared" si="16"/>
        <v>121.28767123287672</v>
      </c>
    </row>
    <row r="270" spans="1:21" ht="20.25" customHeight="1" x14ac:dyDescent="0.25">
      <c r="A270" s="37">
        <f>IF(C270="","",COUNTA($C$8:$C270))</f>
        <v>231</v>
      </c>
      <c r="B270" s="37">
        <v>1</v>
      </c>
      <c r="C270" s="74" t="s">
        <v>815</v>
      </c>
      <c r="D270" s="62" t="s">
        <v>816</v>
      </c>
      <c r="E270" s="40" t="s">
        <v>967</v>
      </c>
      <c r="F270" s="40" t="s">
        <v>445</v>
      </c>
      <c r="G270" s="40" t="s">
        <v>446</v>
      </c>
      <c r="H270" s="54" t="s">
        <v>87</v>
      </c>
      <c r="I270" s="55">
        <v>39918</v>
      </c>
      <c r="J270" s="64" t="s">
        <v>35</v>
      </c>
      <c r="K270" s="64" t="s">
        <v>27</v>
      </c>
      <c r="L270" s="64">
        <v>700</v>
      </c>
      <c r="M270" s="43" t="s">
        <v>29</v>
      </c>
      <c r="N270" s="45" t="s">
        <v>817</v>
      </c>
      <c r="O270" s="45" t="s">
        <v>818</v>
      </c>
      <c r="P270" s="46" t="str">
        <f ca="1">IF(K270="PROBATION","",IF(AND(DATEDIF(I270,TODAY(),"m")&lt;60,OR(COUNTIF(E270,"*Officer*")=1,E270="Trainee")),"x",""))</f>
        <v/>
      </c>
      <c r="Q270" s="47" t="str">
        <f ca="1">IF(OR(COUNTIF(E270,"*Director*")=1,E270="Chief of Internal Audit",AND(COUNTIF(E270,"*Manager*")=1,R270="Back"),E270="Chief Accountant"),"Level 2",IF(OR(COUNTIF(E270,"*Assistant*")=1,COUNTIF(E270,"*Supervisor*")=1,DATEDIF(I270,TODAY(),"m")&gt;=60,AND(COUNTIF(E270,"*Manager*")=1,R270="Front")),"Level 1",""))</f>
        <v>Level 2</v>
      </c>
      <c r="R270" s="48" t="s">
        <v>449</v>
      </c>
      <c r="S270" s="48"/>
      <c r="T270" s="60"/>
      <c r="U270" s="50">
        <f t="shared" si="16"/>
        <v>11.923287671232877</v>
      </c>
    </row>
    <row r="271" spans="1:21" ht="20.25" customHeight="1" x14ac:dyDescent="0.25">
      <c r="A271" s="37">
        <f>IF(C271="","",COUNTA($C$8:$C271))</f>
        <v>232</v>
      </c>
      <c r="B271" s="37">
        <v>3</v>
      </c>
      <c r="C271" s="74" t="s">
        <v>819</v>
      </c>
      <c r="D271" s="62" t="s">
        <v>820</v>
      </c>
      <c r="E271" s="40" t="s">
        <v>985</v>
      </c>
      <c r="F271" s="40" t="s">
        <v>445</v>
      </c>
      <c r="G271" s="40" t="s">
        <v>446</v>
      </c>
      <c r="H271" s="54" t="s">
        <v>87</v>
      </c>
      <c r="I271" s="55">
        <v>39904</v>
      </c>
      <c r="J271" s="64" t="s">
        <v>35</v>
      </c>
      <c r="K271" s="64" t="s">
        <v>27</v>
      </c>
      <c r="L271" s="43">
        <v>500</v>
      </c>
      <c r="M271" s="43" t="s">
        <v>29</v>
      </c>
      <c r="N271" s="45" t="s">
        <v>821</v>
      </c>
      <c r="O271" s="45" t="s">
        <v>822</v>
      </c>
      <c r="P271" s="46" t="str">
        <f ca="1">IF(K271="PROBATION","",IF(AND(DATEDIF(I271,TODAY(),"m")&lt;60,OR(COUNTIF(E271,"*Officer*")=1,E271="Trainee")),"x",""))</f>
        <v/>
      </c>
      <c r="Q271" s="66" t="str">
        <f ca="1">IF(OR(COUNTIF(E271,"*Director*")=1,E271="Chief of Internal Audit",AND(COUNTIF(E271,"*Manager*")=1,R271="Back"),E271="Chief Accountant"),"Level 2",IF(OR(COUNTIF(E271,"*Assistant*")=1,COUNTIF(E271,"*Supervisor*")=1,DATEDIF(I271,TODAY(),"d")&gt;=1080,AND(COUNTIF(E271,"*Manager*")=1,R271="Front")),"Level 1",""))</f>
        <v>Level 1</v>
      </c>
      <c r="R271" s="48" t="s">
        <v>54</v>
      </c>
      <c r="S271" s="48"/>
      <c r="T271" s="60"/>
      <c r="U271" s="50">
        <f t="shared" si="16"/>
        <v>11.961643835616439</v>
      </c>
    </row>
    <row r="272" spans="1:21" ht="20.25" customHeight="1" x14ac:dyDescent="0.25">
      <c r="A272" s="37">
        <f>IF(C272="","",COUNTA($C$8:$C272))</f>
        <v>233</v>
      </c>
      <c r="B272" s="37">
        <v>4</v>
      </c>
      <c r="C272" s="58" t="s">
        <v>823</v>
      </c>
      <c r="D272" s="159" t="s">
        <v>824</v>
      </c>
      <c r="E272" s="40" t="s">
        <v>985</v>
      </c>
      <c r="F272" s="40" t="s">
        <v>445</v>
      </c>
      <c r="G272" s="40" t="s">
        <v>446</v>
      </c>
      <c r="H272" s="54" t="s">
        <v>87</v>
      </c>
      <c r="I272" s="55">
        <v>42919</v>
      </c>
      <c r="J272" s="64" t="s">
        <v>35</v>
      </c>
      <c r="K272" s="64" t="s">
        <v>27</v>
      </c>
      <c r="L272" s="43">
        <v>500</v>
      </c>
      <c r="M272" s="43" t="s">
        <v>29</v>
      </c>
      <c r="N272" s="45" t="s">
        <v>825</v>
      </c>
      <c r="O272" s="45" t="s">
        <v>826</v>
      </c>
      <c r="P272" s="46" t="str">
        <f ca="1">IF(K272="PROBATION","",IF(AND(DATEDIF(I272,TODAY(),"m")&lt;60,OR(COUNTIF(E272,"*Officer*")=1,E272="Trainee")),"x",""))</f>
        <v/>
      </c>
      <c r="Q272" s="66" t="str">
        <f ca="1">IF(OR(COUNTIF(E272,"*Director*")=1,E272="Chief of Internal Audit",AND(COUNTIF(E272,"*Manager*")=1,R272="Back"),E272="Chief Accountant"),"Level 2",IF(OR(COUNTIF(E272,"*Assistant*")=1,COUNTIF(E272,"*Supervisor*")=1,DATEDIF(I272,TODAY(),"d")&gt;=1080,AND(COUNTIF(E272,"*Manager*")=1,R272="Front")),"Level 1",""))</f>
        <v>Level 1</v>
      </c>
      <c r="R272" s="48" t="s">
        <v>54</v>
      </c>
      <c r="S272" s="48"/>
      <c r="T272" s="60"/>
      <c r="U272" s="50">
        <f t="shared" si="16"/>
        <v>3.7013698630136984</v>
      </c>
    </row>
    <row r="273" spans="1:21" ht="20.25" customHeight="1" x14ac:dyDescent="0.25">
      <c r="A273" s="37">
        <f>IF(C273="","",COUNTA($C$8:$C273))</f>
        <v>234</v>
      </c>
      <c r="B273" s="37">
        <v>5</v>
      </c>
      <c r="C273" s="58" t="s">
        <v>827</v>
      </c>
      <c r="D273" s="159" t="s">
        <v>828</v>
      </c>
      <c r="E273" s="40" t="s">
        <v>767</v>
      </c>
      <c r="F273" s="40" t="s">
        <v>445</v>
      </c>
      <c r="G273" s="40" t="s">
        <v>446</v>
      </c>
      <c r="H273" s="54" t="s">
        <v>87</v>
      </c>
      <c r="I273" s="55">
        <v>42996</v>
      </c>
      <c r="J273" s="43" t="s">
        <v>26</v>
      </c>
      <c r="K273" s="64" t="s">
        <v>27</v>
      </c>
      <c r="L273" s="64"/>
      <c r="M273" s="43" t="s">
        <v>29</v>
      </c>
      <c r="N273" s="45" t="s">
        <v>829</v>
      </c>
      <c r="O273" s="45"/>
      <c r="P273" s="46" t="str">
        <f ca="1">IF(K273="PROBATION","",IF(AND(DATEDIF(I273,TODAY(),"m")&lt;60,OR(COUNTIF(E273,"*Officer*")=1,E273="Trainee")),"x",""))</f>
        <v>x</v>
      </c>
      <c r="Q273" s="66" t="str">
        <f ca="1">IF(OR(COUNTIF(E273,"*Director*")=1,E273="Chief of Internal Audit",AND(COUNTIF(E273,"*Manager*")=1,R273="Back"),E273="Chief Accountant"),"Level 2",IF(OR(COUNTIF(E273,"*Assistant*")=1,COUNTIF(E273,"*Supervisor*")=1,DATEDIF(I273,TODAY(),"d")&gt;=1080,AND(COUNTIF(E273,"*Manager*")=1,R273="Front")),"Level 1",""))</f>
        <v>Level 1</v>
      </c>
      <c r="R273" s="48" t="s">
        <v>54</v>
      </c>
      <c r="S273" s="48"/>
      <c r="T273" s="60"/>
      <c r="U273" s="50">
        <f t="shared" si="16"/>
        <v>3.4904109589041097</v>
      </c>
    </row>
    <row r="274" spans="1:21" ht="21" customHeight="1" x14ac:dyDescent="0.25">
      <c r="A274" s="37">
        <f>IF(C274="","",COUNTA($C$8:$C274))</f>
        <v>235</v>
      </c>
      <c r="B274" s="37">
        <v>6</v>
      </c>
      <c r="C274" s="58" t="s">
        <v>830</v>
      </c>
      <c r="D274" s="159" t="s">
        <v>831</v>
      </c>
      <c r="E274" s="40" t="s">
        <v>618</v>
      </c>
      <c r="F274" s="40" t="s">
        <v>445</v>
      </c>
      <c r="G274" s="40" t="s">
        <v>446</v>
      </c>
      <c r="H274" s="54" t="s">
        <v>87</v>
      </c>
      <c r="I274" s="55">
        <v>43172</v>
      </c>
      <c r="J274" s="43" t="s">
        <v>35</v>
      </c>
      <c r="K274" s="64" t="s">
        <v>27</v>
      </c>
      <c r="L274" s="64"/>
      <c r="M274" s="43" t="s">
        <v>29</v>
      </c>
      <c r="N274" s="45" t="s">
        <v>832</v>
      </c>
      <c r="O274" s="45"/>
      <c r="P274" s="46" t="str">
        <f ca="1">IF(K274="PROBATION","",IF(AND(DATEDIF(I274,TODAY(),"m")&lt;60,OR(COUNTIF(E274,"*Officer*")=1,E274="Trainee")),"x",""))</f>
        <v>x</v>
      </c>
      <c r="Q274" s="66" t="str">
        <f ca="1">IF(OR(COUNTIF(E274,"*Director*")=1,E274="Chief of Internal Audit",AND(COUNTIF(E274,"*Manager*")=1,R274="Back"),E274="Chief Accountant"),"Level 2",IF(OR(COUNTIF(E274,"*Assistant*")=1,COUNTIF(E274,"*Supervisor*")=1,DATEDIF(I274,TODAY(),"d")&gt;=1080,AND(COUNTIF(E274,"*Manager*")=1,R274="Front")),"Level 1",""))</f>
        <v>Level 1</v>
      </c>
      <c r="R274" s="48" t="s">
        <v>54</v>
      </c>
      <c r="S274" s="48"/>
      <c r="T274" s="60"/>
      <c r="U274" s="50">
        <f t="shared" si="16"/>
        <v>3.0082191780821916</v>
      </c>
    </row>
    <row r="275" spans="1:21" ht="19.5" customHeight="1" x14ac:dyDescent="0.25">
      <c r="A275" s="37">
        <f>IF(C275="","",COUNTA($C$8:$C275))</f>
        <v>236</v>
      </c>
      <c r="B275" s="37">
        <v>7</v>
      </c>
      <c r="C275" s="58" t="s">
        <v>833</v>
      </c>
      <c r="D275" s="159" t="s">
        <v>834</v>
      </c>
      <c r="E275" s="40" t="s">
        <v>767</v>
      </c>
      <c r="F275" s="40" t="s">
        <v>445</v>
      </c>
      <c r="G275" s="40" t="s">
        <v>446</v>
      </c>
      <c r="H275" s="54" t="s">
        <v>87</v>
      </c>
      <c r="I275" s="55">
        <v>43381</v>
      </c>
      <c r="J275" s="43" t="s">
        <v>35</v>
      </c>
      <c r="K275" s="64" t="s">
        <v>52</v>
      </c>
      <c r="L275" s="64"/>
      <c r="M275" s="43" t="s">
        <v>29</v>
      </c>
      <c r="N275" s="45" t="s">
        <v>835</v>
      </c>
      <c r="O275" s="45"/>
      <c r="P275" s="46" t="str">
        <f ca="1">IF(K275="PROBATION","",IF(AND(DATEDIF(I275,TODAY(),"m")&lt;60,OR(COUNTIF(E275,"*Officer*")=1,E275="Trainee",E275="Driver")),"x",""))</f>
        <v>x</v>
      </c>
      <c r="Q275" s="66" t="str">
        <f ca="1">IF(OR(COUNTIF(E275,"*Director*")=1,E275="Chief of Internal Audit",AND(COUNTIF(E275,"*Manager*")=1,R275="Back"),E275="Chief Accountant"),"Level 2",IF(OR(COUNTIF(E275,"*Assistant*")=1,COUNTIF(E275,"*Supervisor*")=1,DATEDIF(I275,TODAY(),"d")&gt;=1080,AND(COUNTIF(E275,"*Manager*")=1,R275="Front")),"Level 1",""))</f>
        <v/>
      </c>
      <c r="R275" s="48" t="s">
        <v>54</v>
      </c>
      <c r="S275" s="48"/>
      <c r="T275" s="60"/>
      <c r="U275" s="50">
        <f t="shared" si="16"/>
        <v>2.4356164383561643</v>
      </c>
    </row>
    <row r="276" spans="1:21" ht="19.5" customHeight="1" x14ac:dyDescent="0.25">
      <c r="A276" s="37">
        <f>IF(C276="","",COUNTA($C$8:$C276))</f>
        <v>237</v>
      </c>
      <c r="B276" s="37">
        <v>8</v>
      </c>
      <c r="C276" s="58" t="s">
        <v>836</v>
      </c>
      <c r="D276" s="159" t="s">
        <v>837</v>
      </c>
      <c r="E276" s="40" t="s">
        <v>990</v>
      </c>
      <c r="F276" s="40" t="s">
        <v>445</v>
      </c>
      <c r="G276" s="40" t="s">
        <v>446</v>
      </c>
      <c r="H276" s="54" t="s">
        <v>87</v>
      </c>
      <c r="I276" s="55">
        <v>43650</v>
      </c>
      <c r="J276" s="43" t="s">
        <v>26</v>
      </c>
      <c r="K276" s="64" t="s">
        <v>52</v>
      </c>
      <c r="L276" s="43">
        <v>500</v>
      </c>
      <c r="M276" s="43" t="s">
        <v>29</v>
      </c>
      <c r="N276" s="45" t="s">
        <v>838</v>
      </c>
      <c r="O276" s="45"/>
      <c r="P276" s="46" t="str">
        <f ca="1">IF(K276="PROBATION","",IF(AND(DATEDIF(I276,TODAY(),"m")&lt;60,OR(COUNTIF(E276,"*Officer*")=1,E276="Trainee",E276="Driver")),"x",""))</f>
        <v/>
      </c>
      <c r="Q276" s="161" t="str">
        <f ca="1">IF(OR(COUNTIF(E276,"*Director*")=1,E276="Chief of Internal Audit",AND(COUNTIF(E276,"*Manager*")=1,R276="Back"),E276="Chief Accountant"),"Level 2",IF(OR(COUNTIF(E276,"*Assistant*")=1,COUNTIF(E276,"*Supervisor*")=1,DATEDIF(I276,TODAY(),"m")&gt;=60,AND(COUNTIF(E276,"*Manager*")=1,R276="Front")),"Level 1",""))</f>
        <v>Level 2</v>
      </c>
      <c r="R276" s="48" t="s">
        <v>54</v>
      </c>
      <c r="S276" s="48"/>
      <c r="T276" s="60"/>
      <c r="U276" s="50">
        <f t="shared" si="16"/>
        <v>1.6986301369863013</v>
      </c>
    </row>
    <row r="277" spans="1:21" ht="19.5" customHeight="1" x14ac:dyDescent="0.25">
      <c r="A277" s="37">
        <f>IF(C277="","",COUNTA($C$8:$C277))</f>
        <v>238</v>
      </c>
      <c r="B277" s="37">
        <v>9</v>
      </c>
      <c r="C277" s="58" t="s">
        <v>839</v>
      </c>
      <c r="D277" s="159" t="s">
        <v>840</v>
      </c>
      <c r="E277" s="40" t="s">
        <v>767</v>
      </c>
      <c r="F277" s="40" t="s">
        <v>445</v>
      </c>
      <c r="G277" s="40" t="s">
        <v>446</v>
      </c>
      <c r="H277" s="54" t="s">
        <v>87</v>
      </c>
      <c r="I277" s="55">
        <v>43650</v>
      </c>
      <c r="J277" s="43" t="s">
        <v>35</v>
      </c>
      <c r="K277" s="64" t="s">
        <v>52</v>
      </c>
      <c r="L277" s="64"/>
      <c r="M277" s="43" t="s">
        <v>29</v>
      </c>
      <c r="N277" s="45" t="s">
        <v>841</v>
      </c>
      <c r="O277" s="45"/>
      <c r="P277" s="46" t="str">
        <f ca="1">IF(K277="PROBATION","",IF(AND(DATEDIF(I277,TODAY(),"m")&lt;60,OR(COUNTIF(E277,"*Officer*")=1,E277="Trainee",E277="Driver")),"x",""))</f>
        <v>x</v>
      </c>
      <c r="Q277" s="66" t="str">
        <f t="shared" ref="Q277:Q291" ca="1" si="19">IF(OR(COUNTIF(E277,"*Director*")=1,E277="Chief of Internal Audit",AND(COUNTIF(E277,"*Manager*")=1,R277="Back"),E277="Chief Accountant"),"Level 2",IF(OR(COUNTIF(E277,"*Assistant*")=1,COUNTIF(E277,"*Supervisor*")=1,DATEDIF(I277,TODAY(),"d")&gt;=1080,AND(COUNTIF(E277,"*Manager*")=1,R277="Front")),"Level 1",""))</f>
        <v/>
      </c>
      <c r="R277" s="48" t="s">
        <v>54</v>
      </c>
      <c r="S277" s="48"/>
      <c r="T277" s="60"/>
      <c r="U277" s="50">
        <f t="shared" si="16"/>
        <v>1.6986301369863013</v>
      </c>
    </row>
    <row r="278" spans="1:21" ht="19.5" customHeight="1" x14ac:dyDescent="0.25">
      <c r="A278" s="37">
        <f>IF(C278="","",COUNTA($C$8:$C278))</f>
        <v>239</v>
      </c>
      <c r="B278" s="37">
        <v>10</v>
      </c>
      <c r="C278" s="58" t="s">
        <v>842</v>
      </c>
      <c r="D278" s="159" t="s">
        <v>843</v>
      </c>
      <c r="E278" s="40" t="s">
        <v>767</v>
      </c>
      <c r="F278" s="40" t="s">
        <v>445</v>
      </c>
      <c r="G278" s="40" t="s">
        <v>446</v>
      </c>
      <c r="H278" s="54" t="s">
        <v>87</v>
      </c>
      <c r="I278" s="55">
        <v>43787</v>
      </c>
      <c r="J278" s="43" t="s">
        <v>26</v>
      </c>
      <c r="K278" s="64" t="s">
        <v>52</v>
      </c>
      <c r="L278" s="64"/>
      <c r="M278" s="43" t="s">
        <v>29</v>
      </c>
      <c r="N278" s="45" t="s">
        <v>844</v>
      </c>
      <c r="O278" s="45"/>
      <c r="P278" s="46" t="str">
        <f ca="1">IF(K278="PROBATION","",IF(AND(DATEDIF(I278,TODAY(),"m")&lt;60,OR(COUNTIF(E278,"*Officer*")=1,E278="Trainee")),"x",""))</f>
        <v>x</v>
      </c>
      <c r="Q278" s="66" t="str">
        <f t="shared" ca="1" si="19"/>
        <v/>
      </c>
      <c r="R278" s="48" t="s">
        <v>54</v>
      </c>
      <c r="S278" s="48"/>
      <c r="T278" s="60"/>
      <c r="U278" s="50">
        <f t="shared" si="16"/>
        <v>1.3232876712328767</v>
      </c>
    </row>
    <row r="279" spans="1:21" ht="19.5" customHeight="1" x14ac:dyDescent="0.25">
      <c r="A279" s="37">
        <f>IF(C279="","",COUNTA($C$8:$C279))</f>
        <v>240</v>
      </c>
      <c r="B279" s="37">
        <v>11</v>
      </c>
      <c r="C279" s="58" t="s">
        <v>845</v>
      </c>
      <c r="D279" s="159" t="s">
        <v>846</v>
      </c>
      <c r="E279" s="40" t="s">
        <v>618</v>
      </c>
      <c r="F279" s="40" t="s">
        <v>445</v>
      </c>
      <c r="G279" s="40" t="s">
        <v>446</v>
      </c>
      <c r="H279" s="54" t="s">
        <v>87</v>
      </c>
      <c r="I279" s="55">
        <v>44048</v>
      </c>
      <c r="J279" s="43" t="s">
        <v>26</v>
      </c>
      <c r="K279" s="64" t="s">
        <v>52</v>
      </c>
      <c r="L279" s="64"/>
      <c r="M279" s="43" t="s">
        <v>29</v>
      </c>
      <c r="N279" s="45" t="s">
        <v>847</v>
      </c>
      <c r="O279" s="45"/>
      <c r="P279" s="46"/>
      <c r="Q279" s="66" t="str">
        <f t="shared" ca="1" si="19"/>
        <v/>
      </c>
      <c r="R279" s="48" t="s">
        <v>54</v>
      </c>
      <c r="S279" s="48"/>
      <c r="T279" s="60"/>
      <c r="U279" s="50">
        <f t="shared" si="16"/>
        <v>0.60821917808219184</v>
      </c>
    </row>
    <row r="280" spans="1:21" ht="20.25" customHeight="1" x14ac:dyDescent="0.25">
      <c r="A280" s="37">
        <f>IF(C280="","",COUNTA($C$8:$C280))</f>
        <v>241</v>
      </c>
      <c r="B280" s="37">
        <v>13</v>
      </c>
      <c r="C280" s="74" t="s">
        <v>848</v>
      </c>
      <c r="D280" s="62" t="s">
        <v>849</v>
      </c>
      <c r="E280" s="40" t="s">
        <v>973</v>
      </c>
      <c r="F280" s="40" t="s">
        <v>445</v>
      </c>
      <c r="G280" s="40" t="s">
        <v>446</v>
      </c>
      <c r="H280" s="54" t="s">
        <v>87</v>
      </c>
      <c r="I280" s="55">
        <v>42389</v>
      </c>
      <c r="J280" s="64" t="s">
        <v>35</v>
      </c>
      <c r="K280" s="64" t="s">
        <v>27</v>
      </c>
      <c r="L280" s="64"/>
      <c r="M280" s="43" t="s">
        <v>29</v>
      </c>
      <c r="N280" s="45" t="s">
        <v>850</v>
      </c>
      <c r="O280" s="45" t="s">
        <v>851</v>
      </c>
      <c r="P280" s="46" t="str">
        <f ca="1">IF(K280="PROBATION","",IF(AND(DATEDIF(I280,TODAY(),"m")&lt;60,OR(COUNTIF(E280,"*Officer*")=1,E280="Trainee")),"x",""))</f>
        <v/>
      </c>
      <c r="Q280" s="66" t="str">
        <f t="shared" ca="1" si="19"/>
        <v>Level 1</v>
      </c>
      <c r="R280" s="48" t="s">
        <v>54</v>
      </c>
      <c r="S280" s="48"/>
      <c r="T280" s="60"/>
      <c r="U280" s="50">
        <f t="shared" si="16"/>
        <v>5.1534246575342468</v>
      </c>
    </row>
    <row r="281" spans="1:21" ht="20.25" customHeight="1" x14ac:dyDescent="0.25">
      <c r="A281" s="37">
        <f>IF(C281="","",COUNTA($C$8:$C281))</f>
        <v>242</v>
      </c>
      <c r="B281" s="37">
        <v>14</v>
      </c>
      <c r="C281" s="74" t="s">
        <v>852</v>
      </c>
      <c r="D281" s="62" t="s">
        <v>853</v>
      </c>
      <c r="E281" s="40" t="s">
        <v>767</v>
      </c>
      <c r="F281" s="40" t="s">
        <v>445</v>
      </c>
      <c r="G281" s="40" t="s">
        <v>446</v>
      </c>
      <c r="H281" s="54" t="s">
        <v>87</v>
      </c>
      <c r="I281" s="55">
        <v>42451</v>
      </c>
      <c r="J281" s="64" t="s">
        <v>26</v>
      </c>
      <c r="K281" s="64" t="s">
        <v>27</v>
      </c>
      <c r="L281" s="64"/>
      <c r="M281" s="43" t="s">
        <v>29</v>
      </c>
      <c r="N281" s="45" t="s">
        <v>854</v>
      </c>
      <c r="O281" s="45"/>
      <c r="P281" s="46" t="str">
        <f ca="1">IF(K281="PROBATION","",IF(AND(DATEDIF(I281,TODAY(),"m")&lt;60,OR(COUNTIF(E281,"*Officer*")=1,E281="Trainee")),"x",""))</f>
        <v/>
      </c>
      <c r="Q281" s="66" t="str">
        <f t="shared" ca="1" si="19"/>
        <v>Level 1</v>
      </c>
      <c r="R281" s="48" t="s">
        <v>54</v>
      </c>
      <c r="S281" s="48"/>
      <c r="T281" s="60"/>
      <c r="U281" s="50">
        <f t="shared" si="16"/>
        <v>4.9835616438356167</v>
      </c>
    </row>
    <row r="282" spans="1:21" s="70" customFormat="1" ht="20.25" customHeight="1" x14ac:dyDescent="0.25">
      <c r="A282" s="37">
        <f>IF(C282="","",COUNTA($C$8:$C282))</f>
        <v>243</v>
      </c>
      <c r="B282" s="37">
        <v>15</v>
      </c>
      <c r="C282" s="61" t="s">
        <v>855</v>
      </c>
      <c r="D282" s="152" t="s">
        <v>856</v>
      </c>
      <c r="E282" s="40" t="s">
        <v>973</v>
      </c>
      <c r="F282" s="90" t="s">
        <v>228</v>
      </c>
      <c r="G282" s="90" t="s">
        <v>857</v>
      </c>
      <c r="H282" s="54" t="s">
        <v>87</v>
      </c>
      <c r="I282" s="55">
        <v>42908</v>
      </c>
      <c r="J282" s="64" t="s">
        <v>26</v>
      </c>
      <c r="K282" s="64" t="s">
        <v>52</v>
      </c>
      <c r="L282" s="64"/>
      <c r="M282" s="43" t="s">
        <v>29</v>
      </c>
      <c r="N282" s="45" t="s">
        <v>858</v>
      </c>
      <c r="O282" s="45"/>
      <c r="P282" s="46" t="str">
        <f ca="1">IF(K282="PROBATION","",IF(AND(DATEDIF(I282,TODAY(),"m")&lt;60,OR(COUNTIF(E282,"*Officer*")=1,E282="Trainee",E282="Driver")),"x",""))</f>
        <v>x</v>
      </c>
      <c r="Q282" s="66" t="str">
        <f t="shared" ca="1" si="19"/>
        <v>Level 1</v>
      </c>
      <c r="R282" s="48" t="s">
        <v>32</v>
      </c>
      <c r="S282" s="48"/>
      <c r="T282" s="69"/>
      <c r="U282" s="50">
        <f t="shared" si="16"/>
        <v>3.7315068493150685</v>
      </c>
    </row>
    <row r="283" spans="1:21" s="70" customFormat="1" ht="20.25" customHeight="1" x14ac:dyDescent="0.25">
      <c r="A283" s="37">
        <f>IF(C283="","",COUNTA($C$8:$C283))</f>
        <v>244</v>
      </c>
      <c r="B283" s="37">
        <v>16</v>
      </c>
      <c r="C283" s="61" t="s">
        <v>859</v>
      </c>
      <c r="D283" s="78" t="s">
        <v>860</v>
      </c>
      <c r="E283" s="40" t="s">
        <v>767</v>
      </c>
      <c r="F283" s="40" t="s">
        <v>445</v>
      </c>
      <c r="G283" s="40" t="s">
        <v>446</v>
      </c>
      <c r="H283" s="54" t="s">
        <v>87</v>
      </c>
      <c r="I283" s="55">
        <v>43227</v>
      </c>
      <c r="J283" s="64" t="s">
        <v>35</v>
      </c>
      <c r="K283" s="64" t="s">
        <v>52</v>
      </c>
      <c r="L283" s="64"/>
      <c r="M283" s="43" t="s">
        <v>29</v>
      </c>
      <c r="N283" s="45" t="s">
        <v>861</v>
      </c>
      <c r="O283" s="45"/>
      <c r="P283" s="46" t="str">
        <f ca="1">IF(K283="PROBATION","",IF(AND(DATEDIF(I283,TODAY(),"m")&lt;60,OR(COUNTIF(E283,"*Officer*")=1,E283="Trainee",E283="Driver")),"x",""))</f>
        <v>x</v>
      </c>
      <c r="Q283" s="66" t="str">
        <f t="shared" ca="1" si="19"/>
        <v>Level 1</v>
      </c>
      <c r="R283" s="48" t="s">
        <v>54</v>
      </c>
      <c r="S283" s="48"/>
      <c r="T283" s="60" t="s">
        <v>862</v>
      </c>
      <c r="U283" s="50">
        <f t="shared" si="16"/>
        <v>2.8575342465753426</v>
      </c>
    </row>
    <row r="284" spans="1:21" s="70" customFormat="1" ht="20.25" customHeight="1" x14ac:dyDescent="0.25">
      <c r="A284" s="37">
        <f>IF(C284="","",COUNTA($C$8:$C284))</f>
        <v>245</v>
      </c>
      <c r="B284" s="37">
        <v>17</v>
      </c>
      <c r="C284" s="61" t="s">
        <v>863</v>
      </c>
      <c r="D284" s="78" t="s">
        <v>864</v>
      </c>
      <c r="E284" s="40" t="s">
        <v>973</v>
      </c>
      <c r="F284" s="40" t="s">
        <v>445</v>
      </c>
      <c r="G284" s="40" t="s">
        <v>446</v>
      </c>
      <c r="H284" s="54" t="s">
        <v>87</v>
      </c>
      <c r="I284" s="55">
        <v>43523</v>
      </c>
      <c r="J284" s="64" t="s">
        <v>26</v>
      </c>
      <c r="K284" s="64" t="s">
        <v>52</v>
      </c>
      <c r="L284" s="64"/>
      <c r="M284" s="43" t="s">
        <v>29</v>
      </c>
      <c r="N284" s="45" t="s">
        <v>865</v>
      </c>
      <c r="O284" s="45" t="s">
        <v>866</v>
      </c>
      <c r="P284" s="46" t="str">
        <f ca="1">IF(K284="PROBATION","",IF(AND(DATEDIF(I284,TODAY(),"m")&lt;60,OR(COUNTIF(E284,"*Officer*")=1,E284="Trainee",E284="Driver")),"x",""))</f>
        <v>x</v>
      </c>
      <c r="Q284" s="66" t="str">
        <f t="shared" ca="1" si="19"/>
        <v/>
      </c>
      <c r="R284" s="48" t="s">
        <v>54</v>
      </c>
      <c r="S284" s="48"/>
      <c r="T284" s="69"/>
      <c r="U284" s="50">
        <f t="shared" si="16"/>
        <v>2.0465753424657533</v>
      </c>
    </row>
    <row r="285" spans="1:21" s="70" customFormat="1" ht="20.25" customHeight="1" x14ac:dyDescent="0.25">
      <c r="A285" s="37">
        <f>IF(C285="","",COUNTA($C$8:$C285))</f>
        <v>246</v>
      </c>
      <c r="B285" s="37">
        <v>18</v>
      </c>
      <c r="C285" s="61" t="s">
        <v>867</v>
      </c>
      <c r="D285" s="78" t="s">
        <v>868</v>
      </c>
      <c r="E285" s="40" t="s">
        <v>767</v>
      </c>
      <c r="F285" s="40" t="s">
        <v>445</v>
      </c>
      <c r="G285" s="40" t="s">
        <v>446</v>
      </c>
      <c r="H285" s="54" t="s">
        <v>87</v>
      </c>
      <c r="I285" s="55">
        <v>43571</v>
      </c>
      <c r="J285" s="64" t="s">
        <v>26</v>
      </c>
      <c r="K285" s="64" t="s">
        <v>52</v>
      </c>
      <c r="L285" s="64"/>
      <c r="M285" s="43" t="s">
        <v>29</v>
      </c>
      <c r="N285" s="45" t="s">
        <v>869</v>
      </c>
      <c r="O285" s="45"/>
      <c r="P285" s="46" t="str">
        <f ca="1">IF(K285="PROBATION","",IF(AND(DATEDIF(I285,TODAY(),"m")&lt;60,OR(COUNTIF(E285,"*Officer*")=1,E285="Trainee",E285="Driver")),"x",""))</f>
        <v>x</v>
      </c>
      <c r="Q285" s="66" t="str">
        <f t="shared" ca="1" si="19"/>
        <v/>
      </c>
      <c r="R285" s="48" t="s">
        <v>54</v>
      </c>
      <c r="S285" s="48"/>
      <c r="T285" s="69"/>
      <c r="U285" s="50">
        <f t="shared" si="16"/>
        <v>1.9150684931506849</v>
      </c>
    </row>
    <row r="286" spans="1:21" s="70" customFormat="1" ht="21" customHeight="1" x14ac:dyDescent="0.25">
      <c r="A286" s="37">
        <f>IF(C286="","",COUNTA($C$8:$C286))</f>
        <v>247</v>
      </c>
      <c r="B286" s="37">
        <v>19</v>
      </c>
      <c r="C286" s="126" t="s">
        <v>870</v>
      </c>
      <c r="D286" s="127" t="s">
        <v>871</v>
      </c>
      <c r="E286" s="40" t="s">
        <v>618</v>
      </c>
      <c r="F286" s="40" t="s">
        <v>445</v>
      </c>
      <c r="G286" s="40" t="s">
        <v>446</v>
      </c>
      <c r="H286" s="54" t="s">
        <v>87</v>
      </c>
      <c r="I286" s="55">
        <v>43937</v>
      </c>
      <c r="J286" s="64" t="s">
        <v>26</v>
      </c>
      <c r="K286" s="64" t="s">
        <v>52</v>
      </c>
      <c r="L286" s="64"/>
      <c r="M286" s="43" t="s">
        <v>29</v>
      </c>
      <c r="N286" s="45" t="s">
        <v>872</v>
      </c>
      <c r="O286" s="45"/>
      <c r="P286" s="46" t="str">
        <f ca="1">IF(K286="PROBATION","",IF(AND(DATEDIF(I286,TODAY(),"m")&lt;60,OR(COUNTIF(E286,"*Officer*")=1,E286="Trainee")),"x",""))</f>
        <v>x</v>
      </c>
      <c r="Q286" s="66" t="str">
        <f t="shared" ca="1" si="19"/>
        <v/>
      </c>
      <c r="R286" s="48" t="s">
        <v>54</v>
      </c>
      <c r="S286" s="48"/>
      <c r="T286" s="69"/>
      <c r="U286" s="50">
        <f t="shared" si="16"/>
        <v>0.9123287671232877</v>
      </c>
    </row>
    <row r="287" spans="1:21" s="70" customFormat="1" ht="21" customHeight="1" x14ac:dyDescent="0.25">
      <c r="A287" s="37">
        <f>IF(C287="","",COUNTA($C$8:$C287))</f>
        <v>248</v>
      </c>
      <c r="B287" s="37">
        <v>20</v>
      </c>
      <c r="C287" s="126" t="s">
        <v>873</v>
      </c>
      <c r="D287" s="127" t="s">
        <v>874</v>
      </c>
      <c r="E287" s="40" t="s">
        <v>618</v>
      </c>
      <c r="F287" s="40" t="s">
        <v>445</v>
      </c>
      <c r="G287" s="40" t="s">
        <v>446</v>
      </c>
      <c r="H287" s="54" t="s">
        <v>87</v>
      </c>
      <c r="I287" s="55">
        <v>43973</v>
      </c>
      <c r="J287" s="64" t="s">
        <v>26</v>
      </c>
      <c r="K287" s="64" t="s">
        <v>52</v>
      </c>
      <c r="L287" s="64"/>
      <c r="M287" s="43" t="s">
        <v>29</v>
      </c>
      <c r="N287" s="45" t="s">
        <v>875</v>
      </c>
      <c r="O287" s="45"/>
      <c r="P287" s="46"/>
      <c r="Q287" s="66" t="str">
        <f t="shared" ca="1" si="19"/>
        <v/>
      </c>
      <c r="R287" s="48" t="s">
        <v>54</v>
      </c>
      <c r="S287" s="48"/>
      <c r="T287" s="69"/>
      <c r="U287" s="50">
        <f t="shared" si="16"/>
        <v>0.81369863013698629</v>
      </c>
    </row>
    <row r="288" spans="1:21" s="70" customFormat="1" ht="21" customHeight="1" x14ac:dyDescent="0.25">
      <c r="A288" s="37">
        <f>IF(C288="","",COUNTA($C$8:$C288))</f>
        <v>249</v>
      </c>
      <c r="B288" s="37">
        <v>21</v>
      </c>
      <c r="C288" s="126" t="s">
        <v>876</v>
      </c>
      <c r="D288" s="127" t="s">
        <v>877</v>
      </c>
      <c r="E288" s="40" t="s">
        <v>767</v>
      </c>
      <c r="F288" s="40" t="s">
        <v>445</v>
      </c>
      <c r="G288" s="40" t="s">
        <v>446</v>
      </c>
      <c r="H288" s="54" t="s">
        <v>87</v>
      </c>
      <c r="I288" s="55">
        <v>43977</v>
      </c>
      <c r="J288" s="64" t="s">
        <v>26</v>
      </c>
      <c r="K288" s="64" t="s">
        <v>52</v>
      </c>
      <c r="L288" s="64"/>
      <c r="M288" s="43" t="s">
        <v>29</v>
      </c>
      <c r="N288" s="45" t="s">
        <v>878</v>
      </c>
      <c r="O288" s="45"/>
      <c r="P288" s="46"/>
      <c r="Q288" s="66" t="str">
        <f t="shared" ca="1" si="19"/>
        <v/>
      </c>
      <c r="R288" s="48" t="s">
        <v>54</v>
      </c>
      <c r="S288" s="48"/>
      <c r="T288" s="69"/>
      <c r="U288" s="50">
        <f t="shared" si="16"/>
        <v>0.80273972602739729</v>
      </c>
    </row>
    <row r="289" spans="1:21" s="70" customFormat="1" ht="21" customHeight="1" x14ac:dyDescent="0.25">
      <c r="A289" s="37">
        <f>IF(C289="","",COUNTA($C$8:$C289))</f>
        <v>250</v>
      </c>
      <c r="B289" s="37">
        <v>22</v>
      </c>
      <c r="C289" s="126" t="s">
        <v>879</v>
      </c>
      <c r="D289" s="127" t="s">
        <v>880</v>
      </c>
      <c r="E289" s="40" t="s">
        <v>618</v>
      </c>
      <c r="F289" s="40" t="s">
        <v>445</v>
      </c>
      <c r="G289" s="40" t="s">
        <v>446</v>
      </c>
      <c r="H289" s="54" t="s">
        <v>87</v>
      </c>
      <c r="I289" s="55">
        <v>43983</v>
      </c>
      <c r="J289" s="64" t="s">
        <v>35</v>
      </c>
      <c r="K289" s="64" t="s">
        <v>52</v>
      </c>
      <c r="L289" s="64"/>
      <c r="M289" s="43" t="s">
        <v>29</v>
      </c>
      <c r="N289" s="45" t="s">
        <v>881</v>
      </c>
      <c r="O289" s="45"/>
      <c r="P289" s="46"/>
      <c r="Q289" s="66" t="str">
        <f t="shared" ca="1" si="19"/>
        <v/>
      </c>
      <c r="R289" s="48" t="s">
        <v>54</v>
      </c>
      <c r="S289" s="48"/>
      <c r="T289" s="69"/>
      <c r="U289" s="50">
        <f t="shared" si="16"/>
        <v>0.78630136986301369</v>
      </c>
    </row>
    <row r="290" spans="1:21" s="70" customFormat="1" ht="21" customHeight="1" x14ac:dyDescent="0.25">
      <c r="A290" s="37">
        <f>IF(C290="","",COUNTA($C$8:$C290))</f>
        <v>251</v>
      </c>
      <c r="B290" s="37">
        <v>23</v>
      </c>
      <c r="C290" s="126" t="s">
        <v>882</v>
      </c>
      <c r="D290" s="127" t="s">
        <v>883</v>
      </c>
      <c r="E290" s="40" t="s">
        <v>767</v>
      </c>
      <c r="F290" s="40" t="s">
        <v>445</v>
      </c>
      <c r="G290" s="40" t="s">
        <v>446</v>
      </c>
      <c r="H290" s="54" t="s">
        <v>87</v>
      </c>
      <c r="I290" s="55">
        <v>44008</v>
      </c>
      <c r="J290" s="64" t="s">
        <v>26</v>
      </c>
      <c r="K290" s="64" t="s">
        <v>52</v>
      </c>
      <c r="L290" s="64"/>
      <c r="M290" s="43" t="s">
        <v>29</v>
      </c>
      <c r="N290" s="45" t="s">
        <v>884</v>
      </c>
      <c r="O290" s="45"/>
      <c r="P290" s="46"/>
      <c r="Q290" s="66" t="str">
        <f t="shared" ca="1" si="19"/>
        <v/>
      </c>
      <c r="R290" s="48" t="s">
        <v>54</v>
      </c>
      <c r="S290" s="48"/>
      <c r="T290" s="69"/>
      <c r="U290" s="50">
        <f t="shared" si="16"/>
        <v>0.71780821917808224</v>
      </c>
    </row>
    <row r="291" spans="1:21" s="70" customFormat="1" ht="21" customHeight="1" x14ac:dyDescent="0.25">
      <c r="A291" s="37">
        <f>IF(C291="","",COUNTA($C$8:$C291))</f>
        <v>252</v>
      </c>
      <c r="B291" s="37">
        <v>24</v>
      </c>
      <c r="C291" s="126" t="s">
        <v>885</v>
      </c>
      <c r="D291" s="127" t="s">
        <v>886</v>
      </c>
      <c r="E291" s="40" t="s">
        <v>618</v>
      </c>
      <c r="F291" s="40" t="s">
        <v>445</v>
      </c>
      <c r="G291" s="40" t="s">
        <v>446</v>
      </c>
      <c r="H291" s="54" t="s">
        <v>87</v>
      </c>
      <c r="I291" s="55">
        <v>44060</v>
      </c>
      <c r="J291" s="64" t="s">
        <v>26</v>
      </c>
      <c r="K291" s="64" t="s">
        <v>52</v>
      </c>
      <c r="L291" s="64"/>
      <c r="M291" s="43" t="s">
        <v>77</v>
      </c>
      <c r="N291" s="45" t="s">
        <v>887</v>
      </c>
      <c r="O291" s="45"/>
      <c r="P291" s="46"/>
      <c r="Q291" s="66" t="str">
        <f t="shared" ca="1" si="19"/>
        <v/>
      </c>
      <c r="R291" s="48" t="s">
        <v>54</v>
      </c>
      <c r="S291" s="48"/>
      <c r="T291" s="69"/>
      <c r="U291" s="50">
        <f t="shared" si="16"/>
        <v>0.57534246575342463</v>
      </c>
    </row>
    <row r="292" spans="1:21" s="70" customFormat="1" ht="21" customHeight="1" x14ac:dyDescent="0.25">
      <c r="A292" s="37">
        <f>IF(C292="","",COUNTA($C$8:$C292))</f>
        <v>253</v>
      </c>
      <c r="B292" s="37">
        <v>25</v>
      </c>
      <c r="C292" s="126" t="s">
        <v>888</v>
      </c>
      <c r="D292" s="127" t="s">
        <v>889</v>
      </c>
      <c r="E292" s="40" t="s">
        <v>618</v>
      </c>
      <c r="F292" s="40" t="s">
        <v>445</v>
      </c>
      <c r="G292" s="40" t="s">
        <v>446</v>
      </c>
      <c r="H292" s="54" t="s">
        <v>87</v>
      </c>
      <c r="I292" s="55">
        <v>44139</v>
      </c>
      <c r="J292" s="64" t="s">
        <v>26</v>
      </c>
      <c r="K292" s="64" t="s">
        <v>513</v>
      </c>
      <c r="L292" s="64"/>
      <c r="M292" s="43" t="s">
        <v>77</v>
      </c>
      <c r="N292" s="45" t="s">
        <v>890</v>
      </c>
      <c r="O292" s="45"/>
      <c r="P292" s="46"/>
      <c r="Q292" s="66"/>
      <c r="R292" s="48"/>
      <c r="S292" s="48"/>
      <c r="T292" s="69"/>
      <c r="U292" s="50">
        <f t="shared" ref="U292:U325" si="20">(DATE(2021,3,15)-I292)/365</f>
        <v>0.35890410958904112</v>
      </c>
    </row>
    <row r="293" spans="1:21" s="70" customFormat="1" ht="21" customHeight="1" x14ac:dyDescent="0.25">
      <c r="A293" s="37">
        <f>IF(C293="","",COUNTA($C$8:$C293))</f>
        <v>254</v>
      </c>
      <c r="B293" s="37">
        <v>26</v>
      </c>
      <c r="C293" s="126" t="s">
        <v>891</v>
      </c>
      <c r="D293" s="127" t="s">
        <v>892</v>
      </c>
      <c r="E293" s="40" t="s">
        <v>767</v>
      </c>
      <c r="F293" s="40" t="s">
        <v>445</v>
      </c>
      <c r="G293" s="40" t="s">
        <v>446</v>
      </c>
      <c r="H293" s="54" t="s">
        <v>87</v>
      </c>
      <c r="I293" s="55">
        <v>44253</v>
      </c>
      <c r="J293" s="64" t="s">
        <v>26</v>
      </c>
      <c r="K293" s="64" t="s">
        <v>131</v>
      </c>
      <c r="L293" s="64"/>
      <c r="M293" s="43"/>
      <c r="N293" s="45"/>
      <c r="O293" s="45"/>
      <c r="P293" s="46"/>
      <c r="Q293" s="66"/>
      <c r="R293" s="48"/>
      <c r="S293" s="48"/>
      <c r="T293" s="69"/>
      <c r="U293" s="50">
        <f t="shared" si="20"/>
        <v>4.6575342465753428E-2</v>
      </c>
    </row>
    <row r="294" spans="1:21" s="70" customFormat="1" ht="21" customHeight="1" x14ac:dyDescent="0.2">
      <c r="A294" s="37">
        <f>IF(C294="","",COUNTA($C$8:$C294))</f>
        <v>255</v>
      </c>
      <c r="B294" s="37">
        <v>27</v>
      </c>
      <c r="C294" s="126" t="s">
        <v>893</v>
      </c>
      <c r="D294" s="127" t="s">
        <v>894</v>
      </c>
      <c r="E294" s="40" t="s">
        <v>767</v>
      </c>
      <c r="F294" s="40" t="s">
        <v>445</v>
      </c>
      <c r="G294" s="40" t="s">
        <v>446</v>
      </c>
      <c r="H294" s="54" t="s">
        <v>87</v>
      </c>
      <c r="I294" s="160">
        <v>44302</v>
      </c>
      <c r="J294" s="64" t="s">
        <v>26</v>
      </c>
      <c r="K294" s="64" t="s">
        <v>131</v>
      </c>
      <c r="L294" s="64"/>
      <c r="M294" s="43"/>
      <c r="N294" s="45"/>
      <c r="O294" s="45"/>
      <c r="P294" s="46"/>
      <c r="Q294" s="66"/>
      <c r="R294" s="48"/>
      <c r="S294" s="48"/>
      <c r="T294" s="69"/>
      <c r="U294" s="50"/>
    </row>
    <row r="295" spans="1:21" s="70" customFormat="1" ht="21" customHeight="1" x14ac:dyDescent="0.2">
      <c r="A295" s="37">
        <f>IF(C295="","",COUNTA($C$8:$C295))</f>
        <v>256</v>
      </c>
      <c r="B295" s="37">
        <v>28</v>
      </c>
      <c r="C295" s="126" t="s">
        <v>895</v>
      </c>
      <c r="D295" s="127" t="s">
        <v>896</v>
      </c>
      <c r="E295" s="40" t="s">
        <v>618</v>
      </c>
      <c r="F295" s="40" t="s">
        <v>445</v>
      </c>
      <c r="G295" s="40" t="s">
        <v>446</v>
      </c>
      <c r="H295" s="54" t="s">
        <v>87</v>
      </c>
      <c r="I295" s="160">
        <v>44302</v>
      </c>
      <c r="J295" s="64" t="s">
        <v>35</v>
      </c>
      <c r="K295" s="64" t="s">
        <v>513</v>
      </c>
      <c r="L295" s="64"/>
      <c r="M295" s="43"/>
      <c r="N295" s="45"/>
      <c r="O295" s="45"/>
      <c r="P295" s="46"/>
      <c r="Q295" s="66"/>
      <c r="R295" s="48"/>
      <c r="S295" s="48"/>
      <c r="T295" s="69"/>
      <c r="U295" s="50"/>
    </row>
    <row r="296" spans="1:21" ht="20.25" customHeight="1" x14ac:dyDescent="0.25">
      <c r="A296" s="37" t="str">
        <f>IF(C296="","",COUNTA($C$8:$C296))</f>
        <v/>
      </c>
      <c r="B296" s="149">
        <f>COUNT(B271:B281,B283:B295)</f>
        <v>24</v>
      </c>
      <c r="C296" s="145"/>
      <c r="D296" s="145"/>
      <c r="E296" s="145"/>
      <c r="F296" s="145"/>
      <c r="G296" s="145"/>
      <c r="H296" s="146"/>
      <c r="I296" s="147"/>
      <c r="J296" s="148"/>
      <c r="K296" s="148"/>
      <c r="L296" s="162"/>
      <c r="M296" s="162"/>
      <c r="N296" s="45"/>
      <c r="O296" s="149"/>
      <c r="P296" s="150"/>
      <c r="Q296" s="148"/>
      <c r="R296" s="148"/>
      <c r="S296" s="148"/>
      <c r="T296" s="148"/>
      <c r="U296" s="50">
        <f t="shared" ref="U296:U320" si="21">(DATE(2021,3,15)-I296)/365</f>
        <v>121.28767123287672</v>
      </c>
    </row>
    <row r="297" spans="1:21" ht="19.5" customHeight="1" x14ac:dyDescent="0.25">
      <c r="A297" s="37" t="str">
        <f>IF(C297="","",COUNTA($C$8:$C297))</f>
        <v/>
      </c>
      <c r="B297" s="28" t="s">
        <v>897</v>
      </c>
      <c r="C297" s="27"/>
      <c r="D297" s="80"/>
      <c r="E297" s="80"/>
      <c r="F297" s="95"/>
      <c r="G297" s="95"/>
      <c r="H297" s="82"/>
      <c r="I297" s="31"/>
      <c r="J297" s="83"/>
      <c r="K297" s="83"/>
      <c r="L297" s="83"/>
      <c r="M297" s="83"/>
      <c r="N297" s="33"/>
      <c r="O297" s="33"/>
      <c r="P297" s="84"/>
      <c r="Q297" s="85"/>
      <c r="R297" s="85"/>
      <c r="S297" s="85"/>
      <c r="T297" s="86"/>
      <c r="U297" s="50">
        <f t="shared" si="21"/>
        <v>121.28767123287672</v>
      </c>
    </row>
    <row r="298" spans="1:21" ht="20.25" customHeight="1" x14ac:dyDescent="0.25">
      <c r="A298" s="37">
        <f>IF(C298="","",COUNTA($C$8:$C298))</f>
        <v>257</v>
      </c>
      <c r="B298" s="37">
        <v>1</v>
      </c>
      <c r="C298" s="74" t="s">
        <v>898</v>
      </c>
      <c r="D298" s="75" t="s">
        <v>899</v>
      </c>
      <c r="E298" s="40" t="s">
        <v>967</v>
      </c>
      <c r="F298" s="40" t="s">
        <v>445</v>
      </c>
      <c r="G298" s="40" t="s">
        <v>446</v>
      </c>
      <c r="H298" s="76" t="s">
        <v>359</v>
      </c>
      <c r="I298" s="55">
        <v>39496</v>
      </c>
      <c r="J298" s="64" t="s">
        <v>35</v>
      </c>
      <c r="K298" s="64" t="s">
        <v>27</v>
      </c>
      <c r="L298" s="64">
        <v>700</v>
      </c>
      <c r="M298" s="43" t="s">
        <v>29</v>
      </c>
      <c r="N298" s="45" t="s">
        <v>900</v>
      </c>
      <c r="O298" s="45" t="s">
        <v>901</v>
      </c>
      <c r="P298" s="46" t="str">
        <f t="shared" ref="P298:P306" ca="1" si="22">IF(K298="PROBATION","",IF(AND(DATEDIF(I298,TODAY(),"m")&lt;60,OR(COUNTIF(E298,"*Officer*")=1,E298="Trainee")),"x",""))</f>
        <v/>
      </c>
      <c r="Q298" s="47" t="str">
        <f ca="1">IF(OR(COUNTIF(E298,"*Director*")=1,E298="Chief of Internal Audit",AND(COUNTIF(E298,"*Manager*")=1,R298="Back"),E298="Chief Accountant"),"Level 2",IF(OR(COUNTIF(E298,"*Assistant*")=1,COUNTIF(E298,"*Supervisor*")=1,DATEDIF(I298,TODAY(),"m")&gt;=60,AND(COUNTIF(E298,"*Manager*")=1,R298="Front")),"Level 1",""))</f>
        <v>Level 2</v>
      </c>
      <c r="R298" s="48" t="s">
        <v>449</v>
      </c>
      <c r="S298" s="48"/>
      <c r="T298" s="60"/>
      <c r="U298" s="50">
        <f t="shared" si="21"/>
        <v>13.079452054794521</v>
      </c>
    </row>
    <row r="299" spans="1:21" ht="20.25" customHeight="1" x14ac:dyDescent="0.25">
      <c r="A299" s="37">
        <f>IF(C299="","",COUNTA($C$8:$C299))</f>
        <v>258</v>
      </c>
      <c r="B299" s="37">
        <v>2</v>
      </c>
      <c r="C299" s="74" t="s">
        <v>902</v>
      </c>
      <c r="D299" s="62" t="s">
        <v>903</v>
      </c>
      <c r="E299" s="40" t="s">
        <v>985</v>
      </c>
      <c r="F299" s="40" t="s">
        <v>445</v>
      </c>
      <c r="G299" s="40" t="s">
        <v>446</v>
      </c>
      <c r="H299" s="76" t="s">
        <v>359</v>
      </c>
      <c r="I299" s="55">
        <v>39979</v>
      </c>
      <c r="J299" s="64" t="s">
        <v>26</v>
      </c>
      <c r="K299" s="64" t="s">
        <v>27</v>
      </c>
      <c r="L299" s="64"/>
      <c r="M299" s="43" t="s">
        <v>29</v>
      </c>
      <c r="N299" s="45" t="s">
        <v>904</v>
      </c>
      <c r="O299" s="45" t="s">
        <v>905</v>
      </c>
      <c r="P299" s="46" t="str">
        <f t="shared" ca="1" si="22"/>
        <v/>
      </c>
      <c r="Q299" s="66" t="str">
        <f t="shared" ref="Q299:Q305" ca="1" si="23">IF(OR(COUNTIF(E299,"*Director*")=1,E299="Chief of Internal Audit",AND(COUNTIF(E299,"*Manager*")=1,R299="Back"),E299="Chief Accountant"),"Level 2",IF(OR(COUNTIF(E299,"*Assistant*")=1,COUNTIF(E299,"*Supervisor*")=1,DATEDIF(I299,TODAY(),"d")&gt;=1080,AND(COUNTIF(E299,"*Manager*")=1,R299="Front")),"Level 1",""))</f>
        <v>Level 1</v>
      </c>
      <c r="R299" s="48" t="s">
        <v>54</v>
      </c>
      <c r="S299" s="48"/>
      <c r="T299" s="60"/>
      <c r="U299" s="50">
        <f t="shared" si="21"/>
        <v>11.756164383561643</v>
      </c>
    </row>
    <row r="300" spans="1:21" ht="20.25" customHeight="1" x14ac:dyDescent="0.25">
      <c r="A300" s="37">
        <f>IF(C300="","",COUNTA($C$8:$C300))</f>
        <v>259</v>
      </c>
      <c r="B300" s="37">
        <v>3</v>
      </c>
      <c r="C300" s="74" t="s">
        <v>906</v>
      </c>
      <c r="D300" s="75" t="s">
        <v>907</v>
      </c>
      <c r="E300" s="40" t="s">
        <v>989</v>
      </c>
      <c r="F300" s="40" t="s">
        <v>445</v>
      </c>
      <c r="G300" s="40" t="s">
        <v>446</v>
      </c>
      <c r="H300" s="76" t="s">
        <v>359</v>
      </c>
      <c r="I300" s="55">
        <v>41548</v>
      </c>
      <c r="J300" s="64" t="s">
        <v>26</v>
      </c>
      <c r="K300" s="64" t="s">
        <v>27</v>
      </c>
      <c r="L300" s="64">
        <v>500</v>
      </c>
      <c r="M300" s="43" t="s">
        <v>29</v>
      </c>
      <c r="N300" s="45" t="s">
        <v>908</v>
      </c>
      <c r="O300" s="45"/>
      <c r="P300" s="46" t="str">
        <f t="shared" ca="1" si="22"/>
        <v/>
      </c>
      <c r="Q300" s="66" t="str">
        <f t="shared" ca="1" si="23"/>
        <v>Level 2</v>
      </c>
      <c r="R300" s="48" t="s">
        <v>54</v>
      </c>
      <c r="S300" s="48"/>
      <c r="T300" s="60"/>
      <c r="U300" s="50">
        <f t="shared" si="21"/>
        <v>7.4575342465753423</v>
      </c>
    </row>
    <row r="301" spans="1:21" ht="20.25" customHeight="1" x14ac:dyDescent="0.25">
      <c r="A301" s="37">
        <f>IF(C301="","",COUNTA($C$8:$C301))</f>
        <v>260</v>
      </c>
      <c r="B301" s="37">
        <v>4</v>
      </c>
      <c r="C301" s="61" t="s">
        <v>909</v>
      </c>
      <c r="D301" s="75" t="s">
        <v>910</v>
      </c>
      <c r="E301" s="40" t="s">
        <v>767</v>
      </c>
      <c r="F301" s="40" t="s">
        <v>445</v>
      </c>
      <c r="G301" s="40" t="s">
        <v>446</v>
      </c>
      <c r="H301" s="76" t="s">
        <v>359</v>
      </c>
      <c r="I301" s="55">
        <v>42200</v>
      </c>
      <c r="J301" s="64" t="s">
        <v>35</v>
      </c>
      <c r="K301" s="64" t="s">
        <v>27</v>
      </c>
      <c r="L301" s="64"/>
      <c r="M301" s="89" t="s">
        <v>911</v>
      </c>
      <c r="N301" s="45" t="s">
        <v>912</v>
      </c>
      <c r="O301" s="45"/>
      <c r="P301" s="46" t="str">
        <f t="shared" ca="1" si="22"/>
        <v/>
      </c>
      <c r="Q301" s="66" t="str">
        <f t="shared" ca="1" si="23"/>
        <v>Level 1</v>
      </c>
      <c r="R301" s="48" t="s">
        <v>54</v>
      </c>
      <c r="S301" s="48"/>
      <c r="T301" s="60"/>
      <c r="U301" s="50">
        <f t="shared" si="21"/>
        <v>5.6712328767123283</v>
      </c>
    </row>
    <row r="302" spans="1:21" ht="20.25" customHeight="1" x14ac:dyDescent="0.25">
      <c r="A302" s="37">
        <f>IF(C302="","",COUNTA($C$8:$C302))</f>
        <v>261</v>
      </c>
      <c r="B302" s="37">
        <v>5</v>
      </c>
      <c r="C302" s="74" t="s">
        <v>913</v>
      </c>
      <c r="D302" s="75" t="s">
        <v>914</v>
      </c>
      <c r="E302" s="40" t="s">
        <v>301</v>
      </c>
      <c r="F302" s="40" t="s">
        <v>228</v>
      </c>
      <c r="G302" s="40" t="s">
        <v>857</v>
      </c>
      <c r="H302" s="76" t="s">
        <v>359</v>
      </c>
      <c r="I302" s="55">
        <v>42243</v>
      </c>
      <c r="J302" s="64" t="s">
        <v>26</v>
      </c>
      <c r="K302" s="64" t="s">
        <v>27</v>
      </c>
      <c r="L302" s="64"/>
      <c r="M302" s="43" t="s">
        <v>29</v>
      </c>
      <c r="N302" s="45" t="s">
        <v>915</v>
      </c>
      <c r="O302" s="45"/>
      <c r="P302" s="46" t="str">
        <f t="shared" ca="1" si="22"/>
        <v/>
      </c>
      <c r="Q302" s="66" t="str">
        <f t="shared" ca="1" si="23"/>
        <v>Level 1</v>
      </c>
      <c r="R302" s="48" t="s">
        <v>32</v>
      </c>
      <c r="S302" s="48"/>
      <c r="T302" s="60"/>
      <c r="U302" s="50">
        <f t="shared" si="21"/>
        <v>5.5534246575342463</v>
      </c>
    </row>
    <row r="303" spans="1:21" ht="20.25" customHeight="1" x14ac:dyDescent="0.25">
      <c r="A303" s="37">
        <f>IF(C303="","",COUNTA($C$8:$C303))</f>
        <v>262</v>
      </c>
      <c r="B303" s="37">
        <v>6</v>
      </c>
      <c r="C303" s="163" t="s">
        <v>916</v>
      </c>
      <c r="D303" s="93" t="s">
        <v>917</v>
      </c>
      <c r="E303" s="40" t="s">
        <v>767</v>
      </c>
      <c r="F303" s="40" t="s">
        <v>445</v>
      </c>
      <c r="G303" s="40" t="s">
        <v>446</v>
      </c>
      <c r="H303" s="164" t="s">
        <v>359</v>
      </c>
      <c r="I303" s="158">
        <v>43790</v>
      </c>
      <c r="J303" s="48" t="s">
        <v>26</v>
      </c>
      <c r="K303" s="64" t="s">
        <v>52</v>
      </c>
      <c r="L303" s="64"/>
      <c r="M303" s="43" t="s">
        <v>29</v>
      </c>
      <c r="N303" s="45" t="s">
        <v>918</v>
      </c>
      <c r="O303" s="45"/>
      <c r="P303" s="46" t="str">
        <f t="shared" ca="1" si="22"/>
        <v>x</v>
      </c>
      <c r="Q303" s="66" t="str">
        <f t="shared" ca="1" si="23"/>
        <v/>
      </c>
      <c r="R303" s="48" t="s">
        <v>54</v>
      </c>
      <c r="S303" s="48"/>
      <c r="T303" s="60"/>
      <c r="U303" s="50">
        <f t="shared" si="21"/>
        <v>1.3150684931506849</v>
      </c>
    </row>
    <row r="304" spans="1:21" ht="20.25" customHeight="1" x14ac:dyDescent="0.25">
      <c r="A304" s="37">
        <f>IF(C304="","",COUNTA($C$8:$C304))</f>
        <v>263</v>
      </c>
      <c r="B304" s="37">
        <v>7</v>
      </c>
      <c r="C304" s="163" t="s">
        <v>919</v>
      </c>
      <c r="D304" s="93" t="s">
        <v>920</v>
      </c>
      <c r="E304" s="40" t="s">
        <v>767</v>
      </c>
      <c r="F304" s="40" t="s">
        <v>445</v>
      </c>
      <c r="G304" s="40" t="s">
        <v>446</v>
      </c>
      <c r="H304" s="164" t="s">
        <v>359</v>
      </c>
      <c r="I304" s="158">
        <v>43880</v>
      </c>
      <c r="J304" s="48" t="s">
        <v>26</v>
      </c>
      <c r="K304" s="64" t="s">
        <v>52</v>
      </c>
      <c r="L304" s="64"/>
      <c r="M304" s="43" t="s">
        <v>29</v>
      </c>
      <c r="N304" s="45" t="s">
        <v>921</v>
      </c>
      <c r="O304" s="45"/>
      <c r="P304" s="46" t="str">
        <f t="shared" ca="1" si="22"/>
        <v>x</v>
      </c>
      <c r="Q304" s="66" t="str">
        <f t="shared" ca="1" si="23"/>
        <v/>
      </c>
      <c r="R304" s="48" t="s">
        <v>54</v>
      </c>
      <c r="S304" s="48"/>
      <c r="T304" s="60"/>
      <c r="U304" s="50">
        <f t="shared" si="21"/>
        <v>1.0684931506849316</v>
      </c>
    </row>
    <row r="305" spans="1:21" ht="20.25" customHeight="1" x14ac:dyDescent="0.25">
      <c r="A305" s="37">
        <f>IF(C305="","",COUNTA($C$8:$C305))</f>
        <v>264</v>
      </c>
      <c r="B305" s="37">
        <v>8</v>
      </c>
      <c r="C305" s="163" t="s">
        <v>922</v>
      </c>
      <c r="D305" s="93" t="s">
        <v>923</v>
      </c>
      <c r="E305" s="40" t="s">
        <v>618</v>
      </c>
      <c r="F305" s="40" t="s">
        <v>445</v>
      </c>
      <c r="G305" s="40" t="s">
        <v>446</v>
      </c>
      <c r="H305" s="164" t="s">
        <v>359</v>
      </c>
      <c r="I305" s="158">
        <v>43991</v>
      </c>
      <c r="J305" s="48" t="s">
        <v>35</v>
      </c>
      <c r="K305" s="64" t="s">
        <v>52</v>
      </c>
      <c r="L305" s="64"/>
      <c r="M305" s="43" t="s">
        <v>29</v>
      </c>
      <c r="N305" s="45" t="s">
        <v>924</v>
      </c>
      <c r="O305" s="45"/>
      <c r="P305" s="46" t="str">
        <f t="shared" ca="1" si="22"/>
        <v>x</v>
      </c>
      <c r="Q305" s="66" t="str">
        <f t="shared" ca="1" si="23"/>
        <v/>
      </c>
      <c r="R305" s="48" t="s">
        <v>54</v>
      </c>
      <c r="S305" s="48"/>
      <c r="T305" s="60"/>
      <c r="U305" s="50">
        <f t="shared" si="21"/>
        <v>0.76438356164383559</v>
      </c>
    </row>
    <row r="306" spans="1:21" ht="20.25" customHeight="1" x14ac:dyDescent="0.25">
      <c r="A306" s="37">
        <f>IF(C306="","",COUNTA($C$8:$C306))</f>
        <v>265</v>
      </c>
      <c r="B306" s="37">
        <v>9</v>
      </c>
      <c r="C306" s="163" t="s">
        <v>925</v>
      </c>
      <c r="D306" s="93" t="s">
        <v>926</v>
      </c>
      <c r="E306" s="40" t="s">
        <v>618</v>
      </c>
      <c r="F306" s="40" t="s">
        <v>445</v>
      </c>
      <c r="G306" s="40" t="s">
        <v>446</v>
      </c>
      <c r="H306" s="164" t="s">
        <v>359</v>
      </c>
      <c r="I306" s="158">
        <v>44207</v>
      </c>
      <c r="J306" s="48" t="s">
        <v>26</v>
      </c>
      <c r="K306" s="64" t="s">
        <v>513</v>
      </c>
      <c r="L306" s="64"/>
      <c r="M306" s="43" t="s">
        <v>77</v>
      </c>
      <c r="N306" s="45" t="s">
        <v>927</v>
      </c>
      <c r="O306" s="45"/>
      <c r="P306" s="46" t="str">
        <f t="shared" ca="1" si="22"/>
        <v>x</v>
      </c>
      <c r="Q306" s="66"/>
      <c r="R306" s="48"/>
      <c r="S306" s="48"/>
      <c r="T306" s="60"/>
      <c r="U306" s="50">
        <f t="shared" si="21"/>
        <v>0.17260273972602741</v>
      </c>
    </row>
    <row r="307" spans="1:21" ht="20.25" customHeight="1" x14ac:dyDescent="0.25">
      <c r="A307" s="37">
        <f>IF(C307="","",COUNTA($C$8:$C307))</f>
        <v>266</v>
      </c>
      <c r="B307" s="37">
        <v>10</v>
      </c>
      <c r="C307" s="163" t="s">
        <v>928</v>
      </c>
      <c r="D307" s="93" t="s">
        <v>929</v>
      </c>
      <c r="E307" s="40" t="s">
        <v>618</v>
      </c>
      <c r="F307" s="40" t="s">
        <v>445</v>
      </c>
      <c r="G307" s="40" t="s">
        <v>446</v>
      </c>
      <c r="H307" s="164" t="s">
        <v>359</v>
      </c>
      <c r="I307" s="158">
        <v>44207</v>
      </c>
      <c r="J307" s="48" t="s">
        <v>35</v>
      </c>
      <c r="K307" s="64" t="s">
        <v>513</v>
      </c>
      <c r="L307" s="64"/>
      <c r="M307" s="43" t="s">
        <v>77</v>
      </c>
      <c r="N307" s="45" t="s">
        <v>930</v>
      </c>
      <c r="O307" s="45"/>
      <c r="P307" s="46"/>
      <c r="Q307" s="66"/>
      <c r="R307" s="48"/>
      <c r="S307" s="48"/>
      <c r="T307" s="60"/>
      <c r="U307" s="50">
        <f t="shared" si="21"/>
        <v>0.17260273972602741</v>
      </c>
    </row>
    <row r="308" spans="1:21" ht="20.25" customHeight="1" x14ac:dyDescent="0.25">
      <c r="A308" s="37">
        <f>IF(C308="","",COUNTA($C$8:$C308))</f>
        <v>267</v>
      </c>
      <c r="B308" s="37">
        <v>12</v>
      </c>
      <c r="C308" s="163" t="s">
        <v>931</v>
      </c>
      <c r="D308" s="93" t="s">
        <v>932</v>
      </c>
      <c r="E308" s="40" t="s">
        <v>618</v>
      </c>
      <c r="F308" s="40" t="s">
        <v>445</v>
      </c>
      <c r="G308" s="40" t="s">
        <v>446</v>
      </c>
      <c r="H308" s="164" t="s">
        <v>359</v>
      </c>
      <c r="I308" s="158">
        <v>44214</v>
      </c>
      <c r="J308" s="48" t="s">
        <v>26</v>
      </c>
      <c r="K308" s="64" t="s">
        <v>513</v>
      </c>
      <c r="L308" s="64"/>
      <c r="M308" s="43" t="s">
        <v>77</v>
      </c>
      <c r="N308" s="45" t="s">
        <v>933</v>
      </c>
      <c r="O308" s="45"/>
      <c r="P308" s="46"/>
      <c r="Q308" s="66"/>
      <c r="R308" s="48"/>
      <c r="S308" s="48"/>
      <c r="T308" s="60"/>
      <c r="U308" s="50">
        <f t="shared" si="21"/>
        <v>0.15342465753424658</v>
      </c>
    </row>
    <row r="309" spans="1:21" ht="20.25" customHeight="1" x14ac:dyDescent="0.25">
      <c r="A309" s="37" t="str">
        <f>IF(C309="","",COUNTA($C$8:$C309))</f>
        <v/>
      </c>
      <c r="B309" s="149">
        <f>COUNT(B299:B301,B303:B308)</f>
        <v>9</v>
      </c>
      <c r="C309" s="145"/>
      <c r="D309" s="145"/>
      <c r="E309" s="145"/>
      <c r="F309" s="145"/>
      <c r="G309" s="145"/>
      <c r="H309" s="146"/>
      <c r="I309" s="147"/>
      <c r="J309" s="148"/>
      <c r="K309" s="148"/>
      <c r="L309" s="148"/>
      <c r="M309" s="148"/>
      <c r="N309" s="148"/>
      <c r="O309" s="149"/>
      <c r="P309" s="150"/>
      <c r="Q309" s="148"/>
      <c r="R309" s="148"/>
      <c r="S309" s="148"/>
      <c r="T309" s="148">
        <f>COUNTA(T8:T302)</f>
        <v>2</v>
      </c>
      <c r="U309" s="50">
        <f t="shared" si="21"/>
        <v>121.28767123287672</v>
      </c>
    </row>
    <row r="310" spans="1:21" ht="20.25" customHeight="1" x14ac:dyDescent="0.25">
      <c r="A310" s="37" t="str">
        <f>IF(C310="","",COUNTA($C$8:$C310))</f>
        <v/>
      </c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6">
        <f>COUNTIFS(M8:M305, "X")</f>
        <v>240</v>
      </c>
      <c r="N310" s="166">
        <f>COUNTA(N8:N305)</f>
        <v>218</v>
      </c>
      <c r="O310" s="166">
        <f>COUNTA(O8:O305)</f>
        <v>67</v>
      </c>
      <c r="P310" s="166">
        <f ca="1">COUNTA(P8:P306)</f>
        <v>155</v>
      </c>
      <c r="Q310" s="166">
        <f ca="1">COUNTA(Q8:Q305)</f>
        <v>187</v>
      </c>
      <c r="R310" s="166">
        <f>COUNTA(R8:R305)</f>
        <v>186</v>
      </c>
      <c r="S310" s="166"/>
      <c r="T310" s="166">
        <f>COUNTA(T8:T305)</f>
        <v>2</v>
      </c>
      <c r="U310" s="50">
        <f t="shared" si="21"/>
        <v>121.28767123287672</v>
      </c>
    </row>
    <row r="311" spans="1:21" ht="19.5" customHeight="1" x14ac:dyDescent="0.25">
      <c r="A311" s="37" t="str">
        <f>IF(C311="","",COUNTA($C$8:$C311))</f>
        <v/>
      </c>
      <c r="B311" s="28" t="s">
        <v>934</v>
      </c>
      <c r="C311" s="27"/>
      <c r="D311" s="80"/>
      <c r="E311" s="80"/>
      <c r="F311" s="95"/>
      <c r="G311" s="95" t="s">
        <v>935</v>
      </c>
      <c r="H311" s="82"/>
      <c r="I311" s="31"/>
      <c r="J311" s="83"/>
      <c r="K311" s="83"/>
      <c r="L311" s="83"/>
      <c r="M311" s="83"/>
      <c r="N311" s="33"/>
      <c r="O311" s="33"/>
      <c r="P311" s="84"/>
      <c r="Q311" s="85"/>
      <c r="R311" s="85"/>
      <c r="S311" s="85"/>
      <c r="T311" s="86"/>
      <c r="U311" s="50">
        <f t="shared" si="21"/>
        <v>121.28767123287672</v>
      </c>
    </row>
    <row r="312" spans="1:21" ht="20.25" customHeight="1" x14ac:dyDescent="0.25">
      <c r="A312" s="37">
        <f>IF(C312="","",COUNTA($C$8:$C312))</f>
        <v>268</v>
      </c>
      <c r="B312" s="37">
        <v>1</v>
      </c>
      <c r="C312" s="61" t="s">
        <v>936</v>
      </c>
      <c r="D312" s="100" t="s">
        <v>937</v>
      </c>
      <c r="E312" s="40" t="s">
        <v>976</v>
      </c>
      <c r="F312" s="96" t="s">
        <v>206</v>
      </c>
      <c r="G312" s="167">
        <v>30480</v>
      </c>
      <c r="H312" s="90" t="s">
        <v>25</v>
      </c>
      <c r="I312" s="55">
        <v>42432</v>
      </c>
      <c r="J312" s="64" t="s">
        <v>35</v>
      </c>
      <c r="K312" s="64" t="s">
        <v>27</v>
      </c>
      <c r="L312" s="64">
        <v>700</v>
      </c>
      <c r="M312" s="64"/>
      <c r="N312" s="45" t="s">
        <v>938</v>
      </c>
      <c r="O312" s="45" t="s">
        <v>939</v>
      </c>
      <c r="P312" s="46" t="str">
        <f t="shared" ref="P312:P319" ca="1" si="24">IF(K312="PROBATION","",IF(AND(DATEDIF(I312,TODAY(),"m")&lt;60,OR(COUNTIF(E312,"*Officer*")=1,E312="Trainee")),"x",""))</f>
        <v/>
      </c>
      <c r="Q312" s="47" t="str">
        <f t="shared" ref="Q312:Q319" ca="1" si="25">IF(OR(COUNTIF(E312,"*Director*")=1,E312="Chief of Internal Audit",AND(COUNTIF(E312,"*Manager*")=1,R312="Back"),E312="Chief Accountant"),"Level 2",IF(OR(COUNTIF(E312,"*Assistant*")=1,COUNTIF(E312,"*Supervisor*")=1,DATEDIF(I312,TODAY(),"m")&gt;=60,AND(COUNTIF(E312,"*Manager*")=1,R312="Front")),"Level 1",""))</f>
        <v>Level 2</v>
      </c>
      <c r="R312" s="48" t="s">
        <v>32</v>
      </c>
      <c r="S312" s="48"/>
      <c r="T312" s="93"/>
      <c r="U312" s="50">
        <f t="shared" si="21"/>
        <v>5.0356164383561648</v>
      </c>
    </row>
    <row r="313" spans="1:21" ht="27" customHeight="1" x14ac:dyDescent="0.25">
      <c r="A313" s="37">
        <f>IF(C313="","",COUNTA($C$8:$C313))</f>
        <v>269</v>
      </c>
      <c r="B313" s="37">
        <v>2</v>
      </c>
      <c r="C313" s="58" t="s">
        <v>940</v>
      </c>
      <c r="D313" s="59" t="s">
        <v>941</v>
      </c>
      <c r="E313" s="40" t="s">
        <v>967</v>
      </c>
      <c r="F313" s="96" t="s">
        <v>206</v>
      </c>
      <c r="G313" s="168">
        <v>27556</v>
      </c>
      <c r="H313" s="90" t="s">
        <v>25</v>
      </c>
      <c r="I313" s="42">
        <v>40911</v>
      </c>
      <c r="J313" s="43" t="s">
        <v>26</v>
      </c>
      <c r="K313" s="43" t="s">
        <v>27</v>
      </c>
      <c r="L313" s="43"/>
      <c r="M313" s="43"/>
      <c r="N313" s="45" t="s">
        <v>942</v>
      </c>
      <c r="O313" s="45" t="s">
        <v>943</v>
      </c>
      <c r="P313" s="46" t="str">
        <f t="shared" ca="1" si="24"/>
        <v/>
      </c>
      <c r="Q313" s="47" t="str">
        <f t="shared" ca="1" si="25"/>
        <v>Level 2</v>
      </c>
      <c r="R313" s="48" t="s">
        <v>32</v>
      </c>
      <c r="S313" s="48"/>
      <c r="T313" s="93"/>
      <c r="U313" s="50">
        <f t="shared" si="21"/>
        <v>9.2027397260273975</v>
      </c>
    </row>
    <row r="314" spans="1:21" ht="27" customHeight="1" x14ac:dyDescent="0.25">
      <c r="A314" s="37">
        <f>IF(C314="","",COUNTA($C$8:$C314))</f>
        <v>270</v>
      </c>
      <c r="B314" s="37">
        <v>3</v>
      </c>
      <c r="C314" s="58" t="s">
        <v>944</v>
      </c>
      <c r="D314" s="59" t="s">
        <v>945</v>
      </c>
      <c r="E314" s="40" t="s">
        <v>975</v>
      </c>
      <c r="F314" s="96" t="s">
        <v>206</v>
      </c>
      <c r="G314" s="168">
        <v>34481</v>
      </c>
      <c r="H314" s="90" t="s">
        <v>25</v>
      </c>
      <c r="I314" s="42">
        <v>43663</v>
      </c>
      <c r="J314" s="43" t="s">
        <v>26</v>
      </c>
      <c r="K314" s="64" t="s">
        <v>67</v>
      </c>
      <c r="L314" s="64"/>
      <c r="M314" s="64"/>
      <c r="N314" s="45"/>
      <c r="O314" s="45"/>
      <c r="P314" s="46" t="str">
        <f t="shared" ca="1" si="24"/>
        <v/>
      </c>
      <c r="Q314" s="161" t="str">
        <f t="shared" ca="1" si="25"/>
        <v>Level 1</v>
      </c>
      <c r="R314" s="48" t="s">
        <v>32</v>
      </c>
      <c r="S314" s="48"/>
      <c r="T314" s="93"/>
      <c r="U314" s="50">
        <f t="shared" si="21"/>
        <v>1.6630136986301369</v>
      </c>
    </row>
    <row r="315" spans="1:21" ht="27" customHeight="1" x14ac:dyDescent="0.25">
      <c r="A315" s="37">
        <f>IF(C315="","",COUNTA($C$8:$C315))</f>
        <v>271</v>
      </c>
      <c r="B315" s="37">
        <v>4</v>
      </c>
      <c r="C315" s="58" t="s">
        <v>946</v>
      </c>
      <c r="D315" s="59" t="s">
        <v>947</v>
      </c>
      <c r="E315" s="40" t="s">
        <v>301</v>
      </c>
      <c r="F315" s="96" t="s">
        <v>206</v>
      </c>
      <c r="G315" s="168" t="s">
        <v>948</v>
      </c>
      <c r="H315" s="90" t="s">
        <v>25</v>
      </c>
      <c r="I315" s="42">
        <v>43745</v>
      </c>
      <c r="J315" s="64" t="s">
        <v>35</v>
      </c>
      <c r="K315" s="64" t="s">
        <v>67</v>
      </c>
      <c r="L315" s="64"/>
      <c r="M315" s="64"/>
      <c r="N315" s="45"/>
      <c r="O315" s="45"/>
      <c r="P315" s="46" t="str">
        <f t="shared" ca="1" si="24"/>
        <v>x</v>
      </c>
      <c r="Q315" s="161" t="str">
        <f t="shared" ca="1" si="25"/>
        <v/>
      </c>
      <c r="R315" s="48" t="s">
        <v>32</v>
      </c>
      <c r="S315" s="48"/>
      <c r="T315" s="93"/>
      <c r="U315" s="50">
        <f t="shared" si="21"/>
        <v>1.4383561643835616</v>
      </c>
    </row>
    <row r="316" spans="1:21" ht="27" customHeight="1" x14ac:dyDescent="0.25">
      <c r="A316" s="37">
        <f>IF(C316="","",COUNTA($C$8:$C316))</f>
        <v>272</v>
      </c>
      <c r="B316" s="37">
        <v>5</v>
      </c>
      <c r="C316" s="58" t="s">
        <v>949</v>
      </c>
      <c r="D316" s="59" t="s">
        <v>950</v>
      </c>
      <c r="E316" s="40" t="s">
        <v>301</v>
      </c>
      <c r="F316" s="96" t="s">
        <v>206</v>
      </c>
      <c r="G316" s="168" t="s">
        <v>951</v>
      </c>
      <c r="H316" s="90" t="s">
        <v>25</v>
      </c>
      <c r="I316" s="42">
        <v>43773</v>
      </c>
      <c r="J316" s="64" t="s">
        <v>26</v>
      </c>
      <c r="K316" s="64" t="s">
        <v>67</v>
      </c>
      <c r="L316" s="64"/>
      <c r="M316" s="64"/>
      <c r="N316" s="45"/>
      <c r="O316" s="45"/>
      <c r="P316" s="46" t="str">
        <f t="shared" ca="1" si="24"/>
        <v>x</v>
      </c>
      <c r="Q316" s="161" t="str">
        <f t="shared" ca="1" si="25"/>
        <v/>
      </c>
      <c r="R316" s="48" t="s">
        <v>32</v>
      </c>
      <c r="S316" s="48"/>
      <c r="T316" s="93"/>
      <c r="U316" s="50">
        <f t="shared" si="21"/>
        <v>1.3616438356164384</v>
      </c>
    </row>
    <row r="317" spans="1:21" ht="27" customHeight="1" x14ac:dyDescent="0.25">
      <c r="A317" s="37">
        <f>IF(C317="","",COUNTA($C$8:$C317))</f>
        <v>273</v>
      </c>
      <c r="B317" s="37">
        <v>6</v>
      </c>
      <c r="C317" s="58" t="s">
        <v>952</v>
      </c>
      <c r="D317" s="59" t="s">
        <v>953</v>
      </c>
      <c r="E317" s="40" t="s">
        <v>301</v>
      </c>
      <c r="F317" s="96" t="s">
        <v>206</v>
      </c>
      <c r="G317" s="168">
        <v>35699</v>
      </c>
      <c r="H317" s="90" t="s">
        <v>25</v>
      </c>
      <c r="I317" s="42">
        <v>43839</v>
      </c>
      <c r="J317" s="64" t="s">
        <v>26</v>
      </c>
      <c r="K317" s="64" t="s">
        <v>67</v>
      </c>
      <c r="L317" s="64"/>
      <c r="M317" s="64"/>
      <c r="N317" s="45"/>
      <c r="O317" s="45"/>
      <c r="P317" s="46" t="str">
        <f t="shared" ca="1" si="24"/>
        <v>x</v>
      </c>
      <c r="Q317" s="161" t="str">
        <f t="shared" ca="1" si="25"/>
        <v/>
      </c>
      <c r="R317" s="48" t="s">
        <v>32</v>
      </c>
      <c r="S317" s="48"/>
      <c r="T317" s="93"/>
      <c r="U317" s="50">
        <f t="shared" si="21"/>
        <v>1.1808219178082191</v>
      </c>
    </row>
    <row r="318" spans="1:21" ht="27" customHeight="1" x14ac:dyDescent="0.25">
      <c r="A318" s="37">
        <f>IF(C318="","",COUNTA($C$8:$C318))</f>
        <v>274</v>
      </c>
      <c r="B318" s="37">
        <v>7</v>
      </c>
      <c r="C318" s="58" t="s">
        <v>954</v>
      </c>
      <c r="D318" s="59" t="s">
        <v>955</v>
      </c>
      <c r="E318" s="40" t="s">
        <v>973</v>
      </c>
      <c r="F318" s="96" t="s">
        <v>206</v>
      </c>
      <c r="G318" s="168">
        <v>33195</v>
      </c>
      <c r="H318" s="90" t="s">
        <v>25</v>
      </c>
      <c r="I318" s="42">
        <v>43860</v>
      </c>
      <c r="J318" s="64" t="s">
        <v>35</v>
      </c>
      <c r="K318" s="64" t="s">
        <v>67</v>
      </c>
      <c r="L318" s="64"/>
      <c r="M318" s="64"/>
      <c r="N318" s="45"/>
      <c r="O318" s="45"/>
      <c r="P318" s="46" t="str">
        <f t="shared" ca="1" si="24"/>
        <v>x</v>
      </c>
      <c r="Q318" s="161" t="str">
        <f t="shared" ca="1" si="25"/>
        <v/>
      </c>
      <c r="R318" s="48" t="s">
        <v>32</v>
      </c>
      <c r="S318" s="48"/>
      <c r="T318" s="93"/>
      <c r="U318" s="50">
        <f t="shared" si="21"/>
        <v>1.1232876712328768</v>
      </c>
    </row>
    <row r="319" spans="1:21" ht="27" customHeight="1" x14ac:dyDescent="0.25">
      <c r="A319" s="37">
        <f>IF(C319="","",COUNTA($C$8:$C319))</f>
        <v>275</v>
      </c>
      <c r="B319" s="37">
        <v>8</v>
      </c>
      <c r="C319" s="58" t="s">
        <v>956</v>
      </c>
      <c r="D319" s="59" t="s">
        <v>957</v>
      </c>
      <c r="E319" s="40" t="s">
        <v>973</v>
      </c>
      <c r="F319" s="96" t="s">
        <v>206</v>
      </c>
      <c r="G319" s="168">
        <v>34173</v>
      </c>
      <c r="H319" s="90" t="s">
        <v>25</v>
      </c>
      <c r="I319" s="42">
        <v>43864</v>
      </c>
      <c r="J319" s="64" t="s">
        <v>26</v>
      </c>
      <c r="K319" s="64" t="s">
        <v>67</v>
      </c>
      <c r="L319" s="64"/>
      <c r="M319" s="64"/>
      <c r="N319" s="45"/>
      <c r="O319" s="45"/>
      <c r="P319" s="46" t="str">
        <f t="shared" ca="1" si="24"/>
        <v>x</v>
      </c>
      <c r="Q319" s="161" t="str">
        <f t="shared" ca="1" si="25"/>
        <v/>
      </c>
      <c r="R319" s="48" t="s">
        <v>32</v>
      </c>
      <c r="S319" s="48"/>
      <c r="T319" s="93"/>
      <c r="U319" s="50">
        <f t="shared" si="21"/>
        <v>1.1123287671232878</v>
      </c>
    </row>
    <row r="320" spans="1:21" ht="27" customHeight="1" x14ac:dyDescent="0.25">
      <c r="A320" s="37">
        <f>IF(C320="","",COUNTA($C$8:$C320))</f>
        <v>276</v>
      </c>
      <c r="B320" s="37">
        <v>9</v>
      </c>
      <c r="C320" s="58" t="s">
        <v>958</v>
      </c>
      <c r="D320" s="59" t="s">
        <v>959</v>
      </c>
      <c r="E320" s="40" t="s">
        <v>301</v>
      </c>
      <c r="F320" s="96" t="s">
        <v>206</v>
      </c>
      <c r="G320" s="168">
        <v>35050</v>
      </c>
      <c r="H320" s="90" t="s">
        <v>25</v>
      </c>
      <c r="I320" s="42">
        <v>43983</v>
      </c>
      <c r="J320" s="64" t="s">
        <v>35</v>
      </c>
      <c r="K320" s="64" t="s">
        <v>67</v>
      </c>
      <c r="L320" s="64"/>
      <c r="M320" s="64"/>
      <c r="N320" s="45"/>
      <c r="O320" s="45"/>
      <c r="P320" s="46"/>
      <c r="Q320" s="161"/>
      <c r="R320" s="48"/>
      <c r="S320" s="48"/>
      <c r="T320" s="93"/>
      <c r="U320" s="50">
        <f t="shared" si="21"/>
        <v>0.78630136986301369</v>
      </c>
    </row>
    <row r="323" spans="1:3" ht="20.25" customHeight="1" x14ac:dyDescent="0.25">
      <c r="A323" s="64" t="s">
        <v>131</v>
      </c>
    </row>
    <row r="324" spans="1:3" ht="20.25" customHeight="1" x14ac:dyDescent="0.25">
      <c r="A324" s="64" t="s">
        <v>513</v>
      </c>
      <c r="B324" s="4" t="s">
        <v>960</v>
      </c>
    </row>
    <row r="325" spans="1:3" ht="20.25" customHeight="1" x14ac:dyDescent="0.25">
      <c r="A325" s="64" t="s">
        <v>67</v>
      </c>
      <c r="B325" s="4" t="s">
        <v>961</v>
      </c>
      <c r="C325" s="4" t="s">
        <v>962</v>
      </c>
    </row>
    <row r="326" spans="1:3" ht="20.25" customHeight="1" x14ac:dyDescent="0.25">
      <c r="A326" s="64" t="s">
        <v>52</v>
      </c>
      <c r="B326" s="4" t="s">
        <v>963</v>
      </c>
      <c r="C326" s="4" t="s">
        <v>964</v>
      </c>
    </row>
    <row r="327" spans="1:3" ht="20.25" customHeight="1" x14ac:dyDescent="0.25">
      <c r="A327" s="64" t="s">
        <v>27</v>
      </c>
    </row>
  </sheetData>
  <autoFilter ref="A5:V321"/>
  <mergeCells count="1">
    <mergeCell ref="A3:T3"/>
  </mergeCells>
  <conditionalFormatting sqref="C245">
    <cfRule type="duplicateValues" dxfId="87" priority="84"/>
  </conditionalFormatting>
  <conditionalFormatting sqref="C53">
    <cfRule type="duplicateValues" dxfId="86" priority="83"/>
  </conditionalFormatting>
  <conditionalFormatting sqref="C84">
    <cfRule type="duplicateValues" dxfId="85" priority="82"/>
  </conditionalFormatting>
  <conditionalFormatting sqref="C153">
    <cfRule type="duplicateValues" dxfId="84" priority="81"/>
  </conditionalFormatting>
  <conditionalFormatting sqref="C24">
    <cfRule type="duplicateValues" dxfId="83" priority="80"/>
  </conditionalFormatting>
  <conditionalFormatting sqref="C28">
    <cfRule type="duplicateValues" dxfId="82" priority="79"/>
  </conditionalFormatting>
  <conditionalFormatting sqref="C246">
    <cfRule type="duplicateValues" dxfId="81" priority="78"/>
  </conditionalFormatting>
  <conditionalFormatting sqref="C262:C263">
    <cfRule type="duplicateValues" dxfId="80" priority="77"/>
  </conditionalFormatting>
  <conditionalFormatting sqref="C304:C306">
    <cfRule type="duplicateValues" dxfId="79" priority="76"/>
  </conditionalFormatting>
  <conditionalFormatting sqref="C167">
    <cfRule type="duplicateValues" dxfId="78" priority="75"/>
  </conditionalFormatting>
  <conditionalFormatting sqref="C307">
    <cfRule type="duplicateValues" dxfId="77" priority="74"/>
  </conditionalFormatting>
  <conditionalFormatting sqref="C264">
    <cfRule type="duplicateValues" dxfId="76" priority="73"/>
  </conditionalFormatting>
  <conditionalFormatting sqref="C264">
    <cfRule type="duplicateValues" dxfId="75" priority="72"/>
  </conditionalFormatting>
  <conditionalFormatting sqref="C308">
    <cfRule type="duplicateValues" dxfId="74" priority="71"/>
  </conditionalFormatting>
  <conditionalFormatting sqref="C154">
    <cfRule type="duplicateValues" dxfId="73" priority="70"/>
  </conditionalFormatting>
  <conditionalFormatting sqref="C154">
    <cfRule type="duplicateValues" dxfId="72" priority="69"/>
  </conditionalFormatting>
  <conditionalFormatting sqref="C247:C248">
    <cfRule type="duplicateValues" dxfId="71" priority="68"/>
  </conditionalFormatting>
  <conditionalFormatting sqref="C43">
    <cfRule type="duplicateValues" dxfId="70" priority="66"/>
  </conditionalFormatting>
  <conditionalFormatting sqref="C43">
    <cfRule type="duplicateValues" dxfId="69" priority="67"/>
  </conditionalFormatting>
  <conditionalFormatting sqref="C43">
    <cfRule type="duplicateValues" dxfId="68" priority="65"/>
  </conditionalFormatting>
  <conditionalFormatting sqref="C194">
    <cfRule type="duplicateValues" dxfId="67" priority="63"/>
  </conditionalFormatting>
  <conditionalFormatting sqref="C194">
    <cfRule type="duplicateValues" dxfId="66" priority="64"/>
  </conditionalFormatting>
  <conditionalFormatting sqref="C194">
    <cfRule type="duplicateValues" dxfId="65" priority="62"/>
  </conditionalFormatting>
  <conditionalFormatting sqref="C75">
    <cfRule type="duplicateValues" dxfId="64" priority="60"/>
  </conditionalFormatting>
  <conditionalFormatting sqref="C75">
    <cfRule type="duplicateValues" dxfId="63" priority="61"/>
  </conditionalFormatting>
  <conditionalFormatting sqref="C75">
    <cfRule type="duplicateValues" dxfId="62" priority="59"/>
  </conditionalFormatting>
  <conditionalFormatting sqref="C216:C218">
    <cfRule type="duplicateValues" dxfId="61" priority="57"/>
  </conditionalFormatting>
  <conditionalFormatting sqref="C216:C218">
    <cfRule type="duplicateValues" dxfId="60" priority="58"/>
  </conditionalFormatting>
  <conditionalFormatting sqref="C216:C218">
    <cfRule type="duplicateValues" dxfId="59" priority="56"/>
  </conditionalFormatting>
  <conditionalFormatting sqref="C168:C173">
    <cfRule type="duplicateValues" dxfId="58" priority="55"/>
  </conditionalFormatting>
  <conditionalFormatting sqref="C168:C173">
    <cfRule type="duplicateValues" dxfId="57" priority="54"/>
  </conditionalFormatting>
  <conditionalFormatting sqref="C168:C173">
    <cfRule type="duplicateValues" dxfId="56" priority="53"/>
  </conditionalFormatting>
  <conditionalFormatting sqref="C292:C293">
    <cfRule type="duplicateValues" dxfId="55" priority="52"/>
  </conditionalFormatting>
  <conditionalFormatting sqref="C249">
    <cfRule type="duplicateValues" dxfId="54" priority="51"/>
  </conditionalFormatting>
  <conditionalFormatting sqref="C249">
    <cfRule type="duplicateValues" dxfId="53" priority="50"/>
  </conditionalFormatting>
  <conditionalFormatting sqref="C85">
    <cfRule type="duplicateValues" dxfId="52" priority="49"/>
  </conditionalFormatting>
  <conditionalFormatting sqref="C85">
    <cfRule type="duplicateValues" dxfId="51" priority="48"/>
  </conditionalFormatting>
  <conditionalFormatting sqref="C85">
    <cfRule type="duplicateValues" dxfId="50" priority="47"/>
  </conditionalFormatting>
  <conditionalFormatting sqref="C219">
    <cfRule type="duplicateValues" dxfId="49" priority="45"/>
  </conditionalFormatting>
  <conditionalFormatting sqref="C219">
    <cfRule type="duplicateValues" dxfId="48" priority="46"/>
  </conditionalFormatting>
  <conditionalFormatting sqref="C219">
    <cfRule type="duplicateValues" dxfId="47" priority="44"/>
  </conditionalFormatting>
  <conditionalFormatting sqref="C265:C267">
    <cfRule type="duplicateValues" dxfId="46" priority="43"/>
  </conditionalFormatting>
  <conditionalFormatting sqref="C265:C267">
    <cfRule type="duplicateValues" dxfId="45" priority="42"/>
  </conditionalFormatting>
  <conditionalFormatting sqref="C265:C267">
    <cfRule type="duplicateValues" dxfId="44" priority="41"/>
  </conditionalFormatting>
  <conditionalFormatting sqref="C174:C175">
    <cfRule type="duplicateValues" dxfId="43" priority="40"/>
  </conditionalFormatting>
  <conditionalFormatting sqref="C174:C175">
    <cfRule type="duplicateValues" dxfId="42" priority="39"/>
  </conditionalFormatting>
  <conditionalFormatting sqref="C174:C175">
    <cfRule type="duplicateValues" dxfId="41" priority="38"/>
  </conditionalFormatting>
  <conditionalFormatting sqref="C195:C196">
    <cfRule type="duplicateValues" dxfId="40" priority="36"/>
  </conditionalFormatting>
  <conditionalFormatting sqref="C195:C196">
    <cfRule type="duplicateValues" dxfId="39" priority="37"/>
  </conditionalFormatting>
  <conditionalFormatting sqref="C195:C196">
    <cfRule type="duplicateValues" dxfId="38" priority="35"/>
  </conditionalFormatting>
  <conditionalFormatting sqref="C155">
    <cfRule type="duplicateValues" dxfId="37" priority="34"/>
  </conditionalFormatting>
  <conditionalFormatting sqref="C155">
    <cfRule type="duplicateValues" dxfId="36" priority="33"/>
  </conditionalFormatting>
  <conditionalFormatting sqref="C155">
    <cfRule type="duplicateValues" dxfId="35" priority="32"/>
  </conditionalFormatting>
  <conditionalFormatting sqref="C129:C130">
    <cfRule type="duplicateValues" dxfId="34" priority="31"/>
  </conditionalFormatting>
  <conditionalFormatting sqref="C250">
    <cfRule type="duplicateValues" dxfId="33" priority="30"/>
  </conditionalFormatting>
  <conditionalFormatting sqref="C250">
    <cfRule type="duplicateValues" dxfId="32" priority="29"/>
  </conditionalFormatting>
  <conditionalFormatting sqref="C131">
    <cfRule type="duplicateValues" dxfId="31" priority="28"/>
  </conditionalFormatting>
  <conditionalFormatting sqref="C36">
    <cfRule type="duplicateValues" dxfId="30" priority="26"/>
  </conditionalFormatting>
  <conditionalFormatting sqref="C36">
    <cfRule type="duplicateValues" dxfId="29" priority="27"/>
  </conditionalFormatting>
  <conditionalFormatting sqref="C36">
    <cfRule type="duplicateValues" dxfId="28" priority="25"/>
  </conditionalFormatting>
  <conditionalFormatting sqref="C47:C48">
    <cfRule type="duplicateValues" dxfId="27" priority="23"/>
  </conditionalFormatting>
  <conditionalFormatting sqref="C47:C48">
    <cfRule type="duplicateValues" dxfId="26" priority="24"/>
  </conditionalFormatting>
  <conditionalFormatting sqref="C47:C48">
    <cfRule type="duplicateValues" dxfId="25" priority="22"/>
  </conditionalFormatting>
  <conditionalFormatting sqref="C93">
    <cfRule type="duplicateValues" dxfId="24" priority="20"/>
  </conditionalFormatting>
  <conditionalFormatting sqref="C93">
    <cfRule type="duplicateValues" dxfId="23" priority="21"/>
  </conditionalFormatting>
  <conditionalFormatting sqref="C93">
    <cfRule type="duplicateValues" dxfId="22" priority="19"/>
  </conditionalFormatting>
  <conditionalFormatting sqref="C251">
    <cfRule type="duplicateValues" dxfId="21" priority="18"/>
  </conditionalFormatting>
  <conditionalFormatting sqref="C251">
    <cfRule type="duplicateValues" dxfId="20" priority="17"/>
  </conditionalFormatting>
  <conditionalFormatting sqref="C132">
    <cfRule type="duplicateValues" dxfId="19" priority="16"/>
  </conditionalFormatting>
  <conditionalFormatting sqref="C197">
    <cfRule type="duplicateValues" dxfId="18" priority="14"/>
  </conditionalFormatting>
  <conditionalFormatting sqref="C197">
    <cfRule type="duplicateValues" dxfId="17" priority="15"/>
  </conditionalFormatting>
  <conditionalFormatting sqref="C197">
    <cfRule type="duplicateValues" dxfId="16" priority="13"/>
  </conditionalFormatting>
  <conditionalFormatting sqref="C133">
    <cfRule type="duplicateValues" dxfId="15" priority="12"/>
  </conditionalFormatting>
  <conditionalFormatting sqref="C176:C178">
    <cfRule type="duplicateValues" dxfId="14" priority="11"/>
  </conditionalFormatting>
  <conditionalFormatting sqref="C176:C178">
    <cfRule type="duplicateValues" dxfId="13" priority="10"/>
  </conditionalFormatting>
  <conditionalFormatting sqref="C176:C178">
    <cfRule type="duplicateValues" dxfId="12" priority="9"/>
  </conditionalFormatting>
  <conditionalFormatting sqref="C294:C295">
    <cfRule type="duplicateValues" dxfId="11" priority="8"/>
  </conditionalFormatting>
  <conditionalFormatting sqref="C227">
    <cfRule type="duplicateValues" dxfId="10" priority="6"/>
  </conditionalFormatting>
  <conditionalFormatting sqref="C227">
    <cfRule type="duplicateValues" dxfId="9" priority="7"/>
  </conditionalFormatting>
  <conditionalFormatting sqref="C227">
    <cfRule type="duplicateValues" dxfId="8" priority="5"/>
  </conditionalFormatting>
  <conditionalFormatting sqref="C220">
    <cfRule type="duplicateValues" dxfId="7" priority="3"/>
  </conditionalFormatting>
  <conditionalFormatting sqref="C220">
    <cfRule type="duplicateValues" dxfId="6" priority="4"/>
  </conditionalFormatting>
  <conditionalFormatting sqref="C220">
    <cfRule type="duplicateValues" dxfId="5" priority="2"/>
  </conditionalFormatting>
  <conditionalFormatting sqref="C1:C1048576">
    <cfRule type="duplicateValues" dxfId="4" priority="1"/>
  </conditionalFormatting>
  <conditionalFormatting sqref="C309:C320 C198:C215 C44:C46 C296:C307 C134:C153 C252:C263 C156:C167 C49:C74 C179:C193 C76:C84 C37:C42 C94:C128 C86:C92 C268:C291 C221:C226 C228:C246 C1:C35 C322:C1048576">
    <cfRule type="duplicateValues" dxfId="3" priority="85"/>
  </conditionalFormatting>
  <conditionalFormatting sqref="C309:C320 C252:C261 C54:C74 C156:C166 C1:C23 C25:C27 C29:C35 C44:C46 C198:C215 C296:C303 C134:C152 C49:C52 C179:C193 C76:C83 C37:C42 C94:C128 C86:C92 C268:C291 C221:C226 C228:C244 C322:C1048576">
    <cfRule type="duplicateValues" dxfId="2" priority="86"/>
  </conditionalFormatting>
  <conditionalFormatting sqref="C296:C320 C44:C46 C198:C215 C134:C154 C156:C167 C49:C74 C179:C193 C76:C84 C37:C42 C94:C128 C252:C264 C86:C92 C268:C291 C221:C226 C228:C248 C1:C35 C322:C1048576">
    <cfRule type="duplicateValues" dxfId="1" priority="87"/>
  </conditionalFormatting>
  <conditionalFormatting sqref="C1:C1048576">
    <cfRule type="duplicateValues" dxfId="0" priority="88"/>
  </conditionalFormatting>
  <pageMargins left="0" right="0.7" top="0" bottom="0" header="0.3" footer="0.3"/>
  <pageSetup scale="57" orientation="portrait" r:id="rId1"/>
  <rowBreaks count="1" manualBreakCount="1">
    <brk id="251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List</vt:lpstr>
      <vt:lpstr>'Current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Le Yen</dc:creator>
  <cp:lastModifiedBy>Nhi Le Yen</cp:lastModifiedBy>
  <dcterms:created xsi:type="dcterms:W3CDTF">2021-04-26T07:37:58Z</dcterms:created>
  <dcterms:modified xsi:type="dcterms:W3CDTF">2021-04-26T07:39:03Z</dcterms:modified>
</cp:coreProperties>
</file>