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24226"/>
  <bookViews>
    <workbookView xWindow="240" yWindow="555" windowWidth="14805" windowHeight="8010"/>
  </bookViews>
  <sheets>
    <sheet name="Data" sheetId="1" r:id="rId1"/>
    <sheet name="Pivot" sheetId="3" r:id="rId2"/>
    <sheet name="SELL" sheetId="2" r:id="rId3"/>
    <sheet name="BUY" sheetId="11" r:id="rId4"/>
  </sheets>
  <calcPr calcId="152511"/>
  <pivotCaches>
    <pivotCache cacheId="0" r:id="rId5"/>
    <pivotCache cacheId="1" r:id="rId6"/>
  </pivotCaches>
</workbook>
</file>

<file path=xl/calcChain.xml><?xml version="1.0" encoding="utf-8"?>
<calcChain xmlns="http://schemas.openxmlformats.org/spreadsheetml/2006/main">
  <c r="Z17" i="2" l="1"/>
  <c r="Z18" i="2"/>
  <c r="Z19" i="2"/>
  <c r="Z20" i="2"/>
  <c r="Z21" i="2"/>
  <c r="Z16" i="2"/>
  <c r="O6" i="11" l="1"/>
  <c r="O5" i="11"/>
  <c r="O4" i="11"/>
  <c r="P4" i="11" s="1"/>
  <c r="W6" i="11" l="1"/>
  <c r="U6" i="11"/>
  <c r="W6" i="2"/>
  <c r="U5" i="11"/>
  <c r="V5" i="11" s="1"/>
  <c r="U4" i="11"/>
  <c r="V4" i="11" s="1"/>
  <c r="W3" i="11"/>
  <c r="U3" i="11"/>
  <c r="V3" i="11" s="1"/>
  <c r="W4" i="11"/>
  <c r="W5" i="11"/>
  <c r="P16" i="11"/>
  <c r="Q16" i="11"/>
  <c r="Q6" i="11"/>
  <c r="Q5" i="11"/>
  <c r="Q4" i="11"/>
  <c r="P5" i="11"/>
  <c r="W7" i="11" l="1"/>
  <c r="U7" i="11"/>
  <c r="V7" i="11" s="1"/>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T8" i="3"/>
  <c r="U8" i="3" s="1"/>
  <c r="T9" i="3"/>
  <c r="U9" i="3"/>
  <c r="T10" i="3"/>
  <c r="U10" i="3" s="1"/>
  <c r="T11" i="3"/>
  <c r="U11" i="3"/>
  <c r="T12" i="3"/>
  <c r="U12" i="3" s="1"/>
  <c r="T13" i="3"/>
  <c r="U13" i="3"/>
  <c r="T14" i="3"/>
  <c r="U14" i="3" s="1"/>
  <c r="T15" i="3"/>
  <c r="U15" i="3"/>
  <c r="T16" i="3"/>
  <c r="U16" i="3" s="1"/>
  <c r="T17" i="3"/>
  <c r="U17" i="3"/>
  <c r="T18" i="3"/>
  <c r="U18" i="3" s="1"/>
  <c r="T19" i="3"/>
  <c r="U19" i="3"/>
  <c r="T20" i="3"/>
  <c r="U20" i="3" s="1"/>
  <c r="T21" i="3"/>
  <c r="U21" i="3"/>
  <c r="T22" i="3"/>
  <c r="U22" i="3" s="1"/>
  <c r="T23" i="3"/>
  <c r="U23" i="3"/>
  <c r="T24" i="3"/>
  <c r="U24" i="3" s="1"/>
  <c r="T25" i="3"/>
  <c r="U25" i="3"/>
  <c r="T26" i="3"/>
  <c r="U26" i="3" s="1"/>
  <c r="T27" i="3"/>
  <c r="U27" i="3"/>
  <c r="T28" i="3"/>
  <c r="U28" i="3" s="1"/>
  <c r="T29" i="3"/>
  <c r="U29" i="3"/>
  <c r="T30" i="3"/>
  <c r="U30" i="3" s="1"/>
  <c r="T31" i="3"/>
  <c r="U31" i="3"/>
  <c r="T32" i="3"/>
  <c r="U32" i="3" s="1"/>
  <c r="T33" i="3"/>
  <c r="U33" i="3"/>
  <c r="T34" i="3"/>
  <c r="U34" i="3" s="1"/>
  <c r="T35" i="3"/>
  <c r="U35" i="3"/>
  <c r="T36" i="3"/>
  <c r="U36" i="3" s="1"/>
  <c r="T37" i="3"/>
  <c r="U37" i="3"/>
  <c r="T38" i="3"/>
  <c r="U38" i="3" s="1"/>
  <c r="T39" i="3"/>
  <c r="U39" i="3"/>
  <c r="T40" i="3"/>
  <c r="U40" i="3" s="1"/>
  <c r="T41" i="3"/>
  <c r="U41" i="3"/>
  <c r="T42" i="3"/>
  <c r="U42" i="3" s="1"/>
  <c r="T43" i="3"/>
  <c r="U43" i="3"/>
  <c r="T44" i="3"/>
  <c r="U44" i="3" s="1"/>
  <c r="T45" i="3"/>
  <c r="U45" i="3"/>
  <c r="T46" i="3"/>
  <c r="U46" i="3" s="1"/>
  <c r="T47" i="3"/>
  <c r="U47" i="3"/>
  <c r="T48" i="3"/>
  <c r="U48" i="3" s="1"/>
  <c r="T49" i="3"/>
  <c r="U49" i="3"/>
  <c r="T50" i="3"/>
  <c r="U50" i="3" s="1"/>
  <c r="T51" i="3"/>
  <c r="U51" i="3"/>
  <c r="T52" i="3"/>
  <c r="U52" i="3" s="1"/>
  <c r="T53" i="3"/>
  <c r="U53" i="3"/>
  <c r="T54" i="3"/>
  <c r="U54" i="3" s="1"/>
  <c r="T55" i="3"/>
  <c r="U55" i="3"/>
  <c r="T56" i="3"/>
  <c r="U56" i="3" s="1"/>
  <c r="T57" i="3"/>
  <c r="U57" i="3"/>
  <c r="T58" i="3"/>
  <c r="U58" i="3" s="1"/>
  <c r="T59" i="3"/>
  <c r="U59" i="3"/>
  <c r="T60" i="3"/>
  <c r="U60" i="3" s="1"/>
  <c r="T61" i="3"/>
  <c r="U61" i="3"/>
  <c r="T62" i="3"/>
  <c r="U62" i="3" s="1"/>
  <c r="T63" i="3"/>
  <c r="U63" i="3"/>
  <c r="T64" i="3"/>
  <c r="U64" i="3" s="1"/>
  <c r="T65" i="3"/>
  <c r="U65" i="3"/>
  <c r="T66" i="3"/>
  <c r="U66" i="3" s="1"/>
  <c r="T67" i="3"/>
  <c r="U67" i="3"/>
  <c r="T68" i="3"/>
  <c r="U68" i="3" s="1"/>
  <c r="T69" i="3"/>
  <c r="U69" i="3"/>
  <c r="T70" i="3"/>
  <c r="U70" i="3" s="1"/>
  <c r="T71" i="3"/>
  <c r="U71" i="3"/>
  <c r="T72" i="3"/>
  <c r="U72" i="3" s="1"/>
  <c r="T73" i="3"/>
  <c r="U73" i="3"/>
  <c r="T74" i="3"/>
  <c r="U74" i="3" s="1"/>
  <c r="T75" i="3"/>
  <c r="U75" i="3"/>
  <c r="T76" i="3"/>
  <c r="U76" i="3" s="1"/>
  <c r="T77" i="3"/>
  <c r="U77" i="3"/>
  <c r="T78" i="3"/>
  <c r="U78" i="3" s="1"/>
  <c r="T79" i="3"/>
  <c r="U79" i="3"/>
  <c r="T80" i="3"/>
  <c r="U80" i="3" s="1"/>
  <c r="T81" i="3"/>
  <c r="U81" i="3"/>
  <c r="T82" i="3"/>
  <c r="U82" i="3" s="1"/>
  <c r="T83" i="3"/>
  <c r="U83" i="3"/>
  <c r="T84" i="3"/>
  <c r="U84" i="3" s="1"/>
  <c r="T85" i="3"/>
  <c r="U85" i="3"/>
  <c r="T86" i="3"/>
  <c r="U86" i="3" s="1"/>
  <c r="T87" i="3"/>
  <c r="U87" i="3"/>
  <c r="T88" i="3"/>
  <c r="U88" i="3" s="1"/>
  <c r="T89" i="3"/>
  <c r="U89" i="3"/>
  <c r="T90" i="3"/>
  <c r="U90" i="3" s="1"/>
  <c r="T91" i="3"/>
  <c r="U91" i="3"/>
  <c r="T92" i="3"/>
  <c r="U92" i="3" s="1"/>
  <c r="T93" i="3"/>
  <c r="U93" i="3"/>
  <c r="T94" i="3"/>
  <c r="U94" i="3" s="1"/>
  <c r="T95" i="3"/>
  <c r="U95" i="3"/>
  <c r="T96" i="3"/>
  <c r="U96" i="3" s="1"/>
  <c r="T97" i="3"/>
  <c r="U97" i="3"/>
  <c r="T98" i="3"/>
  <c r="U98" i="3" s="1"/>
  <c r="T99" i="3"/>
  <c r="U99" i="3"/>
  <c r="T100" i="3"/>
  <c r="U100" i="3" s="1"/>
  <c r="T101" i="3"/>
  <c r="U101" i="3"/>
  <c r="T102" i="3"/>
  <c r="U102" i="3" s="1"/>
  <c r="T103" i="3"/>
  <c r="U103" i="3"/>
  <c r="T104" i="3"/>
  <c r="U104" i="3" s="1"/>
  <c r="T105" i="3"/>
  <c r="U105" i="3"/>
  <c r="T106" i="3"/>
  <c r="U106" i="3" s="1"/>
  <c r="T107" i="3"/>
  <c r="U107" i="3"/>
  <c r="T108" i="3"/>
  <c r="U108" i="3" s="1"/>
  <c r="T109" i="3"/>
  <c r="U109" i="3"/>
  <c r="T110" i="3"/>
  <c r="U110" i="3" s="1"/>
  <c r="T111" i="3"/>
  <c r="U111" i="3"/>
  <c r="T112" i="3"/>
  <c r="U112" i="3" s="1"/>
  <c r="T113" i="3"/>
  <c r="U113" i="3"/>
  <c r="T114" i="3"/>
  <c r="U114" i="3" s="1"/>
  <c r="T115" i="3"/>
  <c r="U115" i="3"/>
  <c r="T116" i="3"/>
  <c r="U116" i="3" s="1"/>
  <c r="T117" i="3"/>
  <c r="U117" i="3"/>
  <c r="T118" i="3"/>
  <c r="U118" i="3" s="1"/>
  <c r="T119" i="3"/>
  <c r="U119" i="3"/>
  <c r="T120" i="3"/>
  <c r="U120" i="3" s="1"/>
  <c r="T121" i="3"/>
  <c r="U121" i="3"/>
  <c r="T122" i="3"/>
  <c r="U122" i="3" s="1"/>
  <c r="T123" i="3"/>
  <c r="U123" i="3"/>
  <c r="T124" i="3"/>
  <c r="U124" i="3" s="1"/>
  <c r="T125" i="3"/>
  <c r="U125" i="3"/>
  <c r="T126" i="3"/>
  <c r="U126" i="3" s="1"/>
  <c r="T127" i="3"/>
  <c r="U127" i="3"/>
  <c r="T128" i="3"/>
  <c r="U128" i="3" s="1"/>
  <c r="T129" i="3"/>
  <c r="U129" i="3" s="1"/>
  <c r="T130" i="3"/>
  <c r="U130" i="3" s="1"/>
  <c r="T131" i="3"/>
  <c r="U131" i="3"/>
  <c r="T132" i="3"/>
  <c r="U132" i="3" s="1"/>
  <c r="T133" i="3"/>
  <c r="U133" i="3" s="1"/>
  <c r="T134" i="3"/>
  <c r="U134" i="3" s="1"/>
  <c r="T135" i="3"/>
  <c r="U135" i="3"/>
  <c r="T136" i="3"/>
  <c r="U136" i="3" s="1"/>
  <c r="T137" i="3"/>
  <c r="U137" i="3" s="1"/>
  <c r="T138" i="3"/>
  <c r="U138" i="3" s="1"/>
  <c r="T139" i="3"/>
  <c r="U139" i="3"/>
  <c r="T140" i="3"/>
  <c r="U140" i="3" s="1"/>
  <c r="T141" i="3"/>
  <c r="U141" i="3" s="1"/>
  <c r="T142" i="3"/>
  <c r="U142" i="3" s="1"/>
  <c r="T143" i="3"/>
  <c r="U143" i="3"/>
  <c r="T144" i="3"/>
  <c r="U144" i="3" s="1"/>
  <c r="T145" i="3"/>
  <c r="U145" i="3" s="1"/>
  <c r="T146" i="3"/>
  <c r="U146" i="3" s="1"/>
  <c r="T147" i="3"/>
  <c r="U147" i="3"/>
  <c r="T148" i="3"/>
  <c r="U148" i="3" s="1"/>
  <c r="T149" i="3"/>
  <c r="U149" i="3" s="1"/>
  <c r="T150" i="3"/>
  <c r="U150" i="3" s="1"/>
  <c r="T151" i="3"/>
  <c r="U151" i="3"/>
  <c r="T152" i="3"/>
  <c r="U152" i="3" s="1"/>
  <c r="T153" i="3"/>
  <c r="U153" i="3" s="1"/>
  <c r="T154" i="3"/>
  <c r="U154" i="3" s="1"/>
  <c r="T155" i="3"/>
  <c r="U155" i="3"/>
  <c r="T156" i="3"/>
  <c r="U156" i="3" s="1"/>
  <c r="T157" i="3"/>
  <c r="U157" i="3" s="1"/>
  <c r="T158" i="3"/>
  <c r="U158" i="3" s="1"/>
  <c r="T159" i="3"/>
  <c r="U159" i="3"/>
  <c r="T160" i="3"/>
  <c r="U160" i="3" s="1"/>
  <c r="T161" i="3"/>
  <c r="U161" i="3" s="1"/>
  <c r="T162" i="3"/>
  <c r="U162" i="3" s="1"/>
  <c r="T163" i="3"/>
  <c r="U163" i="3" s="1"/>
  <c r="T164" i="3"/>
  <c r="U164" i="3" s="1"/>
  <c r="T165" i="3"/>
  <c r="U165" i="3"/>
  <c r="T166" i="3"/>
  <c r="U166" i="3" s="1"/>
  <c r="T167" i="3"/>
  <c r="U167" i="3"/>
  <c r="T168" i="3"/>
  <c r="U168" i="3" s="1"/>
  <c r="T169" i="3"/>
  <c r="U169" i="3" s="1"/>
  <c r="T170" i="3"/>
  <c r="U170" i="3" s="1"/>
  <c r="T171" i="3"/>
  <c r="U171" i="3"/>
  <c r="T172" i="3"/>
  <c r="U172" i="3" s="1"/>
  <c r="T173" i="3"/>
  <c r="U173" i="3" s="1"/>
  <c r="T174" i="3"/>
  <c r="U174" i="3" s="1"/>
  <c r="T175" i="3"/>
  <c r="U175" i="3"/>
  <c r="T176" i="3"/>
  <c r="U176" i="3" s="1"/>
  <c r="T177" i="3"/>
  <c r="U177" i="3" s="1"/>
  <c r="T178" i="3"/>
  <c r="U178" i="3"/>
  <c r="T179" i="3"/>
  <c r="U179" i="3" s="1"/>
  <c r="T180" i="3"/>
  <c r="U180" i="3" s="1"/>
  <c r="T181" i="3"/>
  <c r="U181" i="3" s="1"/>
  <c r="T182" i="3"/>
  <c r="U182" i="3"/>
  <c r="T183" i="3"/>
  <c r="U183" i="3" s="1"/>
  <c r="T184" i="3"/>
  <c r="U184" i="3" s="1"/>
  <c r="T185" i="3"/>
  <c r="U185" i="3" s="1"/>
  <c r="T186" i="3"/>
  <c r="U186" i="3"/>
  <c r="T187" i="3"/>
  <c r="U187" i="3" s="1"/>
  <c r="T188" i="3"/>
  <c r="U188" i="3" s="1"/>
  <c r="T189" i="3"/>
  <c r="U189" i="3" s="1"/>
  <c r="T190" i="3"/>
  <c r="U190" i="3"/>
  <c r="T191" i="3"/>
  <c r="U191" i="3" s="1"/>
  <c r="T192" i="3"/>
  <c r="U192" i="3" s="1"/>
  <c r="T193" i="3"/>
  <c r="U193" i="3" s="1"/>
  <c r="T194" i="3"/>
  <c r="U194" i="3"/>
  <c r="T195" i="3"/>
  <c r="U195" i="3" s="1"/>
  <c r="T196" i="3"/>
  <c r="U196" i="3" s="1"/>
  <c r="T197" i="3"/>
  <c r="U197" i="3" s="1"/>
  <c r="T198" i="3"/>
  <c r="U198" i="3"/>
  <c r="T199" i="3"/>
  <c r="U199" i="3" s="1"/>
  <c r="T200" i="3"/>
  <c r="U200" i="3" s="1"/>
  <c r="T201" i="3"/>
  <c r="U201" i="3" s="1"/>
  <c r="T202" i="3"/>
  <c r="U202" i="3"/>
  <c r="T203" i="3"/>
  <c r="U203" i="3" s="1"/>
  <c r="T204" i="3"/>
  <c r="U204" i="3" s="1"/>
  <c r="T205" i="3"/>
  <c r="U205" i="3" s="1"/>
  <c r="T206" i="3"/>
  <c r="U206" i="3"/>
  <c r="T207" i="3"/>
  <c r="U207" i="3" s="1"/>
  <c r="T208" i="3"/>
  <c r="U208" i="3" s="1"/>
  <c r="T209" i="3"/>
  <c r="U209" i="3" s="1"/>
  <c r="T210" i="3"/>
  <c r="U210" i="3"/>
  <c r="T211" i="3"/>
  <c r="U211" i="3" s="1"/>
  <c r="T212" i="3"/>
  <c r="U212" i="3" s="1"/>
  <c r="T213" i="3"/>
  <c r="U213" i="3" s="1"/>
  <c r="T214" i="3"/>
  <c r="U214" i="3"/>
  <c r="T215" i="3"/>
  <c r="U215" i="3" s="1"/>
  <c r="T216" i="3"/>
  <c r="U216" i="3" s="1"/>
  <c r="T217" i="3"/>
  <c r="U217" i="3" s="1"/>
  <c r="T218" i="3"/>
  <c r="U218" i="3"/>
  <c r="T219" i="3"/>
  <c r="U219" i="3" s="1"/>
  <c r="T220" i="3"/>
  <c r="U220" i="3" s="1"/>
  <c r="T221" i="3"/>
  <c r="U221" i="3" s="1"/>
  <c r="T222" i="3"/>
  <c r="U222" i="3"/>
  <c r="T223" i="3"/>
  <c r="U223" i="3" s="1"/>
  <c r="T224" i="3"/>
  <c r="U224" i="3" s="1"/>
  <c r="T225" i="3"/>
  <c r="U225" i="3" s="1"/>
  <c r="T226" i="3"/>
  <c r="U226" i="3"/>
  <c r="T227" i="3"/>
  <c r="U227" i="3" s="1"/>
  <c r="T228" i="3"/>
  <c r="U228" i="3" s="1"/>
  <c r="T229" i="3"/>
  <c r="U229" i="3" s="1"/>
  <c r="T230" i="3"/>
  <c r="U230" i="3"/>
  <c r="T231" i="3"/>
  <c r="U231" i="3" s="1"/>
  <c r="T232" i="3"/>
  <c r="U232" i="3" s="1"/>
  <c r="T233" i="3"/>
  <c r="U233" i="3" s="1"/>
  <c r="T234" i="3"/>
  <c r="U234" i="3"/>
  <c r="T235" i="3"/>
  <c r="U235" i="3" s="1"/>
  <c r="T236" i="3"/>
  <c r="U236" i="3" s="1"/>
  <c r="T237" i="3"/>
  <c r="U237" i="3" s="1"/>
  <c r="T238" i="3"/>
  <c r="U238" i="3"/>
  <c r="T239" i="3"/>
  <c r="U239" i="3" s="1"/>
  <c r="T240" i="3"/>
  <c r="U240" i="3" s="1"/>
  <c r="T241" i="3"/>
  <c r="U241" i="3" s="1"/>
  <c r="T242" i="3"/>
  <c r="U242" i="3"/>
  <c r="T243" i="3"/>
  <c r="U243" i="3" s="1"/>
  <c r="T244" i="3"/>
  <c r="U244" i="3" s="1"/>
  <c r="T245" i="3"/>
  <c r="U245" i="3" s="1"/>
  <c r="T246" i="3"/>
  <c r="U246" i="3"/>
  <c r="T247" i="3"/>
  <c r="U247" i="3" s="1"/>
  <c r="T248" i="3"/>
  <c r="U248" i="3" s="1"/>
  <c r="T249" i="3"/>
  <c r="U249" i="3" s="1"/>
  <c r="T250" i="3"/>
  <c r="U250" i="3"/>
  <c r="T251" i="3"/>
  <c r="U251" i="3" s="1"/>
  <c r="T252" i="3"/>
  <c r="U252" i="3" s="1"/>
  <c r="T253" i="3"/>
  <c r="U253" i="3" s="1"/>
  <c r="T254" i="3"/>
  <c r="U254" i="3"/>
  <c r="T255" i="3"/>
  <c r="U255" i="3" s="1"/>
  <c r="T256" i="3"/>
  <c r="U256" i="3" s="1"/>
  <c r="T257" i="3"/>
  <c r="U257" i="3" s="1"/>
  <c r="T258" i="3"/>
  <c r="U258" i="3"/>
  <c r="T259" i="3"/>
  <c r="U259" i="3" s="1"/>
  <c r="T260" i="3"/>
  <c r="U260" i="3" s="1"/>
  <c r="T261" i="3"/>
  <c r="U261" i="3" s="1"/>
  <c r="T262" i="3"/>
  <c r="U262" i="3"/>
  <c r="T263" i="3"/>
  <c r="U263" i="3" s="1"/>
  <c r="T264" i="3"/>
  <c r="U264" i="3" s="1"/>
  <c r="T265" i="3"/>
  <c r="U265" i="3" s="1"/>
  <c r="T266" i="3"/>
  <c r="U266" i="3"/>
  <c r="T267" i="3"/>
  <c r="U267" i="3" s="1"/>
  <c r="T268" i="3"/>
  <c r="U268" i="3" s="1"/>
  <c r="T269" i="3"/>
  <c r="U269" i="3" s="1"/>
  <c r="T270" i="3"/>
  <c r="U270" i="3"/>
  <c r="T271" i="3"/>
  <c r="U271" i="3" s="1"/>
  <c r="T272" i="3"/>
  <c r="U272" i="3" s="1"/>
  <c r="T273" i="3"/>
  <c r="U273" i="3" s="1"/>
  <c r="T274" i="3"/>
  <c r="U274" i="3"/>
  <c r="T275" i="3"/>
  <c r="U275" i="3" s="1"/>
  <c r="T276" i="3"/>
  <c r="U276" i="3" s="1"/>
  <c r="T277" i="3"/>
  <c r="U277" i="3" s="1"/>
  <c r="T278" i="3"/>
  <c r="U278" i="3"/>
  <c r="T279" i="3"/>
  <c r="U279" i="3" s="1"/>
  <c r="T280" i="3"/>
  <c r="U280" i="3" s="1"/>
  <c r="T281" i="3"/>
  <c r="U281" i="3" s="1"/>
  <c r="T282" i="3"/>
  <c r="U282" i="3"/>
  <c r="T283" i="3"/>
  <c r="U283" i="3" s="1"/>
  <c r="T284" i="3"/>
  <c r="U284" i="3" s="1"/>
  <c r="T285" i="3"/>
  <c r="U285" i="3" s="1"/>
  <c r="T286" i="3"/>
  <c r="U286" i="3"/>
  <c r="T287" i="3"/>
  <c r="U287" i="3" s="1"/>
  <c r="T288" i="3"/>
  <c r="U288" i="3" s="1"/>
  <c r="T289" i="3"/>
  <c r="U289" i="3" s="1"/>
  <c r="T290" i="3"/>
  <c r="U290" i="3"/>
  <c r="T291" i="3"/>
  <c r="U291" i="3" s="1"/>
  <c r="T292" i="3"/>
  <c r="U292" i="3" s="1"/>
  <c r="T293" i="3"/>
  <c r="U293" i="3" s="1"/>
  <c r="T294" i="3"/>
  <c r="U294" i="3"/>
  <c r="T295" i="3"/>
  <c r="U295" i="3" s="1"/>
  <c r="T296" i="3"/>
  <c r="U296" i="3" s="1"/>
  <c r="T297" i="3"/>
  <c r="U297" i="3" s="1"/>
  <c r="T298" i="3"/>
  <c r="U298" i="3"/>
  <c r="T299" i="3"/>
  <c r="U299" i="3" s="1"/>
  <c r="T300" i="3"/>
  <c r="U300" i="3" s="1"/>
  <c r="T301" i="3"/>
  <c r="U301" i="3" s="1"/>
  <c r="T302" i="3"/>
  <c r="U302" i="3"/>
  <c r="T303" i="3"/>
  <c r="U303" i="3" s="1"/>
  <c r="T304" i="3"/>
  <c r="U304" i="3" s="1"/>
  <c r="T305" i="3"/>
  <c r="U305" i="3" s="1"/>
  <c r="T306" i="3"/>
  <c r="U306" i="3"/>
  <c r="T307" i="3"/>
  <c r="U307" i="3" s="1"/>
  <c r="T308" i="3"/>
  <c r="U308" i="3" s="1"/>
  <c r="T309" i="3"/>
  <c r="U309" i="3" s="1"/>
  <c r="T310" i="3"/>
  <c r="U310" i="3"/>
  <c r="T311" i="3"/>
  <c r="U311" i="3" s="1"/>
  <c r="T312" i="3"/>
  <c r="U312" i="3" s="1"/>
  <c r="T313" i="3"/>
  <c r="U313" i="3" s="1"/>
  <c r="T314" i="3"/>
  <c r="U314" i="3"/>
  <c r="T315" i="3"/>
  <c r="U315" i="3" s="1"/>
  <c r="T316" i="3"/>
  <c r="U316" i="3" s="1"/>
  <c r="T317" i="3"/>
  <c r="U317" i="3" s="1"/>
  <c r="T318" i="3"/>
  <c r="U318" i="3"/>
  <c r="T319" i="3"/>
  <c r="U319" i="3" s="1"/>
  <c r="T320" i="3"/>
  <c r="U320" i="3" s="1"/>
  <c r="T321" i="3"/>
  <c r="U321" i="3" s="1"/>
  <c r="T322" i="3"/>
  <c r="U322" i="3"/>
  <c r="T323" i="3"/>
  <c r="U323" i="3" s="1"/>
  <c r="T324" i="3"/>
  <c r="U324" i="3" s="1"/>
  <c r="T325" i="3"/>
  <c r="U325" i="3" s="1"/>
  <c r="T326" i="3"/>
  <c r="U326" i="3"/>
  <c r="T327" i="3"/>
  <c r="U327" i="3" s="1"/>
  <c r="T328" i="3"/>
  <c r="U328" i="3" s="1"/>
  <c r="T329" i="3"/>
  <c r="U329" i="3" s="1"/>
  <c r="T330" i="3"/>
  <c r="U330" i="3"/>
  <c r="T331" i="3"/>
  <c r="U331" i="3" s="1"/>
  <c r="T332" i="3"/>
  <c r="U332" i="3" s="1"/>
  <c r="T333" i="3"/>
  <c r="U333" i="3" s="1"/>
  <c r="T334" i="3"/>
  <c r="U334" i="3"/>
  <c r="T335" i="3"/>
  <c r="U335" i="3"/>
  <c r="T336" i="3"/>
  <c r="U336" i="3"/>
  <c r="T337" i="3"/>
  <c r="U337" i="3"/>
  <c r="T338" i="3"/>
  <c r="U338" i="3"/>
  <c r="T339" i="3"/>
  <c r="U339" i="3"/>
  <c r="T340" i="3"/>
  <c r="U340" i="3"/>
  <c r="T341" i="3"/>
  <c r="U341" i="3"/>
  <c r="T342" i="3"/>
  <c r="U342" i="3"/>
  <c r="T343" i="3"/>
  <c r="U343" i="3"/>
  <c r="T344" i="3"/>
  <c r="U344" i="3"/>
  <c r="T345" i="3"/>
  <c r="U345" i="3"/>
  <c r="T346" i="3"/>
  <c r="U346" i="3"/>
  <c r="T347" i="3"/>
  <c r="U347" i="3"/>
  <c r="T348" i="3"/>
  <c r="U348" i="3"/>
  <c r="T349" i="3"/>
  <c r="U349" i="3"/>
  <c r="T350" i="3"/>
  <c r="U350" i="3"/>
  <c r="T351" i="3"/>
  <c r="U351" i="3"/>
  <c r="T352" i="3"/>
  <c r="U352" i="3"/>
  <c r="T353" i="3"/>
  <c r="U353" i="3"/>
  <c r="T354" i="3"/>
  <c r="U354" i="3"/>
  <c r="T355" i="3"/>
  <c r="U355" i="3"/>
  <c r="T7" i="3"/>
  <c r="V7" i="3" s="1"/>
  <c r="T6" i="3"/>
  <c r="U6" i="3" s="1"/>
  <c r="T5" i="3" l="1"/>
  <c r="T2" i="3"/>
  <c r="T3" i="3"/>
  <c r="T4" i="3"/>
  <c r="V4" i="3" s="1"/>
  <c r="P13" i="2"/>
  <c r="Q13" i="2" s="1"/>
  <c r="P12" i="2"/>
  <c r="Q12" i="2" s="1"/>
  <c r="U2" i="3" l="1"/>
  <c r="U3" i="3" s="1"/>
  <c r="V2" i="3"/>
  <c r="AA17" i="2"/>
  <c r="AA18" i="2"/>
  <c r="AA19" i="2"/>
  <c r="AA20" i="2"/>
  <c r="AA21" i="2"/>
  <c r="AA16" i="2"/>
  <c r="X16" i="11"/>
  <c r="X6" i="2"/>
  <c r="Q6" i="2"/>
  <c r="Y17" i="2"/>
  <c r="Y18" i="2"/>
  <c r="Y19" i="2"/>
  <c r="Y20" i="2"/>
  <c r="Y21" i="2"/>
  <c r="Y16" i="2"/>
  <c r="W16" i="11"/>
  <c r="X17" i="2"/>
  <c r="X18" i="2"/>
  <c r="X19" i="2"/>
  <c r="X20" i="2"/>
  <c r="X21" i="2"/>
  <c r="X16" i="2"/>
  <c r="V16" i="11"/>
  <c r="W17" i="2"/>
  <c r="W18" i="2"/>
  <c r="W19" i="2"/>
  <c r="W20" i="2"/>
  <c r="W21" i="2"/>
  <c r="W16" i="2"/>
  <c r="U17" i="11"/>
  <c r="U18" i="11"/>
  <c r="U19" i="11"/>
  <c r="U20" i="11"/>
  <c r="U21" i="11"/>
  <c r="U16" i="11"/>
  <c r="O16" i="11"/>
  <c r="O17" i="11"/>
  <c r="O18" i="11"/>
  <c r="O19" i="11"/>
  <c r="O20" i="11"/>
  <c r="O21" i="11"/>
  <c r="V17" i="2"/>
  <c r="V18" i="2"/>
  <c r="V19" i="2"/>
  <c r="V20" i="2"/>
  <c r="V21" i="2"/>
  <c r="V16" i="2"/>
  <c r="T16" i="11"/>
  <c r="T17" i="2"/>
  <c r="T18" i="2"/>
  <c r="T19" i="2"/>
  <c r="T20" i="2"/>
  <c r="T21" i="2"/>
  <c r="T16" i="2"/>
  <c r="R16" i="11"/>
  <c r="S17" i="2"/>
  <c r="S18" i="2"/>
  <c r="S19" i="2"/>
  <c r="S20" i="2"/>
  <c r="S21" i="2"/>
  <c r="S16" i="2"/>
  <c r="R17" i="2"/>
  <c r="R18" i="2"/>
  <c r="R19" i="2"/>
  <c r="R20" i="2"/>
  <c r="R21" i="2"/>
  <c r="R16" i="2"/>
  <c r="Q17" i="2"/>
  <c r="Q18" i="2"/>
  <c r="Q19" i="2"/>
  <c r="Q20" i="2"/>
  <c r="Q21" i="2"/>
  <c r="Q16" i="2"/>
  <c r="P17" i="2"/>
  <c r="P18" i="2"/>
  <c r="P19" i="2"/>
  <c r="P20" i="2"/>
  <c r="P21" i="2"/>
  <c r="P16" i="2"/>
  <c r="X17" i="11"/>
  <c r="X18" i="11"/>
  <c r="X19" i="11"/>
  <c r="X20" i="11"/>
  <c r="X21" i="11"/>
  <c r="V17" i="11"/>
  <c r="V18" i="11"/>
  <c r="V19" i="11"/>
  <c r="V20" i="11"/>
  <c r="V21" i="11"/>
  <c r="T17" i="11"/>
  <c r="T18" i="11"/>
  <c r="T19" i="11"/>
  <c r="T20" i="11"/>
  <c r="T21" i="11"/>
  <c r="N17" i="11"/>
  <c r="N18" i="11"/>
  <c r="N19" i="11"/>
  <c r="N20" i="11"/>
  <c r="N21" i="11"/>
  <c r="N16" i="11"/>
  <c r="O17" i="2"/>
  <c r="O18" i="2"/>
  <c r="O19" i="2"/>
  <c r="O20" i="2"/>
  <c r="O21" i="2"/>
  <c r="O16" i="2"/>
  <c r="Y6" i="2"/>
  <c r="X5" i="2"/>
  <c r="Y5" i="2" s="1"/>
  <c r="W5" i="2"/>
  <c r="W4" i="2"/>
  <c r="P4" i="2"/>
  <c r="Q5" i="2"/>
  <c r="R5" i="2" s="1"/>
  <c r="Q4" i="2"/>
  <c r="W17" i="11"/>
  <c r="W18" i="11"/>
  <c r="W19" i="11"/>
  <c r="W20" i="11"/>
  <c r="W21" i="11"/>
  <c r="R17" i="11"/>
  <c r="R18" i="11"/>
  <c r="R19" i="11"/>
  <c r="R20" i="11"/>
  <c r="R21" i="11"/>
  <c r="Q17" i="11"/>
  <c r="Q18" i="11"/>
  <c r="Q19" i="11"/>
  <c r="Q20" i="11"/>
  <c r="Q21" i="11"/>
  <c r="P17" i="11"/>
  <c r="P18" i="11"/>
  <c r="P19" i="11"/>
  <c r="P20" i="11"/>
  <c r="P21" i="11"/>
  <c r="O13" i="11"/>
  <c r="P13" i="11" s="1"/>
  <c r="O12" i="11"/>
  <c r="P12" i="11" s="1"/>
  <c r="V5" i="3" l="1"/>
  <c r="W7" i="2"/>
  <c r="U4" i="3"/>
  <c r="V3" i="3"/>
  <c r="V6" i="3" s="1"/>
  <c r="U5" i="3"/>
  <c r="U7" i="3" s="1"/>
  <c r="Q7" i="2"/>
  <c r="R7" i="2" s="1"/>
  <c r="Q7" i="11"/>
  <c r="R4" i="2"/>
  <c r="R6" i="2"/>
  <c r="O3" i="11" l="1"/>
  <c r="P3" i="11" s="1"/>
  <c r="P3" i="2"/>
  <c r="Q3" i="2"/>
  <c r="Q3" i="11"/>
  <c r="O7" i="11"/>
  <c r="P7" i="11" s="1"/>
  <c r="P6" i="2"/>
  <c r="P5" i="2"/>
  <c r="P7" i="2" s="1"/>
  <c r="X4" i="2"/>
  <c r="X3" i="2"/>
  <c r="Y3" i="2" s="1"/>
  <c r="W3" i="2"/>
  <c r="R3" i="2"/>
  <c r="Y4" i="2" l="1"/>
  <c r="X7" i="2"/>
  <c r="Y7" i="2" s="1"/>
</calcChain>
</file>

<file path=xl/sharedStrings.xml><?xml version="1.0" encoding="utf-8"?>
<sst xmlns="http://schemas.openxmlformats.org/spreadsheetml/2006/main" count="281" uniqueCount="111">
  <si>
    <t>Mã CK</t>
  </si>
  <si>
    <t>Mua</t>
  </si>
  <si>
    <t>Bán</t>
  </si>
  <si>
    <t>Số hiệu lệnh</t>
  </si>
  <si>
    <t>Tài khoản</t>
  </si>
  <si>
    <t>Tiểu khoản</t>
  </si>
  <si>
    <t>Tên khách hàng</t>
  </si>
  <si>
    <t>Ngày</t>
  </si>
  <si>
    <t>Loại lệnh</t>
  </si>
  <si>
    <t>Khối lượng</t>
  </si>
  <si>
    <t xml:space="preserve">Giá </t>
  </si>
  <si>
    <t xml:space="preserve">Giá trị </t>
  </si>
  <si>
    <t>Giờ đặt lệnh</t>
  </si>
  <si>
    <t xml:space="preserve">Phí </t>
  </si>
  <si>
    <t>Sum of Khối lượng</t>
  </si>
  <si>
    <t xml:space="preserve">Sum of Giá trị </t>
  </si>
  <si>
    <t>Check với HOME</t>
  </si>
  <si>
    <t>PHU HUNG SECURITIES CORPORATION</t>
  </si>
  <si>
    <t>3rd Floor, CR3-03A, 109 Ton Dat Tien, Tan Phu Ward, District 7, HCMC</t>
  </si>
  <si>
    <t>Phone: (+84 28) 5 413 5479 Fax: (+84 28) 5 413 5472</t>
  </si>
  <si>
    <t>DEAL CONFIRMATION</t>
  </si>
  <si>
    <t xml:space="preserve">Broker: </t>
  </si>
  <si>
    <t xml:space="preserve">Client's name: </t>
  </si>
  <si>
    <t>Account number:</t>
  </si>
  <si>
    <t>Transaction date:</t>
  </si>
  <si>
    <t xml:space="preserve">Settlement date: </t>
  </si>
  <si>
    <t>BUY/SELL</t>
  </si>
  <si>
    <t>BROKER CODE</t>
  </si>
  <si>
    <t>ISIN</t>
  </si>
  <si>
    <t>TICKER</t>
  </si>
  <si>
    <t xml:space="preserve">COMPANY NAME </t>
  </si>
  <si>
    <t>VOLUME</t>
  </si>
  <si>
    <t xml:space="preserve">PRICE </t>
  </si>
  <si>
    <t>CURRENCY</t>
  </si>
  <si>
    <t>GROSS AMOUNT</t>
  </si>
  <si>
    <t>COMMISSION</t>
  </si>
  <si>
    <t>SETTLE AMOUNT</t>
  </si>
  <si>
    <t>PHS</t>
  </si>
  <si>
    <t>VND</t>
  </si>
  <si>
    <t>Total:</t>
  </si>
  <si>
    <t>Details for Commission and Tax Payment:</t>
  </si>
  <si>
    <t>- Account Name: PHU HUNG SECURITIES CORPORATION</t>
  </si>
  <si>
    <t>On behalf of Phu Hung Securities Corporation</t>
  </si>
  <si>
    <t>If the Client does not have any question/comment within three (03) working days from the date of receipt of this Deal Confirmation, it will be automatically considered as Client’s acceptance/confirmation on the content of this Deal Confirmation.</t>
  </si>
  <si>
    <t>BUY</t>
  </si>
  <si>
    <t>COMMISSION
(0.15%)</t>
  </si>
  <si>
    <t>TAX
(0.1%)</t>
  </si>
  <si>
    <t>SELL</t>
  </si>
  <si>
    <t>Mua TT</t>
  </si>
  <si>
    <t>STT</t>
  </si>
  <si>
    <t>Loại</t>
  </si>
  <si>
    <t>Số tiểu khoản</t>
  </si>
  <si>
    <t>Ngày đặt</t>
  </si>
  <si>
    <t>Ngày thanh toán</t>
  </si>
  <si>
    <t>SL đặt</t>
  </si>
  <si>
    <t>Giá đặt</t>
  </si>
  <si>
    <t>SL khớp</t>
  </si>
  <si>
    <t>Giá khớp</t>
  </si>
  <si>
    <t>Giá trị khớp</t>
  </si>
  <si>
    <t>% Phí</t>
  </si>
  <si>
    <t>Giá trị phí</t>
  </si>
  <si>
    <t>Check với FLEX</t>
  </si>
  <si>
    <t>Tổng cộng</t>
  </si>
  <si>
    <t>Thuế bán CK</t>
  </si>
  <si>
    <t>Thuế cổ tức bằng CK</t>
  </si>
  <si>
    <t>Số mã</t>
  </si>
  <si>
    <t>TAX</t>
  </si>
  <si>
    <t>Sum of SL khớp</t>
  </si>
  <si>
    <t>Sum of Giá trị khớp</t>
  </si>
  <si>
    <t>Sum of Giá trị phí</t>
  </si>
  <si>
    <t>Sum of Tổng cộng</t>
  </si>
  <si>
    <t>Check Mua</t>
  </si>
  <si>
    <t>Check Bán</t>
  </si>
  <si>
    <t xml:space="preserve">Sum of Phí </t>
  </si>
  <si>
    <t xml:space="preserve"> </t>
  </si>
  <si>
    <t>Sum of Thuế cổ tức bằng CK</t>
  </si>
  <si>
    <t>Sum of Thuế bán CK</t>
  </si>
  <si>
    <t>0001090421007861</t>
  </si>
  <si>
    <t>13:31:07</t>
  </si>
  <si>
    <t>0001090421009281</t>
  </si>
  <si>
    <t>14:53:29</t>
  </si>
  <si>
    <t>8000090421007546</t>
  </si>
  <si>
    <t>13:13:34</t>
  </si>
  <si>
    <t>8000090421007413</t>
  </si>
  <si>
    <t>13:07:33</t>
  </si>
  <si>
    <t>8000090421007686</t>
  </si>
  <si>
    <t>13:21:12</t>
  </si>
  <si>
    <t>0001090421007859</t>
  </si>
  <si>
    <t>13:30:57</t>
  </si>
  <si>
    <t>0001090421007648</t>
  </si>
  <si>
    <t>13:18:39</t>
  </si>
  <si>
    <t xml:space="preserve">Số mã </t>
  </si>
  <si>
    <t>Mua (FLEX)</t>
  </si>
  <si>
    <t>Bán (FLEX)</t>
  </si>
  <si>
    <t>Mua (HOME)</t>
  </si>
  <si>
    <t>Bán (HOME)</t>
  </si>
  <si>
    <t xml:space="preserve">- Account No. : </t>
  </si>
  <si>
    <t xml:space="preserve">- At Bank : </t>
  </si>
  <si>
    <t>022C123456</t>
  </si>
  <si>
    <t>1234567890</t>
  </si>
  <si>
    <t>ACBXYZ</t>
  </si>
  <si>
    <t>ACB</t>
  </si>
  <si>
    <t>BID</t>
  </si>
  <si>
    <t>VCB</t>
  </si>
  <si>
    <t>VN000000VCB4</t>
  </si>
  <si>
    <t>Joint Stock Commercial Bank for Foreign Trade of Vietnam</t>
  </si>
  <si>
    <t>VN000000ACB8</t>
  </si>
  <si>
    <t>Asia Commercial Bank</t>
  </si>
  <si>
    <t>VN000000BID9</t>
  </si>
  <si>
    <t>Joint Stock Commercial Bank for Investment and Development of Vietnam</t>
  </si>
  <si>
    <t>Date 01 month 04 year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</si>
</sst>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 dd\/mm\/yyyy"/>
    <numFmt numFmtId="165" formatCode="#,##0.0000_);\(#,##0.0000\)"/>
    <numFmt numFmtId="166" formatCode="#,##0.0000"/>
    <numFmt numFmtId="167" formatCode="_(* #,##0_);_(* \(#,##0\);_(* &quot;-&quot;??_);_(@_)"/>
    <numFmt numFmtId="168" formatCode="_(* #,##0.0000_);_(* \(#,##0.0000\);_(* &quot;-&quot;??_);_(@_)"/>
    <numFmt numFmtId="169" formatCode="[$-409]mmmm\ d\,\ yyyy;@"/>
    <numFmt numFmtId="170" formatCode="0.00000"/>
    <numFmt numFmtId="171" formatCode="_(* #,##0.000_);_(* \(#,##0.000\);_(* &quot;-&quot;??_);_(@_)"/>
    <numFmt numFmtId="172" formatCode="_(* #,##0.00000_);_(* \(#,##0.00000\);_(* &quot;-&quot;??_);_(@_)"/>
    <numFmt numFmtId="173" formatCode="_(* #,##0.0000000_);_(* \(#,##0.0000000\);_(* &quot;-&quot;??_);_(@_)"/>
  </numFmts>
  <fonts count="22" x14ac:knownFonts="1">
    <font>
      <sz val="11"/>
      <color theme="1"/>
      <name val="Calibri"/>
      <family val="2"/>
      <scheme val="minor"/>
    </font>
    <font>
      <sz val="11"/>
      <color theme="1"/>
      <name val="Calibri"/>
      <family val="2"/>
      <scheme val="minor"/>
    </font>
    <font>
      <b/>
      <sz val="10"/>
      <color theme="1"/>
      <name val="Arial"/>
      <family val="2"/>
    </font>
    <font>
      <b/>
      <sz val="11"/>
      <color theme="1"/>
      <name val="Calibri"/>
      <family val="2"/>
      <scheme val="minor"/>
    </font>
    <font>
      <sz val="11"/>
      <color theme="1"/>
      <name val="Arial"/>
      <family val="2"/>
    </font>
    <font>
      <b/>
      <sz val="11"/>
      <color theme="1"/>
      <name val="Arial"/>
      <family val="2"/>
    </font>
    <font>
      <b/>
      <sz val="11"/>
      <color theme="1"/>
      <name val="Times New Roman"/>
      <family val="1"/>
    </font>
    <font>
      <sz val="11"/>
      <color theme="1"/>
      <name val="Times New Roman"/>
      <family val="1"/>
    </font>
    <font>
      <b/>
      <sz val="14.5"/>
      <color theme="1"/>
      <name val="Times New Roman"/>
      <family val="1"/>
    </font>
    <font>
      <b/>
      <sz val="22"/>
      <color theme="1"/>
      <name val="Arial"/>
      <family val="2"/>
    </font>
    <font>
      <sz val="10"/>
      <color theme="1"/>
      <name val="Times New Roman"/>
      <family val="1"/>
    </font>
    <font>
      <b/>
      <sz val="12"/>
      <color theme="1"/>
      <name val="Times New Roman"/>
      <family val="1"/>
    </font>
    <font>
      <b/>
      <sz val="22"/>
      <color theme="1"/>
      <name val="Times New Roman"/>
      <family val="1"/>
    </font>
    <font>
      <b/>
      <sz val="10"/>
      <color theme="1"/>
      <name val="Times New Roman"/>
      <family val="1"/>
    </font>
    <font>
      <b/>
      <sz val="9"/>
      <color theme="1"/>
      <name val="Times New Roman"/>
      <family val="1"/>
    </font>
    <font>
      <sz val="9"/>
      <color theme="1"/>
      <name val="Times New Roman"/>
      <family val="1"/>
    </font>
    <font>
      <i/>
      <sz val="11"/>
      <color theme="1"/>
      <name val="Times New Roman"/>
      <family val="1"/>
    </font>
    <font>
      <i/>
      <sz val="9.75"/>
      <color indexed="8"/>
      <name val="Times New Roman"/>
      <family val="1"/>
    </font>
    <font>
      <sz val="10"/>
      <color indexed="8"/>
      <name val="ARIAL"/>
      <charset val="1"/>
    </font>
    <font>
      <sz val="12"/>
      <name val="Arial"/>
      <charset val="1"/>
    </font>
    <font>
      <sz val="10"/>
      <color indexed="8"/>
      <name val="ARIAL"/>
    </font>
    <font>
      <sz val="12"/>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499984740745262"/>
        <bgColor indexed="64"/>
      </patternFill>
    </fill>
    <fill>
      <patternFill patternType="solid">
        <fgColor theme="9" tint="0.39997558519241921"/>
        <bgColor indexed="64"/>
      </patternFill>
    </fill>
    <fill>
      <patternFill patternType="solid">
        <fgColor theme="0" tint="-0.149998474074526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s>
  <cellStyleXfs count="2">
    <xf numFmtId="0" fontId="0" fillId="0" borderId="0"/>
    <xf numFmtId="43" fontId="1" fillId="0" borderId="0" applyFont="0" applyFill="0" applyBorder="0" applyAlignment="0" applyProtection="0"/>
  </cellStyleXfs>
  <cellXfs count="98">
    <xf numFmtId="0" fontId="0" fillId="0" borderId="0" xfId="0"/>
    <xf numFmtId="0" fontId="0" fillId="0" borderId="0" xfId="0" applyAlignment="1">
      <alignment vertical="top"/>
    </xf>
    <xf numFmtId="0" fontId="0" fillId="0" borderId="0" xfId="0" pivotButton="1"/>
    <xf numFmtId="164" fontId="0" fillId="0" borderId="0" xfId="0" applyNumberFormat="1"/>
    <xf numFmtId="167" fontId="0" fillId="0" borderId="0" xfId="0" applyNumberFormat="1"/>
    <xf numFmtId="0" fontId="0" fillId="2" borderId="0" xfId="0" applyFill="1"/>
    <xf numFmtId="43" fontId="0" fillId="2" borderId="0" xfId="1" applyFont="1" applyFill="1"/>
    <xf numFmtId="0" fontId="0" fillId="3" borderId="0" xfId="0" applyFill="1"/>
    <xf numFmtId="0" fontId="4" fillId="0" borderId="0" xfId="0" applyFont="1"/>
    <xf numFmtId="0" fontId="4" fillId="0" borderId="0" xfId="0" applyFont="1" applyAlignment="1"/>
    <xf numFmtId="0" fontId="8"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horizontal="center" vertical="center"/>
    </xf>
    <xf numFmtId="0" fontId="5" fillId="0" borderId="0" xfId="0" applyFont="1" applyAlignment="1">
      <alignment vertical="center"/>
    </xf>
    <xf numFmtId="0" fontId="13" fillId="0" borderId="0" xfId="0" applyFont="1" applyBorder="1" applyAlignment="1">
      <alignment vertical="center"/>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0" fontId="15" fillId="0" borderId="1" xfId="0" applyFont="1" applyBorder="1" applyAlignment="1">
      <alignment horizontal="left" vertical="center"/>
    </xf>
    <xf numFmtId="167" fontId="15" fillId="0" borderId="1" xfId="1" applyNumberFormat="1" applyFont="1" applyBorder="1" applyAlignment="1">
      <alignment horizontal="right" vertical="center"/>
    </xf>
    <xf numFmtId="168" fontId="15" fillId="0" borderId="1" xfId="1" applyNumberFormat="1" applyFont="1" applyBorder="1" applyAlignment="1">
      <alignment horizontal="right" vertical="center"/>
    </xf>
    <xf numFmtId="167" fontId="14" fillId="0" borderId="1" xfId="1" applyNumberFormat="1" applyFont="1" applyBorder="1" applyAlignment="1">
      <alignment horizontal="center" vertical="center"/>
    </xf>
    <xf numFmtId="43" fontId="15" fillId="0" borderId="1" xfId="1" applyFont="1" applyBorder="1" applyAlignment="1">
      <alignment horizontal="center" vertical="center"/>
    </xf>
    <xf numFmtId="0" fontId="14" fillId="0" borderId="0" xfId="0" applyFont="1" applyBorder="1" applyAlignment="1">
      <alignment horizontal="center" vertical="center"/>
    </xf>
    <xf numFmtId="167" fontId="14" fillId="0" borderId="0" xfId="1" applyNumberFormat="1" applyFont="1" applyBorder="1" applyAlignment="1">
      <alignment horizontal="center" vertical="center"/>
    </xf>
    <xf numFmtId="43" fontId="15" fillId="0" borderId="0" xfId="1" applyFont="1" applyBorder="1" applyAlignment="1">
      <alignment horizontal="center" vertical="center"/>
    </xf>
    <xf numFmtId="167" fontId="15" fillId="0" borderId="0" xfId="1" quotePrefix="1" applyNumberFormat="1" applyFont="1" applyBorder="1" applyAlignment="1">
      <alignment horizontal="right" vertical="center"/>
    </xf>
    <xf numFmtId="0" fontId="13" fillId="0" borderId="0" xfId="0" quotePrefix="1" applyFont="1"/>
    <xf numFmtId="0" fontId="10" fillId="0" borderId="0" xfId="0" quotePrefix="1" applyFont="1" applyAlignment="1">
      <alignment vertical="center"/>
    </xf>
    <xf numFmtId="43" fontId="4" fillId="0" borderId="0" xfId="0" applyNumberFormat="1" applyFont="1"/>
    <xf numFmtId="167" fontId="14" fillId="0" borderId="1" xfId="1" quotePrefix="1" applyNumberFormat="1" applyFont="1" applyBorder="1" applyAlignment="1">
      <alignment horizontal="right" vertical="center"/>
    </xf>
    <xf numFmtId="3" fontId="18" fillId="0" borderId="0" xfId="0" applyNumberFormat="1" applyFont="1" applyAlignment="1">
      <alignment vertical="top"/>
    </xf>
    <xf numFmtId="0" fontId="18" fillId="0" borderId="0" xfId="0" applyFont="1" applyAlignment="1">
      <alignment vertical="top"/>
    </xf>
    <xf numFmtId="164" fontId="18" fillId="0" borderId="0" xfId="0" applyNumberFormat="1" applyFont="1" applyAlignment="1">
      <alignment vertical="top"/>
    </xf>
    <xf numFmtId="37" fontId="18" fillId="0" borderId="0" xfId="0" applyNumberFormat="1" applyFont="1" applyAlignment="1">
      <alignment vertical="top"/>
    </xf>
    <xf numFmtId="165" fontId="18" fillId="0" borderId="0" xfId="0" applyNumberFormat="1" applyFont="1" applyAlignment="1">
      <alignment vertical="top"/>
    </xf>
    <xf numFmtId="0" fontId="0" fillId="4" borderId="0" xfId="0" applyFill="1" applyAlignment="1">
      <alignment vertical="top"/>
    </xf>
    <xf numFmtId="0" fontId="0" fillId="2" borderId="1" xfId="0" applyFill="1" applyBorder="1"/>
    <xf numFmtId="0" fontId="0" fillId="2" borderId="1" xfId="0" applyFill="1" applyBorder="1" applyAlignment="1">
      <alignment horizontal="center"/>
    </xf>
    <xf numFmtId="0" fontId="0" fillId="4" borderId="0" xfId="0" applyFill="1"/>
    <xf numFmtId="165" fontId="0" fillId="0" borderId="0" xfId="0" applyNumberFormat="1"/>
    <xf numFmtId="167" fontId="0" fillId="0" borderId="0" xfId="1" applyNumberFormat="1" applyFont="1"/>
    <xf numFmtId="0" fontId="0" fillId="0" borderId="0" xfId="0" pivotButton="1" applyFont="1"/>
    <xf numFmtId="167" fontId="1" fillId="0" borderId="0" xfId="1" applyNumberFormat="1" applyFont="1"/>
    <xf numFmtId="0" fontId="3" fillId="2" borderId="2" xfId="0" applyFont="1" applyFill="1" applyBorder="1" applyAlignment="1"/>
    <xf numFmtId="167" fontId="0" fillId="2" borderId="1" xfId="1" applyNumberFormat="1" applyFont="1" applyFill="1" applyBorder="1"/>
    <xf numFmtId="43" fontId="0" fillId="2" borderId="1" xfId="0" applyNumberFormat="1" applyFill="1" applyBorder="1"/>
    <xf numFmtId="43" fontId="0" fillId="2" borderId="1" xfId="1" applyFont="1" applyFill="1" applyBorder="1"/>
    <xf numFmtId="167" fontId="0" fillId="2" borderId="0" xfId="0" applyNumberFormat="1" applyFill="1"/>
    <xf numFmtId="0" fontId="3" fillId="6" borderId="1" xfId="0" applyFont="1" applyFill="1" applyBorder="1" applyAlignment="1">
      <alignment horizontal="center"/>
    </xf>
    <xf numFmtId="0" fontId="3" fillId="6" borderId="1" xfId="0" applyFont="1" applyFill="1" applyBorder="1"/>
    <xf numFmtId="167" fontId="0" fillId="2" borderId="1" xfId="0" applyNumberFormat="1" applyFill="1" applyBorder="1"/>
    <xf numFmtId="43" fontId="0" fillId="2" borderId="1" xfId="1" applyNumberFormat="1" applyFont="1" applyFill="1" applyBorder="1"/>
    <xf numFmtId="0" fontId="4" fillId="0" borderId="0" xfId="0" quotePrefix="1" applyFont="1" applyAlignment="1">
      <alignment horizontal="left" vertical="center"/>
    </xf>
    <xf numFmtId="0" fontId="4" fillId="0" borderId="0" xfId="0" applyFont="1" applyAlignment="1">
      <alignment horizontal="left" vertical="center"/>
    </xf>
    <xf numFmtId="43" fontId="2" fillId="0" borderId="0" xfId="0" applyNumberFormat="1" applyFont="1" applyBorder="1" applyAlignment="1">
      <alignment vertical="center"/>
    </xf>
    <xf numFmtId="49" fontId="19" fillId="0" borderId="6" xfId="0" applyNumberFormat="1" applyFont="1" applyFill="1" applyBorder="1" applyAlignment="1" applyProtection="1">
      <alignment horizontal="center" vertical="center" wrapText="1"/>
    </xf>
    <xf numFmtId="49" fontId="19" fillId="0" borderId="6" xfId="0" applyNumberFormat="1" applyFont="1" applyFill="1" applyBorder="1" applyAlignment="1" applyProtection="1">
      <alignment horizontal="left" vertical="center" wrapText="1"/>
    </xf>
    <xf numFmtId="14" fontId="19" fillId="0" borderId="6" xfId="0" applyNumberFormat="1" applyFont="1" applyFill="1" applyBorder="1" applyAlignment="1" applyProtection="1">
      <alignment horizontal="center" vertical="center" wrapText="1"/>
    </xf>
    <xf numFmtId="3" fontId="19" fillId="0" borderId="6" xfId="0" applyNumberFormat="1" applyFont="1" applyFill="1" applyBorder="1" applyAlignment="1" applyProtection="1">
      <alignment horizontal="right" vertical="center" wrapText="1"/>
    </xf>
    <xf numFmtId="43" fontId="0" fillId="2" borderId="1" xfId="1" applyFont="1" applyFill="1" applyBorder="1" applyAlignment="1">
      <alignment horizontal="center"/>
    </xf>
    <xf numFmtId="170" fontId="4" fillId="0" borderId="0" xfId="0" applyNumberFormat="1" applyFont="1"/>
    <xf numFmtId="171" fontId="0" fillId="2" borderId="1" xfId="1" applyNumberFormat="1" applyFont="1" applyFill="1" applyBorder="1"/>
    <xf numFmtId="167" fontId="0" fillId="6" borderId="1" xfId="0" applyNumberFormat="1" applyFill="1" applyBorder="1"/>
    <xf numFmtId="172" fontId="0" fillId="2" borderId="0" xfId="1" applyNumberFormat="1" applyFont="1" applyFill="1"/>
    <xf numFmtId="14" fontId="11" fillId="2" borderId="0" xfId="0" applyNumberFormat="1" applyFont="1" applyFill="1" applyAlignment="1">
      <alignment vertical="center"/>
    </xf>
    <xf numFmtId="43" fontId="11" fillId="2" borderId="0" xfId="1" applyFont="1" applyFill="1" applyAlignment="1">
      <alignment vertical="center"/>
    </xf>
    <xf numFmtId="0" fontId="3" fillId="2" borderId="0" xfId="0" applyFont="1" applyFill="1" applyBorder="1" applyAlignment="1">
      <alignment horizontal="center"/>
    </xf>
    <xf numFmtId="43" fontId="0" fillId="2" borderId="0" xfId="1" applyFont="1" applyFill="1" applyBorder="1"/>
    <xf numFmtId="167" fontId="0" fillId="2" borderId="0" xfId="0" applyNumberFormat="1" applyFill="1" applyBorder="1"/>
    <xf numFmtId="173" fontId="15" fillId="0" borderId="0" xfId="1" applyNumberFormat="1" applyFont="1" applyBorder="1" applyAlignment="1">
      <alignment horizontal="center" vertical="center"/>
    </xf>
    <xf numFmtId="167" fontId="11" fillId="2" borderId="0" xfId="1" applyNumberFormat="1" applyFont="1" applyFill="1" applyAlignment="1">
      <alignment vertical="center"/>
    </xf>
    <xf numFmtId="3" fontId="20" fillId="0" borderId="0" xfId="0" applyNumberFormat="1" applyFont="1" applyAlignment="1">
      <alignment vertical="top"/>
    </xf>
    <xf numFmtId="0" fontId="20" fillId="0" borderId="0" xfId="0" applyFont="1" applyAlignment="1">
      <alignment vertical="top"/>
    </xf>
    <xf numFmtId="164" fontId="20" fillId="0" borderId="0" xfId="0" applyNumberFormat="1" applyFont="1" applyAlignment="1">
      <alignment vertical="top"/>
    </xf>
    <xf numFmtId="37" fontId="20" fillId="0" borderId="0" xfId="0" applyNumberFormat="1" applyFont="1" applyAlignment="1">
      <alignment vertical="top"/>
    </xf>
    <xf numFmtId="165" fontId="20" fillId="0" borderId="0" xfId="0" applyNumberFormat="1" applyFont="1" applyAlignment="1">
      <alignment vertical="top"/>
    </xf>
    <xf numFmtId="167" fontId="3" fillId="0" borderId="0" xfId="0" applyNumberFormat="1" applyFont="1"/>
    <xf numFmtId="167" fontId="0" fillId="2" borderId="1" xfId="1" applyNumberFormat="1" applyFont="1" applyFill="1" applyBorder="1" applyAlignment="1">
      <alignment horizontal="center"/>
    </xf>
    <xf numFmtId="0" fontId="4" fillId="0" borderId="0" xfId="0" applyFont="1" applyAlignment="1">
      <alignment horizontal="center"/>
    </xf>
    <xf numFmtId="49" fontId="21" fillId="0" borderId="6" xfId="0" applyNumberFormat="1" applyFont="1" applyFill="1" applyBorder="1" applyAlignment="1" applyProtection="1">
      <alignment horizontal="center" vertical="center" wrapText="1"/>
    </xf>
    <xf numFmtId="169" fontId="16" fillId="0" borderId="0" xfId="0" applyNumberFormat="1" applyFont="1" applyAlignment="1">
      <alignment horizontal="center" vertical="center"/>
    </xf>
    <xf numFmtId="0" fontId="10" fillId="0" borderId="0" xfId="0" quotePrefix="1" applyFont="1" applyAlignment="1">
      <alignment horizontal="left" vertical="center"/>
    </xf>
    <xf numFmtId="0" fontId="10" fillId="0" borderId="0" xfId="0" applyFont="1" applyAlignment="1">
      <alignment horizontal="left" vertical="center"/>
    </xf>
    <xf numFmtId="0" fontId="13" fillId="0" borderId="0" xfId="0" applyFont="1" applyBorder="1" applyAlignment="1">
      <alignment horizontal="center" vertical="center"/>
    </xf>
    <xf numFmtId="0" fontId="17" fillId="0" borderId="0" xfId="0" applyNumberFormat="1" applyFont="1" applyFill="1" applyBorder="1" applyAlignment="1" applyProtection="1">
      <alignment horizontal="left" vertical="top" wrapText="1" readingOrder="1"/>
    </xf>
    <xf numFmtId="14" fontId="11" fillId="0" borderId="0" xfId="0" applyNumberFormat="1" applyFont="1" applyAlignment="1">
      <alignment horizontal="left"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3" fillId="5" borderId="0" xfId="0" applyFont="1" applyFill="1" applyAlignment="1">
      <alignment horizontal="center"/>
    </xf>
    <xf numFmtId="0" fontId="5" fillId="0" borderId="0" xfId="0" applyFont="1" applyAlignment="1">
      <alignment horizontal="center" vertical="center"/>
    </xf>
    <xf numFmtId="0" fontId="6" fillId="0" borderId="0" xfId="0" applyFont="1" applyAlignment="1">
      <alignment horizontal="left" vertical="center"/>
    </xf>
    <xf numFmtId="0" fontId="7" fillId="0" borderId="0" xfId="0" applyFont="1" applyAlignment="1">
      <alignment horizontal="left" vertical="center"/>
    </xf>
    <xf numFmtId="0" fontId="8" fillId="0" borderId="0" xfId="0" applyFont="1" applyAlignment="1">
      <alignment horizontal="center" vertical="center"/>
    </xf>
  </cellXfs>
  <cellStyles count="2">
    <cellStyle name="Comma" xfId="1" builtinId="3"/>
    <cellStyle name="Normal" xfId="0" builtinId="0"/>
  </cellStyles>
  <dxfs count="59">
    <dxf>
      <numFmt numFmtId="167" formatCode="_(* #,##0_);_(* \(#,##0\);_(* &quot;-&quot;??_);_(@_)"/>
    </dxf>
    <dxf>
      <numFmt numFmtId="167" formatCode="_(* #,##0_);_(* \(#,##0\);_(* &quot;-&quot;??_);_(@_)"/>
    </dxf>
    <dxf>
      <font>
        <color rgb="FF9C0006"/>
      </font>
      <fill>
        <patternFill>
          <bgColor theme="5" tint="0.59996337778862885"/>
        </patternFill>
      </fill>
    </dxf>
    <dxf>
      <font>
        <color rgb="FF9C0006"/>
      </font>
      <fill>
        <patternFill>
          <bgColor theme="5" tint="0.59996337778862885"/>
        </patternFill>
      </fill>
    </dxf>
    <dxf>
      <font>
        <color rgb="FF9C0006"/>
      </font>
      <fill>
        <patternFill>
          <bgColor theme="5" tint="0.59996337778862885"/>
        </patternFill>
      </fill>
    </dxf>
    <dxf>
      <font>
        <color rgb="FF9C0006"/>
      </font>
      <fill>
        <patternFill>
          <bgColor theme="5" tint="0.39994506668294322"/>
        </patternFill>
      </fill>
    </dxf>
    <dxf>
      <font>
        <color rgb="FF9C0006"/>
      </font>
      <fill>
        <patternFill>
          <bgColor theme="5" tint="0.59996337778862885"/>
        </patternFill>
      </fill>
    </dxf>
    <dxf>
      <font>
        <color rgb="FF9C0006"/>
      </font>
      <fill>
        <patternFill>
          <bgColor theme="5" tint="0.59996337778862885"/>
        </patternFill>
      </fill>
    </dxf>
    <dxf>
      <font>
        <color rgb="FF9C0006"/>
      </font>
      <fill>
        <patternFill>
          <bgColor theme="5" tint="0.59996337778862885"/>
        </patternFill>
      </fill>
    </dxf>
    <dxf>
      <font>
        <color rgb="FF9C0006"/>
      </font>
      <fill>
        <patternFill>
          <bgColor theme="5"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theme="5" tint="0.59996337778862885"/>
        </patternFill>
      </fill>
    </dxf>
    <dxf>
      <font>
        <color rgb="FF9C0006"/>
      </font>
      <fill>
        <patternFill>
          <bgColor theme="5" tint="0.39994506668294322"/>
        </patternFill>
      </fill>
    </dxf>
    <dxf>
      <font>
        <color rgb="FF9C0006"/>
      </font>
      <fill>
        <patternFill>
          <bgColor theme="5" tint="0.59996337778862885"/>
        </patternFill>
      </fill>
    </dxf>
    <dxf>
      <font>
        <color rgb="FF9C0006"/>
      </font>
      <fill>
        <patternFill>
          <bgColor theme="5" tint="0.59996337778862885"/>
        </patternFill>
      </fill>
    </dxf>
    <dxf>
      <font>
        <color rgb="FF9C0006"/>
      </font>
      <fill>
        <patternFill>
          <bgColor theme="5"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b val="0"/>
      </font>
    </dxf>
    <dxf>
      <numFmt numFmtId="167" formatCode="_(* #,##0_);_(* \(#,##0\);_(* &quot;-&quot;??_);_(@_)"/>
    </dxf>
    <dxf>
      <numFmt numFmtId="167" formatCode="_(* #,##0_);_(* \(#,##0\);_(* &quot;-&quot;??_);_(@_)"/>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 formatCode="#,##0"/>
      <fill>
        <patternFill patternType="none">
          <fgColor indexed="64"/>
          <bgColor indexed="65"/>
        </patternFill>
      </fill>
      <alignment horizontal="right"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left"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border diagonalUp="0" diagonalDown="0">
        <left style="thin">
          <color indexed="63"/>
        </left>
        <right style="thin">
          <color indexed="63"/>
        </right>
        <top style="thin">
          <color indexed="63"/>
        </top>
        <bottom style="thin">
          <color indexed="63"/>
        </bottom>
        <vertical/>
        <horizontal/>
      </border>
      <protection locked="1" hidden="0"/>
    </dxf>
    <dxf>
      <font>
        <b val="0"/>
        <i val="0"/>
        <strike val="0"/>
        <condense val="0"/>
        <extend val="0"/>
        <outline val="0"/>
        <shadow val="0"/>
        <u val="none"/>
        <vertAlign val="baseline"/>
        <sz val="12"/>
        <color auto="1"/>
        <name val="Arial"/>
        <scheme val="none"/>
      </font>
      <fill>
        <patternFill patternType="none">
          <fgColor indexed="64"/>
          <bgColor indexed="65"/>
        </patternFill>
      </fill>
      <alignment horizontal="right" vertical="center" textRotation="0" wrapText="1" indent="0" justifyLastLine="0" shrinkToFit="0" readingOrder="0"/>
      <protection locked="1" hidden="0"/>
    </dxf>
    <dxf>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5" formatCode="#,##0_);\(#,##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5" formatCode="#,##0_);\(#,##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5" formatCode="#,##0_);\(#,##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5" formatCode="#,##0_);\(#,##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0.0000_);\(#,##0.000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5" formatCode="#,##0_);\(#,##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5" formatCode="#,##0_);\(#,##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5" formatCode="#,##0_);\(#,##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5" formatCode="#,##0_);\(#,##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5" formatCode="#,##0_);\(#,##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 dd\/mm\/yyyy"/>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 dd\/mm\/yyyy"/>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numFmt numFmtId="3" formatCode="#,##0"/>
      <alignment horizontal="general" vertical="top" textRotation="0" wrapText="0" indent="0" justifyLastLine="0" shrinkToFit="0" readingOrder="0"/>
    </dxf>
    <dxf>
      <font>
        <b val="0"/>
        <i val="0"/>
        <strike val="0"/>
        <condense val="0"/>
        <extend val="0"/>
        <outline val="0"/>
        <shadow val="0"/>
        <u val="none"/>
        <vertAlign val="baseline"/>
        <sz val="10"/>
        <color indexed="8"/>
        <name val="ARIAL"/>
        <scheme val="none"/>
      </font>
      <alignment horizontal="general" vertical="top" textRotation="0" wrapText="0" indent="0" justifyLastLine="0" shrinkToFit="0" readingOrder="0"/>
    </dxf>
  </dxfs>
  <tableStyles count="0" defaultTableStyle="TableStyleMedium2" defaultPivotStyle="PivotStyleMedium9"/>
  <colors>
    <mruColors>
      <color rgb="FF9C0006"/>
      <color rgb="FFFFC7CE"/>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704850</xdr:colOff>
      <xdr:row>11</xdr:row>
      <xdr:rowOff>161925</xdr:rowOff>
    </xdr:from>
    <xdr:to>
      <xdr:col>3</xdr:col>
      <xdr:colOff>1866900</xdr:colOff>
      <xdr:row>14</xdr:row>
      <xdr:rowOff>47625</xdr:rowOff>
    </xdr:to>
    <xdr:sp macro="" textlink="">
      <xdr:nvSpPr>
        <xdr:cNvPr id="2" name="Rounded Rectangular Callout 1"/>
        <xdr:cNvSpPr/>
      </xdr:nvSpPr>
      <xdr:spPr>
        <a:xfrm>
          <a:off x="3667125" y="2257425"/>
          <a:ext cx="2371725" cy="457200"/>
        </a:xfrm>
        <a:prstGeom prst="wedgeRoundRectCallout">
          <a:avLst>
            <a:gd name="adj1" fmla="val -43724"/>
            <a:gd name="adj2" fmla="val -118287"/>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Báo</a:t>
          </a:r>
          <a:r>
            <a:rPr lang="en-US" sz="1100" b="1" baseline="0">
              <a:solidFill>
                <a:schemeClr val="tx1"/>
              </a:solidFill>
            </a:rPr>
            <a:t> cáo trên HOME</a:t>
          </a:r>
          <a:endParaRPr lang="en-US" sz="1100" b="1">
            <a:solidFill>
              <a:schemeClr val="tx1"/>
            </a:solidFill>
          </a:endParaRPr>
        </a:p>
      </xdr:txBody>
    </xdr:sp>
    <xdr:clientData/>
  </xdr:twoCellAnchor>
  <xdr:twoCellAnchor>
    <xdr:from>
      <xdr:col>22</xdr:col>
      <xdr:colOff>381000</xdr:colOff>
      <xdr:row>10</xdr:row>
      <xdr:rowOff>85725</xdr:rowOff>
    </xdr:from>
    <xdr:to>
      <xdr:col>25</xdr:col>
      <xdr:colOff>219075</xdr:colOff>
      <xdr:row>12</xdr:row>
      <xdr:rowOff>161925</xdr:rowOff>
    </xdr:to>
    <xdr:sp macro="" textlink="">
      <xdr:nvSpPr>
        <xdr:cNvPr id="3" name="Rounded Rectangular Callout 2"/>
        <xdr:cNvSpPr/>
      </xdr:nvSpPr>
      <xdr:spPr>
        <a:xfrm>
          <a:off x="22612350" y="1990725"/>
          <a:ext cx="2371725" cy="457200"/>
        </a:xfrm>
        <a:prstGeom prst="wedgeRoundRectCallout">
          <a:avLst>
            <a:gd name="adj1" fmla="val -43724"/>
            <a:gd name="adj2" fmla="val -118287"/>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chemeClr val="tx1"/>
              </a:solidFill>
            </a:rPr>
            <a:t>Báo</a:t>
          </a:r>
          <a:r>
            <a:rPr lang="en-US" sz="1100" b="1" baseline="0">
              <a:solidFill>
                <a:schemeClr val="tx1"/>
              </a:solidFill>
            </a:rPr>
            <a:t> cáo trên FLEX</a:t>
          </a:r>
          <a:endParaRPr lang="en-US" sz="11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140757</xdr:colOff>
      <xdr:row>1</xdr:row>
      <xdr:rowOff>23282</xdr:rowOff>
    </xdr:from>
    <xdr:to>
      <xdr:col>3</xdr:col>
      <xdr:colOff>666043</xdr:colOff>
      <xdr:row>5</xdr:row>
      <xdr:rowOff>175360</xdr:rowOff>
    </xdr:to>
    <xdr:pic>
      <xdr:nvPicPr>
        <xdr:cNvPr id="4" name="Picture -767">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732" y="223307"/>
          <a:ext cx="1782586" cy="914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704850</xdr:colOff>
      <xdr:row>2</xdr:row>
      <xdr:rowOff>76200</xdr:rowOff>
    </xdr:from>
    <xdr:to>
      <xdr:col>10</xdr:col>
      <xdr:colOff>923925</xdr:colOff>
      <xdr:row>4</xdr:row>
      <xdr:rowOff>133350</xdr:rowOff>
    </xdr:to>
    <xdr:sp macro="" textlink="">
      <xdr:nvSpPr>
        <xdr:cNvPr id="2" name="Rounded Rectangular Callout 1"/>
        <xdr:cNvSpPr/>
      </xdr:nvSpPr>
      <xdr:spPr>
        <a:xfrm>
          <a:off x="8820150" y="457200"/>
          <a:ext cx="1657350" cy="438150"/>
        </a:xfrm>
        <a:prstGeom prst="wedgeRoundRectCallout">
          <a:avLst>
            <a:gd name="adj1" fmla="val -72557"/>
            <a:gd name="adj2" fmla="val -68952"/>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Báo</a:t>
          </a:r>
          <a:r>
            <a:rPr lang="en-US" sz="1100" baseline="0">
              <a:solidFill>
                <a:schemeClr val="tx1"/>
              </a:solidFill>
            </a:rPr>
            <a:t> cáo bằng tool</a:t>
          </a:r>
          <a:endParaRPr lang="en-US" sz="1100">
            <a:solidFill>
              <a:schemeClr val="tx1"/>
            </a:solidFill>
          </a:endParaRPr>
        </a:p>
      </xdr:txBody>
    </xdr:sp>
    <xdr:clientData/>
  </xdr:twoCellAnchor>
  <xdr:twoCellAnchor>
    <xdr:from>
      <xdr:col>18</xdr:col>
      <xdr:colOff>342900</xdr:colOff>
      <xdr:row>4</xdr:row>
      <xdr:rowOff>66675</xdr:rowOff>
    </xdr:from>
    <xdr:to>
      <xdr:col>19</xdr:col>
      <xdr:colOff>933450</xdr:colOff>
      <xdr:row>7</xdr:row>
      <xdr:rowOff>57150</xdr:rowOff>
    </xdr:to>
    <xdr:sp macro="" textlink="">
      <xdr:nvSpPr>
        <xdr:cNvPr id="5" name="Rounded Rectangular Callout 4"/>
        <xdr:cNvSpPr/>
      </xdr:nvSpPr>
      <xdr:spPr>
        <a:xfrm>
          <a:off x="17716500" y="828675"/>
          <a:ext cx="1657350" cy="609600"/>
        </a:xfrm>
        <a:prstGeom prst="wedgeRoundRectCallout">
          <a:avLst>
            <a:gd name="adj1" fmla="val -61637"/>
            <a:gd name="adj2" fmla="val -7547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Vùng</a:t>
          </a:r>
          <a:r>
            <a:rPr lang="en-US" sz="1100" baseline="0">
              <a:solidFill>
                <a:schemeClr val="tx1"/>
              </a:solidFill>
            </a:rPr>
            <a:t> check dữ liệu giữa tool và FLEX</a:t>
          </a:r>
          <a:endParaRPr lang="en-US" sz="1100">
            <a:solidFill>
              <a:schemeClr val="tx1"/>
            </a:solidFill>
          </a:endParaRPr>
        </a:p>
      </xdr:txBody>
    </xdr:sp>
    <xdr:clientData/>
  </xdr:twoCellAnchor>
  <xdr:twoCellAnchor>
    <xdr:from>
      <xdr:col>25</xdr:col>
      <xdr:colOff>361950</xdr:colOff>
      <xdr:row>3</xdr:row>
      <xdr:rowOff>95250</xdr:rowOff>
    </xdr:from>
    <xdr:to>
      <xdr:col>26</xdr:col>
      <xdr:colOff>962025</xdr:colOff>
      <xdr:row>6</xdr:row>
      <xdr:rowOff>104775</xdr:rowOff>
    </xdr:to>
    <xdr:sp macro="" textlink="">
      <xdr:nvSpPr>
        <xdr:cNvPr id="6" name="Rounded Rectangular Callout 5"/>
        <xdr:cNvSpPr/>
      </xdr:nvSpPr>
      <xdr:spPr>
        <a:xfrm>
          <a:off x="24488775" y="666750"/>
          <a:ext cx="1657350" cy="581025"/>
        </a:xfrm>
        <a:prstGeom prst="wedgeRoundRectCallout">
          <a:avLst>
            <a:gd name="adj1" fmla="val -61637"/>
            <a:gd name="adj2" fmla="val -7547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Vùng</a:t>
          </a:r>
          <a:r>
            <a:rPr lang="en-US" sz="1100" baseline="0">
              <a:solidFill>
                <a:schemeClr val="tx1"/>
              </a:solidFill>
            </a:rPr>
            <a:t> check dữ liệu giữa tool và HOME</a:t>
          </a:r>
          <a:endParaRPr lang="en-US" sz="1100">
            <a:solidFill>
              <a:schemeClr val="tx1"/>
            </a:solidFill>
          </a:endParaRPr>
        </a:p>
      </xdr:txBody>
    </xdr:sp>
    <xdr:clientData/>
  </xdr:twoCellAnchor>
  <xdr:twoCellAnchor>
    <xdr:from>
      <xdr:col>8</xdr:col>
      <xdr:colOff>28575</xdr:colOff>
      <xdr:row>22</xdr:row>
      <xdr:rowOff>114301</xdr:rowOff>
    </xdr:from>
    <xdr:to>
      <xdr:col>12</xdr:col>
      <xdr:colOff>85725</xdr:colOff>
      <xdr:row>36</xdr:row>
      <xdr:rowOff>95250</xdr:rowOff>
    </xdr:to>
    <xdr:sp macro="" textlink="">
      <xdr:nvSpPr>
        <xdr:cNvPr id="7" name="Rectangle 6"/>
        <xdr:cNvSpPr/>
      </xdr:nvSpPr>
      <xdr:spPr>
        <a:xfrm>
          <a:off x="7172325" y="4610101"/>
          <a:ext cx="4657725" cy="29241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Mục</a:t>
          </a:r>
          <a:r>
            <a:rPr lang="en-US" sz="1100" b="1" baseline="0">
              <a:solidFill>
                <a:schemeClr val="tx1"/>
              </a:solidFill>
            </a:rPr>
            <a:t> đích: </a:t>
          </a:r>
          <a:r>
            <a:rPr lang="en-US" sz="1100" baseline="0">
              <a:solidFill>
                <a:schemeClr val="tx1"/>
              </a:solidFill>
            </a:rPr>
            <a:t>Báo cáo trên Flex và Home hiện không có báo cáo theo template khách hàng yêu cầu, đã yêu cầu tool xuất báo cáo nhưng để đảm bảo dữ liệu từ tool khớp với Flex/Home cần có bước double check dữ liệu</a:t>
          </a:r>
          <a:endParaRPr lang="en-US" sz="1100">
            <a:solidFill>
              <a:schemeClr val="tx1"/>
            </a:solidFill>
          </a:endParaRPr>
        </a:p>
        <a:p>
          <a:pPr algn="l"/>
          <a:r>
            <a:rPr lang="en-US" sz="1100" b="1">
              <a:solidFill>
                <a:schemeClr val="tx1"/>
              </a:solidFill>
            </a:rPr>
            <a:t>Cách</a:t>
          </a:r>
          <a:r>
            <a:rPr lang="en-US" sz="1100" b="1" baseline="0">
              <a:solidFill>
                <a:schemeClr val="tx1"/>
              </a:solidFill>
            </a:rPr>
            <a:t> check:</a:t>
          </a:r>
        </a:p>
        <a:p>
          <a:pPr algn="l"/>
          <a:r>
            <a:rPr lang="en-US" sz="1100" baseline="0">
              <a:solidFill>
                <a:schemeClr val="tx1"/>
              </a:solidFill>
            </a:rPr>
            <a:t>B1: copy báo cáo trên HOME vào FLEX vào sheet data</a:t>
          </a:r>
        </a:p>
        <a:p>
          <a:pPr algn="l"/>
          <a:r>
            <a:rPr lang="en-US" sz="1100" baseline="0">
              <a:solidFill>
                <a:schemeClr val="tx1"/>
              </a:solidFill>
            </a:rPr>
            <a:t>B2: refresh sheet pivot</a:t>
          </a:r>
        </a:p>
        <a:p>
          <a:pPr algn="l"/>
          <a:r>
            <a:rPr lang="en-US" sz="1100" baseline="0">
              <a:solidFill>
                <a:schemeClr val="tx1"/>
              </a:solidFill>
            </a:rPr>
            <a:t>B3: copy báo cáo trên tool vào vùng báo cáo của sheet BUY/SELL</a:t>
          </a:r>
        </a:p>
        <a:p>
          <a:pPr algn="l"/>
          <a:r>
            <a:rPr lang="en-US" sz="1100" baseline="0">
              <a:solidFill>
                <a:schemeClr val="tx1"/>
              </a:solidFill>
            </a:rPr>
            <a:t>B4: đảm bảo vùng check báo cáo dữ liệu = 0</a:t>
          </a:r>
        </a:p>
        <a:p>
          <a:pPr algn="l"/>
          <a:r>
            <a:rPr lang="en-US" sz="1100" b="1" baseline="0">
              <a:solidFill>
                <a:schemeClr val="tx1"/>
              </a:solidFill>
            </a:rPr>
            <a:t>Note:</a:t>
          </a:r>
        </a:p>
        <a:p>
          <a:pPr algn="l"/>
          <a:r>
            <a:rPr lang="en-US" sz="1100" baseline="0">
              <a:solidFill>
                <a:schemeClr val="tx1"/>
              </a:solidFill>
            </a:rPr>
            <a:t>Báo cáo trên HOME và Flex là kết quả giao dịch theo lệnh đặt, Báo cáo trên tool là kết quả giao dịch theo mã và phân biệt thành báo cáo mua/bán (mẫu báo cáo bán có thêm cột Tax) </a:t>
          </a:r>
        </a:p>
        <a:p>
          <a:pPr algn="l"/>
          <a:r>
            <a:rPr lang="en-US" sz="1100" baseline="0">
              <a:solidFill>
                <a:schemeClr val="tx1"/>
              </a:solidFill>
            </a:rPr>
            <a:t>Price = round(number,4)</a:t>
          </a:r>
        </a:p>
        <a:p>
          <a:pPr algn="l"/>
          <a:r>
            <a:rPr lang="en-US" sz="1100">
              <a:solidFill>
                <a:schemeClr val="tx1"/>
              </a:solidFill>
            </a:rPr>
            <a:t>Commission = rounddown(number,0)</a:t>
          </a:r>
        </a:p>
        <a:p>
          <a:pPr algn="l"/>
          <a:r>
            <a:rPr lang="en-US" sz="1100">
              <a:solidFill>
                <a:schemeClr val="tx1"/>
              </a:solidFill>
            </a:rPr>
            <a:t>Tax = </a:t>
          </a:r>
          <a:r>
            <a:rPr lang="en-US" sz="1100">
              <a:solidFill>
                <a:schemeClr val="tx1"/>
              </a:solidFill>
              <a:effectLst/>
              <a:latin typeface="+mn-lt"/>
              <a:ea typeface="+mn-ea"/>
              <a:cs typeface="+mn-cs"/>
            </a:rPr>
            <a:t>rounddown(number,0)</a:t>
          </a:r>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140757</xdr:colOff>
      <xdr:row>1</xdr:row>
      <xdr:rowOff>23282</xdr:rowOff>
    </xdr:from>
    <xdr:to>
      <xdr:col>3</xdr:col>
      <xdr:colOff>666043</xdr:colOff>
      <xdr:row>5</xdr:row>
      <xdr:rowOff>175360</xdr:rowOff>
    </xdr:to>
    <xdr:pic>
      <xdr:nvPicPr>
        <xdr:cNvPr id="3" name="Picture -767">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732" y="223307"/>
          <a:ext cx="1782586" cy="9140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0</xdr:colOff>
      <xdr:row>4</xdr:row>
      <xdr:rowOff>0</xdr:rowOff>
    </xdr:from>
    <xdr:to>
      <xdr:col>10</xdr:col>
      <xdr:colOff>219075</xdr:colOff>
      <xdr:row>6</xdr:row>
      <xdr:rowOff>57150</xdr:rowOff>
    </xdr:to>
    <xdr:sp macro="" textlink="">
      <xdr:nvSpPr>
        <xdr:cNvPr id="4" name="Rounded Rectangular Callout 3"/>
        <xdr:cNvSpPr/>
      </xdr:nvSpPr>
      <xdr:spPr>
        <a:xfrm>
          <a:off x="8143875" y="762000"/>
          <a:ext cx="1657350" cy="438150"/>
        </a:xfrm>
        <a:prstGeom prst="wedgeRoundRectCallout">
          <a:avLst>
            <a:gd name="adj1" fmla="val -72557"/>
            <a:gd name="adj2" fmla="val -68952"/>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Báo</a:t>
          </a:r>
          <a:r>
            <a:rPr lang="en-US" sz="1100" baseline="0">
              <a:solidFill>
                <a:schemeClr val="tx1"/>
              </a:solidFill>
            </a:rPr>
            <a:t> cáo bằng tool</a:t>
          </a:r>
          <a:endParaRPr lang="en-US" sz="1100">
            <a:solidFill>
              <a:schemeClr val="tx1"/>
            </a:solidFill>
          </a:endParaRPr>
        </a:p>
      </xdr:txBody>
    </xdr:sp>
    <xdr:clientData/>
  </xdr:twoCellAnchor>
  <xdr:twoCellAnchor>
    <xdr:from>
      <xdr:col>16</xdr:col>
      <xdr:colOff>371475</xdr:colOff>
      <xdr:row>8</xdr:row>
      <xdr:rowOff>85724</xdr:rowOff>
    </xdr:from>
    <xdr:to>
      <xdr:col>17</xdr:col>
      <xdr:colOff>962025</xdr:colOff>
      <xdr:row>11</xdr:row>
      <xdr:rowOff>76199</xdr:rowOff>
    </xdr:to>
    <xdr:sp macro="" textlink="">
      <xdr:nvSpPr>
        <xdr:cNvPr id="5" name="Rounded Rectangular Callout 4"/>
        <xdr:cNvSpPr/>
      </xdr:nvSpPr>
      <xdr:spPr>
        <a:xfrm>
          <a:off x="15840075" y="1704974"/>
          <a:ext cx="1657350" cy="638175"/>
        </a:xfrm>
        <a:prstGeom prst="wedgeRoundRectCallout">
          <a:avLst>
            <a:gd name="adj1" fmla="val -61637"/>
            <a:gd name="adj2" fmla="val -7547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Vùng</a:t>
          </a:r>
          <a:r>
            <a:rPr lang="en-US" sz="1100" baseline="0">
              <a:solidFill>
                <a:schemeClr val="tx1"/>
              </a:solidFill>
            </a:rPr>
            <a:t> check dữ liệu giữa tool và FLEX</a:t>
          </a:r>
          <a:endParaRPr lang="en-US" sz="1100">
            <a:solidFill>
              <a:schemeClr val="tx1"/>
            </a:solidFill>
          </a:endParaRPr>
        </a:p>
      </xdr:txBody>
    </xdr:sp>
    <xdr:clientData/>
  </xdr:twoCellAnchor>
  <xdr:twoCellAnchor>
    <xdr:from>
      <xdr:col>23</xdr:col>
      <xdr:colOff>342900</xdr:colOff>
      <xdr:row>7</xdr:row>
      <xdr:rowOff>161925</xdr:rowOff>
    </xdr:from>
    <xdr:to>
      <xdr:col>25</xdr:col>
      <xdr:colOff>342900</xdr:colOff>
      <xdr:row>10</xdr:row>
      <xdr:rowOff>19050</xdr:rowOff>
    </xdr:to>
    <xdr:sp macro="" textlink="">
      <xdr:nvSpPr>
        <xdr:cNvPr id="6" name="Rounded Rectangular Callout 5"/>
        <xdr:cNvSpPr/>
      </xdr:nvSpPr>
      <xdr:spPr>
        <a:xfrm>
          <a:off x="22612350" y="1543050"/>
          <a:ext cx="1657350" cy="542925"/>
        </a:xfrm>
        <a:prstGeom prst="wedgeRoundRectCallout">
          <a:avLst>
            <a:gd name="adj1" fmla="val -61637"/>
            <a:gd name="adj2" fmla="val -75474"/>
            <a:gd name="adj3" fmla="val 16667"/>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1"/>
              </a:solidFill>
            </a:rPr>
            <a:t>Vùng</a:t>
          </a:r>
          <a:r>
            <a:rPr lang="en-US" sz="1100" baseline="0">
              <a:solidFill>
                <a:schemeClr val="tx1"/>
              </a:solidFill>
            </a:rPr>
            <a:t> check dữ liệu giữa tool và HOME</a:t>
          </a:r>
          <a:endParaRPr lang="en-US" sz="1100">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Python_Thuy.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Python_Thuy.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uthor" refreshedDate="44312.367768750002" createdVersion="5" refreshedVersion="5" minRefreshableVersion="3" recordCount="7">
  <cacheSource type="worksheet">
    <worksheetSource name="Table1" r:id="rId2"/>
  </cacheSource>
  <cacheFields count="14">
    <cacheField name="Số hiệu lệnh" numFmtId="49">
      <sharedItems/>
    </cacheField>
    <cacheField name="Tài khoản" numFmtId="49">
      <sharedItems/>
    </cacheField>
    <cacheField name="Tiểu khoản" numFmtId="49">
      <sharedItems count="1">
        <s v="1234567890"/>
      </sharedItems>
    </cacheField>
    <cacheField name="Tên khách hàng" numFmtId="49">
      <sharedItems/>
    </cacheField>
    <cacheField name="Ngày" numFmtId="14">
      <sharedItems containsSemiMixedTypes="0" containsNonDate="0" containsDate="1" containsString="0" minDate="2021-04-01T00:00:00" maxDate="2021-04-02T00:00:00" count="1">
        <d v="2021-04-01T00:00:00"/>
      </sharedItems>
    </cacheField>
    <cacheField name="Mã CK" numFmtId="49">
      <sharedItems count="4">
        <s v="ACB"/>
        <s v="BID"/>
        <s v="VCB"/>
        <s v="VIC" u="1"/>
      </sharedItems>
    </cacheField>
    <cacheField name="Loại lệnh" numFmtId="49">
      <sharedItems count="3">
        <s v="Mua"/>
        <s v="Bán"/>
        <s v="Mua TT" u="1"/>
      </sharedItems>
    </cacheField>
    <cacheField name="Khối lượng" numFmtId="3">
      <sharedItems containsSemiMixedTypes="0" containsString="0" containsNumber="1" containsInteger="1" minValue="2000" maxValue="500000"/>
    </cacheField>
    <cacheField name="Giá " numFmtId="3">
      <sharedItems containsSemiMixedTypes="0" containsString="0" containsNumber="1" containsInteger="1" minValue="32500" maxValue="106000"/>
    </cacheField>
    <cacheField name="Giá trị " numFmtId="3">
      <sharedItems containsSemiMixedTypes="0" containsString="0" containsNumber="1" containsInteger="1" minValue="99000000" maxValue="21000000000"/>
    </cacheField>
    <cacheField name="Giờ đặt lệnh" numFmtId="14">
      <sharedItems/>
    </cacheField>
    <cacheField name="Phí " numFmtId="3">
      <sharedItems containsSemiMixedTypes="0" containsString="0" containsNumber="1" containsInteger="1" minValue="148500" maxValue="31500000"/>
    </cacheField>
    <cacheField name="Thuế bán CK" numFmtId="3">
      <sharedItems containsSemiMixedTypes="0" containsString="0" containsNumber="1" containsInteger="1" minValue="0" maxValue="318000"/>
    </cacheField>
    <cacheField name="Thuế cổ tức bằng CK" numFmtId="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uthor" refreshedDate="44312.367788773146" createdVersion="5" refreshedVersion="5" minRefreshableVersion="3" recordCount="7">
  <cacheSource type="worksheet">
    <worksheetSource name="Table2" r:id="rId2"/>
  </cacheSource>
  <cacheFields count="16">
    <cacheField name="STT" numFmtId="3">
      <sharedItems containsSemiMixedTypes="0" containsString="0" containsNumber="1" containsInteger="1" minValue="1" maxValue="7"/>
    </cacheField>
    <cacheField name="Mã CK" numFmtId="0">
      <sharedItems containsBlank="1" count="7">
        <s v="ACB"/>
        <s v="BID"/>
        <s v="VCB"/>
        <m u="1"/>
        <s v="VNM" u="1"/>
        <s v="VIC" u="1"/>
        <s v="FPT" u="1"/>
      </sharedItems>
    </cacheField>
    <cacheField name="Loại" numFmtId="0">
      <sharedItems containsBlank="1" count="5">
        <s v="Mua"/>
        <s v="Mua TT"/>
        <s v="Bán"/>
        <m u="1"/>
        <s v="Bán TT" u="1"/>
      </sharedItems>
    </cacheField>
    <cacheField name="Số tiểu khoản" numFmtId="0">
      <sharedItems/>
    </cacheField>
    <cacheField name="Ngày đặt" numFmtId="164">
      <sharedItems containsSemiMixedTypes="0" containsNonDate="0" containsDate="1" containsString="0" minDate="2021-04-01T00:00:00" maxDate="2021-04-02T00:00:00" count="1">
        <d v="2021-04-01T00:00:00"/>
      </sharedItems>
    </cacheField>
    <cacheField name="Ngày thanh toán" numFmtId="164">
      <sharedItems containsSemiMixedTypes="0" containsNonDate="0" containsDate="1" containsString="0" minDate="2021-04-05T00:00:00" maxDate="2021-04-06T00:00:00" count="1">
        <d v="2021-04-05T00:00:00"/>
      </sharedItems>
    </cacheField>
    <cacheField name="SL đặt" numFmtId="37">
      <sharedItems containsSemiMixedTypes="0" containsString="0" containsNumber="1" containsInteger="1" minValue="2000" maxValue="500000"/>
    </cacheField>
    <cacheField name="Giá đặt" numFmtId="37">
      <sharedItems containsSemiMixedTypes="0" containsString="0" containsNumber="1" containsInteger="1" minValue="32500" maxValue="106000"/>
    </cacheField>
    <cacheField name="SL khớp" numFmtId="37">
      <sharedItems containsSemiMixedTypes="0" containsString="0" containsNumber="1" containsInteger="1" minValue="2000" maxValue="500000"/>
    </cacheField>
    <cacheField name="Giá khớp" numFmtId="37">
      <sharedItems containsSemiMixedTypes="0" containsString="0" containsNumber="1" containsInteger="1" minValue="32500" maxValue="106000"/>
    </cacheField>
    <cacheField name="Giá trị khớp" numFmtId="37">
      <sharedItems containsSemiMixedTypes="0" containsString="0" containsNumber="1" containsInteger="1" minValue="99000000" maxValue="21000000000"/>
    </cacheField>
    <cacheField name="% Phí" numFmtId="165">
      <sharedItems containsSemiMixedTypes="0" containsString="0" containsNumber="1" minValue="0.15" maxValue="0.15" count="1">
        <n v="0.15"/>
      </sharedItems>
    </cacheField>
    <cacheField name="Giá trị phí" numFmtId="37">
      <sharedItems containsSemiMixedTypes="0" containsString="0" containsNumber="1" containsInteger="1" minValue="148500" maxValue="31500000"/>
    </cacheField>
    <cacheField name="Thuế bán CK" numFmtId="37">
      <sharedItems containsSemiMixedTypes="0" containsString="0" containsNumber="1" containsInteger="1" minValue="0" maxValue="318000"/>
    </cacheField>
    <cacheField name="Thuế cổ tức bằng CK" numFmtId="37">
      <sharedItems containsSemiMixedTypes="0" containsString="0" containsNumber="1" containsInteger="1" minValue="0" maxValue="0"/>
    </cacheField>
    <cacheField name="Tổng cộng" numFmtId="37">
      <sharedItems containsSemiMixedTypes="0" containsString="0" containsNumber="1" containsInteger="1" minValue="0" maxValue="318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
  <r>
    <s v="0001090421007861"/>
    <s v="022C123456"/>
    <x v="0"/>
    <s v="ACBXYZ"/>
    <x v="0"/>
    <x v="0"/>
    <x v="0"/>
    <n v="3000"/>
    <n v="33000"/>
    <n v="99000000"/>
    <s v="13:31:07"/>
    <n v="148500"/>
    <n v="0"/>
    <n v="0"/>
  </r>
  <r>
    <s v="0001090421009281"/>
    <s v="022C123456"/>
    <x v="0"/>
    <s v="ACBXYZ"/>
    <x v="0"/>
    <x v="1"/>
    <x v="0"/>
    <n v="500000"/>
    <n v="42000"/>
    <n v="21000000000"/>
    <s v="14:53:29"/>
    <n v="31500000"/>
    <n v="0"/>
    <n v="0"/>
  </r>
  <r>
    <s v="8000090421007546"/>
    <s v="022C123456"/>
    <x v="0"/>
    <s v="ACBXYZ"/>
    <x v="0"/>
    <x v="1"/>
    <x v="0"/>
    <n v="10000"/>
    <n v="43000"/>
    <n v="430000000"/>
    <s v="13:13:34"/>
    <n v="645000"/>
    <n v="0"/>
    <n v="0"/>
  </r>
  <r>
    <s v="8000090421007413"/>
    <s v="022C123456"/>
    <x v="0"/>
    <s v="ACBXYZ"/>
    <x v="0"/>
    <x v="0"/>
    <x v="0"/>
    <n v="10000"/>
    <n v="32500"/>
    <n v="325000000"/>
    <s v="13:07:33"/>
    <n v="487500"/>
    <n v="0"/>
    <n v="0"/>
  </r>
  <r>
    <s v="8000090421007686"/>
    <s v="022C123456"/>
    <x v="0"/>
    <s v="ACBXYZ"/>
    <x v="0"/>
    <x v="2"/>
    <x v="1"/>
    <n v="2000"/>
    <n v="105000"/>
    <n v="210000000"/>
    <s v="13:21:12"/>
    <n v="315000"/>
    <n v="210000"/>
    <n v="0"/>
  </r>
  <r>
    <s v="0001090421007859"/>
    <s v="022C123456"/>
    <x v="0"/>
    <s v="ACBXYZ"/>
    <x v="0"/>
    <x v="2"/>
    <x v="1"/>
    <n v="3000"/>
    <n v="106000"/>
    <n v="318000000"/>
    <s v="13:30:57"/>
    <n v="477000"/>
    <n v="318000"/>
    <n v="0"/>
  </r>
  <r>
    <s v="0001090421007648"/>
    <s v="022C123456"/>
    <x v="0"/>
    <s v="ACBXYZ"/>
    <x v="0"/>
    <x v="2"/>
    <x v="1"/>
    <n v="2000"/>
    <n v="105500"/>
    <n v="211000000"/>
    <s v="13:18:39"/>
    <n v="316500"/>
    <n v="211000"/>
    <n v="0"/>
  </r>
</pivotCacheRecords>
</file>

<file path=xl/pivotCache/pivotCacheRecords2.xml><?xml version="1.0" encoding="utf-8"?>
<pivotCacheRecords xmlns="http://schemas.openxmlformats.org/spreadsheetml/2006/main" xmlns:r="http://schemas.openxmlformats.org/officeDocument/2006/relationships" count="7">
  <r>
    <n v="1"/>
    <x v="0"/>
    <x v="0"/>
    <s v="1234567890"/>
    <x v="0"/>
    <x v="0"/>
    <n v="3000"/>
    <n v="33000"/>
    <n v="3000"/>
    <n v="33000"/>
    <n v="99000000"/>
    <x v="0"/>
    <n v="148500"/>
    <n v="0"/>
    <n v="0"/>
    <n v="0"/>
  </r>
  <r>
    <n v="2"/>
    <x v="1"/>
    <x v="1"/>
    <s v="1234567890"/>
    <x v="0"/>
    <x v="0"/>
    <n v="500000"/>
    <n v="42000"/>
    <n v="500000"/>
    <n v="42000"/>
    <n v="21000000000"/>
    <x v="0"/>
    <n v="31500000"/>
    <n v="0"/>
    <n v="0"/>
    <n v="0"/>
  </r>
  <r>
    <n v="3"/>
    <x v="1"/>
    <x v="0"/>
    <s v="1234567890"/>
    <x v="0"/>
    <x v="0"/>
    <n v="10000"/>
    <n v="43000"/>
    <n v="10000"/>
    <n v="43000"/>
    <n v="430000000"/>
    <x v="0"/>
    <n v="645000"/>
    <n v="0"/>
    <n v="0"/>
    <n v="0"/>
  </r>
  <r>
    <n v="4"/>
    <x v="0"/>
    <x v="0"/>
    <s v="1234567890"/>
    <x v="0"/>
    <x v="0"/>
    <n v="10000"/>
    <n v="32500"/>
    <n v="10000"/>
    <n v="32500"/>
    <n v="325000000"/>
    <x v="0"/>
    <n v="487500"/>
    <n v="0"/>
    <n v="0"/>
    <n v="0"/>
  </r>
  <r>
    <n v="5"/>
    <x v="2"/>
    <x v="2"/>
    <s v="1234567890"/>
    <x v="0"/>
    <x v="0"/>
    <n v="2000"/>
    <n v="105000"/>
    <n v="2000"/>
    <n v="105000"/>
    <n v="210000000"/>
    <x v="0"/>
    <n v="315000"/>
    <n v="210000"/>
    <n v="0"/>
    <n v="210000"/>
  </r>
  <r>
    <n v="6"/>
    <x v="2"/>
    <x v="2"/>
    <s v="1234567890"/>
    <x v="0"/>
    <x v="0"/>
    <n v="3000"/>
    <n v="106000"/>
    <n v="3000"/>
    <n v="106000"/>
    <n v="318000000"/>
    <x v="0"/>
    <n v="477000"/>
    <n v="318000"/>
    <n v="0"/>
    <n v="318000"/>
  </r>
  <r>
    <n v="7"/>
    <x v="2"/>
    <x v="2"/>
    <s v="1234567890"/>
    <x v="0"/>
    <x v="0"/>
    <n v="2000"/>
    <n v="105500"/>
    <n v="2000"/>
    <n v="105500"/>
    <n v="211000000"/>
    <x v="0"/>
    <n v="316500"/>
    <n v="211000"/>
    <n v="0"/>
    <n v="211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K1:S5" firstHeaderRow="0" firstDataRow="1" firstDataCol="5"/>
  <pivotFields count="16">
    <pivotField compact="0" numFmtId="3"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7">
        <item x="0"/>
        <item x="1"/>
        <item m="1" x="6"/>
        <item x="2"/>
        <item m="1" x="5"/>
        <item m="1" x="4"/>
        <item m="1" x="3"/>
      </items>
      <extLst>
        <ext xmlns:x14="http://schemas.microsoft.com/office/spreadsheetml/2009/9/main" uri="{2946ED86-A175-432a-8AC1-64E0C546D7DE}">
          <x14:pivotField fillDownLabels="1"/>
        </ext>
      </extLst>
    </pivotField>
    <pivotField axis="axisRow" compact="0" outline="0" showAll="0" sortType="ascending" defaultSubtotal="0">
      <items count="5">
        <item x="2"/>
        <item m="1" x="4"/>
        <item x="0"/>
        <item x="1"/>
        <item m="1"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64" outline="0" showAll="0" defaultSubtotal="0">
      <items count="1">
        <item x="0"/>
      </items>
      <extLst>
        <ext xmlns:x14="http://schemas.microsoft.com/office/spreadsheetml/2009/9/main" uri="{2946ED86-A175-432a-8AC1-64E0C546D7DE}">
          <x14:pivotField fillDownLabels="1"/>
        </ext>
      </extLst>
    </pivotField>
    <pivotField axis="axisRow" compact="0" numFmtId="164" outline="0" showAll="0" defaultSubtotal="0">
      <items count="1">
        <item x="0"/>
      </items>
      <extLst>
        <ext xmlns:x14="http://schemas.microsoft.com/office/spreadsheetml/2009/9/main" uri="{2946ED86-A175-432a-8AC1-64E0C546D7DE}">
          <x14:pivotField fillDownLabels="1"/>
        </ext>
      </extLst>
    </pivotField>
    <pivotField compact="0" numFmtId="37" outline="0" showAll="0" defaultSubtotal="0">
      <extLst>
        <ext xmlns:x14="http://schemas.microsoft.com/office/spreadsheetml/2009/9/main" uri="{2946ED86-A175-432a-8AC1-64E0C546D7DE}">
          <x14:pivotField fillDownLabels="1"/>
        </ext>
      </extLst>
    </pivotField>
    <pivotField compact="0" numFmtId="37" outline="0" showAll="0" defaultSubtotal="0">
      <extLst>
        <ext xmlns:x14="http://schemas.microsoft.com/office/spreadsheetml/2009/9/main" uri="{2946ED86-A175-432a-8AC1-64E0C546D7DE}">
          <x14:pivotField fillDownLabels="1"/>
        </ext>
      </extLst>
    </pivotField>
    <pivotField dataField="1" compact="0" numFmtId="37" outline="0" showAll="0" defaultSubtotal="0">
      <extLst>
        <ext xmlns:x14="http://schemas.microsoft.com/office/spreadsheetml/2009/9/main" uri="{2946ED86-A175-432a-8AC1-64E0C546D7DE}">
          <x14:pivotField fillDownLabels="1"/>
        </ext>
      </extLst>
    </pivotField>
    <pivotField compact="0" numFmtId="37" outline="0" showAll="0" defaultSubtotal="0">
      <extLst>
        <ext xmlns:x14="http://schemas.microsoft.com/office/spreadsheetml/2009/9/main" uri="{2946ED86-A175-432a-8AC1-64E0C546D7DE}">
          <x14:pivotField fillDownLabels="1"/>
        </ext>
      </extLst>
    </pivotField>
    <pivotField dataField="1" compact="0" numFmtId="37" outline="0" showAll="0" defaultSubtotal="0">
      <extLst>
        <ext xmlns:x14="http://schemas.microsoft.com/office/spreadsheetml/2009/9/main" uri="{2946ED86-A175-432a-8AC1-64E0C546D7DE}">
          <x14:pivotField fillDownLabels="1"/>
        </ext>
      </extLst>
    </pivotField>
    <pivotField axis="axisRow" compact="0" numFmtId="165" outline="0" showAll="0" defaultSubtotal="0">
      <items count="1">
        <item x="0"/>
      </items>
      <extLst>
        <ext xmlns:x14="http://schemas.microsoft.com/office/spreadsheetml/2009/9/main" uri="{2946ED86-A175-432a-8AC1-64E0C546D7DE}">
          <x14:pivotField fillDownLabels="1"/>
        </ext>
      </extLst>
    </pivotField>
    <pivotField dataField="1" compact="0" numFmtId="37" outline="0" showAll="0" defaultSubtotal="0">
      <extLst>
        <ext xmlns:x14="http://schemas.microsoft.com/office/spreadsheetml/2009/9/main" uri="{2946ED86-A175-432a-8AC1-64E0C546D7DE}">
          <x14:pivotField fillDownLabels="1"/>
        </ext>
      </extLst>
    </pivotField>
    <pivotField compact="0" numFmtId="37" outline="0" showAll="0" defaultSubtotal="0">
      <extLst>
        <ext xmlns:x14="http://schemas.microsoft.com/office/spreadsheetml/2009/9/main" uri="{2946ED86-A175-432a-8AC1-64E0C546D7DE}">
          <x14:pivotField fillDownLabels="1"/>
        </ext>
      </extLst>
    </pivotField>
    <pivotField compact="0" numFmtId="37" outline="0" showAll="0" defaultSubtotal="0">
      <extLst>
        <ext xmlns:x14="http://schemas.microsoft.com/office/spreadsheetml/2009/9/main" uri="{2946ED86-A175-432a-8AC1-64E0C546D7DE}">
          <x14:pivotField fillDownLabels="1"/>
        </ext>
      </extLst>
    </pivotField>
    <pivotField dataField="1" compact="0" numFmtId="37" outline="0" showAll="0" defaultSubtotal="0">
      <extLst>
        <ext xmlns:x14="http://schemas.microsoft.com/office/spreadsheetml/2009/9/main" uri="{2946ED86-A175-432a-8AC1-64E0C546D7DE}">
          <x14:pivotField fillDownLabels="1"/>
        </ext>
      </extLst>
    </pivotField>
  </pivotFields>
  <rowFields count="5">
    <field x="1"/>
    <field x="2"/>
    <field x="4"/>
    <field x="5"/>
    <field x="11"/>
  </rowFields>
  <rowItems count="4">
    <i>
      <x/>
      <x v="2"/>
      <x/>
      <x/>
      <x/>
    </i>
    <i>
      <x v="1"/>
      <x v="2"/>
      <x/>
      <x/>
      <x/>
    </i>
    <i r="1">
      <x v="3"/>
      <x/>
      <x/>
      <x/>
    </i>
    <i>
      <x v="3"/>
      <x/>
      <x/>
      <x/>
      <x/>
    </i>
  </rowItems>
  <colFields count="1">
    <field x="-2"/>
  </colFields>
  <colItems count="4">
    <i>
      <x/>
    </i>
    <i i="1">
      <x v="1"/>
    </i>
    <i i="2">
      <x v="2"/>
    </i>
    <i i="3">
      <x v="3"/>
    </i>
  </colItems>
  <dataFields count="4">
    <dataField name="Sum of SL khớp" fld="8" baseField="0" baseItem="0"/>
    <dataField name="Sum of Giá trị khớp" fld="10" baseField="0" baseItem="0"/>
    <dataField name="Sum of Giá trị phí" fld="12" baseField="0" baseItem="0"/>
    <dataField name="Sum of Tổng cộng" fld="15" baseField="0" baseItem="0"/>
  </dataFields>
  <formats count="3">
    <format dxfId="25">
      <pivotArea outline="0" collapsedLevelsAreSubtotals="1" fieldPosition="0"/>
    </format>
    <format dxfId="24">
      <pivotArea dataOnly="0" labelOnly="1" outline="0" fieldPosition="0">
        <references count="1">
          <reference field="4294967294" count="4">
            <x v="0"/>
            <x v="1"/>
            <x v="2"/>
            <x v="3"/>
          </reference>
        </references>
      </pivotArea>
    </format>
    <format dxfId="23">
      <pivotArea field="5" type="button" dataOnly="0" labelOnly="1" outline="0" axis="axisRow" fieldPosition="3"/>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1:I4" firstHeaderRow="0" firstDataRow="1" firstDataCol="4"/>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64" outline="0" showAll="0" defaultSubtotal="0">
      <items count="1">
        <item x="0"/>
      </items>
      <extLst>
        <ext xmlns:x14="http://schemas.microsoft.com/office/spreadsheetml/2009/9/main" uri="{2946ED86-A175-432a-8AC1-64E0C546D7DE}">
          <x14:pivotField fillDownLabels="1"/>
        </ext>
      </extLst>
    </pivotField>
    <pivotField axis="axisRow" compact="0" outline="0" showAll="0" defaultSubtotal="0">
      <items count="4">
        <item m="1" x="3"/>
        <item x="0"/>
        <item x="1"/>
        <item x="2"/>
      </items>
      <extLst>
        <ext xmlns:x14="http://schemas.microsoft.com/office/spreadsheetml/2009/9/main" uri="{2946ED86-A175-432a-8AC1-64E0C546D7DE}">
          <x14:pivotField fillDownLabels="1"/>
        </ext>
      </extLst>
    </pivotField>
    <pivotField axis="axisRow" compact="0" outline="0" showAll="0" defaultSubtotal="0">
      <items count="3">
        <item x="0"/>
        <item m="1" x="2"/>
        <item x="1"/>
      </items>
      <extLst>
        <ext xmlns:x14="http://schemas.microsoft.com/office/spreadsheetml/2009/9/main" uri="{2946ED86-A175-432a-8AC1-64E0C546D7DE}">
          <x14:pivotField fillDownLabels="1"/>
        </ext>
      </extLst>
    </pivotField>
    <pivotField dataField="1" compact="0" numFmtId="37" outline="0" showAll="0" defaultSubtotal="0">
      <extLst>
        <ext xmlns:x14="http://schemas.microsoft.com/office/spreadsheetml/2009/9/main" uri="{2946ED86-A175-432a-8AC1-64E0C546D7DE}">
          <x14:pivotField fillDownLabels="1"/>
        </ext>
      </extLst>
    </pivotField>
    <pivotField compact="0" numFmtId="3" outline="0" showAll="0" defaultSubtotal="0">
      <extLst>
        <ext xmlns:x14="http://schemas.microsoft.com/office/spreadsheetml/2009/9/main" uri="{2946ED86-A175-432a-8AC1-64E0C546D7DE}">
          <x14:pivotField fillDownLabels="1"/>
        </ext>
      </extLst>
    </pivotField>
    <pivotField dataField="1" compact="0" numFmtId="3"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165"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numFmtId="166" outline="0" showAll="0" defaultSubtotal="0">
      <extLst>
        <ext xmlns:x14="http://schemas.microsoft.com/office/spreadsheetml/2009/9/main" uri="{2946ED86-A175-432a-8AC1-64E0C546D7DE}">
          <x14:pivotField fillDownLabels="1"/>
        </ext>
      </extLst>
    </pivotField>
  </pivotFields>
  <rowFields count="4">
    <field x="5"/>
    <field x="6"/>
    <field x="2"/>
    <field x="4"/>
  </rowFields>
  <rowItems count="3">
    <i>
      <x v="1"/>
      <x/>
      <x/>
      <x/>
    </i>
    <i>
      <x v="2"/>
      <x/>
      <x/>
      <x/>
    </i>
    <i>
      <x v="3"/>
      <x v="2"/>
      <x/>
      <x/>
    </i>
  </rowItems>
  <colFields count="1">
    <field x="-2"/>
  </colFields>
  <colItems count="5">
    <i>
      <x/>
    </i>
    <i i="1">
      <x v="1"/>
    </i>
    <i i="2">
      <x v="2"/>
    </i>
    <i i="3">
      <x v="3"/>
    </i>
    <i i="4">
      <x v="4"/>
    </i>
  </colItems>
  <dataFields count="5">
    <dataField name="Sum of Khối lượng" fld="7" baseField="0" baseItem="0"/>
    <dataField name="Sum of Giá trị " fld="9" baseField="0" baseItem="0"/>
    <dataField name="Sum of Phí " fld="11" baseField="0" baseItem="0"/>
    <dataField name="Sum of Thuế bán CK" fld="12" baseField="4" baseItem="0"/>
    <dataField name="Sum of Thuế cổ tức bằng CK" fld="13" baseField="0" baseItem="0"/>
  </dataFields>
  <formats count="2">
    <format dxfId="0">
      <pivotArea outline="0" collapsedLevelsAreSubtotals="1" fieldPosition="0"/>
    </format>
    <format dxfId="1">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ables/table1.xml><?xml version="1.0" encoding="utf-8"?>
<table xmlns="http://schemas.openxmlformats.org/spreadsheetml/2006/main" id="2" name="Table2" displayName="Table2" ref="P1:AE8" totalsRowShown="0" dataDxfId="58">
  <autoFilter ref="P1:AE8"/>
  <tableColumns count="16">
    <tableColumn id="1" name="STT" dataDxfId="57"/>
    <tableColumn id="2" name="Mã CK" dataDxfId="56"/>
    <tableColumn id="3" name="Loại" dataDxfId="55"/>
    <tableColumn id="4" name="Số tiểu khoản" dataDxfId="54"/>
    <tableColumn id="5" name="Ngày đặt" dataDxfId="53"/>
    <tableColumn id="6" name="Ngày thanh toán" dataDxfId="52"/>
    <tableColumn id="7" name="SL đặt" dataDxfId="51"/>
    <tableColumn id="8" name="Giá đặt" dataDxfId="50"/>
    <tableColumn id="9" name="SL khớp" dataDxfId="49"/>
    <tableColumn id="10" name="Giá khớp" dataDxfId="48"/>
    <tableColumn id="11" name="Giá trị khớp" dataDxfId="47"/>
    <tableColumn id="12" name="% Phí" dataDxfId="46"/>
    <tableColumn id="13" name="Giá trị phí" dataDxfId="45"/>
    <tableColumn id="14" name="Thuế bán CK" dataDxfId="44"/>
    <tableColumn id="15" name="Thuế cổ tức bằng CK" dataDxfId="43"/>
    <tableColumn id="16" name="Tổng cộng" dataDxfId="42"/>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N8" totalsRowShown="0" headerRowDxfId="41" dataDxfId="40">
  <autoFilter ref="A1:N8"/>
  <tableColumns count="14">
    <tableColumn id="1" name="Số hiệu lệnh" dataDxfId="39"/>
    <tableColumn id="2" name="Tài khoản" dataDxfId="38"/>
    <tableColumn id="3" name="Tiểu khoản" dataDxfId="37"/>
    <tableColumn id="4" name="Tên khách hàng" dataDxfId="36"/>
    <tableColumn id="5" name="Ngày" dataDxfId="35"/>
    <tableColumn id="6" name="Mã CK" dataDxfId="34"/>
    <tableColumn id="7" name="Loại lệnh" dataDxfId="33"/>
    <tableColumn id="8" name="Khối lượng" dataDxfId="32"/>
    <tableColumn id="9" name="Giá " dataDxfId="31"/>
    <tableColumn id="10" name="Giá trị " dataDxfId="30"/>
    <tableColumn id="11" name="Giờ đặt lệnh" dataDxfId="29"/>
    <tableColumn id="12" name="Phí " dataDxfId="28"/>
    <tableColumn id="14" name="Thuế bán CK" dataDxfId="27"/>
    <tableColumn id="13" name="Thuế cổ tức bằng CK" dataDxfId="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E304"/>
  <sheetViews>
    <sheetView tabSelected="1" workbookViewId="0">
      <selection activeCell="D4" sqref="D4"/>
    </sheetView>
  </sheetViews>
  <sheetFormatPr defaultColWidth="6.85546875" defaultRowHeight="15" x14ac:dyDescent="0.25"/>
  <cols>
    <col min="1" max="1" width="24.7109375" style="1" customWidth="1"/>
    <col min="2" max="2" width="19.7109375" style="1" customWidth="1"/>
    <col min="3" max="3" width="18.140625" style="1" customWidth="1"/>
    <col min="4" max="4" width="38.7109375" style="1" customWidth="1"/>
    <col min="5" max="5" width="15.140625" style="1" customWidth="1"/>
    <col min="6" max="6" width="13.140625" style="1" customWidth="1"/>
    <col min="7" max="7" width="14.28515625" style="1" customWidth="1"/>
    <col min="8" max="8" width="16" style="1" customWidth="1"/>
    <col min="9" max="9" width="14" style="1" customWidth="1"/>
    <col min="10" max="10" width="21" style="1" customWidth="1"/>
    <col min="11" max="11" width="14.5703125" style="1" bestFit="1" customWidth="1"/>
    <col min="12" max="12" width="17.140625" style="1" customWidth="1"/>
    <col min="13" max="13" width="14.5703125" style="1" customWidth="1"/>
    <col min="14" max="14" width="13.140625" style="1" customWidth="1"/>
    <col min="15" max="15" width="1.5703125" style="39" customWidth="1"/>
    <col min="16" max="16" width="6.85546875" style="1"/>
    <col min="17" max="17" width="8.7109375" style="1" customWidth="1"/>
    <col min="18" max="18" width="7.140625" style="1" bestFit="1" customWidth="1"/>
    <col min="19" max="19" width="15.140625" style="1" customWidth="1"/>
    <col min="20" max="20" width="11" style="1" customWidth="1"/>
    <col min="21" max="21" width="17.5703125" style="1" customWidth="1"/>
    <col min="22" max="23" width="11.140625" style="1" customWidth="1"/>
    <col min="24" max="24" width="12.7109375" style="1" customWidth="1"/>
    <col min="25" max="25" width="14.140625" style="1" customWidth="1"/>
    <col min="26" max="26" width="16" style="1" customWidth="1"/>
    <col min="27" max="27" width="10.5703125" style="1" customWidth="1"/>
    <col min="28" max="28" width="12.140625" style="1" customWidth="1"/>
    <col min="29" max="29" width="14.28515625" style="1" customWidth="1"/>
    <col min="30" max="30" width="20.85546875" style="1" customWidth="1"/>
    <col min="31" max="31" width="14.140625" style="1" customWidth="1"/>
    <col min="32" max="16384" width="6.85546875" style="1"/>
  </cols>
  <sheetData>
    <row r="1" spans="1:31" x14ac:dyDescent="0.25">
      <c r="A1" s="1" t="s">
        <v>3</v>
      </c>
      <c r="B1" s="1" t="s">
        <v>4</v>
      </c>
      <c r="C1" s="1" t="s">
        <v>5</v>
      </c>
      <c r="D1" s="1" t="s">
        <v>6</v>
      </c>
      <c r="E1" s="1" t="s">
        <v>7</v>
      </c>
      <c r="F1" s="1" t="s">
        <v>0</v>
      </c>
      <c r="G1" s="1" t="s">
        <v>8</v>
      </c>
      <c r="H1" s="1" t="s">
        <v>9</v>
      </c>
      <c r="I1" s="1" t="s">
        <v>10</v>
      </c>
      <c r="J1" s="1" t="s">
        <v>11</v>
      </c>
      <c r="K1" s="1" t="s">
        <v>12</v>
      </c>
      <c r="L1" s="1" t="s">
        <v>13</v>
      </c>
      <c r="M1" s="1" t="s">
        <v>63</v>
      </c>
      <c r="N1" s="1" t="s">
        <v>64</v>
      </c>
      <c r="P1" t="s">
        <v>49</v>
      </c>
      <c r="Q1" t="s">
        <v>0</v>
      </c>
      <c r="R1" t="s">
        <v>50</v>
      </c>
      <c r="S1" t="s">
        <v>51</v>
      </c>
      <c r="T1" t="s">
        <v>52</v>
      </c>
      <c r="U1" t="s">
        <v>53</v>
      </c>
      <c r="V1" t="s">
        <v>54</v>
      </c>
      <c r="W1" t="s">
        <v>55</v>
      </c>
      <c r="X1" t="s">
        <v>56</v>
      </c>
      <c r="Y1" t="s">
        <v>57</v>
      </c>
      <c r="Z1" t="s">
        <v>58</v>
      </c>
      <c r="AA1" t="s">
        <v>59</v>
      </c>
      <c r="AB1" t="s">
        <v>60</v>
      </c>
      <c r="AC1" t="s">
        <v>63</v>
      </c>
      <c r="AD1" t="s">
        <v>64</v>
      </c>
      <c r="AE1" t="s">
        <v>62</v>
      </c>
    </row>
    <row r="2" spans="1:31" x14ac:dyDescent="0.25">
      <c r="A2" s="59" t="s">
        <v>77</v>
      </c>
      <c r="B2" s="59" t="s">
        <v>98</v>
      </c>
      <c r="C2" s="59" t="s">
        <v>99</v>
      </c>
      <c r="D2" s="60" t="s">
        <v>100</v>
      </c>
      <c r="E2" s="61">
        <v>44287</v>
      </c>
      <c r="F2" s="59" t="s">
        <v>101</v>
      </c>
      <c r="G2" s="59" t="s">
        <v>1</v>
      </c>
      <c r="H2" s="62">
        <v>3000</v>
      </c>
      <c r="I2" s="62">
        <v>33000</v>
      </c>
      <c r="J2" s="62">
        <v>99000000</v>
      </c>
      <c r="K2" s="61" t="s">
        <v>78</v>
      </c>
      <c r="L2" s="62">
        <v>148500</v>
      </c>
      <c r="M2" s="62">
        <v>0</v>
      </c>
      <c r="N2" s="62">
        <v>0</v>
      </c>
      <c r="P2" s="34">
        <v>1</v>
      </c>
      <c r="Q2" s="35" t="s">
        <v>101</v>
      </c>
      <c r="R2" s="35" t="s">
        <v>1</v>
      </c>
      <c r="S2" s="35" t="s">
        <v>99</v>
      </c>
      <c r="T2" s="36">
        <v>44287</v>
      </c>
      <c r="U2" s="36">
        <v>44291</v>
      </c>
      <c r="V2" s="37">
        <v>3000</v>
      </c>
      <c r="W2" s="37">
        <v>33000</v>
      </c>
      <c r="X2" s="37">
        <v>3000</v>
      </c>
      <c r="Y2" s="37">
        <v>33000</v>
      </c>
      <c r="Z2" s="37">
        <v>99000000</v>
      </c>
      <c r="AA2" s="38">
        <v>0.15</v>
      </c>
      <c r="AB2" s="37">
        <v>148500</v>
      </c>
      <c r="AC2" s="37">
        <v>0</v>
      </c>
      <c r="AD2" s="37">
        <v>0</v>
      </c>
      <c r="AE2" s="37">
        <v>0</v>
      </c>
    </row>
    <row r="3" spans="1:31" x14ac:dyDescent="0.25">
      <c r="A3" s="59" t="s">
        <v>79</v>
      </c>
      <c r="B3" s="59" t="s">
        <v>98</v>
      </c>
      <c r="C3" s="59" t="s">
        <v>99</v>
      </c>
      <c r="D3" s="60" t="s">
        <v>100</v>
      </c>
      <c r="E3" s="61">
        <v>44287</v>
      </c>
      <c r="F3" s="59" t="s">
        <v>102</v>
      </c>
      <c r="G3" s="83" t="s">
        <v>1</v>
      </c>
      <c r="H3" s="62">
        <v>500000</v>
      </c>
      <c r="I3" s="62">
        <v>42000</v>
      </c>
      <c r="J3" s="62">
        <v>21000000000</v>
      </c>
      <c r="K3" s="61" t="s">
        <v>80</v>
      </c>
      <c r="L3" s="62">
        <v>31500000</v>
      </c>
      <c r="M3" s="62">
        <v>0</v>
      </c>
      <c r="N3" s="62">
        <v>0</v>
      </c>
      <c r="P3" s="34">
        <v>2</v>
      </c>
      <c r="Q3" s="35" t="s">
        <v>102</v>
      </c>
      <c r="R3" s="35" t="s">
        <v>48</v>
      </c>
      <c r="S3" s="35" t="s">
        <v>99</v>
      </c>
      <c r="T3" s="36">
        <v>44287</v>
      </c>
      <c r="U3" s="36">
        <v>44291</v>
      </c>
      <c r="V3" s="37">
        <v>500000</v>
      </c>
      <c r="W3" s="37">
        <v>42000</v>
      </c>
      <c r="X3" s="37">
        <v>500000</v>
      </c>
      <c r="Y3" s="37">
        <v>42000</v>
      </c>
      <c r="Z3" s="37">
        <v>21000000000</v>
      </c>
      <c r="AA3" s="38">
        <v>0.15</v>
      </c>
      <c r="AB3" s="37">
        <v>31500000</v>
      </c>
      <c r="AC3" s="37">
        <v>0</v>
      </c>
      <c r="AD3" s="37">
        <v>0</v>
      </c>
      <c r="AE3" s="37">
        <v>0</v>
      </c>
    </row>
    <row r="4" spans="1:31" x14ac:dyDescent="0.25">
      <c r="A4" s="59" t="s">
        <v>81</v>
      </c>
      <c r="B4" s="59" t="s">
        <v>98</v>
      </c>
      <c r="C4" s="59" t="s">
        <v>99</v>
      </c>
      <c r="D4" s="60" t="s">
        <v>100</v>
      </c>
      <c r="E4" s="61">
        <v>44287</v>
      </c>
      <c r="F4" s="59" t="s">
        <v>102</v>
      </c>
      <c r="G4" s="59" t="s">
        <v>1</v>
      </c>
      <c r="H4" s="62">
        <v>10000</v>
      </c>
      <c r="I4" s="62">
        <v>43000</v>
      </c>
      <c r="J4" s="62">
        <v>430000000</v>
      </c>
      <c r="K4" s="61" t="s">
        <v>82</v>
      </c>
      <c r="L4" s="62">
        <v>645000</v>
      </c>
      <c r="M4" s="62">
        <v>0</v>
      </c>
      <c r="N4" s="62">
        <v>0</v>
      </c>
      <c r="P4" s="34">
        <v>3</v>
      </c>
      <c r="Q4" s="35" t="s">
        <v>102</v>
      </c>
      <c r="R4" s="35" t="s">
        <v>1</v>
      </c>
      <c r="S4" s="35" t="s">
        <v>99</v>
      </c>
      <c r="T4" s="36">
        <v>44287</v>
      </c>
      <c r="U4" s="36">
        <v>44291</v>
      </c>
      <c r="V4" s="37">
        <v>10000</v>
      </c>
      <c r="W4" s="37">
        <v>43000</v>
      </c>
      <c r="X4" s="37">
        <v>10000</v>
      </c>
      <c r="Y4" s="37">
        <v>43000</v>
      </c>
      <c r="Z4" s="37">
        <v>430000000</v>
      </c>
      <c r="AA4" s="38">
        <v>0.15</v>
      </c>
      <c r="AB4" s="37">
        <v>645000</v>
      </c>
      <c r="AC4" s="37">
        <v>0</v>
      </c>
      <c r="AD4" s="37">
        <v>0</v>
      </c>
      <c r="AE4" s="37">
        <v>0</v>
      </c>
    </row>
    <row r="5" spans="1:31" x14ac:dyDescent="0.25">
      <c r="A5" s="59" t="s">
        <v>83</v>
      </c>
      <c r="B5" s="59" t="s">
        <v>98</v>
      </c>
      <c r="C5" s="59" t="s">
        <v>99</v>
      </c>
      <c r="D5" s="60" t="s">
        <v>100</v>
      </c>
      <c r="E5" s="61">
        <v>44287</v>
      </c>
      <c r="F5" s="59" t="s">
        <v>101</v>
      </c>
      <c r="G5" s="59" t="s">
        <v>1</v>
      </c>
      <c r="H5" s="62">
        <v>10000</v>
      </c>
      <c r="I5" s="62">
        <v>32500</v>
      </c>
      <c r="J5" s="62">
        <v>325000000</v>
      </c>
      <c r="K5" s="61" t="s">
        <v>84</v>
      </c>
      <c r="L5" s="62">
        <v>487500</v>
      </c>
      <c r="M5" s="62">
        <v>0</v>
      </c>
      <c r="N5" s="62">
        <v>0</v>
      </c>
      <c r="P5" s="34">
        <v>4</v>
      </c>
      <c r="Q5" s="35" t="s">
        <v>101</v>
      </c>
      <c r="R5" s="35" t="s">
        <v>1</v>
      </c>
      <c r="S5" s="35" t="s">
        <v>99</v>
      </c>
      <c r="T5" s="36">
        <v>44287</v>
      </c>
      <c r="U5" s="36">
        <v>44291</v>
      </c>
      <c r="V5" s="37">
        <v>10000</v>
      </c>
      <c r="W5" s="37">
        <v>32500</v>
      </c>
      <c r="X5" s="37">
        <v>10000</v>
      </c>
      <c r="Y5" s="37">
        <v>32500</v>
      </c>
      <c r="Z5" s="37">
        <v>325000000</v>
      </c>
      <c r="AA5" s="38">
        <v>0.15</v>
      </c>
      <c r="AB5" s="37">
        <v>487500</v>
      </c>
      <c r="AC5" s="37">
        <v>0</v>
      </c>
      <c r="AD5" s="37">
        <v>0</v>
      </c>
      <c r="AE5" s="37">
        <v>0</v>
      </c>
    </row>
    <row r="6" spans="1:31" x14ac:dyDescent="0.25">
      <c r="A6" s="59" t="s">
        <v>85</v>
      </c>
      <c r="B6" s="59" t="s">
        <v>98</v>
      </c>
      <c r="C6" s="59" t="s">
        <v>99</v>
      </c>
      <c r="D6" s="60" t="s">
        <v>100</v>
      </c>
      <c r="E6" s="61">
        <v>44287</v>
      </c>
      <c r="F6" s="59" t="s">
        <v>103</v>
      </c>
      <c r="G6" s="59" t="s">
        <v>2</v>
      </c>
      <c r="H6" s="62">
        <v>2000</v>
      </c>
      <c r="I6" s="62">
        <v>105000</v>
      </c>
      <c r="J6" s="62">
        <v>210000000</v>
      </c>
      <c r="K6" s="61" t="s">
        <v>86</v>
      </c>
      <c r="L6" s="62">
        <v>315000</v>
      </c>
      <c r="M6" s="62">
        <v>210000</v>
      </c>
      <c r="N6" s="62">
        <v>0</v>
      </c>
      <c r="P6" s="34">
        <v>5</v>
      </c>
      <c r="Q6" s="35" t="s">
        <v>103</v>
      </c>
      <c r="R6" s="35" t="s">
        <v>2</v>
      </c>
      <c r="S6" s="35" t="s">
        <v>99</v>
      </c>
      <c r="T6" s="36">
        <v>44287</v>
      </c>
      <c r="U6" s="36">
        <v>44291</v>
      </c>
      <c r="V6" s="37">
        <v>2000</v>
      </c>
      <c r="W6" s="37">
        <v>105000</v>
      </c>
      <c r="X6" s="37">
        <v>2000</v>
      </c>
      <c r="Y6" s="37">
        <v>105000</v>
      </c>
      <c r="Z6" s="37">
        <v>210000000</v>
      </c>
      <c r="AA6" s="38">
        <v>0.15</v>
      </c>
      <c r="AB6" s="37">
        <v>315000</v>
      </c>
      <c r="AC6" s="37">
        <v>210000</v>
      </c>
      <c r="AD6" s="37">
        <v>0</v>
      </c>
      <c r="AE6" s="37">
        <v>210000</v>
      </c>
    </row>
    <row r="7" spans="1:31" x14ac:dyDescent="0.25">
      <c r="A7" s="59" t="s">
        <v>87</v>
      </c>
      <c r="B7" s="59" t="s">
        <v>98</v>
      </c>
      <c r="C7" s="59" t="s">
        <v>99</v>
      </c>
      <c r="D7" s="60" t="s">
        <v>100</v>
      </c>
      <c r="E7" s="61">
        <v>44287</v>
      </c>
      <c r="F7" s="59" t="s">
        <v>103</v>
      </c>
      <c r="G7" s="59" t="s">
        <v>2</v>
      </c>
      <c r="H7" s="62">
        <v>3000</v>
      </c>
      <c r="I7" s="62">
        <v>106000</v>
      </c>
      <c r="J7" s="62">
        <v>318000000</v>
      </c>
      <c r="K7" s="61" t="s">
        <v>88</v>
      </c>
      <c r="L7" s="62">
        <v>477000</v>
      </c>
      <c r="M7" s="62">
        <v>318000</v>
      </c>
      <c r="N7" s="62">
        <v>0</v>
      </c>
      <c r="P7" s="34">
        <v>6</v>
      </c>
      <c r="Q7" s="35" t="s">
        <v>103</v>
      </c>
      <c r="R7" s="35" t="s">
        <v>2</v>
      </c>
      <c r="S7" s="35" t="s">
        <v>99</v>
      </c>
      <c r="T7" s="36">
        <v>44287</v>
      </c>
      <c r="U7" s="36">
        <v>44291</v>
      </c>
      <c r="V7" s="37">
        <v>3000</v>
      </c>
      <c r="W7" s="37">
        <v>106000</v>
      </c>
      <c r="X7" s="37">
        <v>3000</v>
      </c>
      <c r="Y7" s="37">
        <v>106000</v>
      </c>
      <c r="Z7" s="37">
        <v>318000000</v>
      </c>
      <c r="AA7" s="38">
        <v>0.15</v>
      </c>
      <c r="AB7" s="37">
        <v>477000</v>
      </c>
      <c r="AC7" s="37">
        <v>318000</v>
      </c>
      <c r="AD7" s="37">
        <v>0</v>
      </c>
      <c r="AE7" s="37">
        <v>318000</v>
      </c>
    </row>
    <row r="8" spans="1:31" x14ac:dyDescent="0.25">
      <c r="A8" s="59" t="s">
        <v>89</v>
      </c>
      <c r="B8" s="59" t="s">
        <v>98</v>
      </c>
      <c r="C8" s="59" t="s">
        <v>99</v>
      </c>
      <c r="D8" s="60" t="s">
        <v>100</v>
      </c>
      <c r="E8" s="61">
        <v>44287</v>
      </c>
      <c r="F8" s="59" t="s">
        <v>103</v>
      </c>
      <c r="G8" s="59" t="s">
        <v>2</v>
      </c>
      <c r="H8" s="62">
        <v>2000</v>
      </c>
      <c r="I8" s="62">
        <v>105500</v>
      </c>
      <c r="J8" s="62">
        <v>211000000</v>
      </c>
      <c r="K8" s="61" t="s">
        <v>90</v>
      </c>
      <c r="L8" s="62">
        <v>316500</v>
      </c>
      <c r="M8" s="62">
        <v>211000</v>
      </c>
      <c r="N8" s="62">
        <v>0</v>
      </c>
      <c r="P8" s="34">
        <v>7</v>
      </c>
      <c r="Q8" s="35" t="s">
        <v>103</v>
      </c>
      <c r="R8" s="35" t="s">
        <v>2</v>
      </c>
      <c r="S8" s="35" t="s">
        <v>99</v>
      </c>
      <c r="T8" s="36">
        <v>44287</v>
      </c>
      <c r="U8" s="36">
        <v>44291</v>
      </c>
      <c r="V8" s="37">
        <v>2000</v>
      </c>
      <c r="W8" s="37">
        <v>105500</v>
      </c>
      <c r="X8" s="37">
        <v>2000</v>
      </c>
      <c r="Y8" s="37">
        <v>105500</v>
      </c>
      <c r="Z8" s="37">
        <v>211000000</v>
      </c>
      <c r="AA8" s="38">
        <v>0.15</v>
      </c>
      <c r="AB8" s="37">
        <v>316500</v>
      </c>
      <c r="AC8" s="37">
        <v>211000</v>
      </c>
      <c r="AD8" s="37">
        <v>0</v>
      </c>
      <c r="AE8" s="37">
        <v>211000</v>
      </c>
    </row>
    <row r="9" spans="1:31" x14ac:dyDescent="0.25">
      <c r="P9" s="75"/>
      <c r="Q9" s="76"/>
      <c r="R9" s="76"/>
      <c r="S9" s="76"/>
      <c r="T9" s="77"/>
      <c r="U9" s="36"/>
      <c r="V9" s="78"/>
      <c r="W9" s="78"/>
      <c r="X9" s="78"/>
      <c r="Y9" s="78"/>
      <c r="Z9" s="78"/>
      <c r="AA9" s="79"/>
      <c r="AB9" s="78"/>
      <c r="AC9" s="78"/>
      <c r="AD9" s="78"/>
      <c r="AE9" s="78"/>
    </row>
    <row r="10" spans="1:31" x14ac:dyDescent="0.25">
      <c r="P10" s="75"/>
      <c r="Q10" s="76"/>
      <c r="R10" s="35"/>
      <c r="S10" s="76"/>
      <c r="T10" s="77"/>
      <c r="U10" s="36"/>
      <c r="V10" s="78"/>
      <c r="W10" s="78"/>
      <c r="X10" s="78"/>
      <c r="Y10" s="78"/>
      <c r="Z10" s="78"/>
      <c r="AA10" s="79"/>
      <c r="AB10" s="78"/>
      <c r="AC10" s="78"/>
      <c r="AD10" s="78"/>
      <c r="AE10" s="78"/>
    </row>
    <row r="11" spans="1:31" x14ac:dyDescent="0.25">
      <c r="P11" s="75"/>
      <c r="Q11" s="76"/>
      <c r="R11" s="76"/>
      <c r="S11" s="76"/>
      <c r="T11" s="77"/>
      <c r="U11" s="36"/>
      <c r="V11" s="78"/>
      <c r="W11" s="78"/>
      <c r="X11" s="78"/>
      <c r="Y11" s="78"/>
      <c r="Z11" s="78"/>
      <c r="AA11" s="79"/>
      <c r="AB11" s="78"/>
      <c r="AC11" s="78"/>
      <c r="AD11" s="78"/>
      <c r="AE11" s="78"/>
    </row>
    <row r="12" spans="1:31" x14ac:dyDescent="0.25">
      <c r="P12" s="75"/>
      <c r="Q12" s="76"/>
      <c r="R12" s="35"/>
      <c r="S12" s="76"/>
      <c r="T12" s="77"/>
      <c r="U12" s="77"/>
      <c r="V12" s="78"/>
      <c r="W12" s="78"/>
      <c r="X12" s="78"/>
      <c r="Y12" s="78"/>
      <c r="Z12" s="78"/>
      <c r="AA12" s="79"/>
      <c r="AB12" s="78"/>
      <c r="AC12" s="78"/>
      <c r="AD12" s="78"/>
      <c r="AE12" s="78"/>
    </row>
    <row r="13" spans="1:31" x14ac:dyDescent="0.25">
      <c r="P13" s="34"/>
      <c r="Q13" s="35"/>
      <c r="R13" s="35"/>
      <c r="S13" s="35"/>
      <c r="T13" s="36"/>
      <c r="U13" s="36"/>
      <c r="V13" s="37"/>
      <c r="W13" s="37"/>
      <c r="X13" s="37"/>
      <c r="Y13" s="37"/>
      <c r="Z13" s="37"/>
      <c r="AA13" s="38"/>
      <c r="AB13" s="37"/>
      <c r="AC13" s="37"/>
      <c r="AD13" s="37"/>
      <c r="AE13" s="37"/>
    </row>
    <row r="14" spans="1:31" x14ac:dyDescent="0.25">
      <c r="P14" s="34"/>
      <c r="Q14" s="35"/>
      <c r="R14" s="35"/>
      <c r="S14" s="35"/>
      <c r="T14" s="36"/>
      <c r="U14" s="36"/>
      <c r="V14" s="37"/>
      <c r="W14" s="37"/>
      <c r="X14" s="37"/>
      <c r="Y14" s="37"/>
      <c r="Z14" s="37"/>
      <c r="AA14" s="38"/>
      <c r="AB14" s="37"/>
      <c r="AC14" s="37"/>
      <c r="AD14" s="37"/>
      <c r="AE14" s="37"/>
    </row>
    <row r="15" spans="1:31" x14ac:dyDescent="0.25">
      <c r="P15" s="34"/>
      <c r="Q15" s="35"/>
      <c r="R15" s="35"/>
      <c r="S15" s="35"/>
      <c r="T15" s="36"/>
      <c r="U15" s="36"/>
      <c r="V15" s="37"/>
      <c r="W15" s="37"/>
      <c r="X15" s="37"/>
      <c r="Y15" s="37"/>
      <c r="Z15" s="37"/>
      <c r="AA15" s="38"/>
      <c r="AB15" s="37"/>
      <c r="AC15" s="37"/>
      <c r="AD15" s="37"/>
      <c r="AE15" s="37"/>
    </row>
    <row r="16" spans="1:31" x14ac:dyDescent="0.25">
      <c r="P16" s="34"/>
      <c r="Q16" s="35"/>
      <c r="R16" s="35"/>
      <c r="S16" s="35"/>
      <c r="T16" s="36"/>
      <c r="U16" s="36"/>
      <c r="V16" s="37"/>
      <c r="W16" s="37"/>
      <c r="X16" s="37"/>
      <c r="Y16" s="37"/>
      <c r="Z16" s="37"/>
      <c r="AA16" s="38"/>
      <c r="AB16" s="37"/>
      <c r="AC16" s="37"/>
      <c r="AD16" s="37"/>
      <c r="AE16" s="37"/>
    </row>
    <row r="17" spans="16:31" x14ac:dyDescent="0.25">
      <c r="P17" s="34"/>
      <c r="Q17" s="35"/>
      <c r="R17" s="35"/>
      <c r="S17" s="35"/>
      <c r="T17" s="36"/>
      <c r="U17" s="36"/>
      <c r="V17" s="37"/>
      <c r="W17" s="37"/>
      <c r="X17" s="37"/>
      <c r="Y17" s="37"/>
      <c r="Z17" s="37"/>
      <c r="AA17" s="38"/>
      <c r="AB17" s="37"/>
      <c r="AC17" s="37"/>
      <c r="AD17" s="37"/>
      <c r="AE17" s="37"/>
    </row>
    <row r="18" spans="16:31" x14ac:dyDescent="0.25">
      <c r="P18" s="34"/>
      <c r="Q18" s="35"/>
      <c r="R18" s="35"/>
      <c r="S18" s="35"/>
      <c r="T18" s="36"/>
      <c r="U18" s="36"/>
      <c r="V18" s="37"/>
      <c r="W18" s="37"/>
      <c r="X18" s="37"/>
      <c r="Y18" s="37"/>
      <c r="Z18" s="37"/>
      <c r="AA18" s="38"/>
      <c r="AB18" s="37"/>
      <c r="AC18" s="37"/>
      <c r="AD18" s="37"/>
      <c r="AE18" s="37"/>
    </row>
    <row r="19" spans="16:31" x14ac:dyDescent="0.25">
      <c r="P19" s="34"/>
      <c r="Q19" s="35"/>
      <c r="R19" s="35"/>
      <c r="S19" s="35"/>
      <c r="T19" s="36"/>
      <c r="U19" s="36"/>
      <c r="V19" s="37"/>
      <c r="W19" s="37"/>
      <c r="X19" s="37"/>
      <c r="Y19" s="37"/>
      <c r="Z19" s="37"/>
      <c r="AA19" s="38"/>
      <c r="AB19" s="37"/>
      <c r="AC19" s="37"/>
      <c r="AD19" s="37"/>
      <c r="AE19" s="37"/>
    </row>
    <row r="20" spans="16:31" x14ac:dyDescent="0.25">
      <c r="P20" s="34"/>
      <c r="Q20" s="35"/>
      <c r="R20" s="35"/>
      <c r="S20" s="35"/>
      <c r="T20" s="36"/>
      <c r="U20" s="36"/>
      <c r="V20" s="37"/>
      <c r="W20" s="37"/>
      <c r="X20" s="37"/>
      <c r="Y20" s="37"/>
      <c r="Z20" s="37"/>
      <c r="AA20" s="38"/>
      <c r="AB20" s="37"/>
      <c r="AC20" s="37"/>
      <c r="AD20" s="37"/>
      <c r="AE20" s="37"/>
    </row>
    <row r="21" spans="16:31" x14ac:dyDescent="0.25">
      <c r="P21" s="34"/>
      <c r="Q21" s="35"/>
      <c r="R21" s="35"/>
      <c r="S21" s="35"/>
      <c r="T21" s="36"/>
      <c r="U21" s="36"/>
      <c r="V21" s="37"/>
      <c r="W21" s="37"/>
      <c r="X21" s="37"/>
      <c r="Y21" s="37"/>
      <c r="Z21" s="37"/>
      <c r="AA21" s="38"/>
      <c r="AB21" s="37"/>
      <c r="AC21" s="37"/>
      <c r="AD21" s="37"/>
      <c r="AE21" s="37"/>
    </row>
    <row r="22" spans="16:31" x14ac:dyDescent="0.25">
      <c r="P22" s="34"/>
      <c r="Q22" s="35"/>
      <c r="R22" s="35"/>
      <c r="S22" s="35"/>
      <c r="T22" s="36"/>
      <c r="U22" s="36"/>
      <c r="V22" s="37"/>
      <c r="W22" s="37"/>
      <c r="X22" s="37"/>
      <c r="Y22" s="37"/>
      <c r="Z22" s="37"/>
      <c r="AA22" s="38"/>
      <c r="AB22" s="37"/>
      <c r="AC22" s="37"/>
      <c r="AD22" s="37"/>
      <c r="AE22" s="37"/>
    </row>
    <row r="23" spans="16:31" x14ac:dyDescent="0.25">
      <c r="P23" s="34"/>
      <c r="Q23" s="35"/>
      <c r="R23" s="35"/>
      <c r="S23" s="35"/>
      <c r="T23" s="36"/>
      <c r="U23" s="36"/>
      <c r="V23" s="37"/>
      <c r="W23" s="37"/>
      <c r="X23" s="37"/>
      <c r="Y23" s="37"/>
      <c r="Z23" s="37"/>
      <c r="AA23" s="38"/>
      <c r="AB23" s="37"/>
      <c r="AC23" s="37"/>
      <c r="AD23" s="37"/>
      <c r="AE23" s="37"/>
    </row>
    <row r="24" spans="16:31" ht="15" customHeight="1" x14ac:dyDescent="0.25">
      <c r="P24" s="34"/>
      <c r="Q24" s="35"/>
      <c r="R24" s="35"/>
      <c r="S24" s="35"/>
      <c r="T24" s="36"/>
      <c r="U24" s="36"/>
      <c r="V24" s="37"/>
      <c r="W24" s="37"/>
      <c r="X24" s="37"/>
      <c r="Y24" s="37"/>
      <c r="Z24" s="37"/>
      <c r="AA24" s="38"/>
      <c r="AB24" s="37"/>
      <c r="AC24" s="37"/>
      <c r="AD24" s="37"/>
      <c r="AE24" s="37"/>
    </row>
    <row r="25" spans="16:31" x14ac:dyDescent="0.25">
      <c r="P25" s="34"/>
      <c r="Q25" s="35"/>
      <c r="R25" s="35"/>
      <c r="S25" s="35"/>
      <c r="T25" s="36"/>
      <c r="U25" s="36"/>
      <c r="V25" s="37"/>
      <c r="W25" s="37"/>
      <c r="X25" s="37"/>
      <c r="Y25" s="37"/>
      <c r="Z25" s="37"/>
      <c r="AA25" s="38"/>
      <c r="AB25" s="37"/>
      <c r="AC25" s="37"/>
      <c r="AD25" s="37"/>
      <c r="AE25" s="37"/>
    </row>
    <row r="26" spans="16:31" x14ac:dyDescent="0.25">
      <c r="P26" s="34"/>
      <c r="Q26" s="35"/>
      <c r="R26" s="35"/>
      <c r="S26" s="35"/>
      <c r="T26" s="36"/>
      <c r="U26" s="36"/>
      <c r="V26" s="37"/>
      <c r="W26" s="37"/>
      <c r="X26" s="37"/>
      <c r="Y26" s="37"/>
      <c r="Z26" s="37"/>
      <c r="AA26" s="38"/>
      <c r="AB26" s="37"/>
      <c r="AC26" s="37"/>
      <c r="AD26" s="37"/>
      <c r="AE26" s="37"/>
    </row>
    <row r="27" spans="16:31" x14ac:dyDescent="0.25">
      <c r="P27" s="34"/>
      <c r="Q27" s="35"/>
      <c r="R27" s="35"/>
      <c r="S27" s="35"/>
      <c r="T27" s="36"/>
      <c r="U27" s="36"/>
      <c r="V27" s="37"/>
      <c r="W27" s="37"/>
      <c r="X27" s="37"/>
      <c r="Y27" s="37"/>
      <c r="Z27" s="37"/>
      <c r="AA27" s="38"/>
      <c r="AB27" s="37"/>
      <c r="AC27" s="37"/>
      <c r="AD27" s="37"/>
      <c r="AE27" s="37"/>
    </row>
    <row r="28" spans="16:31" x14ac:dyDescent="0.25">
      <c r="P28" s="34"/>
      <c r="Q28" s="35"/>
      <c r="R28" s="35"/>
      <c r="S28" s="35"/>
      <c r="T28" s="36"/>
      <c r="U28" s="36"/>
      <c r="V28" s="37"/>
      <c r="W28" s="37"/>
      <c r="X28" s="37"/>
      <c r="Y28" s="37"/>
      <c r="Z28" s="37"/>
      <c r="AA28" s="38"/>
      <c r="AB28" s="37"/>
      <c r="AC28" s="37"/>
      <c r="AD28" s="37"/>
      <c r="AE28" s="37"/>
    </row>
    <row r="29" spans="16:31" x14ac:dyDescent="0.25">
      <c r="P29" s="34"/>
      <c r="Q29" s="35"/>
      <c r="R29" s="35"/>
      <c r="S29" s="35"/>
      <c r="T29" s="36"/>
      <c r="U29" s="36"/>
      <c r="V29" s="37"/>
      <c r="W29" s="37"/>
      <c r="X29" s="37"/>
      <c r="Y29" s="37"/>
      <c r="Z29" s="37"/>
      <c r="AA29" s="38"/>
      <c r="AB29" s="37"/>
      <c r="AC29" s="37"/>
      <c r="AD29" s="37"/>
      <c r="AE29" s="37"/>
    </row>
    <row r="30" spans="16:31" x14ac:dyDescent="0.25">
      <c r="P30" s="34"/>
      <c r="Q30" s="35"/>
      <c r="R30" s="35"/>
      <c r="S30" s="35"/>
      <c r="T30" s="36"/>
      <c r="U30" s="36"/>
      <c r="V30" s="37"/>
      <c r="W30" s="37"/>
      <c r="X30" s="37"/>
      <c r="Y30" s="37"/>
      <c r="Z30" s="37"/>
      <c r="AA30" s="38"/>
      <c r="AB30" s="37"/>
      <c r="AC30" s="37"/>
      <c r="AD30" s="37"/>
      <c r="AE30" s="37"/>
    </row>
    <row r="31" spans="16:31" x14ac:dyDescent="0.25">
      <c r="P31" s="34"/>
      <c r="Q31" s="35"/>
      <c r="R31" s="35"/>
      <c r="S31" s="35"/>
      <c r="T31" s="36"/>
      <c r="U31" s="36"/>
      <c r="V31" s="37"/>
      <c r="W31" s="37"/>
      <c r="X31" s="37"/>
      <c r="Y31" s="37"/>
      <c r="Z31" s="37"/>
      <c r="AA31" s="38"/>
      <c r="AB31" s="37"/>
      <c r="AC31" s="37"/>
      <c r="AD31" s="37"/>
      <c r="AE31" s="37"/>
    </row>
    <row r="32" spans="16:31" x14ac:dyDescent="0.25">
      <c r="P32" s="34"/>
      <c r="Q32" s="35"/>
      <c r="R32" s="35"/>
      <c r="S32" s="35"/>
      <c r="T32" s="36"/>
      <c r="U32" s="36"/>
      <c r="V32" s="37"/>
      <c r="W32" s="37"/>
      <c r="X32" s="37"/>
      <c r="Y32" s="37"/>
      <c r="Z32" s="37"/>
      <c r="AA32" s="38"/>
      <c r="AB32" s="37"/>
      <c r="AC32" s="37"/>
      <c r="AD32" s="37"/>
      <c r="AE32" s="37"/>
    </row>
    <row r="33" spans="16:31" x14ac:dyDescent="0.25">
      <c r="P33" s="34"/>
      <c r="Q33" s="35"/>
      <c r="R33" s="35"/>
      <c r="S33" s="35"/>
      <c r="T33" s="36"/>
      <c r="U33" s="36"/>
      <c r="V33" s="37"/>
      <c r="W33" s="37"/>
      <c r="X33" s="37"/>
      <c r="Y33" s="37"/>
      <c r="Z33" s="37"/>
      <c r="AA33" s="38"/>
      <c r="AB33" s="37"/>
      <c r="AC33" s="37"/>
      <c r="AD33" s="37"/>
      <c r="AE33" s="37"/>
    </row>
    <row r="34" spans="16:31" x14ac:dyDescent="0.25">
      <c r="P34" s="34"/>
      <c r="Q34" s="35"/>
      <c r="R34" s="35"/>
      <c r="S34" s="35"/>
      <c r="T34" s="36"/>
      <c r="U34" s="36"/>
      <c r="V34" s="37"/>
      <c r="W34" s="37"/>
      <c r="X34" s="37"/>
      <c r="Y34" s="37"/>
      <c r="Z34" s="37"/>
      <c r="AA34" s="38"/>
      <c r="AB34" s="37"/>
      <c r="AC34" s="37"/>
      <c r="AD34" s="37"/>
      <c r="AE34" s="37"/>
    </row>
    <row r="35" spans="16:31" x14ac:dyDescent="0.25">
      <c r="P35" s="34"/>
      <c r="Q35" s="35"/>
      <c r="R35" s="35"/>
      <c r="S35" s="35"/>
      <c r="T35" s="36"/>
      <c r="U35" s="36"/>
      <c r="V35" s="37"/>
      <c r="W35" s="37"/>
      <c r="X35" s="37"/>
      <c r="Y35" s="37"/>
      <c r="Z35" s="37"/>
      <c r="AA35" s="38"/>
      <c r="AB35" s="37"/>
      <c r="AC35" s="37"/>
      <c r="AD35" s="37"/>
      <c r="AE35" s="37"/>
    </row>
    <row r="36" spans="16:31" x14ac:dyDescent="0.25">
      <c r="P36" s="34"/>
      <c r="Q36" s="35"/>
      <c r="R36" s="35"/>
      <c r="S36" s="35"/>
      <c r="T36" s="36"/>
      <c r="U36" s="36"/>
      <c r="V36" s="37"/>
      <c r="W36" s="37"/>
      <c r="X36" s="37"/>
      <c r="Y36" s="37"/>
      <c r="Z36" s="37"/>
      <c r="AA36" s="38"/>
      <c r="AB36" s="37"/>
      <c r="AC36" s="37"/>
      <c r="AD36" s="37"/>
      <c r="AE36" s="37"/>
    </row>
    <row r="37" spans="16:31" x14ac:dyDescent="0.25">
      <c r="P37" s="34"/>
      <c r="Q37" s="35"/>
      <c r="R37" s="35"/>
      <c r="S37" s="35"/>
      <c r="T37" s="36"/>
      <c r="U37" s="36"/>
      <c r="V37" s="37"/>
      <c r="W37" s="37"/>
      <c r="X37" s="37"/>
      <c r="Y37" s="37"/>
      <c r="Z37" s="37"/>
      <c r="AA37" s="38"/>
      <c r="AB37" s="37"/>
      <c r="AC37" s="37"/>
      <c r="AD37" s="37"/>
      <c r="AE37" s="37"/>
    </row>
    <row r="38" spans="16:31" x14ac:dyDescent="0.25">
      <c r="P38" s="34"/>
      <c r="Q38" s="35"/>
      <c r="R38" s="35"/>
      <c r="S38" s="35"/>
      <c r="T38" s="36"/>
      <c r="U38" s="36"/>
      <c r="V38" s="37"/>
      <c r="W38" s="37"/>
      <c r="X38" s="37"/>
      <c r="Y38" s="37"/>
      <c r="Z38" s="37"/>
      <c r="AA38" s="38"/>
      <c r="AB38" s="37"/>
      <c r="AC38" s="37"/>
      <c r="AD38" s="37"/>
      <c r="AE38" s="37"/>
    </row>
    <row r="39" spans="16:31" x14ac:dyDescent="0.25">
      <c r="P39" s="34"/>
      <c r="Q39" s="35"/>
      <c r="R39" s="35"/>
      <c r="S39" s="35"/>
      <c r="T39" s="36"/>
      <c r="U39" s="36"/>
      <c r="V39" s="37"/>
      <c r="W39" s="37"/>
      <c r="X39" s="37"/>
      <c r="Y39" s="37"/>
      <c r="Z39" s="37"/>
      <c r="AA39" s="38"/>
      <c r="AB39" s="37"/>
      <c r="AC39" s="37"/>
      <c r="AD39" s="37"/>
      <c r="AE39" s="37"/>
    </row>
    <row r="40" spans="16:31" x14ac:dyDescent="0.25">
      <c r="P40" s="34"/>
      <c r="Q40" s="35"/>
      <c r="R40" s="35"/>
      <c r="S40" s="35"/>
      <c r="T40" s="36"/>
      <c r="U40" s="36"/>
      <c r="V40" s="37"/>
      <c r="W40" s="37"/>
      <c r="X40" s="37"/>
      <c r="Y40" s="37"/>
      <c r="Z40" s="37"/>
      <c r="AA40" s="38"/>
      <c r="AB40" s="37"/>
      <c r="AC40" s="37"/>
      <c r="AD40" s="37"/>
      <c r="AE40" s="37"/>
    </row>
    <row r="41" spans="16:31" x14ac:dyDescent="0.25">
      <c r="P41" s="34"/>
      <c r="Q41" s="35"/>
      <c r="R41" s="35"/>
      <c r="S41" s="35"/>
      <c r="T41" s="36"/>
      <c r="U41" s="36"/>
      <c r="V41" s="37"/>
      <c r="W41" s="37"/>
      <c r="X41" s="37"/>
      <c r="Y41" s="37"/>
      <c r="Z41" s="37"/>
      <c r="AA41" s="38"/>
      <c r="AB41" s="37"/>
      <c r="AC41" s="37"/>
      <c r="AD41" s="37"/>
      <c r="AE41" s="37"/>
    </row>
    <row r="42" spans="16:31" x14ac:dyDescent="0.25">
      <c r="P42" s="34"/>
      <c r="Q42" s="35"/>
      <c r="R42" s="35"/>
      <c r="S42" s="35"/>
      <c r="T42" s="36"/>
      <c r="U42" s="36"/>
      <c r="V42" s="37"/>
      <c r="W42" s="37"/>
      <c r="X42" s="37"/>
      <c r="Y42" s="37"/>
      <c r="Z42" s="37"/>
      <c r="AA42" s="38"/>
      <c r="AB42" s="37"/>
      <c r="AC42" s="37"/>
      <c r="AD42" s="37"/>
      <c r="AE42" s="37"/>
    </row>
    <row r="43" spans="16:31" x14ac:dyDescent="0.25">
      <c r="P43" s="34"/>
      <c r="Q43" s="35"/>
      <c r="R43" s="35"/>
      <c r="S43" s="35"/>
      <c r="T43" s="36"/>
      <c r="U43" s="36"/>
      <c r="V43" s="37"/>
      <c r="W43" s="37"/>
      <c r="X43" s="37"/>
      <c r="Y43" s="37"/>
      <c r="Z43" s="37"/>
      <c r="AA43" s="38"/>
      <c r="AB43" s="37"/>
      <c r="AC43" s="37"/>
      <c r="AD43" s="37"/>
      <c r="AE43" s="37"/>
    </row>
    <row r="44" spans="16:31" x14ac:dyDescent="0.25">
      <c r="P44" s="34"/>
      <c r="Q44" s="35"/>
      <c r="R44" s="35"/>
      <c r="S44" s="35"/>
      <c r="T44" s="36"/>
      <c r="U44" s="36"/>
      <c r="V44" s="37"/>
      <c r="W44" s="37"/>
      <c r="X44" s="37"/>
      <c r="Y44" s="37"/>
      <c r="Z44" s="37"/>
      <c r="AA44" s="38"/>
      <c r="AB44" s="37"/>
      <c r="AC44" s="37"/>
      <c r="AD44" s="37"/>
      <c r="AE44" s="37"/>
    </row>
    <row r="45" spans="16:31" x14ac:dyDescent="0.25">
      <c r="P45" s="34"/>
      <c r="Q45" s="35"/>
      <c r="R45" s="35"/>
      <c r="S45" s="35"/>
      <c r="T45" s="36"/>
      <c r="U45" s="36"/>
      <c r="V45" s="37"/>
      <c r="W45" s="37"/>
      <c r="X45" s="37"/>
      <c r="Y45" s="37"/>
      <c r="Z45" s="37"/>
      <c r="AA45" s="38"/>
      <c r="AB45" s="37"/>
      <c r="AC45" s="37"/>
      <c r="AD45" s="37"/>
      <c r="AE45" s="37"/>
    </row>
    <row r="46" spans="16:31" x14ac:dyDescent="0.25">
      <c r="P46" s="34"/>
      <c r="Q46" s="35"/>
      <c r="R46" s="35"/>
      <c r="S46" s="35"/>
      <c r="T46" s="36"/>
      <c r="U46" s="36"/>
      <c r="V46" s="37"/>
      <c r="W46" s="37"/>
      <c r="X46" s="37"/>
      <c r="Y46" s="37"/>
      <c r="Z46" s="37"/>
      <c r="AA46" s="38"/>
      <c r="AB46" s="37"/>
      <c r="AC46" s="37"/>
      <c r="AD46" s="37"/>
      <c r="AE46" s="37"/>
    </row>
    <row r="47" spans="16:31" x14ac:dyDescent="0.25">
      <c r="P47" s="34"/>
      <c r="Q47" s="35"/>
      <c r="R47" s="35"/>
      <c r="S47" s="35"/>
      <c r="T47" s="36"/>
      <c r="U47" s="36"/>
      <c r="V47" s="37"/>
      <c r="W47" s="37"/>
      <c r="X47" s="37"/>
      <c r="Y47" s="37"/>
      <c r="Z47" s="37"/>
      <c r="AA47" s="38"/>
      <c r="AB47" s="37"/>
      <c r="AC47" s="37"/>
      <c r="AD47" s="37"/>
      <c r="AE47" s="37"/>
    </row>
    <row r="48" spans="16:31" x14ac:dyDescent="0.25">
      <c r="P48" s="34"/>
      <c r="Q48" s="35"/>
      <c r="R48" s="35"/>
      <c r="S48" s="35"/>
      <c r="T48" s="36"/>
      <c r="U48" s="36"/>
      <c r="V48" s="37"/>
      <c r="W48" s="37"/>
      <c r="X48" s="37"/>
      <c r="Y48" s="37"/>
      <c r="Z48" s="37"/>
      <c r="AA48" s="38"/>
      <c r="AB48" s="37"/>
      <c r="AC48" s="37"/>
      <c r="AD48" s="37"/>
      <c r="AE48" s="37"/>
    </row>
    <row r="49" spans="16:31" x14ac:dyDescent="0.25">
      <c r="P49" s="34"/>
      <c r="Q49" s="35"/>
      <c r="R49" s="35"/>
      <c r="S49" s="35"/>
      <c r="T49" s="36"/>
      <c r="U49" s="36"/>
      <c r="V49" s="37"/>
      <c r="W49" s="37"/>
      <c r="X49" s="37"/>
      <c r="Y49" s="37"/>
      <c r="Z49" s="37"/>
      <c r="AA49" s="38"/>
      <c r="AB49" s="37"/>
      <c r="AC49" s="37"/>
      <c r="AD49" s="37"/>
      <c r="AE49" s="37"/>
    </row>
    <row r="50" spans="16:31" x14ac:dyDescent="0.25">
      <c r="P50" s="34"/>
      <c r="Q50" s="35"/>
      <c r="R50" s="35"/>
      <c r="S50" s="35"/>
      <c r="T50" s="36"/>
      <c r="U50" s="36"/>
      <c r="V50" s="37"/>
      <c r="W50" s="37"/>
      <c r="X50" s="37"/>
      <c r="Y50" s="37"/>
      <c r="Z50" s="37"/>
      <c r="AA50" s="38"/>
      <c r="AB50" s="37"/>
      <c r="AC50" s="37"/>
      <c r="AD50" s="37"/>
      <c r="AE50" s="37"/>
    </row>
    <row r="51" spans="16:31" x14ac:dyDescent="0.25">
      <c r="P51" s="34"/>
      <c r="Q51" s="35"/>
      <c r="R51" s="35"/>
      <c r="S51" s="35"/>
      <c r="T51" s="36"/>
      <c r="U51" s="36"/>
      <c r="V51" s="37"/>
      <c r="W51" s="37"/>
      <c r="X51" s="37"/>
      <c r="Y51" s="37"/>
      <c r="Z51" s="37"/>
      <c r="AA51" s="38"/>
      <c r="AB51" s="37"/>
      <c r="AC51" s="37"/>
      <c r="AD51" s="37"/>
      <c r="AE51" s="37"/>
    </row>
    <row r="52" spans="16:31" x14ac:dyDescent="0.25">
      <c r="P52" s="34"/>
      <c r="Q52" s="35"/>
      <c r="R52" s="35"/>
      <c r="S52" s="35"/>
      <c r="T52" s="36"/>
      <c r="U52" s="36"/>
      <c r="V52" s="37"/>
      <c r="W52" s="37"/>
      <c r="X52" s="37"/>
      <c r="Y52" s="37"/>
      <c r="Z52" s="37"/>
      <c r="AA52" s="38"/>
      <c r="AB52" s="37"/>
      <c r="AC52" s="37"/>
      <c r="AD52" s="37"/>
      <c r="AE52" s="37"/>
    </row>
    <row r="53" spans="16:31" x14ac:dyDescent="0.25">
      <c r="P53" s="34"/>
      <c r="Q53" s="35"/>
      <c r="R53" s="35"/>
      <c r="S53" s="35"/>
      <c r="T53" s="36"/>
      <c r="U53" s="36"/>
      <c r="V53" s="37"/>
      <c r="W53" s="37"/>
      <c r="X53" s="37"/>
      <c r="Y53" s="37"/>
      <c r="Z53" s="37"/>
      <c r="AA53" s="38"/>
      <c r="AB53" s="37"/>
      <c r="AC53" s="37"/>
      <c r="AD53" s="37"/>
      <c r="AE53" s="37"/>
    </row>
    <row r="54" spans="16:31" x14ac:dyDescent="0.25">
      <c r="P54" s="34"/>
      <c r="Q54" s="35"/>
      <c r="R54" s="35"/>
      <c r="S54" s="35"/>
      <c r="T54" s="36"/>
      <c r="U54" s="36"/>
      <c r="V54" s="37"/>
      <c r="W54" s="37"/>
      <c r="X54" s="37"/>
      <c r="Y54" s="37"/>
      <c r="Z54" s="37"/>
      <c r="AA54" s="38"/>
      <c r="AB54" s="37"/>
      <c r="AC54" s="37"/>
      <c r="AD54" s="37"/>
      <c r="AE54" s="37"/>
    </row>
    <row r="55" spans="16:31" x14ac:dyDescent="0.25">
      <c r="P55" s="34"/>
      <c r="Q55" s="35"/>
      <c r="R55" s="35"/>
      <c r="S55" s="35"/>
      <c r="T55" s="36"/>
      <c r="U55" s="36"/>
      <c r="V55" s="37"/>
      <c r="W55" s="37"/>
      <c r="X55" s="37"/>
      <c r="Y55" s="37"/>
      <c r="Z55" s="37"/>
      <c r="AA55" s="38"/>
      <c r="AB55" s="37"/>
      <c r="AC55" s="37"/>
      <c r="AD55" s="37"/>
      <c r="AE55" s="37"/>
    </row>
    <row r="56" spans="16:31" x14ac:dyDescent="0.25">
      <c r="P56" s="34"/>
      <c r="Q56" s="35"/>
      <c r="R56" s="35"/>
      <c r="S56" s="35"/>
      <c r="T56" s="36"/>
      <c r="U56" s="36"/>
      <c r="V56" s="37"/>
      <c r="W56" s="37"/>
      <c r="X56" s="37"/>
      <c r="Y56" s="37"/>
      <c r="Z56" s="37"/>
      <c r="AA56" s="38"/>
      <c r="AB56" s="37"/>
      <c r="AC56" s="37"/>
      <c r="AD56" s="37"/>
      <c r="AE56" s="37"/>
    </row>
    <row r="57" spans="16:31" x14ac:dyDescent="0.25">
      <c r="P57" s="34"/>
      <c r="Q57" s="35"/>
      <c r="R57" s="35"/>
      <c r="S57" s="35"/>
      <c r="T57" s="36"/>
      <c r="U57" s="36"/>
      <c r="V57" s="37"/>
      <c r="W57" s="37"/>
      <c r="X57" s="37"/>
      <c r="Y57" s="37"/>
      <c r="Z57" s="37"/>
      <c r="AA57" s="38"/>
      <c r="AB57" s="37"/>
      <c r="AC57" s="37"/>
      <c r="AD57" s="37"/>
      <c r="AE57" s="37"/>
    </row>
    <row r="58" spans="16:31" x14ac:dyDescent="0.25">
      <c r="P58" s="34"/>
      <c r="Q58" s="35"/>
      <c r="R58" s="35"/>
      <c r="S58" s="35"/>
      <c r="T58" s="36"/>
      <c r="U58" s="36"/>
      <c r="V58" s="37"/>
      <c r="W58" s="37"/>
      <c r="X58" s="37"/>
      <c r="Y58" s="37"/>
      <c r="Z58" s="37"/>
      <c r="AA58" s="38"/>
      <c r="AB58" s="37"/>
      <c r="AC58" s="37"/>
      <c r="AD58" s="37"/>
      <c r="AE58" s="37"/>
    </row>
    <row r="59" spans="16:31" x14ac:dyDescent="0.25">
      <c r="P59" s="34"/>
      <c r="Q59" s="35"/>
      <c r="R59" s="35"/>
      <c r="S59" s="35"/>
      <c r="T59" s="36"/>
      <c r="U59" s="36"/>
      <c r="V59" s="37"/>
      <c r="W59" s="37"/>
      <c r="X59" s="37"/>
      <c r="Y59" s="37"/>
      <c r="Z59" s="37"/>
      <c r="AA59" s="38"/>
      <c r="AB59" s="37"/>
      <c r="AC59" s="37"/>
      <c r="AD59" s="37"/>
      <c r="AE59" s="37"/>
    </row>
    <row r="60" spans="16:31" x14ac:dyDescent="0.25">
      <c r="P60" s="34"/>
      <c r="Q60" s="35"/>
      <c r="R60" s="35"/>
      <c r="S60" s="35"/>
      <c r="T60" s="36"/>
      <c r="U60" s="36"/>
      <c r="V60" s="37"/>
      <c r="W60" s="37"/>
      <c r="X60" s="37"/>
      <c r="Y60" s="37"/>
      <c r="Z60" s="37"/>
      <c r="AA60" s="38"/>
      <c r="AB60" s="37"/>
      <c r="AC60" s="37"/>
      <c r="AD60" s="37"/>
      <c r="AE60" s="37"/>
    </row>
    <row r="61" spans="16:31" x14ac:dyDescent="0.25">
      <c r="P61" s="34"/>
      <c r="Q61" s="35"/>
      <c r="R61" s="35"/>
      <c r="S61" s="35"/>
      <c r="T61" s="36"/>
      <c r="U61" s="36"/>
      <c r="V61" s="37"/>
      <c r="W61" s="37"/>
      <c r="X61" s="37"/>
      <c r="Y61" s="37"/>
      <c r="Z61" s="37"/>
      <c r="AA61" s="38"/>
      <c r="AB61" s="37"/>
      <c r="AC61" s="37"/>
      <c r="AD61" s="37"/>
      <c r="AE61" s="37"/>
    </row>
    <row r="62" spans="16:31" x14ac:dyDescent="0.25">
      <c r="P62" s="34"/>
      <c r="Q62" s="35"/>
      <c r="R62" s="35"/>
      <c r="S62" s="35"/>
      <c r="T62" s="36"/>
      <c r="U62" s="36"/>
      <c r="V62" s="37"/>
      <c r="W62" s="37"/>
      <c r="X62" s="37"/>
      <c r="Y62" s="37"/>
      <c r="Z62" s="37"/>
      <c r="AA62" s="38"/>
      <c r="AB62" s="37"/>
      <c r="AC62" s="37"/>
      <c r="AD62" s="37"/>
      <c r="AE62" s="37"/>
    </row>
    <row r="63" spans="16:31" x14ac:dyDescent="0.25">
      <c r="P63" s="34"/>
      <c r="Q63" s="35"/>
      <c r="R63" s="35"/>
      <c r="S63" s="35"/>
      <c r="T63" s="36"/>
      <c r="U63" s="36"/>
      <c r="V63" s="37"/>
      <c r="W63" s="37"/>
      <c r="X63" s="37"/>
      <c r="Y63" s="37"/>
      <c r="Z63" s="37"/>
      <c r="AA63" s="38"/>
      <c r="AB63" s="37"/>
      <c r="AC63" s="37"/>
      <c r="AD63" s="37"/>
      <c r="AE63" s="37"/>
    </row>
    <row r="64" spans="16:31" x14ac:dyDescent="0.25">
      <c r="P64" s="34"/>
      <c r="Q64" s="35"/>
      <c r="R64" s="35"/>
      <c r="S64" s="35"/>
      <c r="T64" s="36"/>
      <c r="U64" s="36"/>
      <c r="V64" s="37"/>
      <c r="W64" s="37"/>
      <c r="X64" s="37"/>
      <c r="Y64" s="37"/>
      <c r="Z64" s="37"/>
      <c r="AA64" s="38"/>
      <c r="AB64" s="37"/>
      <c r="AC64" s="37"/>
      <c r="AD64" s="37"/>
      <c r="AE64" s="37"/>
    </row>
    <row r="65" spans="16:31" x14ac:dyDescent="0.25">
      <c r="P65" s="34"/>
      <c r="Q65" s="35"/>
      <c r="R65" s="35"/>
      <c r="S65" s="35"/>
      <c r="T65" s="36"/>
      <c r="U65" s="36"/>
      <c r="V65" s="37"/>
      <c r="W65" s="37"/>
      <c r="X65" s="37"/>
      <c r="Y65" s="37"/>
      <c r="Z65" s="37"/>
      <c r="AA65" s="38"/>
      <c r="AB65" s="37"/>
      <c r="AC65" s="37"/>
      <c r="AD65" s="37"/>
      <c r="AE65" s="37"/>
    </row>
    <row r="66" spans="16:31" x14ac:dyDescent="0.25">
      <c r="P66" s="34"/>
      <c r="Q66" s="35"/>
      <c r="R66" s="35"/>
      <c r="S66" s="35"/>
      <c r="T66" s="36"/>
      <c r="U66" s="36"/>
      <c r="V66" s="37"/>
      <c r="W66" s="37"/>
      <c r="X66" s="37"/>
      <c r="Y66" s="37"/>
      <c r="Z66" s="37"/>
      <c r="AA66" s="38"/>
      <c r="AB66" s="37"/>
      <c r="AC66" s="37"/>
      <c r="AD66" s="37"/>
      <c r="AE66" s="37"/>
    </row>
    <row r="67" spans="16:31" x14ac:dyDescent="0.25">
      <c r="P67" s="34"/>
      <c r="Q67" s="35"/>
      <c r="R67" s="35"/>
      <c r="S67" s="35"/>
      <c r="T67" s="36"/>
      <c r="U67" s="36"/>
      <c r="V67" s="37"/>
      <c r="W67" s="37"/>
      <c r="X67" s="37"/>
      <c r="Y67" s="37"/>
      <c r="Z67" s="37"/>
      <c r="AA67" s="38"/>
      <c r="AB67" s="37"/>
      <c r="AC67" s="37"/>
      <c r="AD67" s="37"/>
      <c r="AE67" s="37"/>
    </row>
    <row r="68" spans="16:31" x14ac:dyDescent="0.25">
      <c r="P68" s="34"/>
      <c r="Q68" s="35"/>
      <c r="R68" s="35"/>
      <c r="S68" s="35"/>
      <c r="T68" s="36"/>
      <c r="U68" s="36"/>
      <c r="V68" s="37"/>
      <c r="W68" s="37"/>
      <c r="X68" s="37"/>
      <c r="Y68" s="37"/>
      <c r="Z68" s="37"/>
      <c r="AA68" s="38"/>
      <c r="AB68" s="37"/>
      <c r="AC68" s="37"/>
      <c r="AD68" s="37"/>
      <c r="AE68" s="37"/>
    </row>
    <row r="69" spans="16:31" x14ac:dyDescent="0.25">
      <c r="P69" s="34"/>
      <c r="Q69" s="35"/>
      <c r="R69" s="35"/>
      <c r="S69" s="35"/>
      <c r="T69" s="36"/>
      <c r="U69" s="36"/>
      <c r="V69" s="37"/>
      <c r="W69" s="37"/>
      <c r="X69" s="37"/>
      <c r="Y69" s="37"/>
      <c r="Z69" s="37"/>
      <c r="AA69" s="38"/>
      <c r="AB69" s="37"/>
      <c r="AC69" s="37"/>
      <c r="AD69" s="37"/>
      <c r="AE69" s="37"/>
    </row>
    <row r="70" spans="16:31" x14ac:dyDescent="0.25">
      <c r="P70" s="34"/>
      <c r="Q70" s="35"/>
      <c r="R70" s="35"/>
      <c r="S70" s="35"/>
      <c r="T70" s="36"/>
      <c r="U70" s="36"/>
      <c r="V70" s="37"/>
      <c r="W70" s="37"/>
      <c r="X70" s="37"/>
      <c r="Y70" s="37"/>
      <c r="Z70" s="37"/>
      <c r="AA70" s="38"/>
      <c r="AB70" s="37"/>
      <c r="AC70" s="37"/>
      <c r="AD70" s="37"/>
      <c r="AE70" s="37"/>
    </row>
    <row r="71" spans="16:31" x14ac:dyDescent="0.25">
      <c r="P71" s="34"/>
      <c r="Q71" s="35"/>
      <c r="R71" s="35"/>
      <c r="S71" s="35"/>
      <c r="T71" s="36"/>
      <c r="U71" s="36"/>
      <c r="V71" s="37"/>
      <c r="W71" s="37"/>
      <c r="X71" s="37"/>
      <c r="Y71" s="37"/>
      <c r="Z71" s="37"/>
      <c r="AA71" s="38"/>
      <c r="AB71" s="37"/>
      <c r="AC71" s="37"/>
      <c r="AD71" s="37"/>
      <c r="AE71" s="37"/>
    </row>
    <row r="72" spans="16:31" x14ac:dyDescent="0.25">
      <c r="P72" s="34"/>
      <c r="Q72" s="35"/>
      <c r="R72" s="35"/>
      <c r="S72" s="35"/>
      <c r="T72" s="36"/>
      <c r="U72" s="36"/>
      <c r="V72" s="37"/>
      <c r="W72" s="37"/>
      <c r="X72" s="37"/>
      <c r="Y72" s="37"/>
      <c r="Z72" s="37"/>
      <c r="AA72" s="38"/>
      <c r="AB72" s="37"/>
      <c r="AC72" s="37"/>
      <c r="AD72" s="37"/>
      <c r="AE72" s="37"/>
    </row>
    <row r="73" spans="16:31" x14ac:dyDescent="0.25">
      <c r="P73" s="34"/>
      <c r="Q73" s="35"/>
      <c r="R73" s="35"/>
      <c r="S73" s="35"/>
      <c r="T73" s="36"/>
      <c r="U73" s="36"/>
      <c r="V73" s="37"/>
      <c r="W73" s="37"/>
      <c r="X73" s="37"/>
      <c r="Y73" s="37"/>
      <c r="Z73" s="37"/>
      <c r="AA73" s="38"/>
      <c r="AB73" s="37"/>
      <c r="AC73" s="37"/>
      <c r="AD73" s="37"/>
      <c r="AE73" s="37"/>
    </row>
    <row r="74" spans="16:31" x14ac:dyDescent="0.25">
      <c r="P74" s="34"/>
      <c r="Q74" s="35"/>
      <c r="R74" s="35"/>
      <c r="S74" s="35"/>
      <c r="T74" s="36"/>
      <c r="U74" s="36"/>
      <c r="V74" s="37"/>
      <c r="W74" s="37"/>
      <c r="X74" s="37"/>
      <c r="Y74" s="37"/>
      <c r="Z74" s="37"/>
      <c r="AA74" s="38"/>
      <c r="AB74" s="37"/>
      <c r="AC74" s="37"/>
      <c r="AD74" s="37"/>
      <c r="AE74" s="37"/>
    </row>
    <row r="75" spans="16:31" x14ac:dyDescent="0.25">
      <c r="P75" s="34"/>
      <c r="Q75" s="35"/>
      <c r="R75" s="35"/>
      <c r="S75" s="35"/>
      <c r="T75" s="36"/>
      <c r="U75" s="36"/>
      <c r="V75" s="37"/>
      <c r="W75" s="37"/>
      <c r="X75" s="37"/>
      <c r="Y75" s="37"/>
      <c r="Z75" s="37"/>
      <c r="AA75" s="38"/>
      <c r="AB75" s="37"/>
      <c r="AC75" s="37"/>
      <c r="AD75" s="37"/>
      <c r="AE75" s="37"/>
    </row>
    <row r="76" spans="16:31" x14ac:dyDescent="0.25">
      <c r="P76" s="34"/>
      <c r="Q76" s="35"/>
      <c r="R76" s="35"/>
      <c r="S76" s="35"/>
      <c r="T76" s="36"/>
      <c r="U76" s="36"/>
      <c r="V76" s="37"/>
      <c r="W76" s="37"/>
      <c r="X76" s="37"/>
      <c r="Y76" s="37"/>
      <c r="Z76" s="37"/>
      <c r="AA76" s="38"/>
      <c r="AB76" s="37"/>
      <c r="AC76" s="37"/>
      <c r="AD76" s="37"/>
      <c r="AE76" s="37"/>
    </row>
    <row r="77" spans="16:31" x14ac:dyDescent="0.25">
      <c r="P77" s="34"/>
      <c r="Q77" s="35"/>
      <c r="R77" s="35"/>
      <c r="S77" s="35"/>
      <c r="T77" s="36"/>
      <c r="U77" s="36"/>
      <c r="V77" s="37"/>
      <c r="W77" s="37"/>
      <c r="X77" s="37"/>
      <c r="Y77" s="37"/>
      <c r="Z77" s="37"/>
      <c r="AA77" s="38"/>
      <c r="AB77" s="37"/>
      <c r="AC77" s="37"/>
      <c r="AD77" s="37"/>
      <c r="AE77" s="37"/>
    </row>
    <row r="78" spans="16:31" x14ac:dyDescent="0.25">
      <c r="P78" s="34"/>
      <c r="Q78" s="35"/>
      <c r="R78" s="35"/>
      <c r="S78" s="35"/>
      <c r="T78" s="36"/>
      <c r="U78" s="36"/>
      <c r="V78" s="37"/>
      <c r="W78" s="37"/>
      <c r="X78" s="37"/>
      <c r="Y78" s="37"/>
      <c r="Z78" s="37"/>
      <c r="AA78" s="38"/>
      <c r="AB78" s="37"/>
      <c r="AC78" s="37"/>
      <c r="AD78" s="37"/>
      <c r="AE78" s="37"/>
    </row>
    <row r="79" spans="16:31" x14ac:dyDescent="0.25">
      <c r="P79" s="34"/>
      <c r="Q79" s="35"/>
      <c r="R79" s="35"/>
      <c r="S79" s="35"/>
      <c r="T79" s="36"/>
      <c r="U79" s="36"/>
      <c r="V79" s="37"/>
      <c r="W79" s="37"/>
      <c r="X79" s="37"/>
      <c r="Y79" s="37"/>
      <c r="Z79" s="37"/>
      <c r="AA79" s="38"/>
      <c r="AB79" s="37"/>
      <c r="AC79" s="37"/>
      <c r="AD79" s="37"/>
      <c r="AE79" s="37"/>
    </row>
    <row r="80" spans="16:31" x14ac:dyDescent="0.25">
      <c r="P80" s="34"/>
      <c r="Q80" s="35"/>
      <c r="R80" s="35"/>
      <c r="S80" s="35"/>
      <c r="T80" s="36"/>
      <c r="U80" s="36"/>
      <c r="V80" s="37"/>
      <c r="W80" s="37"/>
      <c r="X80" s="37"/>
      <c r="Y80" s="37"/>
      <c r="Z80" s="37"/>
      <c r="AA80" s="38"/>
      <c r="AB80" s="37"/>
      <c r="AC80" s="37"/>
      <c r="AD80" s="37"/>
      <c r="AE80" s="37"/>
    </row>
    <row r="81" spans="16:31" x14ac:dyDescent="0.25">
      <c r="P81" s="34"/>
      <c r="Q81" s="35"/>
      <c r="R81" s="35"/>
      <c r="S81" s="35"/>
      <c r="T81" s="36"/>
      <c r="U81" s="36"/>
      <c r="V81" s="37"/>
      <c r="W81" s="37"/>
      <c r="X81" s="37"/>
      <c r="Y81" s="37"/>
      <c r="Z81" s="37"/>
      <c r="AA81" s="38"/>
      <c r="AB81" s="37"/>
      <c r="AC81" s="37"/>
      <c r="AD81" s="37"/>
      <c r="AE81" s="37"/>
    </row>
    <row r="82" spans="16:31" x14ac:dyDescent="0.25">
      <c r="P82" s="34"/>
      <c r="Q82" s="35"/>
      <c r="R82" s="35"/>
      <c r="S82" s="35"/>
      <c r="T82" s="36"/>
      <c r="U82" s="36"/>
      <c r="V82" s="37"/>
      <c r="W82" s="37"/>
      <c r="X82" s="37"/>
      <c r="Y82" s="37"/>
      <c r="Z82" s="37"/>
      <c r="AA82" s="38"/>
      <c r="AB82" s="37"/>
      <c r="AC82" s="37"/>
      <c r="AD82" s="37"/>
      <c r="AE82" s="37"/>
    </row>
    <row r="83" spans="16:31" x14ac:dyDescent="0.25">
      <c r="P83" s="34"/>
      <c r="Q83" s="35"/>
      <c r="R83" s="35"/>
      <c r="S83" s="35"/>
      <c r="T83" s="36"/>
      <c r="U83" s="36"/>
      <c r="V83" s="37"/>
      <c r="W83" s="37"/>
      <c r="X83" s="37"/>
      <c r="Y83" s="37"/>
      <c r="Z83" s="37"/>
      <c r="AA83" s="38"/>
      <c r="AB83" s="37"/>
      <c r="AC83" s="37"/>
      <c r="AD83" s="37"/>
      <c r="AE83" s="37"/>
    </row>
    <row r="84" spans="16:31" x14ac:dyDescent="0.25">
      <c r="P84" s="34"/>
      <c r="Q84" s="35"/>
      <c r="R84" s="35"/>
      <c r="S84" s="35"/>
      <c r="T84" s="36"/>
      <c r="U84" s="36"/>
      <c r="V84" s="37"/>
      <c r="W84" s="37"/>
      <c r="X84" s="37"/>
      <c r="Y84" s="37"/>
      <c r="Z84" s="37"/>
      <c r="AA84" s="38"/>
      <c r="AB84" s="37"/>
      <c r="AC84" s="37"/>
      <c r="AD84" s="37"/>
      <c r="AE84" s="37"/>
    </row>
    <row r="85" spans="16:31" x14ac:dyDescent="0.25">
      <c r="P85" s="34"/>
      <c r="Q85" s="35"/>
      <c r="R85" s="35"/>
      <c r="S85" s="35"/>
      <c r="T85" s="36"/>
      <c r="U85" s="36"/>
      <c r="V85" s="37"/>
      <c r="W85" s="37"/>
      <c r="X85" s="37"/>
      <c r="Y85" s="37"/>
      <c r="Z85" s="37"/>
      <c r="AA85" s="38"/>
      <c r="AB85" s="37"/>
      <c r="AC85" s="37"/>
      <c r="AD85" s="37"/>
      <c r="AE85" s="37"/>
    </row>
    <row r="86" spans="16:31" x14ac:dyDescent="0.25">
      <c r="P86" s="34"/>
      <c r="Q86" s="35"/>
      <c r="R86" s="35"/>
      <c r="S86" s="35"/>
      <c r="T86" s="36"/>
      <c r="U86" s="36"/>
      <c r="V86" s="37"/>
      <c r="W86" s="37"/>
      <c r="X86" s="37"/>
      <c r="Y86" s="37"/>
      <c r="Z86" s="37"/>
      <c r="AA86" s="38"/>
      <c r="AB86" s="37"/>
      <c r="AC86" s="37"/>
      <c r="AD86" s="37"/>
      <c r="AE86" s="37"/>
    </row>
    <row r="87" spans="16:31" x14ac:dyDescent="0.25">
      <c r="P87" s="34"/>
      <c r="Q87" s="35"/>
      <c r="R87" s="35"/>
      <c r="S87" s="35"/>
      <c r="T87" s="36"/>
      <c r="U87" s="36"/>
      <c r="V87" s="37"/>
      <c r="W87" s="37"/>
      <c r="X87" s="37"/>
      <c r="Y87" s="37"/>
      <c r="Z87" s="37"/>
      <c r="AA87" s="38"/>
      <c r="AB87" s="37"/>
      <c r="AC87" s="37"/>
      <c r="AD87" s="37"/>
      <c r="AE87" s="37"/>
    </row>
    <row r="88" spans="16:31" x14ac:dyDescent="0.25">
      <c r="P88" s="34"/>
      <c r="Q88" s="35"/>
      <c r="R88" s="35"/>
      <c r="S88" s="35"/>
      <c r="T88" s="36"/>
      <c r="U88" s="36"/>
      <c r="V88" s="37"/>
      <c r="W88" s="37"/>
      <c r="X88" s="37"/>
      <c r="Y88" s="37"/>
      <c r="Z88" s="37"/>
      <c r="AA88" s="38"/>
      <c r="AB88" s="37"/>
      <c r="AC88" s="37"/>
      <c r="AD88" s="37"/>
      <c r="AE88" s="37"/>
    </row>
    <row r="89" spans="16:31" x14ac:dyDescent="0.25">
      <c r="P89" s="34"/>
      <c r="Q89" s="35"/>
      <c r="R89" s="35"/>
      <c r="S89" s="35"/>
      <c r="T89" s="36"/>
      <c r="U89" s="36"/>
      <c r="V89" s="37"/>
      <c r="W89" s="37"/>
      <c r="X89" s="37"/>
      <c r="Y89" s="37"/>
      <c r="Z89" s="37"/>
      <c r="AA89" s="38"/>
      <c r="AB89" s="37"/>
      <c r="AC89" s="37"/>
      <c r="AD89" s="37"/>
      <c r="AE89" s="37"/>
    </row>
    <row r="90" spans="16:31" x14ac:dyDescent="0.25">
      <c r="P90" s="34"/>
      <c r="Q90" s="35"/>
      <c r="R90" s="35"/>
      <c r="S90" s="35"/>
      <c r="T90" s="36"/>
      <c r="U90" s="36"/>
      <c r="V90" s="37"/>
      <c r="W90" s="37"/>
      <c r="X90" s="37"/>
      <c r="Y90" s="37"/>
      <c r="Z90" s="37"/>
      <c r="AA90" s="38"/>
      <c r="AB90" s="37"/>
      <c r="AC90" s="37"/>
      <c r="AD90" s="37"/>
      <c r="AE90" s="37"/>
    </row>
    <row r="91" spans="16:31" x14ac:dyDescent="0.25">
      <c r="P91" s="34"/>
      <c r="Q91" s="35"/>
      <c r="R91" s="35"/>
      <c r="S91" s="35"/>
      <c r="T91" s="36"/>
      <c r="U91" s="36"/>
      <c r="V91" s="37"/>
      <c r="W91" s="37"/>
      <c r="X91" s="37"/>
      <c r="Y91" s="37"/>
      <c r="Z91" s="37"/>
      <c r="AA91" s="38"/>
      <c r="AB91" s="37"/>
      <c r="AC91" s="37"/>
      <c r="AD91" s="37"/>
      <c r="AE91" s="37"/>
    </row>
    <row r="92" spans="16:31" x14ac:dyDescent="0.25">
      <c r="P92" s="34"/>
      <c r="Q92" s="35"/>
      <c r="R92" s="35"/>
      <c r="S92" s="35"/>
      <c r="T92" s="36"/>
      <c r="U92" s="36"/>
      <c r="V92" s="37"/>
      <c r="W92" s="37"/>
      <c r="X92" s="37"/>
      <c r="Y92" s="37"/>
      <c r="Z92" s="37"/>
      <c r="AA92" s="38"/>
      <c r="AB92" s="37"/>
      <c r="AC92" s="37"/>
      <c r="AD92" s="37"/>
      <c r="AE92" s="37"/>
    </row>
    <row r="93" spans="16:31" x14ac:dyDescent="0.25">
      <c r="P93" s="34"/>
      <c r="Q93" s="35"/>
      <c r="R93" s="35"/>
      <c r="S93" s="35"/>
      <c r="T93" s="36"/>
      <c r="U93" s="36"/>
      <c r="V93" s="37"/>
      <c r="W93" s="37"/>
      <c r="X93" s="37"/>
      <c r="Y93" s="37"/>
      <c r="Z93" s="37"/>
      <c r="AA93" s="38"/>
      <c r="AB93" s="37"/>
      <c r="AC93" s="37"/>
      <c r="AD93" s="37"/>
      <c r="AE93" s="37"/>
    </row>
    <row r="94" spans="16:31" x14ac:dyDescent="0.25">
      <c r="P94" s="34"/>
      <c r="Q94" s="35"/>
      <c r="R94" s="35"/>
      <c r="S94" s="35"/>
      <c r="T94" s="36"/>
      <c r="U94" s="36"/>
      <c r="V94" s="37"/>
      <c r="W94" s="37"/>
      <c r="X94" s="37"/>
      <c r="Y94" s="37"/>
      <c r="Z94" s="37"/>
      <c r="AA94" s="38"/>
      <c r="AB94" s="37"/>
      <c r="AC94" s="37"/>
      <c r="AD94" s="37"/>
      <c r="AE94" s="37"/>
    </row>
    <row r="95" spans="16:31" x14ac:dyDescent="0.25">
      <c r="P95" s="34"/>
      <c r="Q95" s="35"/>
      <c r="R95" s="35"/>
      <c r="S95" s="35"/>
      <c r="T95" s="36"/>
      <c r="U95" s="36"/>
      <c r="V95" s="37"/>
      <c r="W95" s="37"/>
      <c r="X95" s="37"/>
      <c r="Y95" s="37"/>
      <c r="Z95" s="37"/>
      <c r="AA95" s="38"/>
      <c r="AB95" s="37"/>
      <c r="AC95" s="37"/>
      <c r="AD95" s="37"/>
      <c r="AE95" s="37"/>
    </row>
    <row r="96" spans="16:31" x14ac:dyDescent="0.25">
      <c r="P96" s="34"/>
      <c r="Q96" s="35"/>
      <c r="R96" s="35"/>
      <c r="S96" s="35"/>
      <c r="T96" s="36"/>
      <c r="U96" s="36"/>
      <c r="V96" s="37"/>
      <c r="W96" s="37"/>
      <c r="X96" s="37"/>
      <c r="Y96" s="37"/>
      <c r="Z96" s="37"/>
      <c r="AA96" s="38"/>
      <c r="AB96" s="37"/>
      <c r="AC96" s="37"/>
      <c r="AD96" s="37"/>
      <c r="AE96" s="37"/>
    </row>
    <row r="97" spans="16:31" x14ac:dyDescent="0.25">
      <c r="P97" s="34"/>
      <c r="Q97" s="35"/>
      <c r="R97" s="35"/>
      <c r="S97" s="35"/>
      <c r="T97" s="36"/>
      <c r="U97" s="36"/>
      <c r="V97" s="37"/>
      <c r="W97" s="37"/>
      <c r="X97" s="37"/>
      <c r="Y97" s="37"/>
      <c r="Z97" s="37"/>
      <c r="AA97" s="38"/>
      <c r="AB97" s="37"/>
      <c r="AC97" s="37"/>
      <c r="AD97" s="37"/>
      <c r="AE97" s="37"/>
    </row>
    <row r="98" spans="16:31" x14ac:dyDescent="0.25">
      <c r="P98" s="34"/>
      <c r="Q98" s="35"/>
      <c r="R98" s="35"/>
      <c r="S98" s="35"/>
      <c r="T98" s="36"/>
      <c r="U98" s="36"/>
      <c r="V98" s="37"/>
      <c r="W98" s="37"/>
      <c r="X98" s="37"/>
      <c r="Y98" s="37"/>
      <c r="Z98" s="37"/>
      <c r="AA98" s="38"/>
      <c r="AB98" s="37"/>
      <c r="AC98" s="37"/>
      <c r="AD98" s="37"/>
      <c r="AE98" s="37"/>
    </row>
    <row r="99" spans="16:31" x14ac:dyDescent="0.25">
      <c r="P99" s="34"/>
      <c r="Q99" s="35"/>
      <c r="R99" s="35"/>
      <c r="S99" s="35"/>
      <c r="T99" s="36"/>
      <c r="U99" s="36"/>
      <c r="V99" s="37"/>
      <c r="W99" s="37"/>
      <c r="X99" s="37"/>
      <c r="Y99" s="37"/>
      <c r="Z99" s="37"/>
      <c r="AA99" s="38"/>
      <c r="AB99" s="37"/>
      <c r="AC99" s="37"/>
      <c r="AD99" s="37"/>
      <c r="AE99" s="37"/>
    </row>
    <row r="100" spans="16:31" x14ac:dyDescent="0.25">
      <c r="P100" s="34"/>
      <c r="Q100" s="35"/>
      <c r="R100" s="35"/>
      <c r="S100" s="35"/>
      <c r="T100" s="36"/>
      <c r="U100" s="36"/>
      <c r="V100" s="37"/>
      <c r="W100" s="37"/>
      <c r="X100" s="37"/>
      <c r="Y100" s="37"/>
      <c r="Z100" s="37"/>
      <c r="AA100" s="38"/>
      <c r="AB100" s="37"/>
      <c r="AC100" s="37"/>
      <c r="AD100" s="37"/>
      <c r="AE100" s="37"/>
    </row>
    <row r="101" spans="16:31" x14ac:dyDescent="0.25">
      <c r="P101" s="34"/>
      <c r="Q101" s="35"/>
      <c r="R101" s="35"/>
      <c r="S101" s="35"/>
      <c r="T101" s="36"/>
      <c r="U101" s="36"/>
      <c r="V101" s="37"/>
      <c r="W101" s="37"/>
      <c r="X101" s="37"/>
      <c r="Y101" s="37"/>
      <c r="Z101" s="37"/>
      <c r="AA101" s="38"/>
      <c r="AB101" s="37"/>
      <c r="AC101" s="37"/>
      <c r="AD101" s="37"/>
      <c r="AE101" s="37"/>
    </row>
    <row r="102" spans="16:31" x14ac:dyDescent="0.25">
      <c r="P102" s="34"/>
      <c r="Q102" s="35"/>
      <c r="R102" s="35"/>
      <c r="S102" s="35"/>
      <c r="T102" s="36"/>
      <c r="U102" s="36"/>
      <c r="V102" s="37"/>
      <c r="W102" s="37"/>
      <c r="X102" s="37"/>
      <c r="Y102" s="37"/>
      <c r="Z102" s="37"/>
      <c r="AA102" s="38"/>
      <c r="AB102" s="37"/>
      <c r="AC102" s="37"/>
      <c r="AD102" s="37"/>
      <c r="AE102" s="37"/>
    </row>
    <row r="103" spans="16:31" x14ac:dyDescent="0.25">
      <c r="P103" s="34"/>
      <c r="Q103" s="35"/>
      <c r="R103" s="35"/>
      <c r="S103" s="35"/>
      <c r="T103" s="36"/>
      <c r="U103" s="36"/>
      <c r="V103" s="37"/>
      <c r="W103" s="37"/>
      <c r="X103" s="37"/>
      <c r="Y103" s="37"/>
      <c r="Z103" s="37"/>
      <c r="AA103" s="38"/>
      <c r="AB103" s="37"/>
      <c r="AC103" s="37"/>
      <c r="AD103" s="37"/>
      <c r="AE103" s="37"/>
    </row>
    <row r="104" spans="16:31" x14ac:dyDescent="0.25">
      <c r="P104" s="34"/>
      <c r="Q104" s="35"/>
      <c r="R104" s="35"/>
      <c r="S104" s="35"/>
      <c r="T104" s="36"/>
      <c r="U104" s="36"/>
      <c r="V104" s="37"/>
      <c r="W104" s="37"/>
      <c r="X104" s="37"/>
      <c r="Y104" s="37"/>
      <c r="Z104" s="37"/>
      <c r="AA104" s="38"/>
      <c r="AB104" s="37"/>
      <c r="AC104" s="37"/>
      <c r="AD104" s="37"/>
      <c r="AE104" s="37"/>
    </row>
    <row r="105" spans="16:31" x14ac:dyDescent="0.25">
      <c r="P105" s="34"/>
      <c r="Q105" s="35"/>
      <c r="R105" s="35"/>
      <c r="S105" s="35"/>
      <c r="T105" s="36"/>
      <c r="U105" s="36"/>
      <c r="V105" s="37"/>
      <c r="W105" s="37"/>
      <c r="X105" s="37"/>
      <c r="Y105" s="37"/>
      <c r="Z105" s="37"/>
      <c r="AA105" s="38"/>
      <c r="AB105" s="37"/>
      <c r="AC105" s="37"/>
      <c r="AD105" s="37"/>
      <c r="AE105" s="37"/>
    </row>
    <row r="106" spans="16:31" x14ac:dyDescent="0.25">
      <c r="P106" s="34"/>
      <c r="Q106" s="35"/>
      <c r="R106" s="35"/>
      <c r="S106" s="35"/>
      <c r="T106" s="36"/>
      <c r="U106" s="36"/>
      <c r="V106" s="37"/>
      <c r="W106" s="37"/>
      <c r="X106" s="37"/>
      <c r="Y106" s="37"/>
      <c r="Z106" s="37"/>
      <c r="AA106" s="38"/>
      <c r="AB106" s="37"/>
      <c r="AC106" s="37"/>
      <c r="AD106" s="37"/>
      <c r="AE106" s="37"/>
    </row>
    <row r="107" spans="16:31" x14ac:dyDescent="0.25">
      <c r="P107" s="34"/>
      <c r="Q107" s="35"/>
      <c r="R107" s="35"/>
      <c r="S107" s="35"/>
      <c r="T107" s="36"/>
      <c r="U107" s="36"/>
      <c r="V107" s="37"/>
      <c r="W107" s="37"/>
      <c r="X107" s="37"/>
      <c r="Y107" s="37"/>
      <c r="Z107" s="37"/>
      <c r="AA107" s="38"/>
      <c r="AB107" s="37"/>
      <c r="AC107" s="37"/>
      <c r="AD107" s="37"/>
      <c r="AE107" s="37"/>
    </row>
    <row r="108" spans="16:31" x14ac:dyDescent="0.25">
      <c r="P108" s="34"/>
      <c r="Q108" s="35"/>
      <c r="R108" s="35"/>
      <c r="S108" s="35"/>
      <c r="T108" s="36"/>
      <c r="U108" s="36"/>
      <c r="V108" s="37"/>
      <c r="W108" s="37"/>
      <c r="X108" s="37"/>
      <c r="Y108" s="37"/>
      <c r="Z108" s="37"/>
      <c r="AA108" s="38"/>
      <c r="AB108" s="37"/>
      <c r="AC108" s="37"/>
      <c r="AD108" s="37"/>
      <c r="AE108" s="37"/>
    </row>
    <row r="109" spans="16:31" x14ac:dyDescent="0.25">
      <c r="P109" s="34"/>
      <c r="Q109" s="35"/>
      <c r="R109" s="35"/>
      <c r="S109" s="35"/>
      <c r="T109" s="36"/>
      <c r="U109" s="36"/>
      <c r="V109" s="37"/>
      <c r="W109" s="37"/>
      <c r="X109" s="37"/>
      <c r="Y109" s="37"/>
      <c r="Z109" s="37"/>
      <c r="AA109" s="38"/>
      <c r="AB109" s="37"/>
      <c r="AC109" s="37"/>
      <c r="AD109" s="37"/>
      <c r="AE109" s="37"/>
    </row>
    <row r="110" spans="16:31" x14ac:dyDescent="0.25">
      <c r="P110" s="34"/>
      <c r="Q110" s="35"/>
      <c r="R110" s="35"/>
      <c r="S110" s="35"/>
      <c r="T110" s="36"/>
      <c r="U110" s="36"/>
      <c r="V110" s="37"/>
      <c r="W110" s="37"/>
      <c r="X110" s="37"/>
      <c r="Y110" s="37"/>
      <c r="Z110" s="37"/>
      <c r="AA110" s="38"/>
      <c r="AB110" s="37"/>
      <c r="AC110" s="37"/>
      <c r="AD110" s="37"/>
      <c r="AE110" s="37"/>
    </row>
    <row r="111" spans="16:31" x14ac:dyDescent="0.25">
      <c r="P111" s="34"/>
      <c r="Q111" s="35"/>
      <c r="R111" s="35"/>
      <c r="S111" s="35"/>
      <c r="T111" s="36"/>
      <c r="U111" s="36"/>
      <c r="V111" s="37"/>
      <c r="W111" s="37"/>
      <c r="X111" s="37"/>
      <c r="Y111" s="37"/>
      <c r="Z111" s="37"/>
      <c r="AA111" s="38"/>
      <c r="AB111" s="37"/>
      <c r="AC111" s="37"/>
      <c r="AD111" s="37"/>
      <c r="AE111" s="37"/>
    </row>
    <row r="112" spans="16:31" x14ac:dyDescent="0.25">
      <c r="P112" s="34"/>
      <c r="Q112" s="35"/>
      <c r="R112" s="35"/>
      <c r="S112" s="35"/>
      <c r="T112" s="36"/>
      <c r="U112" s="36"/>
      <c r="V112" s="37"/>
      <c r="W112" s="37"/>
      <c r="X112" s="37"/>
      <c r="Y112" s="37"/>
      <c r="Z112" s="37"/>
      <c r="AA112" s="38"/>
      <c r="AB112" s="37"/>
      <c r="AC112" s="37"/>
      <c r="AD112" s="37"/>
      <c r="AE112" s="37"/>
    </row>
    <row r="113" spans="16:31" x14ac:dyDescent="0.25">
      <c r="P113" s="34"/>
      <c r="Q113" s="35"/>
      <c r="R113" s="35"/>
      <c r="S113" s="35"/>
      <c r="T113" s="36"/>
      <c r="U113" s="36"/>
      <c r="V113" s="37"/>
      <c r="W113" s="37"/>
      <c r="X113" s="37"/>
      <c r="Y113" s="37"/>
      <c r="Z113" s="37"/>
      <c r="AA113" s="38"/>
      <c r="AB113" s="37"/>
      <c r="AC113" s="37"/>
      <c r="AD113" s="37"/>
      <c r="AE113" s="37"/>
    </row>
    <row r="114" spans="16:31" x14ac:dyDescent="0.25">
      <c r="P114" s="34"/>
      <c r="Q114" s="35"/>
      <c r="R114" s="35"/>
      <c r="S114" s="35"/>
      <c r="T114" s="36"/>
      <c r="U114" s="36"/>
      <c r="V114" s="37"/>
      <c r="W114" s="37"/>
      <c r="X114" s="37"/>
      <c r="Y114" s="37"/>
      <c r="Z114" s="37"/>
      <c r="AA114" s="38"/>
      <c r="AB114" s="37"/>
      <c r="AC114" s="37"/>
      <c r="AD114" s="37"/>
      <c r="AE114" s="37"/>
    </row>
    <row r="115" spans="16:31" x14ac:dyDescent="0.25">
      <c r="P115" s="34"/>
      <c r="Q115" s="35"/>
      <c r="R115" s="35"/>
      <c r="S115" s="35"/>
      <c r="T115" s="36"/>
      <c r="U115" s="36"/>
      <c r="V115" s="37"/>
      <c r="W115" s="37"/>
      <c r="X115" s="37"/>
      <c r="Y115" s="37"/>
      <c r="Z115" s="37"/>
      <c r="AA115" s="38"/>
      <c r="AB115" s="37"/>
      <c r="AC115" s="37"/>
      <c r="AD115" s="37"/>
      <c r="AE115" s="37"/>
    </row>
    <row r="116" spans="16:31" x14ac:dyDescent="0.25">
      <c r="P116" s="34"/>
      <c r="Q116" s="35"/>
      <c r="R116" s="35"/>
      <c r="S116" s="35"/>
      <c r="T116" s="36"/>
      <c r="U116" s="36"/>
      <c r="V116" s="37"/>
      <c r="W116" s="37"/>
      <c r="X116" s="37"/>
      <c r="Y116" s="37"/>
      <c r="Z116" s="37"/>
      <c r="AA116" s="38"/>
      <c r="AB116" s="37"/>
      <c r="AC116" s="37"/>
      <c r="AD116" s="37"/>
      <c r="AE116" s="37"/>
    </row>
    <row r="117" spans="16:31" x14ac:dyDescent="0.25">
      <c r="P117" s="34"/>
      <c r="Q117" s="35"/>
      <c r="R117" s="35"/>
      <c r="S117" s="35"/>
      <c r="T117" s="36"/>
      <c r="U117" s="36"/>
      <c r="V117" s="37"/>
      <c r="W117" s="37"/>
      <c r="X117" s="37"/>
      <c r="Y117" s="37"/>
      <c r="Z117" s="37"/>
      <c r="AA117" s="38"/>
      <c r="AB117" s="37"/>
      <c r="AC117" s="37"/>
      <c r="AD117" s="37"/>
      <c r="AE117" s="37"/>
    </row>
    <row r="118" spans="16:31" x14ac:dyDescent="0.25">
      <c r="P118" s="34"/>
      <c r="Q118" s="35"/>
      <c r="R118" s="35"/>
      <c r="S118" s="35"/>
      <c r="T118" s="36"/>
      <c r="U118" s="36"/>
      <c r="V118" s="37"/>
      <c r="W118" s="37"/>
      <c r="X118" s="37"/>
      <c r="Y118" s="37"/>
      <c r="Z118" s="37"/>
      <c r="AA118" s="38"/>
      <c r="AB118" s="37"/>
      <c r="AC118" s="37"/>
      <c r="AD118" s="37"/>
      <c r="AE118" s="37"/>
    </row>
    <row r="119" spans="16:31" x14ac:dyDescent="0.25">
      <c r="P119" s="34"/>
      <c r="Q119" s="35"/>
      <c r="R119" s="35"/>
      <c r="S119" s="35"/>
      <c r="T119" s="36"/>
      <c r="U119" s="36"/>
      <c r="V119" s="37"/>
      <c r="W119" s="37"/>
      <c r="X119" s="37"/>
      <c r="Y119" s="37"/>
      <c r="Z119" s="37"/>
      <c r="AA119" s="38"/>
      <c r="AB119" s="37"/>
      <c r="AC119" s="37"/>
      <c r="AD119" s="37"/>
      <c r="AE119" s="37"/>
    </row>
    <row r="120" spans="16:31" x14ac:dyDescent="0.25">
      <c r="P120" s="34"/>
      <c r="Q120" s="35"/>
      <c r="R120" s="35"/>
      <c r="S120" s="35"/>
      <c r="T120" s="36"/>
      <c r="U120" s="36"/>
      <c r="V120" s="37"/>
      <c r="W120" s="37"/>
      <c r="X120" s="37"/>
      <c r="Y120" s="37"/>
      <c r="Z120" s="37"/>
      <c r="AA120" s="38"/>
      <c r="AB120" s="37"/>
      <c r="AC120" s="37"/>
      <c r="AD120" s="37"/>
      <c r="AE120" s="37"/>
    </row>
    <row r="121" spans="16:31" x14ac:dyDescent="0.25">
      <c r="P121" s="34"/>
      <c r="Q121" s="35"/>
      <c r="R121" s="35"/>
      <c r="S121" s="35"/>
      <c r="T121" s="36"/>
      <c r="U121" s="36"/>
      <c r="V121" s="37"/>
      <c r="W121" s="37"/>
      <c r="X121" s="37"/>
      <c r="Y121" s="37"/>
      <c r="Z121" s="37"/>
      <c r="AA121" s="38"/>
      <c r="AB121" s="37"/>
      <c r="AC121" s="37"/>
      <c r="AD121" s="37"/>
      <c r="AE121" s="37"/>
    </row>
    <row r="122" spans="16:31" x14ac:dyDescent="0.25">
      <c r="P122" s="34"/>
      <c r="Q122" s="35"/>
      <c r="R122" s="35"/>
      <c r="S122" s="35"/>
      <c r="T122" s="36"/>
      <c r="U122" s="36"/>
      <c r="V122" s="37"/>
      <c r="W122" s="37"/>
      <c r="X122" s="37"/>
      <c r="Y122" s="37"/>
      <c r="Z122" s="37"/>
      <c r="AA122" s="38"/>
      <c r="AB122" s="37"/>
      <c r="AC122" s="37"/>
      <c r="AD122" s="37"/>
      <c r="AE122" s="37"/>
    </row>
    <row r="123" spans="16:31" x14ac:dyDescent="0.25">
      <c r="P123" s="34"/>
      <c r="Q123" s="35"/>
      <c r="R123" s="35"/>
      <c r="S123" s="35"/>
      <c r="T123" s="36"/>
      <c r="U123" s="36"/>
      <c r="V123" s="37"/>
      <c r="W123" s="37"/>
      <c r="X123" s="37"/>
      <c r="Y123" s="37"/>
      <c r="Z123" s="37"/>
      <c r="AA123" s="38"/>
      <c r="AB123" s="37"/>
      <c r="AC123" s="37"/>
      <c r="AD123" s="37"/>
      <c r="AE123" s="37"/>
    </row>
    <row r="124" spans="16:31" x14ac:dyDescent="0.25">
      <c r="P124" s="34"/>
      <c r="Q124" s="35"/>
      <c r="R124" s="35"/>
      <c r="S124" s="35"/>
      <c r="T124" s="36"/>
      <c r="U124" s="36"/>
      <c r="V124" s="37"/>
      <c r="W124" s="37"/>
      <c r="X124" s="37"/>
      <c r="Y124" s="37"/>
      <c r="Z124" s="37"/>
      <c r="AA124" s="38"/>
      <c r="AB124" s="37"/>
      <c r="AC124" s="37"/>
      <c r="AD124" s="37"/>
      <c r="AE124" s="37"/>
    </row>
    <row r="125" spans="16:31" x14ac:dyDescent="0.25">
      <c r="P125" s="34"/>
      <c r="Q125" s="35"/>
      <c r="R125" s="35"/>
      <c r="S125" s="35"/>
      <c r="T125" s="36"/>
      <c r="U125" s="36"/>
      <c r="V125" s="37"/>
      <c r="W125" s="37"/>
      <c r="X125" s="37"/>
      <c r="Y125" s="37"/>
      <c r="Z125" s="37"/>
      <c r="AA125" s="38"/>
      <c r="AB125" s="37"/>
      <c r="AC125" s="37"/>
      <c r="AD125" s="37"/>
      <c r="AE125" s="37"/>
    </row>
    <row r="126" spans="16:31" x14ac:dyDescent="0.25">
      <c r="P126" s="34"/>
      <c r="Q126" s="35"/>
      <c r="R126" s="35"/>
      <c r="S126" s="35"/>
      <c r="T126" s="36"/>
      <c r="U126" s="36"/>
      <c r="V126" s="37"/>
      <c r="W126" s="37"/>
      <c r="X126" s="37"/>
      <c r="Y126" s="37"/>
      <c r="Z126" s="37"/>
      <c r="AA126" s="38"/>
      <c r="AB126" s="37"/>
      <c r="AC126" s="37"/>
      <c r="AD126" s="37"/>
      <c r="AE126" s="37"/>
    </row>
    <row r="127" spans="16:31" x14ac:dyDescent="0.25">
      <c r="P127" s="34"/>
      <c r="Q127" s="35"/>
      <c r="R127" s="35"/>
      <c r="S127" s="35"/>
      <c r="T127" s="36"/>
      <c r="U127" s="36"/>
      <c r="V127" s="37"/>
      <c r="W127" s="37"/>
      <c r="X127" s="37"/>
      <c r="Y127" s="37"/>
      <c r="Z127" s="37"/>
      <c r="AA127" s="38"/>
      <c r="AB127" s="37"/>
      <c r="AC127" s="37"/>
      <c r="AD127" s="37"/>
      <c r="AE127" s="37"/>
    </row>
    <row r="128" spans="16:31" x14ac:dyDescent="0.25">
      <c r="P128" s="34"/>
      <c r="Q128" s="35"/>
      <c r="R128" s="35"/>
      <c r="S128" s="35"/>
      <c r="T128" s="36"/>
      <c r="U128" s="36"/>
      <c r="V128" s="37"/>
      <c r="W128" s="37"/>
      <c r="X128" s="37"/>
      <c r="Y128" s="37"/>
      <c r="Z128" s="37"/>
      <c r="AA128" s="38"/>
      <c r="AB128" s="37"/>
      <c r="AC128" s="37"/>
      <c r="AD128" s="37"/>
      <c r="AE128" s="37"/>
    </row>
    <row r="129" spans="16:31" x14ac:dyDescent="0.25">
      <c r="P129" s="34"/>
      <c r="Q129" s="35"/>
      <c r="R129" s="35"/>
      <c r="S129" s="35"/>
      <c r="T129" s="36"/>
      <c r="U129" s="36"/>
      <c r="V129" s="37"/>
      <c r="W129" s="37"/>
      <c r="X129" s="37"/>
      <c r="Y129" s="37"/>
      <c r="Z129" s="37"/>
      <c r="AA129" s="38"/>
      <c r="AB129" s="37"/>
      <c r="AC129" s="37"/>
      <c r="AD129" s="37"/>
      <c r="AE129" s="37"/>
    </row>
    <row r="130" spans="16:31" x14ac:dyDescent="0.25">
      <c r="P130" s="34"/>
      <c r="Q130" s="35"/>
      <c r="R130" s="35"/>
      <c r="S130" s="35"/>
      <c r="T130" s="36"/>
      <c r="U130" s="36"/>
      <c r="V130" s="37"/>
      <c r="W130" s="37"/>
      <c r="X130" s="37"/>
      <c r="Y130" s="37"/>
      <c r="Z130" s="37"/>
      <c r="AA130" s="38"/>
      <c r="AB130" s="37"/>
      <c r="AC130" s="37"/>
      <c r="AD130" s="37"/>
      <c r="AE130" s="37"/>
    </row>
    <row r="131" spans="16:31" x14ac:dyDescent="0.25">
      <c r="P131" s="34"/>
      <c r="Q131" s="35"/>
      <c r="R131" s="35"/>
      <c r="S131" s="35"/>
      <c r="T131" s="36"/>
      <c r="U131" s="36"/>
      <c r="V131" s="37"/>
      <c r="W131" s="37"/>
      <c r="X131" s="37"/>
      <c r="Y131" s="37"/>
      <c r="Z131" s="37"/>
      <c r="AA131" s="38"/>
      <c r="AB131" s="37"/>
      <c r="AC131" s="37"/>
      <c r="AD131" s="37"/>
      <c r="AE131" s="37"/>
    </row>
    <row r="132" spans="16:31" x14ac:dyDescent="0.25">
      <c r="P132" s="34"/>
      <c r="Q132" s="35"/>
      <c r="R132" s="35"/>
      <c r="S132" s="35"/>
      <c r="T132" s="36"/>
      <c r="U132" s="36"/>
      <c r="V132" s="37"/>
      <c r="W132" s="37"/>
      <c r="X132" s="37"/>
      <c r="Y132" s="37"/>
      <c r="Z132" s="37"/>
      <c r="AA132" s="38"/>
      <c r="AB132" s="37"/>
      <c r="AC132" s="37"/>
      <c r="AD132" s="37"/>
      <c r="AE132" s="37"/>
    </row>
    <row r="133" spans="16:31" x14ac:dyDescent="0.25">
      <c r="P133" s="34"/>
      <c r="Q133" s="35"/>
      <c r="R133" s="35"/>
      <c r="S133" s="35"/>
      <c r="T133" s="36"/>
      <c r="U133" s="36"/>
      <c r="V133" s="37"/>
      <c r="W133" s="37"/>
      <c r="X133" s="37"/>
      <c r="Y133" s="37"/>
      <c r="Z133" s="37"/>
      <c r="AA133" s="38"/>
      <c r="AB133" s="37"/>
      <c r="AC133" s="37"/>
      <c r="AD133" s="37"/>
      <c r="AE133" s="37"/>
    </row>
    <row r="134" spans="16:31" x14ac:dyDescent="0.25">
      <c r="P134" s="34"/>
      <c r="Q134" s="35"/>
      <c r="R134" s="35"/>
      <c r="S134" s="35"/>
      <c r="T134" s="36"/>
      <c r="U134" s="36"/>
      <c r="V134" s="37"/>
      <c r="W134" s="37"/>
      <c r="X134" s="37"/>
      <c r="Y134" s="37"/>
      <c r="Z134" s="37"/>
      <c r="AA134" s="38"/>
      <c r="AB134" s="37"/>
      <c r="AC134" s="37"/>
      <c r="AD134" s="37"/>
      <c r="AE134" s="37"/>
    </row>
    <row r="135" spans="16:31" x14ac:dyDescent="0.25">
      <c r="P135" s="34"/>
      <c r="Q135" s="35"/>
      <c r="R135" s="35"/>
      <c r="S135" s="35"/>
      <c r="T135" s="36"/>
      <c r="U135" s="36"/>
      <c r="V135" s="37"/>
      <c r="W135" s="37"/>
      <c r="X135" s="37"/>
      <c r="Y135" s="37"/>
      <c r="Z135" s="37"/>
      <c r="AA135" s="38"/>
      <c r="AB135" s="37"/>
      <c r="AC135" s="37"/>
      <c r="AD135" s="37"/>
      <c r="AE135" s="37"/>
    </row>
    <row r="136" spans="16:31" x14ac:dyDescent="0.25">
      <c r="P136" s="34"/>
      <c r="Q136" s="35"/>
      <c r="R136" s="35"/>
      <c r="S136" s="35"/>
      <c r="T136" s="36"/>
      <c r="U136" s="36"/>
      <c r="V136" s="37"/>
      <c r="W136" s="37"/>
      <c r="X136" s="37"/>
      <c r="Y136" s="37"/>
      <c r="Z136" s="37"/>
      <c r="AA136" s="38"/>
      <c r="AB136" s="37"/>
      <c r="AC136" s="37"/>
      <c r="AD136" s="37"/>
      <c r="AE136" s="37"/>
    </row>
    <row r="137" spans="16:31" x14ac:dyDescent="0.25">
      <c r="P137" s="34"/>
      <c r="Q137" s="35"/>
      <c r="R137" s="35"/>
      <c r="S137" s="35"/>
      <c r="T137" s="36"/>
      <c r="U137" s="36"/>
      <c r="V137" s="37"/>
      <c r="W137" s="37"/>
      <c r="X137" s="37"/>
      <c r="Y137" s="37"/>
      <c r="Z137" s="37"/>
      <c r="AA137" s="38"/>
      <c r="AB137" s="37"/>
      <c r="AC137" s="37"/>
      <c r="AD137" s="37"/>
      <c r="AE137" s="37"/>
    </row>
    <row r="138" spans="16:31" x14ac:dyDescent="0.25">
      <c r="P138" s="34"/>
      <c r="Q138" s="35"/>
      <c r="R138" s="35"/>
      <c r="S138" s="35"/>
      <c r="T138" s="36"/>
      <c r="U138" s="36"/>
      <c r="V138" s="37"/>
      <c r="W138" s="37"/>
      <c r="X138" s="37"/>
      <c r="Y138" s="37"/>
      <c r="Z138" s="37"/>
      <c r="AA138" s="38"/>
      <c r="AB138" s="37"/>
      <c r="AC138" s="37"/>
      <c r="AD138" s="37"/>
      <c r="AE138" s="37"/>
    </row>
    <row r="139" spans="16:31" x14ac:dyDescent="0.25">
      <c r="P139" s="34"/>
      <c r="Q139" s="35"/>
      <c r="R139" s="35"/>
      <c r="S139" s="35"/>
      <c r="T139" s="36"/>
      <c r="U139" s="36"/>
      <c r="V139" s="37"/>
      <c r="W139" s="37"/>
      <c r="X139" s="37"/>
      <c r="Y139" s="37"/>
      <c r="Z139" s="37"/>
      <c r="AA139" s="38"/>
      <c r="AB139" s="37"/>
      <c r="AC139" s="37"/>
      <c r="AD139" s="37"/>
      <c r="AE139" s="37"/>
    </row>
    <row r="140" spans="16:31" x14ac:dyDescent="0.25">
      <c r="P140" s="34"/>
      <c r="Q140" s="35"/>
      <c r="R140" s="35"/>
      <c r="S140" s="35"/>
      <c r="T140" s="36"/>
      <c r="U140" s="36"/>
      <c r="V140" s="37"/>
      <c r="W140" s="37"/>
      <c r="X140" s="37"/>
      <c r="Y140" s="37"/>
      <c r="Z140" s="37"/>
      <c r="AA140" s="38"/>
      <c r="AB140" s="37"/>
      <c r="AC140" s="37"/>
      <c r="AD140" s="37"/>
      <c r="AE140" s="37"/>
    </row>
    <row r="141" spans="16:31" x14ac:dyDescent="0.25">
      <c r="P141" s="34"/>
      <c r="Q141" s="35"/>
      <c r="R141" s="35"/>
      <c r="S141" s="35"/>
      <c r="T141" s="36"/>
      <c r="U141" s="36"/>
      <c r="V141" s="37"/>
      <c r="W141" s="37"/>
      <c r="X141" s="37"/>
      <c r="Y141" s="37"/>
      <c r="Z141" s="37"/>
      <c r="AA141" s="38"/>
      <c r="AB141" s="37"/>
      <c r="AC141" s="37"/>
      <c r="AD141" s="37"/>
      <c r="AE141" s="37"/>
    </row>
    <row r="142" spans="16:31" x14ac:dyDescent="0.25">
      <c r="P142" s="34"/>
      <c r="Q142" s="35"/>
      <c r="R142" s="35"/>
      <c r="S142" s="35"/>
      <c r="T142" s="36"/>
      <c r="U142" s="36"/>
      <c r="V142" s="37"/>
      <c r="W142" s="37"/>
      <c r="X142" s="37"/>
      <c r="Y142" s="37"/>
      <c r="Z142" s="37"/>
      <c r="AA142" s="38"/>
      <c r="AB142" s="37"/>
      <c r="AC142" s="37"/>
      <c r="AD142" s="37"/>
      <c r="AE142" s="37"/>
    </row>
    <row r="143" spans="16:31" x14ac:dyDescent="0.25">
      <c r="P143" s="34"/>
      <c r="Q143" s="35"/>
      <c r="R143" s="35"/>
      <c r="S143" s="35"/>
      <c r="T143" s="36"/>
      <c r="U143" s="36"/>
      <c r="V143" s="37"/>
      <c r="W143" s="37"/>
      <c r="X143" s="37"/>
      <c r="Y143" s="37"/>
      <c r="Z143" s="37"/>
      <c r="AA143" s="38"/>
      <c r="AB143" s="37"/>
      <c r="AC143" s="37"/>
      <c r="AD143" s="37"/>
      <c r="AE143" s="37"/>
    </row>
    <row r="144" spans="16:31" x14ac:dyDescent="0.25">
      <c r="P144" s="34"/>
      <c r="Q144" s="35"/>
      <c r="R144" s="35"/>
      <c r="S144" s="35"/>
      <c r="T144" s="36"/>
      <c r="U144" s="36"/>
      <c r="V144" s="37"/>
      <c r="W144" s="37"/>
      <c r="X144" s="37"/>
      <c r="Y144" s="37"/>
      <c r="Z144" s="37"/>
      <c r="AA144" s="38"/>
      <c r="AB144" s="37"/>
      <c r="AC144" s="37"/>
      <c r="AD144" s="37"/>
      <c r="AE144" s="37"/>
    </row>
    <row r="145" spans="16:31" x14ac:dyDescent="0.25">
      <c r="P145" s="34"/>
      <c r="Q145" s="35"/>
      <c r="R145" s="35"/>
      <c r="S145" s="35"/>
      <c r="T145" s="36"/>
      <c r="U145" s="36"/>
      <c r="V145" s="37"/>
      <c r="W145" s="37"/>
      <c r="X145" s="37"/>
      <c r="Y145" s="37"/>
      <c r="Z145" s="37"/>
      <c r="AA145" s="38"/>
      <c r="AB145" s="37"/>
      <c r="AC145" s="37"/>
      <c r="AD145" s="37"/>
      <c r="AE145" s="37"/>
    </row>
    <row r="146" spans="16:31" x14ac:dyDescent="0.25">
      <c r="P146" s="34"/>
      <c r="Q146" s="35"/>
      <c r="R146" s="35"/>
      <c r="S146" s="35"/>
      <c r="T146" s="36"/>
      <c r="U146" s="36"/>
      <c r="V146" s="37"/>
      <c r="W146" s="37"/>
      <c r="X146" s="37"/>
      <c r="Y146" s="37"/>
      <c r="Z146" s="37"/>
      <c r="AA146" s="38"/>
      <c r="AB146" s="37"/>
      <c r="AC146" s="37"/>
      <c r="AD146" s="37"/>
      <c r="AE146" s="37"/>
    </row>
    <row r="147" spans="16:31" x14ac:dyDescent="0.25">
      <c r="P147" s="34"/>
      <c r="Q147" s="35"/>
      <c r="R147" s="35"/>
      <c r="S147" s="35"/>
      <c r="T147" s="36"/>
      <c r="U147" s="36"/>
      <c r="V147" s="37"/>
      <c r="W147" s="37"/>
      <c r="X147" s="37"/>
      <c r="Y147" s="37"/>
      <c r="Z147" s="37"/>
      <c r="AA147" s="38"/>
      <c r="AB147" s="37"/>
      <c r="AC147" s="37"/>
      <c r="AD147" s="37"/>
      <c r="AE147" s="37"/>
    </row>
    <row r="148" spans="16:31" x14ac:dyDescent="0.25">
      <c r="P148" s="34"/>
      <c r="Q148" s="35"/>
      <c r="R148" s="35"/>
      <c r="S148" s="35"/>
      <c r="T148" s="36"/>
      <c r="U148" s="36"/>
      <c r="V148" s="37"/>
      <c r="W148" s="37"/>
      <c r="X148" s="37"/>
      <c r="Y148" s="37"/>
      <c r="Z148" s="37"/>
      <c r="AA148" s="38"/>
      <c r="AB148" s="37"/>
      <c r="AC148" s="37"/>
      <c r="AD148" s="37"/>
      <c r="AE148" s="37"/>
    </row>
    <row r="149" spans="16:31" x14ac:dyDescent="0.25">
      <c r="P149" s="34"/>
      <c r="Q149" s="35"/>
      <c r="R149" s="35"/>
      <c r="S149" s="35"/>
      <c r="T149" s="36"/>
      <c r="U149" s="36"/>
      <c r="V149" s="37"/>
      <c r="W149" s="37"/>
      <c r="X149" s="37"/>
      <c r="Y149" s="37"/>
      <c r="Z149" s="37"/>
      <c r="AA149" s="38"/>
      <c r="AB149" s="37"/>
      <c r="AC149" s="37"/>
      <c r="AD149" s="37"/>
      <c r="AE149" s="37"/>
    </row>
    <row r="150" spans="16:31" x14ac:dyDescent="0.25">
      <c r="P150" s="34"/>
      <c r="Q150" s="35"/>
      <c r="R150" s="35"/>
      <c r="S150" s="35"/>
      <c r="T150" s="36"/>
      <c r="U150" s="36"/>
      <c r="V150" s="37"/>
      <c r="W150" s="37"/>
      <c r="X150" s="37"/>
      <c r="Y150" s="37"/>
      <c r="Z150" s="37"/>
      <c r="AA150" s="38"/>
      <c r="AB150" s="37"/>
      <c r="AC150" s="37"/>
      <c r="AD150" s="37"/>
      <c r="AE150" s="37"/>
    </row>
    <row r="151" spans="16:31" x14ac:dyDescent="0.25">
      <c r="P151" s="34"/>
      <c r="Q151" s="35"/>
      <c r="R151" s="35"/>
      <c r="S151" s="35"/>
      <c r="T151" s="36"/>
      <c r="U151" s="36"/>
      <c r="V151" s="37"/>
      <c r="W151" s="37"/>
      <c r="X151" s="37"/>
      <c r="Y151" s="37"/>
      <c r="Z151" s="37"/>
      <c r="AA151" s="38"/>
      <c r="AB151" s="37"/>
      <c r="AC151" s="37"/>
      <c r="AD151" s="37"/>
      <c r="AE151" s="37"/>
    </row>
    <row r="152" spans="16:31" x14ac:dyDescent="0.25">
      <c r="P152" s="34"/>
      <c r="Q152" s="35"/>
      <c r="R152" s="35"/>
      <c r="S152" s="35"/>
      <c r="T152" s="36"/>
      <c r="U152" s="36"/>
      <c r="V152" s="37"/>
      <c r="W152" s="37"/>
      <c r="X152" s="37"/>
      <c r="Y152" s="37"/>
      <c r="Z152" s="37"/>
      <c r="AA152" s="38"/>
      <c r="AB152" s="37"/>
      <c r="AC152" s="37"/>
      <c r="AD152" s="37"/>
      <c r="AE152" s="37"/>
    </row>
    <row r="153" spans="16:31" x14ac:dyDescent="0.25">
      <c r="P153" s="34"/>
      <c r="Q153" s="35"/>
      <c r="R153" s="35"/>
      <c r="S153" s="35"/>
      <c r="T153" s="36"/>
      <c r="U153" s="36"/>
      <c r="V153" s="37"/>
      <c r="W153" s="37"/>
      <c r="X153" s="37"/>
      <c r="Y153" s="37"/>
      <c r="Z153" s="37"/>
      <c r="AA153" s="38"/>
      <c r="AB153" s="37"/>
      <c r="AC153" s="37"/>
      <c r="AD153" s="37"/>
      <c r="AE153" s="37"/>
    </row>
    <row r="154" spans="16:31" x14ac:dyDescent="0.25">
      <c r="P154" s="34"/>
      <c r="Q154" s="35"/>
      <c r="R154" s="35"/>
      <c r="S154" s="35"/>
      <c r="T154" s="36"/>
      <c r="U154" s="36"/>
      <c r="V154" s="37"/>
      <c r="W154" s="37"/>
      <c r="X154" s="37"/>
      <c r="Y154" s="37"/>
      <c r="Z154" s="37"/>
      <c r="AA154" s="38"/>
      <c r="AB154" s="37"/>
      <c r="AC154" s="37"/>
      <c r="AD154" s="37"/>
      <c r="AE154" s="37"/>
    </row>
    <row r="155" spans="16:31" x14ac:dyDescent="0.25">
      <c r="P155" s="34"/>
      <c r="Q155" s="35"/>
      <c r="R155" s="35"/>
      <c r="S155" s="35"/>
      <c r="T155" s="36"/>
      <c r="U155" s="36"/>
      <c r="V155" s="37"/>
      <c r="W155" s="37"/>
      <c r="X155" s="37"/>
      <c r="Y155" s="37"/>
      <c r="Z155" s="37"/>
      <c r="AA155" s="38"/>
      <c r="AB155" s="37"/>
      <c r="AC155" s="37"/>
      <c r="AD155" s="37"/>
      <c r="AE155" s="37"/>
    </row>
    <row r="156" spans="16:31" x14ac:dyDescent="0.25">
      <c r="P156" s="34"/>
      <c r="Q156" s="35"/>
      <c r="R156" s="35"/>
      <c r="S156" s="35"/>
      <c r="T156" s="36"/>
      <c r="U156" s="36"/>
      <c r="V156" s="37"/>
      <c r="W156" s="37"/>
      <c r="X156" s="37"/>
      <c r="Y156" s="37"/>
      <c r="Z156" s="37"/>
      <c r="AA156" s="38"/>
      <c r="AB156" s="37"/>
      <c r="AC156" s="37"/>
      <c r="AD156" s="37"/>
      <c r="AE156" s="37"/>
    </row>
    <row r="157" spans="16:31" x14ac:dyDescent="0.25">
      <c r="P157" s="34"/>
      <c r="Q157" s="35"/>
      <c r="R157" s="35"/>
      <c r="S157" s="35"/>
      <c r="T157" s="36"/>
      <c r="U157" s="36"/>
      <c r="V157" s="37"/>
      <c r="W157" s="37"/>
      <c r="X157" s="37"/>
      <c r="Y157" s="37"/>
      <c r="Z157" s="37"/>
      <c r="AA157" s="38"/>
      <c r="AB157" s="37"/>
      <c r="AC157" s="37"/>
      <c r="AD157" s="37"/>
      <c r="AE157" s="37"/>
    </row>
    <row r="158" spans="16:31" x14ac:dyDescent="0.25">
      <c r="P158" s="34"/>
      <c r="Q158" s="35"/>
      <c r="R158" s="35"/>
      <c r="S158" s="35"/>
      <c r="T158" s="36"/>
      <c r="U158" s="36"/>
      <c r="V158" s="37"/>
      <c r="W158" s="37"/>
      <c r="X158" s="37"/>
      <c r="Y158" s="37"/>
      <c r="Z158" s="37"/>
      <c r="AA158" s="38"/>
      <c r="AB158" s="37"/>
      <c r="AC158" s="37"/>
      <c r="AD158" s="37"/>
      <c r="AE158" s="37"/>
    </row>
    <row r="159" spans="16:31" x14ac:dyDescent="0.25">
      <c r="P159" s="34"/>
      <c r="Q159" s="35"/>
      <c r="R159" s="35"/>
      <c r="S159" s="35"/>
      <c r="T159" s="36"/>
      <c r="U159" s="36"/>
      <c r="V159" s="37"/>
      <c r="W159" s="37"/>
      <c r="X159" s="37"/>
      <c r="Y159" s="37"/>
      <c r="Z159" s="37"/>
      <c r="AA159" s="38"/>
      <c r="AB159" s="37"/>
      <c r="AC159" s="37"/>
      <c r="AD159" s="37"/>
      <c r="AE159" s="37"/>
    </row>
    <row r="160" spans="16:31" x14ac:dyDescent="0.25">
      <c r="P160" s="34"/>
      <c r="Q160" s="35"/>
      <c r="R160" s="35"/>
      <c r="S160" s="35"/>
      <c r="T160" s="36"/>
      <c r="U160" s="36"/>
      <c r="V160" s="37"/>
      <c r="W160" s="37"/>
      <c r="X160" s="37"/>
      <c r="Y160" s="37"/>
      <c r="Z160" s="37"/>
      <c r="AA160" s="38"/>
      <c r="AB160" s="37"/>
      <c r="AC160" s="37"/>
      <c r="AD160" s="37"/>
      <c r="AE160" s="37"/>
    </row>
    <row r="161" spans="16:31" x14ac:dyDescent="0.25">
      <c r="P161" s="34"/>
      <c r="Q161" s="35"/>
      <c r="R161" s="35"/>
      <c r="S161" s="35"/>
      <c r="T161" s="36"/>
      <c r="U161" s="36"/>
      <c r="V161" s="37"/>
      <c r="W161" s="37"/>
      <c r="X161" s="37"/>
      <c r="Y161" s="37"/>
      <c r="Z161" s="37"/>
      <c r="AA161" s="38"/>
      <c r="AB161" s="37"/>
      <c r="AC161" s="37"/>
      <c r="AD161" s="37"/>
      <c r="AE161" s="37"/>
    </row>
    <row r="162" spans="16:31" x14ac:dyDescent="0.25">
      <c r="P162" s="34"/>
      <c r="Q162" s="35"/>
      <c r="R162" s="35"/>
      <c r="S162" s="35"/>
      <c r="T162" s="36"/>
      <c r="U162" s="36"/>
      <c r="V162" s="37"/>
      <c r="W162" s="37"/>
      <c r="X162" s="37"/>
      <c r="Y162" s="37"/>
      <c r="Z162" s="37"/>
      <c r="AA162" s="38"/>
      <c r="AB162" s="37"/>
      <c r="AC162" s="37"/>
      <c r="AD162" s="37"/>
      <c r="AE162" s="37"/>
    </row>
    <row r="163" spans="16:31" x14ac:dyDescent="0.25">
      <c r="P163" s="34"/>
      <c r="Q163" s="35"/>
      <c r="R163" s="35"/>
      <c r="S163" s="35"/>
      <c r="T163" s="36"/>
      <c r="U163" s="36"/>
      <c r="V163" s="37"/>
      <c r="W163" s="37"/>
      <c r="X163" s="37"/>
      <c r="Y163" s="37"/>
      <c r="Z163" s="37"/>
      <c r="AA163" s="38"/>
      <c r="AB163" s="37"/>
      <c r="AC163" s="37"/>
      <c r="AD163" s="37"/>
      <c r="AE163" s="37"/>
    </row>
    <row r="164" spans="16:31" x14ac:dyDescent="0.25">
      <c r="P164" s="34"/>
      <c r="Q164" s="35"/>
      <c r="R164" s="35"/>
      <c r="S164" s="35"/>
      <c r="T164" s="36"/>
      <c r="U164" s="36"/>
      <c r="V164" s="37"/>
      <c r="W164" s="37"/>
      <c r="X164" s="37"/>
      <c r="Y164" s="37"/>
      <c r="Z164" s="37"/>
      <c r="AA164" s="38"/>
      <c r="AB164" s="37"/>
      <c r="AC164" s="37"/>
      <c r="AD164" s="37"/>
      <c r="AE164" s="37"/>
    </row>
    <row r="165" spans="16:31" x14ac:dyDescent="0.25">
      <c r="P165" s="34"/>
      <c r="Q165" s="35"/>
      <c r="R165" s="35"/>
      <c r="S165" s="35"/>
      <c r="T165" s="36"/>
      <c r="U165" s="36"/>
      <c r="V165" s="37"/>
      <c r="W165" s="37"/>
      <c r="X165" s="37"/>
      <c r="Y165" s="37"/>
      <c r="Z165" s="37"/>
      <c r="AA165" s="38"/>
      <c r="AB165" s="37"/>
      <c r="AC165" s="37"/>
      <c r="AD165" s="37"/>
      <c r="AE165" s="37"/>
    </row>
    <row r="166" spans="16:31" x14ac:dyDescent="0.25">
      <c r="P166" s="34"/>
      <c r="Q166" s="35"/>
      <c r="R166" s="35"/>
      <c r="S166" s="35"/>
      <c r="T166" s="36"/>
      <c r="U166" s="36"/>
      <c r="V166" s="37"/>
      <c r="W166" s="37"/>
      <c r="X166" s="37"/>
      <c r="Y166" s="37"/>
      <c r="Z166" s="37"/>
      <c r="AA166" s="38"/>
      <c r="AB166" s="37"/>
      <c r="AC166" s="37"/>
      <c r="AD166" s="37"/>
      <c r="AE166" s="37"/>
    </row>
    <row r="167" spans="16:31" x14ac:dyDescent="0.25">
      <c r="P167" s="34"/>
      <c r="Q167" s="35"/>
      <c r="R167" s="35"/>
      <c r="S167" s="35"/>
      <c r="T167" s="36"/>
      <c r="U167" s="36"/>
      <c r="V167" s="37"/>
      <c r="W167" s="37"/>
      <c r="X167" s="37"/>
      <c r="Y167" s="37"/>
      <c r="Z167" s="37"/>
      <c r="AA167" s="38"/>
      <c r="AB167" s="37"/>
      <c r="AC167" s="37"/>
      <c r="AD167" s="37"/>
      <c r="AE167" s="37"/>
    </row>
    <row r="168" spans="16:31" x14ac:dyDescent="0.25">
      <c r="P168" s="34"/>
      <c r="Q168" s="35"/>
      <c r="R168" s="35"/>
      <c r="S168" s="35"/>
      <c r="T168" s="36"/>
      <c r="U168" s="36"/>
      <c r="V168" s="37"/>
      <c r="W168" s="37"/>
      <c r="X168" s="37"/>
      <c r="Y168" s="37"/>
      <c r="Z168" s="37"/>
      <c r="AA168" s="38"/>
      <c r="AB168" s="37"/>
      <c r="AC168" s="37"/>
      <c r="AD168" s="37"/>
      <c r="AE168" s="37"/>
    </row>
    <row r="169" spans="16:31" x14ac:dyDescent="0.25">
      <c r="P169" s="34"/>
      <c r="Q169" s="35"/>
      <c r="R169" s="35"/>
      <c r="S169" s="35"/>
      <c r="T169" s="36"/>
      <c r="U169" s="36"/>
      <c r="V169" s="37"/>
      <c r="W169" s="37"/>
      <c r="X169" s="37"/>
      <c r="Y169" s="37"/>
      <c r="Z169" s="37"/>
      <c r="AA169" s="38"/>
      <c r="AB169" s="37"/>
      <c r="AC169" s="37"/>
      <c r="AD169" s="37"/>
      <c r="AE169" s="37"/>
    </row>
    <row r="170" spans="16:31" x14ac:dyDescent="0.25">
      <c r="P170" s="34"/>
      <c r="Q170" s="35"/>
      <c r="R170" s="35"/>
      <c r="S170" s="35"/>
      <c r="T170" s="36"/>
      <c r="U170" s="36"/>
      <c r="V170" s="37"/>
      <c r="W170" s="37"/>
      <c r="X170" s="37"/>
      <c r="Y170" s="37"/>
      <c r="Z170" s="37"/>
      <c r="AA170" s="38"/>
      <c r="AB170" s="37"/>
      <c r="AC170" s="37"/>
      <c r="AD170" s="37"/>
      <c r="AE170" s="37"/>
    </row>
    <row r="171" spans="16:31" x14ac:dyDescent="0.25">
      <c r="P171" s="34"/>
      <c r="Q171" s="35"/>
      <c r="R171" s="35"/>
      <c r="S171" s="35"/>
      <c r="T171" s="36"/>
      <c r="U171" s="36"/>
      <c r="V171" s="37"/>
      <c r="W171" s="37"/>
      <c r="X171" s="37"/>
      <c r="Y171" s="37"/>
      <c r="Z171" s="37"/>
      <c r="AA171" s="38"/>
      <c r="AB171" s="37"/>
      <c r="AC171" s="37"/>
      <c r="AD171" s="37"/>
      <c r="AE171" s="37"/>
    </row>
    <row r="172" spans="16:31" x14ac:dyDescent="0.25">
      <c r="P172" s="34"/>
      <c r="Q172" s="35"/>
      <c r="R172" s="35"/>
      <c r="S172" s="35"/>
      <c r="T172" s="36"/>
      <c r="U172" s="36"/>
      <c r="V172" s="37"/>
      <c r="W172" s="37"/>
      <c r="X172" s="37"/>
      <c r="Y172" s="37"/>
      <c r="Z172" s="37"/>
      <c r="AA172" s="38"/>
      <c r="AB172" s="37"/>
      <c r="AC172" s="37"/>
      <c r="AD172" s="37"/>
      <c r="AE172" s="37"/>
    </row>
    <row r="173" spans="16:31" x14ac:dyDescent="0.25">
      <c r="P173" s="34"/>
      <c r="Q173" s="35"/>
      <c r="R173" s="35"/>
      <c r="S173" s="35"/>
      <c r="T173" s="36"/>
      <c r="U173" s="36"/>
      <c r="V173" s="37"/>
      <c r="W173" s="37"/>
      <c r="X173" s="37"/>
      <c r="Y173" s="37"/>
      <c r="Z173" s="37"/>
      <c r="AA173" s="38"/>
      <c r="AB173" s="37"/>
      <c r="AC173" s="37"/>
      <c r="AD173" s="37"/>
      <c r="AE173" s="37"/>
    </row>
    <row r="174" spans="16:31" x14ac:dyDescent="0.25">
      <c r="P174" s="34"/>
      <c r="Q174" s="35"/>
      <c r="R174" s="35"/>
      <c r="S174" s="35"/>
      <c r="T174" s="36"/>
      <c r="U174" s="36"/>
      <c r="V174" s="37"/>
      <c r="W174" s="37"/>
      <c r="X174" s="37"/>
      <c r="Y174" s="37"/>
      <c r="Z174" s="37"/>
      <c r="AA174" s="38"/>
      <c r="AB174" s="37"/>
      <c r="AC174" s="37"/>
      <c r="AD174" s="37"/>
      <c r="AE174" s="37"/>
    </row>
    <row r="175" spans="16:31" x14ac:dyDescent="0.25">
      <c r="P175" s="34"/>
      <c r="Q175" s="35"/>
      <c r="R175" s="35"/>
      <c r="S175" s="35"/>
      <c r="T175" s="36"/>
      <c r="U175" s="36"/>
      <c r="V175" s="37"/>
      <c r="W175" s="37"/>
      <c r="X175" s="37"/>
      <c r="Y175" s="37"/>
      <c r="Z175" s="37"/>
      <c r="AA175" s="38"/>
      <c r="AB175" s="37"/>
      <c r="AC175" s="37"/>
      <c r="AD175" s="37"/>
      <c r="AE175" s="37"/>
    </row>
    <row r="176" spans="16:31" x14ac:dyDescent="0.25">
      <c r="P176" s="34"/>
      <c r="Q176" s="35"/>
      <c r="R176" s="35"/>
      <c r="S176" s="35"/>
      <c r="T176" s="36"/>
      <c r="U176" s="36"/>
      <c r="V176" s="37"/>
      <c r="W176" s="37"/>
      <c r="X176" s="37"/>
      <c r="Y176" s="37"/>
      <c r="Z176" s="37"/>
      <c r="AA176" s="38"/>
      <c r="AB176" s="37"/>
      <c r="AC176" s="37"/>
      <c r="AD176" s="37"/>
      <c r="AE176" s="37"/>
    </row>
    <row r="177" spans="16:31" x14ac:dyDescent="0.25">
      <c r="P177" s="34"/>
      <c r="Q177" s="35"/>
      <c r="R177" s="35"/>
      <c r="S177" s="35"/>
      <c r="T177" s="36"/>
      <c r="U177" s="36"/>
      <c r="V177" s="37"/>
      <c r="W177" s="37"/>
      <c r="X177" s="37"/>
      <c r="Y177" s="37"/>
      <c r="Z177" s="37"/>
      <c r="AA177" s="38"/>
      <c r="AB177" s="37"/>
      <c r="AC177" s="37"/>
      <c r="AD177" s="37"/>
      <c r="AE177" s="37"/>
    </row>
    <row r="178" spans="16:31" x14ac:dyDescent="0.25">
      <c r="P178" s="34"/>
      <c r="Q178" s="35"/>
      <c r="R178" s="35"/>
      <c r="S178" s="35"/>
      <c r="T178" s="36"/>
      <c r="U178" s="36"/>
      <c r="V178" s="37"/>
      <c r="W178" s="37"/>
      <c r="X178" s="37"/>
      <c r="Y178" s="37"/>
      <c r="Z178" s="37"/>
      <c r="AA178" s="38"/>
      <c r="AB178" s="37"/>
      <c r="AC178" s="37"/>
      <c r="AD178" s="37"/>
      <c r="AE178" s="37"/>
    </row>
    <row r="179" spans="16:31" x14ac:dyDescent="0.25">
      <c r="P179" s="34"/>
      <c r="Q179" s="35"/>
      <c r="R179" s="35"/>
      <c r="S179" s="35"/>
      <c r="T179" s="36"/>
      <c r="U179" s="36"/>
      <c r="V179" s="37"/>
      <c r="W179" s="37"/>
      <c r="X179" s="37"/>
      <c r="Y179" s="37"/>
      <c r="Z179" s="37"/>
      <c r="AA179" s="38"/>
      <c r="AB179" s="37"/>
      <c r="AC179" s="37"/>
      <c r="AD179" s="37"/>
      <c r="AE179" s="37"/>
    </row>
    <row r="180" spans="16:31" x14ac:dyDescent="0.25">
      <c r="P180" s="34"/>
      <c r="Q180" s="35"/>
      <c r="R180" s="35"/>
      <c r="S180" s="35"/>
      <c r="T180" s="36"/>
      <c r="U180" s="36"/>
      <c r="V180" s="37"/>
      <c r="W180" s="37"/>
      <c r="X180" s="37"/>
      <c r="Y180" s="37"/>
      <c r="Z180" s="37"/>
      <c r="AA180" s="38"/>
      <c r="AB180" s="37"/>
      <c r="AC180" s="37"/>
      <c r="AD180" s="37"/>
      <c r="AE180" s="37"/>
    </row>
    <row r="181" spans="16:31" x14ac:dyDescent="0.25">
      <c r="P181" s="34"/>
      <c r="Q181" s="35"/>
      <c r="R181" s="35"/>
      <c r="S181" s="35"/>
      <c r="T181" s="36"/>
      <c r="U181" s="36"/>
      <c r="V181" s="37"/>
      <c r="W181" s="37"/>
      <c r="X181" s="37"/>
      <c r="Y181" s="37"/>
      <c r="Z181" s="37"/>
      <c r="AA181" s="38"/>
      <c r="AB181" s="37"/>
      <c r="AC181" s="37"/>
      <c r="AD181" s="37"/>
      <c r="AE181" s="37"/>
    </row>
    <row r="182" spans="16:31" x14ac:dyDescent="0.25">
      <c r="P182" s="34"/>
      <c r="Q182" s="35"/>
      <c r="R182" s="35"/>
      <c r="S182" s="35"/>
      <c r="T182" s="36"/>
      <c r="U182" s="36"/>
      <c r="V182" s="37"/>
      <c r="W182" s="37"/>
      <c r="X182" s="37"/>
      <c r="Y182" s="37"/>
      <c r="Z182" s="37"/>
      <c r="AA182" s="38"/>
      <c r="AB182" s="37"/>
      <c r="AC182" s="37"/>
      <c r="AD182" s="37"/>
      <c r="AE182" s="37"/>
    </row>
    <row r="183" spans="16:31" x14ac:dyDescent="0.25">
      <c r="P183" s="34"/>
      <c r="Q183" s="35"/>
      <c r="R183" s="35"/>
      <c r="S183" s="35"/>
      <c r="T183" s="36"/>
      <c r="U183" s="36"/>
      <c r="V183" s="37"/>
      <c r="W183" s="37"/>
      <c r="X183" s="37"/>
      <c r="Y183" s="37"/>
      <c r="Z183" s="37"/>
      <c r="AA183" s="38"/>
      <c r="AB183" s="37"/>
      <c r="AC183" s="37"/>
      <c r="AD183" s="37"/>
      <c r="AE183" s="37"/>
    </row>
    <row r="184" spans="16:31" x14ac:dyDescent="0.25">
      <c r="P184" s="34"/>
      <c r="Q184" s="35"/>
      <c r="R184" s="35"/>
      <c r="S184" s="35"/>
      <c r="T184" s="36"/>
      <c r="U184" s="36"/>
      <c r="V184" s="37"/>
      <c r="W184" s="37"/>
      <c r="X184" s="37"/>
      <c r="Y184" s="37"/>
      <c r="Z184" s="37"/>
      <c r="AA184" s="38"/>
      <c r="AB184" s="37"/>
      <c r="AC184" s="37"/>
      <c r="AD184" s="37"/>
      <c r="AE184" s="37"/>
    </row>
    <row r="185" spans="16:31" x14ac:dyDescent="0.25">
      <c r="P185" s="34"/>
      <c r="Q185" s="35"/>
      <c r="R185" s="35"/>
      <c r="S185" s="35"/>
      <c r="T185" s="36"/>
      <c r="U185" s="36"/>
      <c r="V185" s="37"/>
      <c r="W185" s="37"/>
      <c r="X185" s="37"/>
      <c r="Y185" s="37"/>
      <c r="Z185" s="37"/>
      <c r="AA185" s="38"/>
      <c r="AB185" s="37"/>
      <c r="AC185" s="37"/>
      <c r="AD185" s="37"/>
      <c r="AE185" s="37"/>
    </row>
    <row r="186" spans="16:31" x14ac:dyDescent="0.25">
      <c r="P186" s="34"/>
      <c r="Q186" s="35"/>
      <c r="R186" s="35"/>
      <c r="S186" s="35"/>
      <c r="T186" s="36"/>
      <c r="U186" s="36"/>
      <c r="V186" s="37"/>
      <c r="W186" s="37"/>
      <c r="X186" s="37"/>
      <c r="Y186" s="37"/>
      <c r="Z186" s="37"/>
      <c r="AA186" s="38"/>
      <c r="AB186" s="37"/>
      <c r="AC186" s="37"/>
      <c r="AD186" s="37"/>
      <c r="AE186" s="37"/>
    </row>
    <row r="187" spans="16:31" x14ac:dyDescent="0.25">
      <c r="P187" s="34"/>
      <c r="Q187" s="35"/>
      <c r="R187" s="35"/>
      <c r="S187" s="35"/>
      <c r="T187" s="36"/>
      <c r="U187" s="36"/>
      <c r="V187" s="37"/>
      <c r="W187" s="37"/>
      <c r="X187" s="37"/>
      <c r="Y187" s="37"/>
      <c r="Z187" s="37"/>
      <c r="AA187" s="38"/>
      <c r="AB187" s="37"/>
      <c r="AC187" s="37"/>
      <c r="AD187" s="37"/>
      <c r="AE187" s="37"/>
    </row>
    <row r="188" spans="16:31" x14ac:dyDescent="0.25">
      <c r="P188" s="34"/>
      <c r="Q188" s="35"/>
      <c r="R188" s="35"/>
      <c r="S188" s="35"/>
      <c r="T188" s="36"/>
      <c r="U188" s="36"/>
      <c r="V188" s="37"/>
      <c r="W188" s="37"/>
      <c r="X188" s="37"/>
      <c r="Y188" s="37"/>
      <c r="Z188" s="37"/>
      <c r="AA188" s="38"/>
      <c r="AB188" s="37"/>
      <c r="AC188" s="37"/>
      <c r="AD188" s="37"/>
      <c r="AE188" s="37"/>
    </row>
    <row r="189" spans="16:31" x14ac:dyDescent="0.25">
      <c r="P189" s="34"/>
      <c r="Q189" s="35"/>
      <c r="R189" s="35"/>
      <c r="S189" s="35"/>
      <c r="T189" s="36"/>
      <c r="U189" s="36"/>
      <c r="V189" s="37"/>
      <c r="W189" s="37"/>
      <c r="X189" s="37"/>
      <c r="Y189" s="37"/>
      <c r="Z189" s="37"/>
      <c r="AA189" s="38"/>
      <c r="AB189" s="37"/>
      <c r="AC189" s="37"/>
      <c r="AD189" s="37"/>
      <c r="AE189" s="37"/>
    </row>
    <row r="190" spans="16:31" x14ac:dyDescent="0.25">
      <c r="P190" s="34"/>
      <c r="Q190" s="35"/>
      <c r="R190" s="35"/>
      <c r="S190" s="35"/>
      <c r="T190" s="36"/>
      <c r="U190" s="36"/>
      <c r="V190" s="37"/>
      <c r="W190" s="37"/>
      <c r="X190" s="37"/>
      <c r="Y190" s="37"/>
      <c r="Z190" s="37"/>
      <c r="AA190" s="38"/>
      <c r="AB190" s="37"/>
      <c r="AC190" s="37"/>
      <c r="AD190" s="37"/>
      <c r="AE190" s="37"/>
    </row>
    <row r="191" spans="16:31" x14ac:dyDescent="0.25">
      <c r="P191" s="34"/>
      <c r="Q191" s="35"/>
      <c r="R191" s="35"/>
      <c r="S191" s="35"/>
      <c r="T191" s="36"/>
      <c r="U191" s="36"/>
      <c r="V191" s="37"/>
      <c r="W191" s="37"/>
      <c r="X191" s="37"/>
      <c r="Y191" s="37"/>
      <c r="Z191" s="37"/>
      <c r="AA191" s="38"/>
      <c r="AB191" s="37"/>
      <c r="AC191" s="37"/>
      <c r="AD191" s="37"/>
      <c r="AE191" s="37"/>
    </row>
    <row r="192" spans="16:31" x14ac:dyDescent="0.25">
      <c r="P192" s="34"/>
      <c r="Q192" s="35"/>
      <c r="R192" s="35"/>
      <c r="S192" s="35"/>
      <c r="T192" s="36"/>
      <c r="U192" s="36"/>
      <c r="V192" s="37"/>
      <c r="W192" s="37"/>
      <c r="X192" s="37"/>
      <c r="Y192" s="37"/>
      <c r="Z192" s="37"/>
      <c r="AA192" s="38"/>
      <c r="AB192" s="37"/>
      <c r="AC192" s="37"/>
      <c r="AD192" s="37"/>
      <c r="AE192" s="37"/>
    </row>
    <row r="193" spans="16:31" x14ac:dyDescent="0.25">
      <c r="P193" s="34"/>
      <c r="Q193" s="35"/>
      <c r="R193" s="35"/>
      <c r="S193" s="35"/>
      <c r="T193" s="36"/>
      <c r="U193" s="36"/>
      <c r="V193" s="37"/>
      <c r="W193" s="37"/>
      <c r="X193" s="37"/>
      <c r="Y193" s="37"/>
      <c r="Z193" s="37"/>
      <c r="AA193" s="38"/>
      <c r="AB193" s="37"/>
      <c r="AC193" s="37"/>
      <c r="AD193" s="37"/>
      <c r="AE193" s="37"/>
    </row>
    <row r="194" spans="16:31" x14ac:dyDescent="0.25">
      <c r="P194" s="34"/>
      <c r="Q194" s="35"/>
      <c r="R194" s="35"/>
      <c r="S194" s="35"/>
      <c r="T194" s="36"/>
      <c r="U194" s="36"/>
      <c r="V194" s="37"/>
      <c r="W194" s="37"/>
      <c r="X194" s="37"/>
      <c r="Y194" s="37"/>
      <c r="Z194" s="37"/>
      <c r="AA194" s="38"/>
      <c r="AB194" s="37"/>
      <c r="AC194" s="37"/>
      <c r="AD194" s="37"/>
      <c r="AE194" s="37"/>
    </row>
    <row r="195" spans="16:31" x14ac:dyDescent="0.25">
      <c r="P195" s="34"/>
      <c r="Q195" s="35"/>
      <c r="R195" s="35"/>
      <c r="S195" s="35"/>
      <c r="T195" s="36"/>
      <c r="U195" s="36"/>
      <c r="V195" s="37"/>
      <c r="W195" s="37"/>
      <c r="X195" s="37"/>
      <c r="Y195" s="37"/>
      <c r="Z195" s="37"/>
      <c r="AA195" s="38"/>
      <c r="AB195" s="37"/>
      <c r="AC195" s="37"/>
      <c r="AD195" s="37"/>
      <c r="AE195" s="37"/>
    </row>
    <row r="196" spans="16:31" x14ac:dyDescent="0.25">
      <c r="P196" s="34"/>
      <c r="Q196" s="35"/>
      <c r="R196" s="35"/>
      <c r="S196" s="35"/>
      <c r="T196" s="36"/>
      <c r="U196" s="36"/>
      <c r="V196" s="37"/>
      <c r="W196" s="37"/>
      <c r="X196" s="37"/>
      <c r="Y196" s="37"/>
      <c r="Z196" s="37"/>
      <c r="AA196" s="38"/>
      <c r="AB196" s="37"/>
      <c r="AC196" s="37"/>
      <c r="AD196" s="37"/>
      <c r="AE196" s="37"/>
    </row>
    <row r="197" spans="16:31" x14ac:dyDescent="0.25">
      <c r="P197" s="34"/>
      <c r="Q197" s="35"/>
      <c r="R197" s="35"/>
      <c r="S197" s="35"/>
      <c r="T197" s="36"/>
      <c r="U197" s="36"/>
      <c r="V197" s="37"/>
      <c r="W197" s="37"/>
      <c r="X197" s="37"/>
      <c r="Y197" s="37"/>
      <c r="Z197" s="37"/>
      <c r="AA197" s="38"/>
      <c r="AB197" s="37"/>
      <c r="AC197" s="37"/>
      <c r="AD197" s="37"/>
      <c r="AE197" s="37"/>
    </row>
    <row r="198" spans="16:31" x14ac:dyDescent="0.25">
      <c r="P198" s="34"/>
      <c r="Q198" s="35"/>
      <c r="R198" s="35"/>
      <c r="S198" s="35"/>
      <c r="T198" s="36"/>
      <c r="U198" s="36"/>
      <c r="V198" s="37"/>
      <c r="W198" s="37"/>
      <c r="X198" s="37"/>
      <c r="Y198" s="37"/>
      <c r="Z198" s="37"/>
      <c r="AA198" s="38"/>
      <c r="AB198" s="37"/>
      <c r="AC198" s="37"/>
      <c r="AD198" s="37"/>
      <c r="AE198" s="37"/>
    </row>
    <row r="199" spans="16:31" x14ac:dyDescent="0.25">
      <c r="P199" s="34"/>
      <c r="Q199" s="35"/>
      <c r="R199" s="35"/>
      <c r="S199" s="35"/>
      <c r="T199" s="36"/>
      <c r="U199" s="36"/>
      <c r="V199" s="37"/>
      <c r="W199" s="37"/>
      <c r="X199" s="37"/>
      <c r="Y199" s="37"/>
      <c r="Z199" s="37"/>
      <c r="AA199" s="38"/>
      <c r="AB199" s="37"/>
      <c r="AC199" s="37"/>
      <c r="AD199" s="37"/>
      <c r="AE199" s="37"/>
    </row>
    <row r="200" spans="16:31" x14ac:dyDescent="0.25">
      <c r="P200" s="34"/>
      <c r="Q200" s="35"/>
      <c r="R200" s="35"/>
      <c r="S200" s="35"/>
      <c r="T200" s="36"/>
      <c r="U200" s="36"/>
      <c r="V200" s="37"/>
      <c r="W200" s="37"/>
      <c r="X200" s="37"/>
      <c r="Y200" s="37"/>
      <c r="Z200" s="37"/>
      <c r="AA200" s="38"/>
      <c r="AB200" s="37"/>
      <c r="AC200" s="37"/>
      <c r="AD200" s="37"/>
      <c r="AE200" s="37"/>
    </row>
    <row r="201" spans="16:31" x14ac:dyDescent="0.25">
      <c r="P201" s="34"/>
      <c r="Q201" s="35"/>
      <c r="R201" s="35"/>
      <c r="S201" s="35"/>
      <c r="T201" s="36"/>
      <c r="U201" s="36"/>
      <c r="V201" s="37"/>
      <c r="W201" s="37"/>
      <c r="X201" s="37"/>
      <c r="Y201" s="37"/>
      <c r="Z201" s="37"/>
      <c r="AA201" s="38"/>
      <c r="AB201" s="37"/>
      <c r="AC201" s="37"/>
      <c r="AD201" s="37"/>
      <c r="AE201" s="37"/>
    </row>
    <row r="202" spans="16:31" x14ac:dyDescent="0.25">
      <c r="P202" s="34"/>
      <c r="Q202" s="35"/>
      <c r="R202" s="35"/>
      <c r="S202" s="35"/>
      <c r="T202" s="36"/>
      <c r="U202" s="36"/>
      <c r="V202" s="37"/>
      <c r="W202" s="37"/>
      <c r="X202" s="37"/>
      <c r="Y202" s="37"/>
      <c r="Z202" s="37"/>
      <c r="AA202" s="38"/>
      <c r="AB202" s="37"/>
      <c r="AC202" s="37"/>
      <c r="AD202" s="37"/>
      <c r="AE202" s="37"/>
    </row>
    <row r="203" spans="16:31" x14ac:dyDescent="0.25">
      <c r="P203" s="34"/>
      <c r="Q203" s="35"/>
      <c r="R203" s="35"/>
      <c r="S203" s="35"/>
      <c r="T203" s="36"/>
      <c r="U203" s="36"/>
      <c r="V203" s="37"/>
      <c r="W203" s="37"/>
      <c r="X203" s="37"/>
      <c r="Y203" s="37"/>
      <c r="Z203" s="37"/>
      <c r="AA203" s="38"/>
      <c r="AB203" s="37"/>
      <c r="AC203" s="37"/>
      <c r="AD203" s="37"/>
      <c r="AE203" s="37"/>
    </row>
    <row r="204" spans="16:31" x14ac:dyDescent="0.25">
      <c r="P204" s="34"/>
      <c r="Q204" s="35"/>
      <c r="R204" s="35"/>
      <c r="S204" s="35"/>
      <c r="T204" s="36"/>
      <c r="U204" s="36"/>
      <c r="V204" s="37"/>
      <c r="W204" s="37"/>
      <c r="X204" s="37"/>
      <c r="Y204" s="37"/>
      <c r="Z204" s="37"/>
      <c r="AA204" s="38"/>
      <c r="AB204" s="37"/>
      <c r="AC204" s="37"/>
      <c r="AD204" s="37"/>
      <c r="AE204" s="37"/>
    </row>
    <row r="205" spans="16:31" x14ac:dyDescent="0.25">
      <c r="P205" s="34"/>
      <c r="Q205" s="35"/>
      <c r="R205" s="35"/>
      <c r="S205" s="35"/>
      <c r="T205" s="36"/>
      <c r="U205" s="36"/>
      <c r="V205" s="37"/>
      <c r="W205" s="37"/>
      <c r="X205" s="37"/>
      <c r="Y205" s="37"/>
      <c r="Z205" s="37"/>
      <c r="AA205" s="38"/>
      <c r="AB205" s="37"/>
      <c r="AC205" s="37"/>
      <c r="AD205" s="37"/>
      <c r="AE205" s="37"/>
    </row>
    <row r="206" spans="16:31" x14ac:dyDescent="0.25">
      <c r="P206" s="34"/>
      <c r="Q206" s="35"/>
      <c r="R206" s="35"/>
      <c r="S206" s="35"/>
      <c r="T206" s="36"/>
      <c r="U206" s="36"/>
      <c r="V206" s="37"/>
      <c r="W206" s="37"/>
      <c r="X206" s="37"/>
      <c r="Y206" s="37"/>
      <c r="Z206" s="37"/>
      <c r="AA206" s="38"/>
      <c r="AB206" s="37"/>
      <c r="AC206" s="37"/>
      <c r="AD206" s="37"/>
      <c r="AE206" s="37"/>
    </row>
    <row r="207" spans="16:31" x14ac:dyDescent="0.25">
      <c r="P207" s="34"/>
      <c r="Q207" s="35"/>
      <c r="R207" s="35"/>
      <c r="S207" s="35"/>
      <c r="T207" s="36"/>
      <c r="U207" s="36"/>
      <c r="V207" s="37"/>
      <c r="W207" s="37"/>
      <c r="X207" s="37"/>
      <c r="Y207" s="37"/>
      <c r="Z207" s="37"/>
      <c r="AA207" s="38"/>
      <c r="AB207" s="37"/>
      <c r="AC207" s="37"/>
      <c r="AD207" s="37"/>
      <c r="AE207" s="37"/>
    </row>
    <row r="208" spans="16:31" x14ac:dyDescent="0.25">
      <c r="P208" s="34"/>
      <c r="Q208" s="35"/>
      <c r="R208" s="35"/>
      <c r="S208" s="35"/>
      <c r="T208" s="36"/>
      <c r="U208" s="36"/>
      <c r="V208" s="37"/>
      <c r="W208" s="37"/>
      <c r="X208" s="37"/>
      <c r="Y208" s="37"/>
      <c r="Z208" s="37"/>
      <c r="AA208" s="38"/>
      <c r="AB208" s="37"/>
      <c r="AC208" s="37"/>
      <c r="AD208" s="37"/>
      <c r="AE208" s="37"/>
    </row>
    <row r="209" spans="16:31" x14ac:dyDescent="0.25">
      <c r="P209" s="34"/>
      <c r="Q209" s="35"/>
      <c r="R209" s="35"/>
      <c r="S209" s="35"/>
      <c r="T209" s="36"/>
      <c r="U209" s="36"/>
      <c r="V209" s="37"/>
      <c r="W209" s="37"/>
      <c r="X209" s="37"/>
      <c r="Y209" s="37"/>
      <c r="Z209" s="37"/>
      <c r="AA209" s="38"/>
      <c r="AB209" s="37"/>
      <c r="AC209" s="37"/>
      <c r="AD209" s="37"/>
      <c r="AE209" s="37"/>
    </row>
    <row r="210" spans="16:31" x14ac:dyDescent="0.25">
      <c r="P210" s="34"/>
      <c r="Q210" s="35"/>
      <c r="R210" s="35"/>
      <c r="S210" s="35"/>
      <c r="T210" s="36"/>
      <c r="U210" s="36"/>
      <c r="V210" s="37"/>
      <c r="W210" s="37"/>
      <c r="X210" s="37"/>
      <c r="Y210" s="37"/>
      <c r="Z210" s="37"/>
      <c r="AA210" s="38"/>
      <c r="AB210" s="37"/>
      <c r="AC210" s="37"/>
      <c r="AD210" s="37"/>
      <c r="AE210" s="37"/>
    </row>
    <row r="211" spans="16:31" x14ac:dyDescent="0.25">
      <c r="P211" s="34"/>
      <c r="Q211" s="35"/>
      <c r="R211" s="35"/>
      <c r="S211" s="35"/>
      <c r="T211" s="36"/>
      <c r="U211" s="36"/>
      <c r="V211" s="37"/>
      <c r="W211" s="37"/>
      <c r="X211" s="37"/>
      <c r="Y211" s="37"/>
      <c r="Z211" s="37"/>
      <c r="AA211" s="38"/>
      <c r="AB211" s="37"/>
      <c r="AC211" s="37"/>
      <c r="AD211" s="37"/>
      <c r="AE211" s="37"/>
    </row>
    <row r="212" spans="16:31" x14ac:dyDescent="0.25">
      <c r="P212" s="34"/>
      <c r="Q212" s="35"/>
      <c r="R212" s="35"/>
      <c r="S212" s="35"/>
      <c r="T212" s="36"/>
      <c r="U212" s="36"/>
      <c r="V212" s="37"/>
      <c r="W212" s="37"/>
      <c r="X212" s="37"/>
      <c r="Y212" s="37"/>
      <c r="Z212" s="37"/>
      <c r="AA212" s="38"/>
      <c r="AB212" s="37"/>
      <c r="AC212" s="37"/>
      <c r="AD212" s="37"/>
      <c r="AE212" s="37"/>
    </row>
    <row r="213" spans="16:31" x14ac:dyDescent="0.25">
      <c r="P213" s="34"/>
      <c r="Q213" s="35"/>
      <c r="R213" s="35"/>
      <c r="S213" s="35"/>
      <c r="T213" s="36"/>
      <c r="U213" s="36"/>
      <c r="V213" s="37"/>
      <c r="W213" s="37"/>
      <c r="X213" s="37"/>
      <c r="Y213" s="37"/>
      <c r="Z213" s="37"/>
      <c r="AA213" s="38"/>
      <c r="AB213" s="37"/>
      <c r="AC213" s="37"/>
      <c r="AD213" s="37"/>
      <c r="AE213" s="37"/>
    </row>
    <row r="214" spans="16:31" x14ac:dyDescent="0.25">
      <c r="P214" s="34"/>
      <c r="Q214" s="35"/>
      <c r="R214" s="35"/>
      <c r="S214" s="35"/>
      <c r="T214" s="36"/>
      <c r="U214" s="36"/>
      <c r="V214" s="37"/>
      <c r="W214" s="37"/>
      <c r="X214" s="37"/>
      <c r="Y214" s="37"/>
      <c r="Z214" s="37"/>
      <c r="AA214" s="38"/>
      <c r="AB214" s="37"/>
      <c r="AC214" s="37"/>
      <c r="AD214" s="37"/>
      <c r="AE214" s="37"/>
    </row>
    <row r="215" spans="16:31" x14ac:dyDescent="0.25">
      <c r="P215" s="34"/>
      <c r="Q215" s="35"/>
      <c r="R215" s="35"/>
      <c r="S215" s="35"/>
      <c r="T215" s="36"/>
      <c r="U215" s="36"/>
      <c r="V215" s="37"/>
      <c r="W215" s="37"/>
      <c r="X215" s="37"/>
      <c r="Y215" s="37"/>
      <c r="Z215" s="37"/>
      <c r="AA215" s="38"/>
      <c r="AB215" s="37"/>
      <c r="AC215" s="37"/>
      <c r="AD215" s="37"/>
      <c r="AE215" s="37"/>
    </row>
    <row r="216" spans="16:31" x14ac:dyDescent="0.25">
      <c r="P216" s="34"/>
      <c r="Q216" s="35"/>
      <c r="R216" s="35"/>
      <c r="S216" s="35"/>
      <c r="T216" s="36"/>
      <c r="U216" s="36"/>
      <c r="V216" s="37"/>
      <c r="W216" s="37"/>
      <c r="X216" s="37"/>
      <c r="Y216" s="37"/>
      <c r="Z216" s="37"/>
      <c r="AA216" s="38"/>
      <c r="AB216" s="37"/>
      <c r="AC216" s="37"/>
      <c r="AD216" s="37"/>
      <c r="AE216" s="37"/>
    </row>
    <row r="217" spans="16:31" x14ac:dyDescent="0.25">
      <c r="P217" s="34"/>
      <c r="Q217" s="35"/>
      <c r="R217" s="35"/>
      <c r="S217" s="35"/>
      <c r="T217" s="36"/>
      <c r="U217" s="36"/>
      <c r="V217" s="37"/>
      <c r="W217" s="37"/>
      <c r="X217" s="37"/>
      <c r="Y217" s="37"/>
      <c r="Z217" s="37"/>
      <c r="AA217" s="38"/>
      <c r="AB217" s="37"/>
      <c r="AC217" s="37"/>
      <c r="AD217" s="37"/>
      <c r="AE217" s="37"/>
    </row>
    <row r="218" spans="16:31" x14ac:dyDescent="0.25">
      <c r="P218" s="34"/>
      <c r="Q218" s="35"/>
      <c r="R218" s="35"/>
      <c r="S218" s="35"/>
      <c r="T218" s="36"/>
      <c r="U218" s="36"/>
      <c r="V218" s="37"/>
      <c r="W218" s="37"/>
      <c r="X218" s="37"/>
      <c r="Y218" s="37"/>
      <c r="Z218" s="37"/>
      <c r="AA218" s="38"/>
      <c r="AB218" s="37"/>
      <c r="AC218" s="37"/>
      <c r="AD218" s="37"/>
      <c r="AE218" s="37"/>
    </row>
    <row r="219" spans="16:31" x14ac:dyDescent="0.25">
      <c r="P219" s="34"/>
      <c r="Q219" s="35"/>
      <c r="R219" s="35"/>
      <c r="S219" s="35"/>
      <c r="T219" s="36"/>
      <c r="U219" s="36"/>
      <c r="V219" s="37"/>
      <c r="W219" s="37"/>
      <c r="X219" s="37"/>
      <c r="Y219" s="37"/>
      <c r="Z219" s="37"/>
      <c r="AA219" s="38"/>
      <c r="AB219" s="37"/>
      <c r="AC219" s="37"/>
      <c r="AD219" s="37"/>
      <c r="AE219" s="37"/>
    </row>
    <row r="220" spans="16:31" x14ac:dyDescent="0.25">
      <c r="P220" s="34"/>
      <c r="Q220" s="35"/>
      <c r="R220" s="35"/>
      <c r="S220" s="35"/>
      <c r="T220" s="36"/>
      <c r="U220" s="36"/>
      <c r="V220" s="37"/>
      <c r="W220" s="37"/>
      <c r="X220" s="37"/>
      <c r="Y220" s="37"/>
      <c r="Z220" s="37"/>
      <c r="AA220" s="38"/>
      <c r="AB220" s="37"/>
      <c r="AC220" s="37"/>
      <c r="AD220" s="37"/>
      <c r="AE220" s="37"/>
    </row>
    <row r="221" spans="16:31" x14ac:dyDescent="0.25">
      <c r="P221" s="34"/>
      <c r="Q221" s="35"/>
      <c r="R221" s="35"/>
      <c r="S221" s="35"/>
      <c r="T221" s="36"/>
      <c r="U221" s="36"/>
      <c r="V221" s="37"/>
      <c r="W221" s="37"/>
      <c r="X221" s="37"/>
      <c r="Y221" s="37"/>
      <c r="Z221" s="37"/>
      <c r="AA221" s="38"/>
      <c r="AB221" s="37"/>
      <c r="AC221" s="37"/>
      <c r="AD221" s="37"/>
      <c r="AE221" s="37"/>
    </row>
    <row r="222" spans="16:31" x14ac:dyDescent="0.25">
      <c r="P222" s="34"/>
      <c r="Q222" s="35"/>
      <c r="R222" s="35"/>
      <c r="S222" s="35"/>
      <c r="T222" s="36"/>
      <c r="U222" s="36"/>
      <c r="V222" s="37"/>
      <c r="W222" s="37"/>
      <c r="X222" s="37"/>
      <c r="Y222" s="37"/>
      <c r="Z222" s="37"/>
      <c r="AA222" s="38"/>
      <c r="AB222" s="37"/>
      <c r="AC222" s="37"/>
      <c r="AD222" s="37"/>
      <c r="AE222" s="37"/>
    </row>
    <row r="223" spans="16:31" x14ac:dyDescent="0.25">
      <c r="P223" s="34"/>
      <c r="Q223" s="35"/>
      <c r="R223" s="35"/>
      <c r="S223" s="35"/>
      <c r="T223" s="36"/>
      <c r="U223" s="36"/>
      <c r="V223" s="37"/>
      <c r="W223" s="37"/>
      <c r="X223" s="37"/>
      <c r="Y223" s="37"/>
      <c r="Z223" s="37"/>
      <c r="AA223" s="38"/>
      <c r="AB223" s="37"/>
      <c r="AC223" s="37"/>
      <c r="AD223" s="37"/>
      <c r="AE223" s="37"/>
    </row>
    <row r="224" spans="16:31" x14ac:dyDescent="0.25">
      <c r="P224" s="34"/>
      <c r="Q224" s="35"/>
      <c r="R224" s="35"/>
      <c r="S224" s="35"/>
      <c r="T224" s="36"/>
      <c r="U224" s="36"/>
      <c r="V224" s="37"/>
      <c r="W224" s="37"/>
      <c r="X224" s="37"/>
      <c r="Y224" s="37"/>
      <c r="Z224" s="37"/>
      <c r="AA224" s="38"/>
      <c r="AB224" s="37"/>
      <c r="AC224" s="37"/>
      <c r="AD224" s="37"/>
      <c r="AE224" s="37"/>
    </row>
    <row r="225" spans="16:31" x14ac:dyDescent="0.25">
      <c r="P225" s="34"/>
      <c r="Q225" s="35"/>
      <c r="R225" s="35"/>
      <c r="S225" s="35"/>
      <c r="T225" s="36"/>
      <c r="U225" s="36"/>
      <c r="V225" s="37"/>
      <c r="W225" s="37"/>
      <c r="X225" s="37"/>
      <c r="Y225" s="37"/>
      <c r="Z225" s="37"/>
      <c r="AA225" s="38"/>
      <c r="AB225" s="37"/>
      <c r="AC225" s="37"/>
      <c r="AD225" s="37"/>
      <c r="AE225" s="37"/>
    </row>
    <row r="226" spans="16:31" x14ac:dyDescent="0.25">
      <c r="P226" s="34"/>
      <c r="Q226" s="35"/>
      <c r="R226" s="35"/>
      <c r="S226" s="35"/>
      <c r="T226" s="36"/>
      <c r="U226" s="36"/>
      <c r="V226" s="37"/>
      <c r="W226" s="37"/>
      <c r="X226" s="37"/>
      <c r="Y226" s="37"/>
      <c r="Z226" s="37"/>
      <c r="AA226" s="38"/>
      <c r="AB226" s="37"/>
      <c r="AC226" s="37"/>
      <c r="AD226" s="37"/>
      <c r="AE226" s="37"/>
    </row>
    <row r="227" spans="16:31" x14ac:dyDescent="0.25">
      <c r="P227" s="34"/>
      <c r="Q227" s="35"/>
      <c r="R227" s="35"/>
      <c r="S227" s="35"/>
      <c r="T227" s="36"/>
      <c r="U227" s="36"/>
      <c r="V227" s="37"/>
      <c r="W227" s="37"/>
      <c r="X227" s="37"/>
      <c r="Y227" s="37"/>
      <c r="Z227" s="37"/>
      <c r="AA227" s="38"/>
      <c r="AB227" s="37"/>
      <c r="AC227" s="37"/>
      <c r="AD227" s="37"/>
      <c r="AE227" s="37"/>
    </row>
    <row r="228" spans="16:31" x14ac:dyDescent="0.25">
      <c r="P228" s="34"/>
      <c r="Q228" s="35"/>
      <c r="R228" s="35"/>
      <c r="S228" s="35"/>
      <c r="T228" s="36"/>
      <c r="U228" s="36"/>
      <c r="V228" s="37"/>
      <c r="W228" s="37"/>
      <c r="X228" s="37"/>
      <c r="Y228" s="37"/>
      <c r="Z228" s="37"/>
      <c r="AA228" s="38"/>
      <c r="AB228" s="37"/>
      <c r="AC228" s="37"/>
      <c r="AD228" s="37"/>
      <c r="AE228" s="37"/>
    </row>
    <row r="229" spans="16:31" x14ac:dyDescent="0.25">
      <c r="P229" s="34"/>
      <c r="Q229" s="35"/>
      <c r="R229" s="35"/>
      <c r="S229" s="35"/>
      <c r="T229" s="36"/>
      <c r="U229" s="36"/>
      <c r="V229" s="37"/>
      <c r="W229" s="37"/>
      <c r="X229" s="37"/>
      <c r="Y229" s="37"/>
      <c r="Z229" s="37"/>
      <c r="AA229" s="38"/>
      <c r="AB229" s="37"/>
      <c r="AC229" s="37"/>
      <c r="AD229" s="37"/>
      <c r="AE229" s="37"/>
    </row>
    <row r="230" spans="16:31" x14ac:dyDescent="0.25">
      <c r="P230" s="34"/>
      <c r="Q230" s="35"/>
      <c r="R230" s="35"/>
      <c r="S230" s="35"/>
      <c r="T230" s="36"/>
      <c r="U230" s="36"/>
      <c r="V230" s="37"/>
      <c r="W230" s="37"/>
      <c r="X230" s="37"/>
      <c r="Y230" s="37"/>
      <c r="Z230" s="37"/>
      <c r="AA230" s="38"/>
      <c r="AB230" s="37"/>
      <c r="AC230" s="37"/>
      <c r="AD230" s="37"/>
      <c r="AE230" s="37"/>
    </row>
    <row r="231" spans="16:31" x14ac:dyDescent="0.25">
      <c r="P231" s="34"/>
      <c r="Q231" s="35"/>
      <c r="R231" s="35"/>
      <c r="S231" s="35"/>
      <c r="T231" s="36"/>
      <c r="U231" s="36"/>
      <c r="V231" s="37"/>
      <c r="W231" s="37"/>
      <c r="X231" s="37"/>
      <c r="Y231" s="37"/>
      <c r="Z231" s="37"/>
      <c r="AA231" s="38"/>
      <c r="AB231" s="37"/>
      <c r="AC231" s="37"/>
      <c r="AD231" s="37"/>
      <c r="AE231" s="37"/>
    </row>
    <row r="232" spans="16:31" x14ac:dyDescent="0.25">
      <c r="P232" s="34"/>
      <c r="Q232" s="35"/>
      <c r="R232" s="35"/>
      <c r="S232" s="35"/>
      <c r="T232" s="36"/>
      <c r="U232" s="36"/>
      <c r="V232" s="37"/>
      <c r="W232" s="37"/>
      <c r="X232" s="37"/>
      <c r="Y232" s="37"/>
      <c r="Z232" s="37"/>
      <c r="AA232" s="38"/>
      <c r="AB232" s="37"/>
      <c r="AC232" s="37"/>
      <c r="AD232" s="37"/>
      <c r="AE232" s="37"/>
    </row>
    <row r="233" spans="16:31" x14ac:dyDescent="0.25">
      <c r="P233" s="34"/>
      <c r="Q233" s="35"/>
      <c r="R233" s="35"/>
      <c r="S233" s="35"/>
      <c r="T233" s="36"/>
      <c r="U233" s="36"/>
      <c r="V233" s="37"/>
      <c r="W233" s="37"/>
      <c r="X233" s="37"/>
      <c r="Y233" s="37"/>
      <c r="Z233" s="37"/>
      <c r="AA233" s="38"/>
      <c r="AB233" s="37"/>
      <c r="AC233" s="37"/>
      <c r="AD233" s="37"/>
      <c r="AE233" s="37"/>
    </row>
    <row r="234" spans="16:31" x14ac:dyDescent="0.25">
      <c r="P234" s="34"/>
      <c r="Q234" s="35"/>
      <c r="R234" s="35"/>
      <c r="S234" s="35"/>
      <c r="T234" s="36"/>
      <c r="U234" s="36"/>
      <c r="V234" s="37"/>
      <c r="W234" s="37"/>
      <c r="X234" s="37"/>
      <c r="Y234" s="37"/>
      <c r="Z234" s="37"/>
      <c r="AA234" s="38"/>
      <c r="AB234" s="37"/>
      <c r="AC234" s="37"/>
      <c r="AD234" s="37"/>
      <c r="AE234" s="37"/>
    </row>
    <row r="235" spans="16:31" x14ac:dyDescent="0.25">
      <c r="P235" s="34"/>
      <c r="Q235" s="35"/>
      <c r="R235" s="35"/>
      <c r="S235" s="35"/>
      <c r="T235" s="36"/>
      <c r="U235" s="36"/>
      <c r="V235" s="37"/>
      <c r="W235" s="37"/>
      <c r="X235" s="37"/>
      <c r="Y235" s="37"/>
      <c r="Z235" s="37"/>
      <c r="AA235" s="38"/>
      <c r="AB235" s="37"/>
      <c r="AC235" s="37"/>
      <c r="AD235" s="37"/>
      <c r="AE235" s="37"/>
    </row>
    <row r="236" spans="16:31" x14ac:dyDescent="0.25">
      <c r="P236" s="34"/>
      <c r="Q236" s="35"/>
      <c r="R236" s="35"/>
      <c r="S236" s="35"/>
      <c r="T236" s="36"/>
      <c r="U236" s="36"/>
      <c r="V236" s="37"/>
      <c r="W236" s="37"/>
      <c r="X236" s="37"/>
      <c r="Y236" s="37"/>
      <c r="Z236" s="37"/>
      <c r="AA236" s="38"/>
      <c r="AB236" s="37"/>
      <c r="AC236" s="37"/>
      <c r="AD236" s="37"/>
      <c r="AE236" s="37"/>
    </row>
    <row r="237" spans="16:31" x14ac:dyDescent="0.25">
      <c r="P237" s="34"/>
      <c r="Q237" s="35"/>
      <c r="R237" s="35"/>
      <c r="S237" s="35"/>
      <c r="T237" s="36"/>
      <c r="U237" s="36"/>
      <c r="V237" s="37"/>
      <c r="W237" s="37"/>
      <c r="X237" s="37"/>
      <c r="Y237" s="37"/>
      <c r="Z237" s="37"/>
      <c r="AA237" s="38"/>
      <c r="AB237" s="37"/>
      <c r="AC237" s="37"/>
      <c r="AD237" s="37"/>
      <c r="AE237" s="37"/>
    </row>
    <row r="238" spans="16:31" x14ac:dyDescent="0.25">
      <c r="P238" s="34"/>
      <c r="Q238" s="35"/>
      <c r="R238" s="35"/>
      <c r="S238" s="35"/>
      <c r="T238" s="36"/>
      <c r="U238" s="36"/>
      <c r="V238" s="37"/>
      <c r="W238" s="37"/>
      <c r="X238" s="37"/>
      <c r="Y238" s="37"/>
      <c r="Z238" s="37"/>
      <c r="AA238" s="38"/>
      <c r="AB238" s="37"/>
      <c r="AC238" s="37"/>
      <c r="AD238" s="37"/>
      <c r="AE238" s="37"/>
    </row>
    <row r="239" spans="16:31" x14ac:dyDescent="0.25">
      <c r="P239" s="34"/>
      <c r="Q239" s="35"/>
      <c r="R239" s="35"/>
      <c r="S239" s="35"/>
      <c r="T239" s="36"/>
      <c r="U239" s="36"/>
      <c r="V239" s="37"/>
      <c r="W239" s="37"/>
      <c r="X239" s="37"/>
      <c r="Y239" s="37"/>
      <c r="Z239" s="37"/>
      <c r="AA239" s="38"/>
      <c r="AB239" s="37"/>
      <c r="AC239" s="37"/>
      <c r="AD239" s="37"/>
      <c r="AE239" s="37"/>
    </row>
    <row r="240" spans="16:31" x14ac:dyDescent="0.25">
      <c r="P240" s="34"/>
      <c r="Q240" s="35"/>
      <c r="R240" s="35"/>
      <c r="S240" s="35"/>
      <c r="T240" s="36"/>
      <c r="U240" s="36"/>
      <c r="V240" s="37"/>
      <c r="W240" s="37"/>
      <c r="X240" s="37"/>
      <c r="Y240" s="37"/>
      <c r="Z240" s="37"/>
      <c r="AA240" s="38"/>
      <c r="AB240" s="37"/>
      <c r="AC240" s="37"/>
      <c r="AD240" s="37"/>
      <c r="AE240" s="37"/>
    </row>
    <row r="241" spans="16:31" x14ac:dyDescent="0.25">
      <c r="P241" s="34"/>
      <c r="Q241" s="35"/>
      <c r="R241" s="35"/>
      <c r="S241" s="35"/>
      <c r="T241" s="36"/>
      <c r="U241" s="36"/>
      <c r="V241" s="37"/>
      <c r="W241" s="37"/>
      <c r="X241" s="37"/>
      <c r="Y241" s="37"/>
      <c r="Z241" s="37"/>
      <c r="AA241" s="38"/>
      <c r="AB241" s="37"/>
      <c r="AC241" s="37"/>
      <c r="AD241" s="37"/>
      <c r="AE241" s="37"/>
    </row>
    <row r="242" spans="16:31" x14ac:dyDescent="0.25">
      <c r="P242" s="34"/>
      <c r="Q242" s="35"/>
      <c r="R242" s="35"/>
      <c r="S242" s="35"/>
      <c r="T242" s="36"/>
      <c r="U242" s="36"/>
      <c r="V242" s="37"/>
      <c r="W242" s="37"/>
      <c r="X242" s="37"/>
      <c r="Y242" s="37"/>
      <c r="Z242" s="37"/>
      <c r="AA242" s="38"/>
      <c r="AB242" s="37"/>
      <c r="AC242" s="37"/>
      <c r="AD242" s="37"/>
      <c r="AE242" s="37"/>
    </row>
    <row r="243" spans="16:31" x14ac:dyDescent="0.25">
      <c r="P243" s="34"/>
      <c r="Q243" s="35"/>
      <c r="R243" s="35"/>
      <c r="S243" s="35"/>
      <c r="T243" s="36"/>
      <c r="U243" s="36"/>
      <c r="V243" s="37"/>
      <c r="W243" s="37"/>
      <c r="X243" s="37"/>
      <c r="Y243" s="37"/>
      <c r="Z243" s="37"/>
      <c r="AA243" s="38"/>
      <c r="AB243" s="37"/>
      <c r="AC243" s="37"/>
      <c r="AD243" s="37"/>
      <c r="AE243" s="37"/>
    </row>
    <row r="244" spans="16:31" x14ac:dyDescent="0.25">
      <c r="P244" s="34"/>
      <c r="Q244" s="35"/>
      <c r="R244" s="35"/>
      <c r="S244" s="35"/>
      <c r="T244" s="36"/>
      <c r="U244" s="36"/>
      <c r="V244" s="37"/>
      <c r="W244" s="37"/>
      <c r="X244" s="37"/>
      <c r="Y244" s="37"/>
      <c r="Z244" s="37"/>
      <c r="AA244" s="38"/>
      <c r="AB244" s="37"/>
      <c r="AC244" s="37"/>
      <c r="AD244" s="37"/>
      <c r="AE244" s="37"/>
    </row>
    <row r="245" spans="16:31" x14ac:dyDescent="0.25">
      <c r="P245" s="34"/>
      <c r="Q245" s="35"/>
      <c r="R245" s="35"/>
      <c r="S245" s="35"/>
      <c r="T245" s="36"/>
      <c r="U245" s="36"/>
      <c r="V245" s="37"/>
      <c r="W245" s="37"/>
      <c r="X245" s="37"/>
      <c r="Y245" s="37"/>
      <c r="Z245" s="37"/>
      <c r="AA245" s="38"/>
      <c r="AB245" s="37"/>
      <c r="AC245" s="37"/>
      <c r="AD245" s="37"/>
      <c r="AE245" s="37"/>
    </row>
    <row r="246" spans="16:31" x14ac:dyDescent="0.25">
      <c r="P246" s="34"/>
      <c r="Q246" s="35"/>
      <c r="R246" s="35"/>
      <c r="S246" s="35"/>
      <c r="T246" s="36"/>
      <c r="U246" s="36"/>
      <c r="V246" s="37"/>
      <c r="W246" s="37"/>
      <c r="X246" s="37"/>
      <c r="Y246" s="37"/>
      <c r="Z246" s="37"/>
      <c r="AA246" s="38"/>
      <c r="AB246" s="37"/>
      <c r="AC246" s="37"/>
      <c r="AD246" s="37"/>
      <c r="AE246" s="37"/>
    </row>
    <row r="247" spans="16:31" x14ac:dyDescent="0.25">
      <c r="P247" s="34"/>
      <c r="Q247" s="35"/>
      <c r="R247" s="35"/>
      <c r="S247" s="35"/>
      <c r="T247" s="36"/>
      <c r="U247" s="36"/>
      <c r="V247" s="37"/>
      <c r="W247" s="37"/>
      <c r="X247" s="37"/>
      <c r="Y247" s="37"/>
      <c r="Z247" s="37"/>
      <c r="AA247" s="38"/>
      <c r="AB247" s="37"/>
      <c r="AC247" s="37"/>
      <c r="AD247" s="37"/>
      <c r="AE247" s="37"/>
    </row>
    <row r="248" spans="16:31" x14ac:dyDescent="0.25">
      <c r="P248" s="34"/>
      <c r="Q248" s="35"/>
      <c r="R248" s="35"/>
      <c r="S248" s="35"/>
      <c r="T248" s="36"/>
      <c r="U248" s="36"/>
      <c r="V248" s="37"/>
      <c r="W248" s="37"/>
      <c r="X248" s="37"/>
      <c r="Y248" s="37"/>
      <c r="Z248" s="37"/>
      <c r="AA248" s="38"/>
      <c r="AB248" s="37"/>
      <c r="AC248" s="37"/>
      <c r="AD248" s="37"/>
      <c r="AE248" s="37"/>
    </row>
    <row r="249" spans="16:31" x14ac:dyDescent="0.25">
      <c r="P249" s="34"/>
      <c r="Q249" s="35"/>
      <c r="R249" s="35"/>
      <c r="S249" s="35"/>
      <c r="T249" s="36"/>
      <c r="U249" s="36"/>
      <c r="V249" s="37"/>
      <c r="W249" s="37"/>
      <c r="X249" s="37"/>
      <c r="Y249" s="37"/>
      <c r="Z249" s="37"/>
      <c r="AA249" s="38"/>
      <c r="AB249" s="37"/>
      <c r="AC249" s="37"/>
      <c r="AD249" s="37"/>
      <c r="AE249" s="37"/>
    </row>
    <row r="250" spans="16:31" x14ac:dyDescent="0.25">
      <c r="P250" s="34"/>
      <c r="Q250" s="35"/>
      <c r="R250" s="35"/>
      <c r="S250" s="35"/>
      <c r="T250" s="36"/>
      <c r="U250" s="36"/>
      <c r="V250" s="37"/>
      <c r="W250" s="37"/>
      <c r="X250" s="37"/>
      <c r="Y250" s="37"/>
      <c r="Z250" s="37"/>
      <c r="AA250" s="38"/>
      <c r="AB250" s="37"/>
      <c r="AC250" s="37"/>
      <c r="AD250" s="37"/>
      <c r="AE250" s="37"/>
    </row>
    <row r="251" spans="16:31" x14ac:dyDescent="0.25">
      <c r="P251" s="34"/>
      <c r="Q251" s="35"/>
      <c r="R251" s="35"/>
      <c r="S251" s="35"/>
      <c r="T251" s="36"/>
      <c r="U251" s="36"/>
      <c r="V251" s="37"/>
      <c r="W251" s="37"/>
      <c r="X251" s="37"/>
      <c r="Y251" s="37"/>
      <c r="Z251" s="37"/>
      <c r="AA251" s="38"/>
      <c r="AB251" s="37"/>
      <c r="AC251" s="37"/>
      <c r="AD251" s="37"/>
      <c r="AE251" s="37"/>
    </row>
    <row r="252" spans="16:31" x14ac:dyDescent="0.25">
      <c r="P252" s="34"/>
      <c r="Q252" s="35"/>
      <c r="R252" s="35"/>
      <c r="S252" s="35"/>
      <c r="T252" s="36"/>
      <c r="U252" s="36"/>
      <c r="V252" s="37"/>
      <c r="W252" s="37"/>
      <c r="X252" s="37"/>
      <c r="Y252" s="37"/>
      <c r="Z252" s="37"/>
      <c r="AA252" s="38"/>
      <c r="AB252" s="37"/>
      <c r="AC252" s="37"/>
      <c r="AD252" s="37"/>
      <c r="AE252" s="37"/>
    </row>
    <row r="253" spans="16:31" x14ac:dyDescent="0.25">
      <c r="P253" s="34"/>
      <c r="Q253" s="35"/>
      <c r="R253" s="35"/>
      <c r="S253" s="35"/>
      <c r="T253" s="36"/>
      <c r="U253" s="36"/>
      <c r="V253" s="37"/>
      <c r="W253" s="37"/>
      <c r="X253" s="37"/>
      <c r="Y253" s="37"/>
      <c r="Z253" s="37"/>
      <c r="AA253" s="38"/>
      <c r="AB253" s="37"/>
      <c r="AC253" s="37"/>
      <c r="AD253" s="37"/>
      <c r="AE253" s="37"/>
    </row>
    <row r="254" spans="16:31" x14ac:dyDescent="0.25">
      <c r="P254" s="34"/>
      <c r="Q254" s="35"/>
      <c r="R254" s="35"/>
      <c r="S254" s="35"/>
      <c r="T254" s="36"/>
      <c r="U254" s="36"/>
      <c r="V254" s="37"/>
      <c r="W254" s="37"/>
      <c r="X254" s="37"/>
      <c r="Y254" s="37"/>
      <c r="Z254" s="37"/>
      <c r="AA254" s="38"/>
      <c r="AB254" s="37"/>
      <c r="AC254" s="37"/>
      <c r="AD254" s="37"/>
      <c r="AE254" s="37"/>
    </row>
    <row r="255" spans="16:31" x14ac:dyDescent="0.25">
      <c r="P255" s="34"/>
      <c r="Q255" s="35"/>
      <c r="R255" s="35"/>
      <c r="S255" s="35"/>
      <c r="T255" s="36"/>
      <c r="U255" s="36"/>
      <c r="V255" s="37"/>
      <c r="W255" s="37"/>
      <c r="X255" s="37"/>
      <c r="Y255" s="37"/>
      <c r="Z255" s="37"/>
      <c r="AA255" s="38"/>
      <c r="AB255" s="37"/>
      <c r="AC255" s="37"/>
      <c r="AD255" s="37"/>
      <c r="AE255" s="37"/>
    </row>
    <row r="256" spans="16:31" x14ac:dyDescent="0.25">
      <c r="P256" s="34"/>
      <c r="Q256" s="35"/>
      <c r="R256" s="35"/>
      <c r="S256" s="35"/>
      <c r="T256" s="36"/>
      <c r="U256" s="36"/>
      <c r="V256" s="37"/>
      <c r="W256" s="37"/>
      <c r="X256" s="37"/>
      <c r="Y256" s="37"/>
      <c r="Z256" s="37"/>
      <c r="AA256" s="38"/>
      <c r="AB256" s="37"/>
      <c r="AC256" s="37"/>
      <c r="AD256" s="37"/>
      <c r="AE256" s="37"/>
    </row>
    <row r="257" spans="16:31" x14ac:dyDescent="0.25">
      <c r="P257" s="34"/>
      <c r="Q257" s="35"/>
      <c r="R257" s="35"/>
      <c r="S257" s="35"/>
      <c r="T257" s="36"/>
      <c r="U257" s="36"/>
      <c r="V257" s="37"/>
      <c r="W257" s="37"/>
      <c r="X257" s="37"/>
      <c r="Y257" s="37"/>
      <c r="Z257" s="37"/>
      <c r="AA257" s="38"/>
      <c r="AB257" s="37"/>
      <c r="AC257" s="37"/>
      <c r="AD257" s="37"/>
      <c r="AE257" s="37"/>
    </row>
    <row r="258" spans="16:31" x14ac:dyDescent="0.25">
      <c r="P258" s="34"/>
      <c r="Q258" s="35"/>
      <c r="R258" s="35"/>
      <c r="S258" s="35"/>
      <c r="T258" s="36"/>
      <c r="U258" s="36"/>
      <c r="V258" s="37"/>
      <c r="W258" s="37"/>
      <c r="X258" s="37"/>
      <c r="Y258" s="37"/>
      <c r="Z258" s="37"/>
      <c r="AA258" s="38"/>
      <c r="AB258" s="37"/>
      <c r="AC258" s="37"/>
      <c r="AD258" s="37"/>
      <c r="AE258" s="37"/>
    </row>
    <row r="259" spans="16:31" x14ac:dyDescent="0.25">
      <c r="P259" s="34"/>
      <c r="Q259" s="35"/>
      <c r="R259" s="35"/>
      <c r="S259" s="35"/>
      <c r="T259" s="36"/>
      <c r="U259" s="36"/>
      <c r="V259" s="37"/>
      <c r="W259" s="37"/>
      <c r="X259" s="37"/>
      <c r="Y259" s="37"/>
      <c r="Z259" s="37"/>
      <c r="AA259" s="38"/>
      <c r="AB259" s="37"/>
      <c r="AC259" s="37"/>
      <c r="AD259" s="37"/>
      <c r="AE259" s="37"/>
    </row>
    <row r="260" spans="16:31" x14ac:dyDescent="0.25">
      <c r="P260" s="34"/>
      <c r="Q260" s="35"/>
      <c r="R260" s="35"/>
      <c r="S260" s="35"/>
      <c r="T260" s="36"/>
      <c r="U260" s="36"/>
      <c r="V260" s="37"/>
      <c r="W260" s="37"/>
      <c r="X260" s="37"/>
      <c r="Y260" s="37"/>
      <c r="Z260" s="37"/>
      <c r="AA260" s="38"/>
      <c r="AB260" s="37"/>
      <c r="AC260" s="37"/>
      <c r="AD260" s="37"/>
      <c r="AE260" s="37"/>
    </row>
    <row r="261" spans="16:31" x14ac:dyDescent="0.25">
      <c r="P261" s="34"/>
      <c r="Q261" s="35"/>
      <c r="R261" s="35"/>
      <c r="S261" s="35"/>
      <c r="T261" s="36"/>
      <c r="U261" s="36"/>
      <c r="V261" s="37"/>
      <c r="W261" s="37"/>
      <c r="X261" s="37"/>
      <c r="Y261" s="37"/>
      <c r="Z261" s="37"/>
      <c r="AA261" s="38"/>
      <c r="AB261" s="37"/>
      <c r="AC261" s="37"/>
      <c r="AD261" s="37"/>
      <c r="AE261" s="37"/>
    </row>
    <row r="262" spans="16:31" x14ac:dyDescent="0.25">
      <c r="P262" s="34"/>
      <c r="Q262" s="35"/>
      <c r="R262" s="35"/>
      <c r="S262" s="35"/>
      <c r="T262" s="36"/>
      <c r="U262" s="36"/>
      <c r="V262" s="37"/>
      <c r="W262" s="37"/>
      <c r="X262" s="37"/>
      <c r="Y262" s="37"/>
      <c r="Z262" s="37"/>
      <c r="AA262" s="38"/>
      <c r="AB262" s="37"/>
      <c r="AC262" s="37"/>
      <c r="AD262" s="37"/>
      <c r="AE262" s="37"/>
    </row>
    <row r="263" spans="16:31" x14ac:dyDescent="0.25">
      <c r="P263" s="34"/>
      <c r="Q263" s="35"/>
      <c r="R263" s="35"/>
      <c r="S263" s="35"/>
      <c r="T263" s="36"/>
      <c r="U263" s="36"/>
      <c r="V263" s="37"/>
      <c r="W263" s="37"/>
      <c r="X263" s="37"/>
      <c r="Y263" s="37"/>
      <c r="Z263" s="37"/>
      <c r="AA263" s="38"/>
      <c r="AB263" s="37"/>
      <c r="AC263" s="37"/>
      <c r="AD263" s="37"/>
      <c r="AE263" s="37"/>
    </row>
    <row r="264" spans="16:31" x14ac:dyDescent="0.25">
      <c r="P264" s="34"/>
      <c r="Q264" s="35"/>
      <c r="R264" s="35"/>
      <c r="S264" s="35"/>
      <c r="T264" s="36"/>
      <c r="U264" s="36"/>
      <c r="V264" s="37"/>
      <c r="W264" s="37"/>
      <c r="X264" s="37"/>
      <c r="Y264" s="37"/>
      <c r="Z264" s="37"/>
      <c r="AA264" s="38"/>
      <c r="AB264" s="37"/>
      <c r="AC264" s="37"/>
      <c r="AD264" s="37"/>
      <c r="AE264" s="37"/>
    </row>
    <row r="265" spans="16:31" x14ac:dyDescent="0.25">
      <c r="P265" s="34"/>
      <c r="Q265" s="35"/>
      <c r="R265" s="35"/>
      <c r="S265" s="35"/>
      <c r="T265" s="36"/>
      <c r="U265" s="36"/>
      <c r="V265" s="37"/>
      <c r="W265" s="37"/>
      <c r="X265" s="37"/>
      <c r="Y265" s="37"/>
      <c r="Z265" s="37"/>
      <c r="AA265" s="38"/>
      <c r="AB265" s="37"/>
      <c r="AC265" s="37"/>
      <c r="AD265" s="37"/>
      <c r="AE265" s="37"/>
    </row>
    <row r="266" spans="16:31" x14ac:dyDescent="0.25">
      <c r="P266" s="34"/>
      <c r="Q266" s="35"/>
      <c r="R266" s="35"/>
      <c r="S266" s="35"/>
      <c r="T266" s="36"/>
      <c r="U266" s="36"/>
      <c r="V266" s="37"/>
      <c r="W266" s="37"/>
      <c r="X266" s="37"/>
      <c r="Y266" s="37"/>
      <c r="Z266" s="37"/>
      <c r="AA266" s="38"/>
      <c r="AB266" s="37"/>
      <c r="AC266" s="37"/>
      <c r="AD266" s="37"/>
      <c r="AE266" s="37"/>
    </row>
    <row r="267" spans="16:31" x14ac:dyDescent="0.25">
      <c r="P267" s="34"/>
      <c r="Q267" s="35"/>
      <c r="R267" s="35"/>
      <c r="S267" s="35"/>
      <c r="T267" s="36"/>
      <c r="U267" s="36"/>
      <c r="V267" s="37"/>
      <c r="W267" s="37"/>
      <c r="X267" s="37"/>
      <c r="Y267" s="37"/>
      <c r="Z267" s="37"/>
      <c r="AA267" s="38"/>
      <c r="AB267" s="37"/>
      <c r="AC267" s="37"/>
      <c r="AD267" s="37"/>
      <c r="AE267" s="37"/>
    </row>
    <row r="268" spans="16:31" x14ac:dyDescent="0.25">
      <c r="P268" s="34"/>
      <c r="Q268" s="35"/>
      <c r="R268" s="35"/>
      <c r="S268" s="35"/>
      <c r="T268" s="36"/>
      <c r="U268" s="36"/>
      <c r="V268" s="37"/>
      <c r="W268" s="37"/>
      <c r="X268" s="37"/>
      <c r="Y268" s="37"/>
      <c r="Z268" s="37"/>
      <c r="AA268" s="38"/>
      <c r="AB268" s="37"/>
      <c r="AC268" s="37"/>
      <c r="AD268" s="37"/>
      <c r="AE268" s="37"/>
    </row>
    <row r="269" spans="16:31" x14ac:dyDescent="0.25">
      <c r="P269" s="34"/>
      <c r="Q269" s="35"/>
      <c r="R269" s="35"/>
      <c r="S269" s="35"/>
      <c r="T269" s="36"/>
      <c r="U269" s="36"/>
      <c r="V269" s="37"/>
      <c r="W269" s="37"/>
      <c r="X269" s="37"/>
      <c r="Y269" s="37"/>
      <c r="Z269" s="37"/>
      <c r="AA269" s="38"/>
      <c r="AB269" s="37"/>
      <c r="AC269" s="37"/>
      <c r="AD269" s="37"/>
      <c r="AE269" s="37"/>
    </row>
    <row r="270" spans="16:31" x14ac:dyDescent="0.25">
      <c r="P270" s="34"/>
      <c r="Q270" s="35"/>
      <c r="R270" s="35"/>
      <c r="S270" s="35"/>
      <c r="T270" s="36"/>
      <c r="U270" s="36"/>
      <c r="V270" s="37"/>
      <c r="W270" s="37"/>
      <c r="X270" s="37"/>
      <c r="Y270" s="37"/>
      <c r="Z270" s="37"/>
      <c r="AA270" s="38"/>
      <c r="AB270" s="37"/>
      <c r="AC270" s="37"/>
      <c r="AD270" s="37"/>
      <c r="AE270" s="37"/>
    </row>
    <row r="271" spans="16:31" x14ac:dyDescent="0.25">
      <c r="P271" s="34"/>
      <c r="Q271" s="35"/>
      <c r="R271" s="35"/>
      <c r="S271" s="35"/>
      <c r="T271" s="36"/>
      <c r="U271" s="36"/>
      <c r="V271" s="37"/>
      <c r="W271" s="37"/>
      <c r="X271" s="37"/>
      <c r="Y271" s="37"/>
      <c r="Z271" s="37"/>
      <c r="AA271" s="38"/>
      <c r="AB271" s="37"/>
      <c r="AC271" s="37"/>
      <c r="AD271" s="37"/>
      <c r="AE271" s="37"/>
    </row>
    <row r="272" spans="16:31" x14ac:dyDescent="0.25">
      <c r="P272" s="34"/>
      <c r="Q272" s="35"/>
      <c r="R272" s="35"/>
      <c r="S272" s="35"/>
      <c r="T272" s="36"/>
      <c r="U272" s="36"/>
      <c r="V272" s="37"/>
      <c r="W272" s="37"/>
      <c r="X272" s="37"/>
      <c r="Y272" s="37"/>
      <c r="Z272" s="37"/>
      <c r="AA272" s="38"/>
      <c r="AB272" s="37"/>
      <c r="AC272" s="37"/>
      <c r="AD272" s="37"/>
      <c r="AE272" s="37"/>
    </row>
    <row r="273" spans="16:31" x14ac:dyDescent="0.25">
      <c r="P273" s="34"/>
      <c r="Q273" s="35"/>
      <c r="R273" s="35"/>
      <c r="S273" s="35"/>
      <c r="T273" s="36"/>
      <c r="U273" s="36"/>
      <c r="V273" s="37"/>
      <c r="W273" s="37"/>
      <c r="X273" s="37"/>
      <c r="Y273" s="37"/>
      <c r="Z273" s="37"/>
      <c r="AA273" s="38"/>
      <c r="AB273" s="37"/>
      <c r="AC273" s="37"/>
      <c r="AD273" s="37"/>
      <c r="AE273" s="37"/>
    </row>
    <row r="274" spans="16:31" x14ac:dyDescent="0.25">
      <c r="P274" s="34"/>
      <c r="Q274" s="35"/>
      <c r="R274" s="35"/>
      <c r="S274" s="35"/>
      <c r="T274" s="36"/>
      <c r="U274" s="36"/>
      <c r="V274" s="37"/>
      <c r="W274" s="37"/>
      <c r="X274" s="37"/>
      <c r="Y274" s="37"/>
      <c r="Z274" s="37"/>
      <c r="AA274" s="38"/>
      <c r="AB274" s="37"/>
      <c r="AC274" s="37"/>
      <c r="AD274" s="37"/>
      <c r="AE274" s="37"/>
    </row>
    <row r="275" spans="16:31" x14ac:dyDescent="0.25">
      <c r="P275" s="34"/>
      <c r="Q275" s="35"/>
      <c r="R275" s="35"/>
      <c r="S275" s="35"/>
      <c r="T275" s="36"/>
      <c r="U275" s="36"/>
      <c r="V275" s="37"/>
      <c r="W275" s="37"/>
      <c r="X275" s="37"/>
      <c r="Y275" s="37"/>
      <c r="Z275" s="37"/>
      <c r="AA275" s="38"/>
      <c r="AB275" s="37"/>
      <c r="AC275" s="37"/>
      <c r="AD275" s="37"/>
      <c r="AE275" s="37"/>
    </row>
    <row r="276" spans="16:31" x14ac:dyDescent="0.25">
      <c r="P276" s="34"/>
      <c r="Q276" s="35"/>
      <c r="R276" s="35"/>
      <c r="S276" s="35"/>
      <c r="T276" s="36"/>
      <c r="U276" s="36"/>
      <c r="V276" s="37"/>
      <c r="W276" s="37"/>
      <c r="X276" s="37"/>
      <c r="Y276" s="37"/>
      <c r="Z276" s="37"/>
      <c r="AA276" s="38"/>
      <c r="AB276" s="37"/>
      <c r="AC276" s="37"/>
      <c r="AD276" s="37"/>
      <c r="AE276" s="37"/>
    </row>
    <row r="277" spans="16:31" x14ac:dyDescent="0.25">
      <c r="P277" s="34"/>
      <c r="Q277" s="35"/>
      <c r="R277" s="35"/>
      <c r="S277" s="35"/>
      <c r="T277" s="36"/>
      <c r="U277" s="36"/>
      <c r="V277" s="37"/>
      <c r="W277" s="37"/>
      <c r="X277" s="37"/>
      <c r="Y277" s="37"/>
      <c r="Z277" s="37"/>
      <c r="AA277" s="38"/>
      <c r="AB277" s="37"/>
      <c r="AC277" s="37"/>
      <c r="AD277" s="37"/>
      <c r="AE277" s="37"/>
    </row>
    <row r="278" spans="16:31" x14ac:dyDescent="0.25">
      <c r="P278" s="34"/>
      <c r="Q278" s="35"/>
      <c r="R278" s="35"/>
      <c r="S278" s="35"/>
      <c r="T278" s="36"/>
      <c r="U278" s="36"/>
      <c r="V278" s="37"/>
      <c r="W278" s="37"/>
      <c r="X278" s="37"/>
      <c r="Y278" s="37"/>
      <c r="Z278" s="37"/>
      <c r="AA278" s="38"/>
      <c r="AB278" s="37"/>
      <c r="AC278" s="37"/>
      <c r="AD278" s="37"/>
      <c r="AE278" s="37"/>
    </row>
    <row r="279" spans="16:31" x14ac:dyDescent="0.25">
      <c r="P279" s="34"/>
      <c r="Q279" s="35"/>
      <c r="R279" s="35"/>
      <c r="S279" s="35"/>
      <c r="T279" s="36"/>
      <c r="U279" s="36"/>
      <c r="V279" s="37"/>
      <c r="W279" s="37"/>
      <c r="X279" s="37"/>
      <c r="Y279" s="37"/>
      <c r="Z279" s="37"/>
      <c r="AA279" s="38"/>
      <c r="AB279" s="37"/>
      <c r="AC279" s="37"/>
      <c r="AD279" s="37"/>
      <c r="AE279" s="37"/>
    </row>
    <row r="280" spans="16:31" x14ac:dyDescent="0.25">
      <c r="P280" s="34"/>
      <c r="Q280" s="35"/>
      <c r="R280" s="35"/>
      <c r="S280" s="35"/>
      <c r="T280" s="36"/>
      <c r="U280" s="36"/>
      <c r="V280" s="37"/>
      <c r="W280" s="37"/>
      <c r="X280" s="37"/>
      <c r="Y280" s="37"/>
      <c r="Z280" s="37"/>
      <c r="AA280" s="38"/>
      <c r="AB280" s="37"/>
      <c r="AC280" s="37"/>
      <c r="AD280" s="37"/>
      <c r="AE280" s="37"/>
    </row>
    <row r="281" spans="16:31" x14ac:dyDescent="0.25">
      <c r="P281" s="34"/>
      <c r="Q281" s="35"/>
      <c r="R281" s="35"/>
      <c r="S281" s="35"/>
      <c r="T281" s="36"/>
      <c r="U281" s="36"/>
      <c r="V281" s="37"/>
      <c r="W281" s="37"/>
      <c r="X281" s="37"/>
      <c r="Y281" s="37"/>
      <c r="Z281" s="37"/>
      <c r="AA281" s="38"/>
      <c r="AB281" s="37"/>
      <c r="AC281" s="37"/>
      <c r="AD281" s="37"/>
      <c r="AE281" s="37"/>
    </row>
    <row r="282" spans="16:31" x14ac:dyDescent="0.25">
      <c r="P282" s="34"/>
      <c r="Q282" s="35"/>
      <c r="R282" s="35"/>
      <c r="S282" s="35"/>
      <c r="T282" s="36"/>
      <c r="U282" s="36"/>
      <c r="V282" s="37"/>
      <c r="W282" s="37"/>
      <c r="X282" s="37"/>
      <c r="Y282" s="37"/>
      <c r="Z282" s="37"/>
      <c r="AA282" s="38"/>
      <c r="AB282" s="37"/>
      <c r="AC282" s="37"/>
      <c r="AD282" s="37"/>
      <c r="AE282" s="37"/>
    </row>
    <row r="283" spans="16:31" x14ac:dyDescent="0.25">
      <c r="P283" s="34"/>
      <c r="Q283" s="35"/>
      <c r="R283" s="35"/>
      <c r="S283" s="35"/>
      <c r="T283" s="36"/>
      <c r="U283" s="36"/>
      <c r="V283" s="37"/>
      <c r="W283" s="37"/>
      <c r="X283" s="37"/>
      <c r="Y283" s="37"/>
      <c r="Z283" s="37"/>
      <c r="AA283" s="38"/>
      <c r="AB283" s="37"/>
      <c r="AC283" s="37"/>
      <c r="AD283" s="37"/>
      <c r="AE283" s="37"/>
    </row>
    <row r="284" spans="16:31" x14ac:dyDescent="0.25">
      <c r="P284" s="34"/>
      <c r="Q284" s="35"/>
      <c r="R284" s="35"/>
      <c r="S284" s="35"/>
      <c r="T284" s="36"/>
      <c r="U284" s="36"/>
      <c r="V284" s="37"/>
      <c r="W284" s="37"/>
      <c r="X284" s="37"/>
      <c r="Y284" s="37"/>
      <c r="Z284" s="37"/>
      <c r="AA284" s="38"/>
      <c r="AB284" s="37"/>
      <c r="AC284" s="37"/>
      <c r="AD284" s="37"/>
      <c r="AE284" s="37"/>
    </row>
    <row r="285" spans="16:31" x14ac:dyDescent="0.25">
      <c r="P285" s="34"/>
      <c r="Q285" s="35"/>
      <c r="R285" s="35"/>
      <c r="S285" s="35"/>
      <c r="T285" s="36"/>
      <c r="U285" s="36"/>
      <c r="V285" s="37"/>
      <c r="W285" s="37"/>
      <c r="X285" s="37"/>
      <c r="Y285" s="37"/>
      <c r="Z285" s="37"/>
      <c r="AA285" s="38"/>
      <c r="AB285" s="37"/>
      <c r="AC285" s="37"/>
      <c r="AD285" s="37"/>
      <c r="AE285" s="37"/>
    </row>
    <row r="286" spans="16:31" x14ac:dyDescent="0.25">
      <c r="P286" s="34"/>
      <c r="Q286" s="35"/>
      <c r="R286" s="35"/>
      <c r="S286" s="35"/>
      <c r="T286" s="36"/>
      <c r="U286" s="36"/>
      <c r="V286" s="37"/>
      <c r="W286" s="37"/>
      <c r="X286" s="37"/>
      <c r="Y286" s="37"/>
      <c r="Z286" s="37"/>
      <c r="AA286" s="38"/>
      <c r="AB286" s="37"/>
      <c r="AC286" s="37"/>
      <c r="AD286" s="37"/>
      <c r="AE286" s="37"/>
    </row>
    <row r="287" spans="16:31" x14ac:dyDescent="0.25">
      <c r="P287" s="34"/>
      <c r="Q287" s="35"/>
      <c r="R287" s="35"/>
      <c r="S287" s="35"/>
      <c r="T287" s="36"/>
      <c r="U287" s="36"/>
      <c r="V287" s="37"/>
      <c r="W287" s="37"/>
      <c r="X287" s="37"/>
      <c r="Y287" s="37"/>
      <c r="Z287" s="37"/>
      <c r="AA287" s="38"/>
      <c r="AB287" s="37"/>
      <c r="AC287" s="37"/>
      <c r="AD287" s="37"/>
      <c r="AE287" s="37"/>
    </row>
    <row r="288" spans="16:31" x14ac:dyDescent="0.25">
      <c r="P288" s="34"/>
      <c r="Q288" s="35"/>
      <c r="R288" s="35"/>
      <c r="S288" s="35"/>
      <c r="T288" s="36"/>
      <c r="U288" s="36"/>
      <c r="V288" s="37"/>
      <c r="W288" s="37"/>
      <c r="X288" s="37"/>
      <c r="Y288" s="37"/>
      <c r="Z288" s="37"/>
      <c r="AA288" s="38"/>
      <c r="AB288" s="37"/>
      <c r="AC288" s="37"/>
      <c r="AD288" s="37"/>
      <c r="AE288" s="37"/>
    </row>
    <row r="289" spans="16:31" x14ac:dyDescent="0.25">
      <c r="P289" s="34"/>
      <c r="Q289" s="35"/>
      <c r="R289" s="35"/>
      <c r="S289" s="35"/>
      <c r="T289" s="36"/>
      <c r="U289" s="36"/>
      <c r="V289" s="37"/>
      <c r="W289" s="37"/>
      <c r="X289" s="37"/>
      <c r="Y289" s="37"/>
      <c r="Z289" s="37"/>
      <c r="AA289" s="38"/>
      <c r="AB289" s="37"/>
      <c r="AC289" s="37"/>
      <c r="AD289" s="37"/>
      <c r="AE289" s="37"/>
    </row>
    <row r="290" spans="16:31" x14ac:dyDescent="0.25">
      <c r="P290" s="34"/>
      <c r="Q290" s="35"/>
      <c r="R290" s="35"/>
      <c r="S290" s="35"/>
      <c r="T290" s="36"/>
      <c r="U290" s="36"/>
      <c r="V290" s="37"/>
      <c r="W290" s="37"/>
      <c r="X290" s="37"/>
      <c r="Y290" s="37"/>
      <c r="Z290" s="37"/>
      <c r="AA290" s="38"/>
      <c r="AB290" s="37"/>
      <c r="AC290" s="37"/>
      <c r="AD290" s="37"/>
      <c r="AE290" s="37"/>
    </row>
    <row r="291" spans="16:31" x14ac:dyDescent="0.25">
      <c r="P291" s="34"/>
      <c r="Q291" s="35"/>
      <c r="R291" s="35"/>
      <c r="S291" s="35"/>
      <c r="T291" s="36"/>
      <c r="U291" s="36"/>
      <c r="V291" s="37"/>
      <c r="W291" s="37"/>
      <c r="X291" s="37"/>
      <c r="Y291" s="37"/>
      <c r="Z291" s="37"/>
      <c r="AA291" s="38"/>
      <c r="AB291" s="37"/>
      <c r="AC291" s="37"/>
      <c r="AD291" s="37"/>
      <c r="AE291" s="37"/>
    </row>
    <row r="292" spans="16:31" x14ac:dyDescent="0.25">
      <c r="P292" s="34"/>
      <c r="Q292" s="35"/>
      <c r="R292" s="35"/>
      <c r="S292" s="35"/>
      <c r="T292" s="36"/>
      <c r="U292" s="36"/>
      <c r="V292" s="37"/>
      <c r="W292" s="37"/>
      <c r="X292" s="37"/>
      <c r="Y292" s="37"/>
      <c r="Z292" s="37"/>
      <c r="AA292" s="38"/>
      <c r="AB292" s="37"/>
      <c r="AC292" s="37"/>
      <c r="AD292" s="37"/>
      <c r="AE292" s="37"/>
    </row>
    <row r="293" spans="16:31" x14ac:dyDescent="0.25">
      <c r="P293" s="34"/>
      <c r="Q293" s="35"/>
      <c r="R293" s="35"/>
      <c r="S293" s="35"/>
      <c r="T293" s="36"/>
      <c r="U293" s="36"/>
      <c r="V293" s="37"/>
      <c r="W293" s="37"/>
      <c r="X293" s="37"/>
      <c r="Y293" s="37"/>
      <c r="Z293" s="37"/>
      <c r="AA293" s="38"/>
      <c r="AB293" s="37"/>
      <c r="AC293" s="37"/>
      <c r="AD293" s="37"/>
      <c r="AE293" s="37"/>
    </row>
    <row r="294" spans="16:31" x14ac:dyDescent="0.25">
      <c r="P294" s="34"/>
      <c r="Q294" s="35"/>
      <c r="R294" s="35"/>
      <c r="S294" s="35"/>
      <c r="T294" s="36"/>
      <c r="U294" s="36"/>
      <c r="V294" s="37"/>
      <c r="W294" s="37"/>
      <c r="X294" s="37"/>
      <c r="Y294" s="37"/>
      <c r="Z294" s="37"/>
      <c r="AA294" s="38"/>
      <c r="AB294" s="37"/>
      <c r="AC294" s="37"/>
      <c r="AD294" s="37"/>
      <c r="AE294" s="37"/>
    </row>
    <row r="295" spans="16:31" x14ac:dyDescent="0.25">
      <c r="P295" s="34"/>
      <c r="Q295" s="35"/>
      <c r="R295" s="35"/>
      <c r="S295" s="35"/>
      <c r="T295" s="36"/>
      <c r="U295" s="36"/>
      <c r="V295" s="37"/>
      <c r="W295" s="37"/>
      <c r="X295" s="37"/>
      <c r="Y295" s="37"/>
      <c r="Z295" s="37"/>
      <c r="AA295" s="38"/>
      <c r="AB295" s="37"/>
      <c r="AC295" s="37"/>
      <c r="AD295" s="37"/>
      <c r="AE295" s="37"/>
    </row>
    <row r="296" spans="16:31" x14ac:dyDescent="0.25">
      <c r="P296" s="34"/>
      <c r="Q296" s="35"/>
      <c r="R296" s="35"/>
      <c r="S296" s="35"/>
      <c r="T296" s="36"/>
      <c r="U296" s="36"/>
      <c r="V296" s="37"/>
      <c r="W296" s="37"/>
      <c r="X296" s="37"/>
      <c r="Y296" s="37"/>
      <c r="Z296" s="37"/>
      <c r="AA296" s="38"/>
      <c r="AB296" s="37"/>
      <c r="AC296" s="37"/>
      <c r="AD296" s="37"/>
      <c r="AE296" s="37"/>
    </row>
    <row r="297" spans="16:31" x14ac:dyDescent="0.25">
      <c r="P297" s="34"/>
      <c r="Q297" s="35"/>
      <c r="R297" s="35"/>
      <c r="S297" s="35"/>
      <c r="T297" s="36"/>
      <c r="U297" s="36"/>
      <c r="V297" s="37"/>
      <c r="W297" s="37"/>
      <c r="X297" s="37"/>
      <c r="Y297" s="37"/>
      <c r="Z297" s="37"/>
      <c r="AA297" s="38"/>
      <c r="AB297" s="37"/>
      <c r="AC297" s="37"/>
      <c r="AD297" s="37"/>
      <c r="AE297" s="37"/>
    </row>
    <row r="298" spans="16:31" x14ac:dyDescent="0.25">
      <c r="P298" s="34"/>
      <c r="Q298" s="35"/>
      <c r="R298" s="35"/>
      <c r="S298" s="35"/>
      <c r="T298" s="36"/>
      <c r="U298" s="36"/>
      <c r="V298" s="37"/>
      <c r="W298" s="37"/>
      <c r="X298" s="37"/>
      <c r="Y298" s="37"/>
      <c r="Z298" s="37"/>
      <c r="AA298" s="38"/>
      <c r="AB298" s="37"/>
      <c r="AC298" s="37"/>
      <c r="AD298" s="37"/>
      <c r="AE298" s="37"/>
    </row>
    <row r="299" spans="16:31" x14ac:dyDescent="0.25">
      <c r="P299" s="34"/>
      <c r="Q299" s="35"/>
      <c r="R299" s="35"/>
      <c r="S299" s="35"/>
      <c r="T299" s="36"/>
      <c r="U299" s="36"/>
      <c r="V299" s="37"/>
      <c r="W299" s="37"/>
      <c r="X299" s="37"/>
      <c r="Y299" s="37"/>
      <c r="Z299" s="37"/>
      <c r="AA299" s="38"/>
      <c r="AB299" s="37"/>
      <c r="AC299" s="37"/>
      <c r="AD299" s="37"/>
      <c r="AE299" s="37"/>
    </row>
    <row r="300" spans="16:31" x14ac:dyDescent="0.25">
      <c r="P300" s="34"/>
      <c r="Q300" s="35"/>
      <c r="R300" s="35"/>
      <c r="S300" s="35"/>
      <c r="T300" s="36"/>
      <c r="U300" s="36"/>
      <c r="V300" s="37"/>
      <c r="W300" s="37"/>
      <c r="X300" s="37"/>
      <c r="Y300" s="37"/>
      <c r="Z300" s="37"/>
      <c r="AA300" s="38"/>
      <c r="AB300" s="37"/>
      <c r="AC300" s="37"/>
      <c r="AD300" s="37"/>
      <c r="AE300" s="37"/>
    </row>
    <row r="301" spans="16:31" x14ac:dyDescent="0.25">
      <c r="P301" s="34"/>
      <c r="Q301" s="35"/>
      <c r="R301" s="35"/>
      <c r="S301" s="35"/>
      <c r="T301" s="36"/>
      <c r="U301" s="36"/>
      <c r="V301" s="37"/>
      <c r="W301" s="37"/>
      <c r="X301" s="37"/>
      <c r="Y301" s="37"/>
      <c r="Z301" s="37"/>
      <c r="AA301" s="38"/>
      <c r="AB301" s="37"/>
      <c r="AC301" s="37"/>
      <c r="AD301" s="37"/>
      <c r="AE301" s="37"/>
    </row>
    <row r="302" spans="16:31" x14ac:dyDescent="0.25">
      <c r="P302" s="34"/>
      <c r="Q302" s="35"/>
      <c r="R302" s="35"/>
      <c r="S302" s="35"/>
      <c r="T302" s="36"/>
      <c r="U302" s="36"/>
      <c r="V302" s="37"/>
      <c r="W302" s="37"/>
      <c r="X302" s="37"/>
      <c r="Y302" s="37"/>
      <c r="Z302" s="37"/>
      <c r="AA302" s="38"/>
      <c r="AB302" s="37"/>
      <c r="AC302" s="37"/>
      <c r="AD302" s="37"/>
      <c r="AE302" s="37"/>
    </row>
    <row r="303" spans="16:31" x14ac:dyDescent="0.25">
      <c r="P303" s="34"/>
      <c r="Q303" s="35"/>
      <c r="R303" s="35"/>
      <c r="S303" s="35"/>
      <c r="T303" s="36"/>
      <c r="U303" s="36"/>
      <c r="V303" s="37"/>
      <c r="W303" s="37"/>
      <c r="X303" s="37"/>
      <c r="Y303" s="37"/>
      <c r="Z303" s="37"/>
      <c r="AA303" s="38"/>
      <c r="AB303" s="37"/>
      <c r="AC303" s="37"/>
      <c r="AD303" s="37"/>
      <c r="AE303" s="37"/>
    </row>
    <row r="304" spans="16:31" x14ac:dyDescent="0.25">
      <c r="P304" s="34"/>
      <c r="Q304" s="35"/>
      <c r="R304" s="35"/>
      <c r="S304" s="35"/>
      <c r="T304" s="36"/>
      <c r="U304" s="36"/>
      <c r="V304" s="37"/>
      <c r="W304" s="37"/>
      <c r="X304" s="37"/>
      <c r="Y304" s="37"/>
      <c r="Z304" s="37"/>
      <c r="AA304" s="38"/>
      <c r="AB304" s="37"/>
      <c r="AC304" s="37"/>
      <c r="AD304" s="37"/>
      <c r="AE304" s="37"/>
    </row>
  </sheetData>
  <pageMargins left="0.7" right="0.7" top="0.75" bottom="0.75" header="0.3" footer="0.3"/>
  <pageSetup paperSize="9"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355"/>
  <sheetViews>
    <sheetView workbookViewId="0">
      <selection activeCell="L4" sqref="L4"/>
    </sheetView>
  </sheetViews>
  <sheetFormatPr defaultRowHeight="15" x14ac:dyDescent="0.25"/>
  <cols>
    <col min="1" max="1" width="8.85546875" customWidth="1"/>
    <col min="2" max="3" width="13" customWidth="1"/>
    <col min="4" max="4" width="11.140625" customWidth="1"/>
    <col min="5" max="5" width="19.28515625" style="44" customWidth="1"/>
    <col min="6" max="6" width="15.28515625" style="44" customWidth="1"/>
    <col min="7" max="7" width="11.5703125" style="44" customWidth="1"/>
    <col min="8" max="8" width="18.7109375" style="44" customWidth="1"/>
    <col min="9" max="9" width="25.85546875" style="44" customWidth="1"/>
    <col min="10" max="10" width="2.28515625" style="42" customWidth="1"/>
    <col min="11" max="11" width="13.140625" customWidth="1"/>
    <col min="12" max="12" width="14.7109375" customWidth="1"/>
    <col min="13" max="13" width="13" bestFit="1" customWidth="1"/>
    <col min="14" max="14" width="17.85546875" style="46" bestFit="1" customWidth="1"/>
    <col min="15" max="15" width="8.140625" style="44" customWidth="1"/>
    <col min="16" max="16" width="16.140625" style="44" customWidth="1"/>
    <col min="17" max="17" width="19.85546875" style="44" bestFit="1" customWidth="1"/>
    <col min="18" max="18" width="18" style="44" bestFit="1" customWidth="1"/>
    <col min="19" max="20" width="18.140625" bestFit="1" customWidth="1"/>
    <col min="21" max="21" width="8.42578125" customWidth="1"/>
    <col min="22" max="22" width="8.7109375" customWidth="1"/>
    <col min="23" max="23" width="5.5703125" customWidth="1"/>
    <col min="24" max="24" width="10" bestFit="1" customWidth="1"/>
    <col min="25" max="32" width="5.5703125" bestFit="1" customWidth="1"/>
    <col min="33" max="33" width="6.5703125" bestFit="1" customWidth="1"/>
    <col min="34" max="34" width="11.28515625" bestFit="1" customWidth="1"/>
  </cols>
  <sheetData>
    <row r="1" spans="1:25" x14ac:dyDescent="0.25">
      <c r="A1" s="2" t="s">
        <v>0</v>
      </c>
      <c r="B1" s="2" t="s">
        <v>8</v>
      </c>
      <c r="C1" s="2" t="s">
        <v>5</v>
      </c>
      <c r="D1" s="2" t="s">
        <v>7</v>
      </c>
      <c r="E1" s="4" t="s">
        <v>14</v>
      </c>
      <c r="F1" s="4" t="s">
        <v>15</v>
      </c>
      <c r="G1" t="s">
        <v>73</v>
      </c>
      <c r="H1" t="s">
        <v>76</v>
      </c>
      <c r="I1" t="s">
        <v>75</v>
      </c>
      <c r="K1" s="2" t="s">
        <v>0</v>
      </c>
      <c r="L1" s="2" t="s">
        <v>50</v>
      </c>
      <c r="M1" s="2" t="s">
        <v>52</v>
      </c>
      <c r="N1" s="45" t="s">
        <v>53</v>
      </c>
      <c r="O1" s="2" t="s">
        <v>59</v>
      </c>
      <c r="P1" s="4" t="s">
        <v>67</v>
      </c>
      <c r="Q1" s="4" t="s">
        <v>68</v>
      </c>
      <c r="R1" s="4" t="s">
        <v>69</v>
      </c>
      <c r="S1" s="4" t="s">
        <v>70</v>
      </c>
      <c r="U1" s="80" t="s">
        <v>1</v>
      </c>
      <c r="V1" s="80" t="s">
        <v>2</v>
      </c>
    </row>
    <row r="2" spans="1:25" x14ac:dyDescent="0.25">
      <c r="A2" t="s">
        <v>101</v>
      </c>
      <c r="B2" t="s">
        <v>1</v>
      </c>
      <c r="C2" t="s">
        <v>99</v>
      </c>
      <c r="D2" s="3">
        <v>44287</v>
      </c>
      <c r="E2" s="4">
        <v>13000</v>
      </c>
      <c r="F2" s="4">
        <v>424000000</v>
      </c>
      <c r="G2" s="4">
        <v>636000</v>
      </c>
      <c r="H2" s="4">
        <v>0</v>
      </c>
      <c r="I2" s="4">
        <v>0</v>
      </c>
      <c r="K2" t="s">
        <v>101</v>
      </c>
      <c r="L2" t="s">
        <v>1</v>
      </c>
      <c r="M2" s="3">
        <v>44287</v>
      </c>
      <c r="N2" s="3">
        <v>44291</v>
      </c>
      <c r="O2" s="43">
        <v>0.15</v>
      </c>
      <c r="P2" s="4">
        <v>13000</v>
      </c>
      <c r="Q2" s="4">
        <v>424000000</v>
      </c>
      <c r="R2" s="4">
        <v>636000</v>
      </c>
      <c r="S2" s="4">
        <v>0</v>
      </c>
      <c r="T2" t="str">
        <f>K2&amp;LEFT(L2,3)</f>
        <v>ACBMua</v>
      </c>
      <c r="U2">
        <f>IF(RIGHT(T2,3)&lt;&gt;$U$1,0,IF(T1=T2,MAX($U$1:U1),MAX($U$1:U1)+1))</f>
        <v>1</v>
      </c>
      <c r="V2">
        <f>IF(RIGHT(T2,3)&lt;&gt;$V$1,0,IF(T1=T2,MAX($V$1:V1),MAX($V$1:V1)+1))</f>
        <v>0</v>
      </c>
      <c r="Y2" s="4"/>
    </row>
    <row r="3" spans="1:25" x14ac:dyDescent="0.25">
      <c r="A3" t="s">
        <v>102</v>
      </c>
      <c r="B3" t="s">
        <v>1</v>
      </c>
      <c r="C3" t="s">
        <v>99</v>
      </c>
      <c r="D3" s="3">
        <v>44287</v>
      </c>
      <c r="E3" s="4">
        <v>510000</v>
      </c>
      <c r="F3" s="4">
        <v>21430000000</v>
      </c>
      <c r="G3" s="4">
        <v>32145000</v>
      </c>
      <c r="H3" s="4">
        <v>0</v>
      </c>
      <c r="I3" s="4">
        <v>0</v>
      </c>
      <c r="K3" t="s">
        <v>102</v>
      </c>
      <c r="L3" t="s">
        <v>1</v>
      </c>
      <c r="M3" s="3">
        <v>44287</v>
      </c>
      <c r="N3" s="3">
        <v>44291</v>
      </c>
      <c r="O3" s="43">
        <v>0.15</v>
      </c>
      <c r="P3" s="4">
        <v>10000</v>
      </c>
      <c r="Q3" s="4">
        <v>430000000</v>
      </c>
      <c r="R3" s="4">
        <v>645000</v>
      </c>
      <c r="S3" s="4">
        <v>0</v>
      </c>
      <c r="T3" t="str">
        <f t="shared" ref="T3:T4" si="0">K3&amp;LEFT(L3,3)</f>
        <v>BIDMua</v>
      </c>
      <c r="U3">
        <f>IF(RIGHT(T3,3)&lt;&gt;$U$1,0,IF(T2=T3,MAX($U$1:U2),MAX($U$1:U2)+1))</f>
        <v>2</v>
      </c>
      <c r="V3">
        <f>IF(RIGHT(T3,3)&lt;&gt;$V$1,0,IF(T2=T3,MAX($V$1:V2),MAX($V$1:V2)+1))</f>
        <v>0</v>
      </c>
    </row>
    <row r="4" spans="1:25" x14ac:dyDescent="0.25">
      <c r="A4" t="s">
        <v>103</v>
      </c>
      <c r="B4" t="s">
        <v>2</v>
      </c>
      <c r="C4" t="s">
        <v>99</v>
      </c>
      <c r="D4" s="3">
        <v>44287</v>
      </c>
      <c r="E4" s="4">
        <v>7000</v>
      </c>
      <c r="F4" s="4">
        <v>739000000</v>
      </c>
      <c r="G4" s="4">
        <v>1108500</v>
      </c>
      <c r="H4" s="4">
        <v>739000</v>
      </c>
      <c r="I4" s="4">
        <v>0</v>
      </c>
      <c r="K4" t="s">
        <v>102</v>
      </c>
      <c r="L4" t="s">
        <v>48</v>
      </c>
      <c r="M4" s="3">
        <v>44287</v>
      </c>
      <c r="N4" s="3">
        <v>44291</v>
      </c>
      <c r="O4" s="43">
        <v>0.15</v>
      </c>
      <c r="P4" s="4">
        <v>500000</v>
      </c>
      <c r="Q4" s="4">
        <v>21000000000</v>
      </c>
      <c r="R4" s="4">
        <v>31500000</v>
      </c>
      <c r="S4" s="4">
        <v>0</v>
      </c>
      <c r="T4" t="str">
        <f t="shared" si="0"/>
        <v>BIDMua</v>
      </c>
      <c r="U4">
        <f>IF(RIGHT(T4,3)&lt;&gt;$U$1,0,IF(T3=T4,MAX($U$1:U3),MAX($U$1:U3)+1))</f>
        <v>2</v>
      </c>
      <c r="V4">
        <f>IF(RIGHT(T4,3)&lt;&gt;$V$1,0,IF(T3=T4,MAX($V$1:V3),MAX($V$1:V3)+1))</f>
        <v>0</v>
      </c>
    </row>
    <row r="5" spans="1:25" x14ac:dyDescent="0.25">
      <c r="E5"/>
      <c r="F5"/>
      <c r="G5"/>
      <c r="H5"/>
      <c r="I5"/>
      <c r="K5" t="s">
        <v>103</v>
      </c>
      <c r="L5" t="s">
        <v>2</v>
      </c>
      <c r="M5" s="3">
        <v>44287</v>
      </c>
      <c r="N5" s="3">
        <v>44291</v>
      </c>
      <c r="O5" s="43">
        <v>0.15</v>
      </c>
      <c r="P5" s="4">
        <v>7000</v>
      </c>
      <c r="Q5" s="4">
        <v>739000000</v>
      </c>
      <c r="R5" s="4">
        <v>1108500</v>
      </c>
      <c r="S5" s="4">
        <v>739000</v>
      </c>
      <c r="T5" t="str">
        <f>K5&amp;LEFT(L5,3)</f>
        <v>VCBBán</v>
      </c>
      <c r="U5">
        <f>IF(RIGHT(T5,3)&lt;&gt;$U$1,0,IF(T4=T5,MAX($U$1:U4),MAX($U$1:U4)+1))</f>
        <v>0</v>
      </c>
      <c r="V5">
        <f>IF(RIGHT(T5,3)&lt;&gt;$V$1,0,IF(T4=T5,MAX($V$1:V4),MAX($V$1:V4)+1))</f>
        <v>1</v>
      </c>
    </row>
    <row r="6" spans="1:25" x14ac:dyDescent="0.25">
      <c r="N6"/>
      <c r="O6"/>
      <c r="P6"/>
      <c r="Q6"/>
      <c r="R6"/>
      <c r="T6" t="str">
        <f>K6&amp;LEFT(L6,3)</f>
        <v/>
      </c>
      <c r="U6">
        <f>IF(RIGHT(T6,3)&lt;&gt;$U$1,0,IF(T5=T6,MAX($U$1:U5),MAX($U$1:U5)+1))</f>
        <v>0</v>
      </c>
      <c r="V6">
        <f>IF(RIGHT(T6,3)&lt;&gt;$V$1,0,IF(T5=T6,MAX($V$1:V5),MAX($V$1:V5)+1))</f>
        <v>0</v>
      </c>
    </row>
    <row r="7" spans="1:25" x14ac:dyDescent="0.25">
      <c r="N7"/>
      <c r="O7"/>
      <c r="P7"/>
      <c r="Q7"/>
      <c r="R7"/>
      <c r="T7" t="str">
        <f>K7&amp;LEFT(L7,3)</f>
        <v/>
      </c>
      <c r="U7">
        <f>IF(RIGHT(T7,3)&lt;&gt;$U$1,0,IF(T6=T7,MAX($U$1:U6),MAX($U$1:U6)+1))</f>
        <v>0</v>
      </c>
      <c r="V7">
        <f>IF(RIGHT(T7,3)&lt;&gt;$V$1,0,IF(T6=T7,MAX($V$1:V6),MAX($V$1:V6)+1))</f>
        <v>0</v>
      </c>
    </row>
    <row r="8" spans="1:25" x14ac:dyDescent="0.25">
      <c r="T8" t="str">
        <f t="shared" ref="T8:T71" si="1">K8&amp;LEFT(L8,3)</f>
        <v/>
      </c>
      <c r="U8">
        <f>IF(RIGHT(T8,3)&lt;&gt;$U$1,0,IF(T7=T8,MAX($U$1:U7),MAX($U$1:U7)+1))</f>
        <v>0</v>
      </c>
      <c r="V8">
        <f>IF(RIGHT(T8,3)&lt;&gt;$V$1,0,IF(T7=T8,MAX($V$1:V7),MAX($V$1:V7)+1))</f>
        <v>0</v>
      </c>
    </row>
    <row r="9" spans="1:25" x14ac:dyDescent="0.25">
      <c r="T9" t="str">
        <f t="shared" si="1"/>
        <v/>
      </c>
      <c r="U9">
        <f>IF(RIGHT(T9,3)&lt;&gt;$U$1,0,IF(T8=T9,MAX($U$1:U8),MAX($U$1:U8)+1))</f>
        <v>0</v>
      </c>
      <c r="V9">
        <f>IF(RIGHT(T9,3)&lt;&gt;$V$1,0,IF(T8=T9,MAX($V$1:V8),MAX($V$1:V8)+1))</f>
        <v>0</v>
      </c>
    </row>
    <row r="10" spans="1:25" x14ac:dyDescent="0.25">
      <c r="T10" t="str">
        <f t="shared" si="1"/>
        <v/>
      </c>
      <c r="U10">
        <f>IF(RIGHT(T10,3)&lt;&gt;$U$1,0,IF(T9=T10,MAX($U$1:U9),MAX($U$1:U9)+1))</f>
        <v>0</v>
      </c>
      <c r="V10">
        <f>IF(RIGHT(T10,3)&lt;&gt;$V$1,0,IF(T9=T10,MAX($V$1:V9),MAX($V$1:V9)+1))</f>
        <v>0</v>
      </c>
    </row>
    <row r="11" spans="1:25" x14ac:dyDescent="0.25">
      <c r="T11" t="str">
        <f t="shared" si="1"/>
        <v/>
      </c>
      <c r="U11">
        <f>IF(RIGHT(T11,3)&lt;&gt;$U$1,0,IF(T10=T11,MAX($U$1:U10),MAX($U$1:U10)+1))</f>
        <v>0</v>
      </c>
      <c r="V11">
        <f>IF(RIGHT(T11,3)&lt;&gt;$V$1,0,IF(T10=T11,MAX($V$1:V10),MAX($V$1:V10)+1))</f>
        <v>0</v>
      </c>
    </row>
    <row r="12" spans="1:25" x14ac:dyDescent="0.25">
      <c r="T12" t="str">
        <f t="shared" si="1"/>
        <v/>
      </c>
      <c r="U12">
        <f>IF(RIGHT(T12,3)&lt;&gt;$U$1,0,IF(T11=T12,MAX($U$1:U11),MAX($U$1:U11)+1))</f>
        <v>0</v>
      </c>
      <c r="V12">
        <f>IF(RIGHT(T12,3)&lt;&gt;$V$1,0,IF(T11=T12,MAX($V$1:V11),MAX($V$1:V11)+1))</f>
        <v>0</v>
      </c>
    </row>
    <row r="13" spans="1:25" x14ac:dyDescent="0.25">
      <c r="T13" t="str">
        <f t="shared" si="1"/>
        <v/>
      </c>
      <c r="U13">
        <f>IF(RIGHT(T13,3)&lt;&gt;$U$1,0,IF(T12=T13,MAX($U$1:U12),MAX($U$1:U12)+1))</f>
        <v>0</v>
      </c>
      <c r="V13">
        <f>IF(RIGHT(T13,3)&lt;&gt;$V$1,0,IF(T12=T13,MAX($V$1:V12),MAX($V$1:V12)+1))</f>
        <v>0</v>
      </c>
    </row>
    <row r="14" spans="1:25" x14ac:dyDescent="0.25">
      <c r="T14" t="str">
        <f t="shared" si="1"/>
        <v/>
      </c>
      <c r="U14">
        <f>IF(RIGHT(T14,3)&lt;&gt;$U$1,0,IF(T13=T14,MAX($U$1:U13),MAX($U$1:U13)+1))</f>
        <v>0</v>
      </c>
      <c r="V14">
        <f>IF(RIGHT(T14,3)&lt;&gt;$V$1,0,IF(T13=T14,MAX($V$1:V13),MAX($V$1:V13)+1))</f>
        <v>0</v>
      </c>
    </row>
    <row r="15" spans="1:25" x14ac:dyDescent="0.25">
      <c r="T15" t="str">
        <f t="shared" si="1"/>
        <v/>
      </c>
      <c r="U15">
        <f>IF(RIGHT(T15,3)&lt;&gt;$U$1,0,IF(T14=T15,MAX($U$1:U14),MAX($U$1:U14)+1))</f>
        <v>0</v>
      </c>
      <c r="V15">
        <f>IF(RIGHT(T15,3)&lt;&gt;$V$1,0,IF(T14=T15,MAX($V$1:V14),MAX($V$1:V14)+1))</f>
        <v>0</v>
      </c>
    </row>
    <row r="16" spans="1:25" x14ac:dyDescent="0.25">
      <c r="T16" t="str">
        <f t="shared" si="1"/>
        <v/>
      </c>
      <c r="U16">
        <f>IF(RIGHT(T16,3)&lt;&gt;$U$1,0,IF(T15=T16,MAX($U$1:U15),MAX($U$1:U15)+1))</f>
        <v>0</v>
      </c>
      <c r="V16">
        <f>IF(RIGHT(T16,3)&lt;&gt;$V$1,0,IF(T15=T16,MAX($V$1:V15),MAX($V$1:V15)+1))</f>
        <v>0</v>
      </c>
    </row>
    <row r="17" spans="20:22" x14ac:dyDescent="0.25">
      <c r="T17" t="str">
        <f t="shared" si="1"/>
        <v/>
      </c>
      <c r="U17">
        <f>IF(RIGHT(T17,3)&lt;&gt;$U$1,0,IF(T16=T17,MAX($U$1:U16),MAX($U$1:U16)+1))</f>
        <v>0</v>
      </c>
      <c r="V17">
        <f>IF(RIGHT(T17,3)&lt;&gt;$V$1,0,IF(T16=T17,MAX($V$1:V16),MAX($V$1:V16)+1))</f>
        <v>0</v>
      </c>
    </row>
    <row r="18" spans="20:22" x14ac:dyDescent="0.25">
      <c r="T18" t="str">
        <f t="shared" si="1"/>
        <v/>
      </c>
      <c r="U18">
        <f>IF(RIGHT(T18,3)&lt;&gt;$U$1,0,IF(T17=T18,MAX($U$1:U17),MAX($U$1:U17)+1))</f>
        <v>0</v>
      </c>
      <c r="V18">
        <f>IF(RIGHT(T18,3)&lt;&gt;$V$1,0,IF(T17=T18,MAX($V$1:V17),MAX($V$1:V17)+1))</f>
        <v>0</v>
      </c>
    </row>
    <row r="19" spans="20:22" x14ac:dyDescent="0.25">
      <c r="T19" t="str">
        <f t="shared" si="1"/>
        <v/>
      </c>
      <c r="U19">
        <f>IF(RIGHT(T19,3)&lt;&gt;$U$1,0,IF(T18=T19,MAX($U$1:U18),MAX($U$1:U18)+1))</f>
        <v>0</v>
      </c>
      <c r="V19">
        <f>IF(RIGHT(T19,3)&lt;&gt;$V$1,0,IF(T18=T19,MAX($V$1:V18),MAX($V$1:V18)+1))</f>
        <v>0</v>
      </c>
    </row>
    <row r="20" spans="20:22" x14ac:dyDescent="0.25">
      <c r="T20" t="str">
        <f t="shared" si="1"/>
        <v/>
      </c>
      <c r="U20">
        <f>IF(RIGHT(T20,3)&lt;&gt;$U$1,0,IF(T19=T20,MAX($U$1:U19),MAX($U$1:U19)+1))</f>
        <v>0</v>
      </c>
      <c r="V20">
        <f>IF(RIGHT(T20,3)&lt;&gt;$V$1,0,IF(T19=T20,MAX($V$1:V19),MAX($V$1:V19)+1))</f>
        <v>0</v>
      </c>
    </row>
    <row r="21" spans="20:22" x14ac:dyDescent="0.25">
      <c r="T21" t="str">
        <f t="shared" si="1"/>
        <v/>
      </c>
      <c r="U21">
        <f>IF(RIGHT(T21,3)&lt;&gt;$U$1,0,IF(T20=T21,MAX($U$1:U20),MAX($U$1:U20)+1))</f>
        <v>0</v>
      </c>
      <c r="V21">
        <f>IF(RIGHT(T21,3)&lt;&gt;$V$1,0,IF(T20=T21,MAX($V$1:V20),MAX($V$1:V20)+1))</f>
        <v>0</v>
      </c>
    </row>
    <row r="22" spans="20:22" x14ac:dyDescent="0.25">
      <c r="T22" t="str">
        <f t="shared" si="1"/>
        <v/>
      </c>
      <c r="U22">
        <f>IF(RIGHT(T22,3)&lt;&gt;$U$1,0,IF(T21=T22,MAX($U$1:U21),MAX($U$1:U21)+1))</f>
        <v>0</v>
      </c>
      <c r="V22">
        <f>IF(RIGHT(T22,3)&lt;&gt;$V$1,0,IF(T21=T22,MAX($V$1:V21),MAX($V$1:V21)+1))</f>
        <v>0</v>
      </c>
    </row>
    <row r="23" spans="20:22" x14ac:dyDescent="0.25">
      <c r="T23" t="str">
        <f t="shared" si="1"/>
        <v/>
      </c>
      <c r="U23">
        <f>IF(RIGHT(T23,3)&lt;&gt;$U$1,0,IF(T22=T23,MAX($U$1:U22),MAX($U$1:U22)+1))</f>
        <v>0</v>
      </c>
      <c r="V23">
        <f>IF(RIGHT(T23,3)&lt;&gt;$V$1,0,IF(T22=T23,MAX($V$1:V22),MAX($V$1:V22)+1))</f>
        <v>0</v>
      </c>
    </row>
    <row r="24" spans="20:22" x14ac:dyDescent="0.25">
      <c r="T24" t="str">
        <f t="shared" si="1"/>
        <v/>
      </c>
      <c r="U24">
        <f>IF(RIGHT(T24,3)&lt;&gt;$U$1,0,IF(T23=T24,MAX($U$1:U23),MAX($U$1:U23)+1))</f>
        <v>0</v>
      </c>
      <c r="V24">
        <f>IF(RIGHT(T24,3)&lt;&gt;$V$1,0,IF(T23=T24,MAX($V$1:V23),MAX($V$1:V23)+1))</f>
        <v>0</v>
      </c>
    </row>
    <row r="25" spans="20:22" x14ac:dyDescent="0.25">
      <c r="T25" t="str">
        <f t="shared" si="1"/>
        <v/>
      </c>
      <c r="U25">
        <f>IF(RIGHT(T25,3)&lt;&gt;$U$1,0,IF(T24=T25,MAX($U$1:U24),MAX($U$1:U24)+1))</f>
        <v>0</v>
      </c>
      <c r="V25">
        <f>IF(RIGHT(T25,3)&lt;&gt;$V$1,0,IF(T24=T25,MAX($V$1:V24),MAX($V$1:V24)+1))</f>
        <v>0</v>
      </c>
    </row>
    <row r="26" spans="20:22" x14ac:dyDescent="0.25">
      <c r="T26" t="str">
        <f t="shared" si="1"/>
        <v/>
      </c>
      <c r="U26">
        <f>IF(RIGHT(T26,3)&lt;&gt;$U$1,0,IF(T25=T26,MAX($U$1:U25),MAX($U$1:U25)+1))</f>
        <v>0</v>
      </c>
      <c r="V26">
        <f>IF(RIGHT(T26,3)&lt;&gt;$V$1,0,IF(T25=T26,MAX($V$1:V25),MAX($V$1:V25)+1))</f>
        <v>0</v>
      </c>
    </row>
    <row r="27" spans="20:22" x14ac:dyDescent="0.25">
      <c r="T27" t="str">
        <f t="shared" si="1"/>
        <v/>
      </c>
      <c r="U27">
        <f>IF(RIGHT(T27,3)&lt;&gt;$U$1,0,IF(T26=T27,MAX($U$1:U26),MAX($U$1:U26)+1))</f>
        <v>0</v>
      </c>
      <c r="V27">
        <f>IF(RIGHT(T27,3)&lt;&gt;$V$1,0,IF(T26=T27,MAX($V$1:V26),MAX($V$1:V26)+1))</f>
        <v>0</v>
      </c>
    </row>
    <row r="28" spans="20:22" x14ac:dyDescent="0.25">
      <c r="T28" t="str">
        <f t="shared" si="1"/>
        <v/>
      </c>
      <c r="U28">
        <f>IF(RIGHT(T28,3)&lt;&gt;$U$1,0,IF(T27=T28,MAX($U$1:U27),MAX($U$1:U27)+1))</f>
        <v>0</v>
      </c>
      <c r="V28">
        <f>IF(RIGHT(T28,3)&lt;&gt;$V$1,0,IF(T27=T28,MAX($V$1:V27),MAX($V$1:V27)+1))</f>
        <v>0</v>
      </c>
    </row>
    <row r="29" spans="20:22" x14ac:dyDescent="0.25">
      <c r="T29" t="str">
        <f t="shared" si="1"/>
        <v/>
      </c>
      <c r="U29">
        <f>IF(RIGHT(T29,3)&lt;&gt;$U$1,0,IF(T28=T29,MAX($U$1:U28),MAX($U$1:U28)+1))</f>
        <v>0</v>
      </c>
      <c r="V29">
        <f>IF(RIGHT(T29,3)&lt;&gt;$V$1,0,IF(T28=T29,MAX($V$1:V28),MAX($V$1:V28)+1))</f>
        <v>0</v>
      </c>
    </row>
    <row r="30" spans="20:22" x14ac:dyDescent="0.25">
      <c r="T30" t="str">
        <f t="shared" si="1"/>
        <v/>
      </c>
      <c r="U30">
        <f>IF(RIGHT(T30,3)&lt;&gt;$U$1,0,IF(T29=T30,MAX($U$1:U29),MAX($U$1:U29)+1))</f>
        <v>0</v>
      </c>
      <c r="V30">
        <f>IF(RIGHT(T30,3)&lt;&gt;$V$1,0,IF(T29=T30,MAX($V$1:V29),MAX($V$1:V29)+1))</f>
        <v>0</v>
      </c>
    </row>
    <row r="31" spans="20:22" x14ac:dyDescent="0.25">
      <c r="T31" t="str">
        <f t="shared" si="1"/>
        <v/>
      </c>
      <c r="U31">
        <f>IF(RIGHT(T31,3)&lt;&gt;$U$1,0,IF(T30=T31,MAX($U$1:U30),MAX($U$1:U30)+1))</f>
        <v>0</v>
      </c>
      <c r="V31">
        <f>IF(RIGHT(T31,3)&lt;&gt;$V$1,0,IF(T30=T31,MAX($V$1:V30),MAX($V$1:V30)+1))</f>
        <v>0</v>
      </c>
    </row>
    <row r="32" spans="20:22" x14ac:dyDescent="0.25">
      <c r="T32" t="str">
        <f t="shared" si="1"/>
        <v/>
      </c>
      <c r="U32">
        <f>IF(RIGHT(T32,3)&lt;&gt;$U$1,0,IF(T31=T32,MAX($U$1:U31),MAX($U$1:U31)+1))</f>
        <v>0</v>
      </c>
      <c r="V32">
        <f>IF(RIGHT(T32,3)&lt;&gt;$V$1,0,IF(T31=T32,MAX($V$1:V31),MAX($V$1:V31)+1))</f>
        <v>0</v>
      </c>
    </row>
    <row r="33" spans="20:22" x14ac:dyDescent="0.25">
      <c r="T33" t="str">
        <f t="shared" si="1"/>
        <v/>
      </c>
      <c r="U33">
        <f>IF(RIGHT(T33,3)&lt;&gt;$U$1,0,IF(T32=T33,MAX($U$1:U32),MAX($U$1:U32)+1))</f>
        <v>0</v>
      </c>
      <c r="V33">
        <f>IF(RIGHT(T33,3)&lt;&gt;$V$1,0,IF(T32=T33,MAX($V$1:V32),MAX($V$1:V32)+1))</f>
        <v>0</v>
      </c>
    </row>
    <row r="34" spans="20:22" x14ac:dyDescent="0.25">
      <c r="T34" t="str">
        <f t="shared" si="1"/>
        <v/>
      </c>
      <c r="U34">
        <f>IF(RIGHT(T34,3)&lt;&gt;$U$1,0,IF(T33=T34,MAX($U$1:U33),MAX($U$1:U33)+1))</f>
        <v>0</v>
      </c>
      <c r="V34">
        <f>IF(RIGHT(T34,3)&lt;&gt;$V$1,0,IF(T33=T34,MAX($V$1:V33),MAX($V$1:V33)+1))</f>
        <v>0</v>
      </c>
    </row>
    <row r="35" spans="20:22" x14ac:dyDescent="0.25">
      <c r="T35" t="str">
        <f t="shared" si="1"/>
        <v/>
      </c>
      <c r="U35">
        <f>IF(RIGHT(T35,3)&lt;&gt;$U$1,0,IF(T34=T35,MAX($U$1:U34),MAX($U$1:U34)+1))</f>
        <v>0</v>
      </c>
      <c r="V35">
        <f>IF(RIGHT(T35,3)&lt;&gt;$V$1,0,IF(T34=T35,MAX($V$1:V34),MAX($V$1:V34)+1))</f>
        <v>0</v>
      </c>
    </row>
    <row r="36" spans="20:22" x14ac:dyDescent="0.25">
      <c r="T36" t="str">
        <f t="shared" si="1"/>
        <v/>
      </c>
      <c r="U36">
        <f>IF(RIGHT(T36,3)&lt;&gt;$U$1,0,IF(T35=T36,MAX($U$1:U35),MAX($U$1:U35)+1))</f>
        <v>0</v>
      </c>
      <c r="V36">
        <f>IF(RIGHT(T36,3)&lt;&gt;$V$1,0,IF(T35=T36,MAX($V$1:V35),MAX($V$1:V35)+1))</f>
        <v>0</v>
      </c>
    </row>
    <row r="37" spans="20:22" x14ac:dyDescent="0.25">
      <c r="T37" t="str">
        <f t="shared" si="1"/>
        <v/>
      </c>
      <c r="U37">
        <f>IF(RIGHT(T37,3)&lt;&gt;$U$1,0,IF(T36=T37,MAX($U$1:U36),MAX($U$1:U36)+1))</f>
        <v>0</v>
      </c>
      <c r="V37">
        <f>IF(RIGHT(T37,3)&lt;&gt;$V$1,0,IF(T36=T37,MAX($V$1:V36),MAX($V$1:V36)+1))</f>
        <v>0</v>
      </c>
    </row>
    <row r="38" spans="20:22" x14ac:dyDescent="0.25">
      <c r="T38" t="str">
        <f t="shared" si="1"/>
        <v/>
      </c>
      <c r="U38">
        <f>IF(RIGHT(T38,3)&lt;&gt;$U$1,0,IF(T37=T38,MAX($U$1:U37),MAX($U$1:U37)+1))</f>
        <v>0</v>
      </c>
      <c r="V38">
        <f>IF(RIGHT(T38,3)&lt;&gt;$V$1,0,IF(T37=T38,MAX($V$1:V37),MAX($V$1:V37)+1))</f>
        <v>0</v>
      </c>
    </row>
    <row r="39" spans="20:22" x14ac:dyDescent="0.25">
      <c r="T39" t="str">
        <f t="shared" si="1"/>
        <v/>
      </c>
      <c r="U39">
        <f>IF(RIGHT(T39,3)&lt;&gt;$U$1,0,IF(T38=T39,MAX($U$1:U38),MAX($U$1:U38)+1))</f>
        <v>0</v>
      </c>
      <c r="V39">
        <f>IF(RIGHT(T39,3)&lt;&gt;$V$1,0,IF(T38=T39,MAX($V$1:V38),MAX($V$1:V38)+1))</f>
        <v>0</v>
      </c>
    </row>
    <row r="40" spans="20:22" x14ac:dyDescent="0.25">
      <c r="T40" t="str">
        <f t="shared" si="1"/>
        <v/>
      </c>
      <c r="U40">
        <f>IF(RIGHT(T40,3)&lt;&gt;$U$1,0,IF(T39=T40,MAX($U$1:U39),MAX($U$1:U39)+1))</f>
        <v>0</v>
      </c>
      <c r="V40">
        <f>IF(RIGHT(T40,3)&lt;&gt;$V$1,0,IF(T39=T40,MAX($V$1:V39),MAX($V$1:V39)+1))</f>
        <v>0</v>
      </c>
    </row>
    <row r="41" spans="20:22" x14ac:dyDescent="0.25">
      <c r="T41" t="str">
        <f t="shared" si="1"/>
        <v/>
      </c>
      <c r="U41">
        <f>IF(RIGHT(T41,3)&lt;&gt;$U$1,0,IF(T40=T41,MAX($U$1:U40),MAX($U$1:U40)+1))</f>
        <v>0</v>
      </c>
      <c r="V41">
        <f>IF(RIGHT(T41,3)&lt;&gt;$V$1,0,IF(T40=T41,MAX($V$1:V40),MAX($V$1:V40)+1))</f>
        <v>0</v>
      </c>
    </row>
    <row r="42" spans="20:22" x14ac:dyDescent="0.25">
      <c r="T42" t="str">
        <f t="shared" si="1"/>
        <v/>
      </c>
      <c r="U42">
        <f>IF(RIGHT(T42,3)&lt;&gt;$U$1,0,IF(T41=T42,MAX($U$1:U41),MAX($U$1:U41)+1))</f>
        <v>0</v>
      </c>
      <c r="V42">
        <f>IF(RIGHT(T42,3)&lt;&gt;$V$1,0,IF(T41=T42,MAX($V$1:V41),MAX($V$1:V41)+1))</f>
        <v>0</v>
      </c>
    </row>
    <row r="43" spans="20:22" x14ac:dyDescent="0.25">
      <c r="T43" t="str">
        <f t="shared" si="1"/>
        <v/>
      </c>
      <c r="U43">
        <f>IF(RIGHT(T43,3)&lt;&gt;$U$1,0,IF(T42=T43,MAX($U$1:U42),MAX($U$1:U42)+1))</f>
        <v>0</v>
      </c>
      <c r="V43">
        <f>IF(RIGHT(T43,3)&lt;&gt;$V$1,0,IF(T42=T43,MAX($V$1:V42),MAX($V$1:V42)+1))</f>
        <v>0</v>
      </c>
    </row>
    <row r="44" spans="20:22" x14ac:dyDescent="0.25">
      <c r="T44" t="str">
        <f t="shared" si="1"/>
        <v/>
      </c>
      <c r="U44">
        <f>IF(RIGHT(T44,3)&lt;&gt;$U$1,0,IF(T43=T44,MAX($U$1:U43),MAX($U$1:U43)+1))</f>
        <v>0</v>
      </c>
      <c r="V44">
        <f>IF(RIGHT(T44,3)&lt;&gt;$V$1,0,IF(T43=T44,MAX($V$1:V43),MAX($V$1:V43)+1))</f>
        <v>0</v>
      </c>
    </row>
    <row r="45" spans="20:22" x14ac:dyDescent="0.25">
      <c r="T45" t="str">
        <f t="shared" si="1"/>
        <v/>
      </c>
      <c r="U45">
        <f>IF(RIGHT(T45,3)&lt;&gt;$U$1,0,IF(T44=T45,MAX($U$1:U44),MAX($U$1:U44)+1))</f>
        <v>0</v>
      </c>
      <c r="V45">
        <f>IF(RIGHT(T45,3)&lt;&gt;$V$1,0,IF(T44=T45,MAX($V$1:V44),MAX($V$1:V44)+1))</f>
        <v>0</v>
      </c>
    </row>
    <row r="46" spans="20:22" x14ac:dyDescent="0.25">
      <c r="T46" t="str">
        <f t="shared" si="1"/>
        <v/>
      </c>
      <c r="U46">
        <f>IF(RIGHT(T46,3)&lt;&gt;$U$1,0,IF(T45=T46,MAX($U$1:U45),MAX($U$1:U45)+1))</f>
        <v>0</v>
      </c>
      <c r="V46">
        <f>IF(RIGHT(T46,3)&lt;&gt;$V$1,0,IF(T45=T46,MAX($V$1:V45),MAX($V$1:V45)+1))</f>
        <v>0</v>
      </c>
    </row>
    <row r="47" spans="20:22" x14ac:dyDescent="0.25">
      <c r="T47" t="str">
        <f t="shared" si="1"/>
        <v/>
      </c>
      <c r="U47">
        <f>IF(RIGHT(T47,3)&lt;&gt;$U$1,0,IF(T46=T47,MAX($U$1:U46),MAX($U$1:U46)+1))</f>
        <v>0</v>
      </c>
      <c r="V47">
        <f>IF(RIGHT(T47,3)&lt;&gt;$V$1,0,IF(T46=T47,MAX($V$1:V46),MAX($V$1:V46)+1))</f>
        <v>0</v>
      </c>
    </row>
    <row r="48" spans="20:22" x14ac:dyDescent="0.25">
      <c r="T48" t="str">
        <f t="shared" si="1"/>
        <v/>
      </c>
      <c r="U48">
        <f>IF(RIGHT(T48,3)&lt;&gt;$U$1,0,IF(T47=T48,MAX($U$1:U47),MAX($U$1:U47)+1))</f>
        <v>0</v>
      </c>
      <c r="V48">
        <f>IF(RIGHT(T48,3)&lt;&gt;$V$1,0,IF(T47=T48,MAX($V$1:V47),MAX($V$1:V47)+1))</f>
        <v>0</v>
      </c>
    </row>
    <row r="49" spans="20:22" x14ac:dyDescent="0.25">
      <c r="T49" t="str">
        <f t="shared" si="1"/>
        <v/>
      </c>
      <c r="U49">
        <f>IF(RIGHT(T49,3)&lt;&gt;$U$1,0,IF(T48=T49,MAX($U$1:U48),MAX($U$1:U48)+1))</f>
        <v>0</v>
      </c>
      <c r="V49">
        <f>IF(RIGHT(T49,3)&lt;&gt;$V$1,0,IF(T48=T49,MAX($V$1:V48),MAX($V$1:V48)+1))</f>
        <v>0</v>
      </c>
    </row>
    <row r="50" spans="20:22" x14ac:dyDescent="0.25">
      <c r="T50" t="str">
        <f t="shared" si="1"/>
        <v/>
      </c>
      <c r="U50">
        <f>IF(RIGHT(T50,3)&lt;&gt;$U$1,0,IF(T49=T50,MAX($U$1:U49),MAX($U$1:U49)+1))</f>
        <v>0</v>
      </c>
      <c r="V50">
        <f>IF(RIGHT(T50,3)&lt;&gt;$V$1,0,IF(T49=T50,MAX($V$1:V49),MAX($V$1:V49)+1))</f>
        <v>0</v>
      </c>
    </row>
    <row r="51" spans="20:22" x14ac:dyDescent="0.25">
      <c r="T51" t="str">
        <f t="shared" si="1"/>
        <v/>
      </c>
      <c r="U51">
        <f>IF(RIGHT(T51,3)&lt;&gt;$U$1,0,IF(T50=T51,MAX($U$1:U50),MAX($U$1:U50)+1))</f>
        <v>0</v>
      </c>
      <c r="V51">
        <f>IF(RIGHT(T51,3)&lt;&gt;$V$1,0,IF(T50=T51,MAX($V$1:V50),MAX($V$1:V50)+1))</f>
        <v>0</v>
      </c>
    </row>
    <row r="52" spans="20:22" x14ac:dyDescent="0.25">
      <c r="T52" t="str">
        <f t="shared" si="1"/>
        <v/>
      </c>
      <c r="U52">
        <f>IF(RIGHT(T52,3)&lt;&gt;$U$1,0,IF(T51=T52,MAX($U$1:U51),MAX($U$1:U51)+1))</f>
        <v>0</v>
      </c>
      <c r="V52">
        <f>IF(RIGHT(T52,3)&lt;&gt;$V$1,0,IF(T51=T52,MAX($V$1:V51),MAX($V$1:V51)+1))</f>
        <v>0</v>
      </c>
    </row>
    <row r="53" spans="20:22" x14ac:dyDescent="0.25">
      <c r="T53" t="str">
        <f t="shared" si="1"/>
        <v/>
      </c>
      <c r="U53">
        <f>IF(RIGHT(T53,3)&lt;&gt;$U$1,0,IF(T52=T53,MAX($U$1:U52),MAX($U$1:U52)+1))</f>
        <v>0</v>
      </c>
      <c r="V53">
        <f>IF(RIGHT(T53,3)&lt;&gt;$V$1,0,IF(T52=T53,MAX($V$1:V52),MAX($V$1:V52)+1))</f>
        <v>0</v>
      </c>
    </row>
    <row r="54" spans="20:22" x14ac:dyDescent="0.25">
      <c r="T54" t="str">
        <f t="shared" si="1"/>
        <v/>
      </c>
      <c r="U54">
        <f>IF(RIGHT(T54,3)&lt;&gt;$U$1,0,IF(T53=T54,MAX($U$1:U53),MAX($U$1:U53)+1))</f>
        <v>0</v>
      </c>
      <c r="V54">
        <f>IF(RIGHT(T54,3)&lt;&gt;$V$1,0,IF(T53=T54,MAX($V$1:V53),MAX($V$1:V53)+1))</f>
        <v>0</v>
      </c>
    </row>
    <row r="55" spans="20:22" x14ac:dyDescent="0.25">
      <c r="T55" t="str">
        <f t="shared" si="1"/>
        <v/>
      </c>
      <c r="U55">
        <f>IF(RIGHT(T55,3)&lt;&gt;$U$1,0,IF(T54=T55,MAX($U$1:U54),MAX($U$1:U54)+1))</f>
        <v>0</v>
      </c>
      <c r="V55">
        <f>IF(RIGHT(T55,3)&lt;&gt;$V$1,0,IF(T54=T55,MAX($V$1:V54),MAX($V$1:V54)+1))</f>
        <v>0</v>
      </c>
    </row>
    <row r="56" spans="20:22" x14ac:dyDescent="0.25">
      <c r="T56" t="str">
        <f t="shared" si="1"/>
        <v/>
      </c>
      <c r="U56">
        <f>IF(RIGHT(T56,3)&lt;&gt;$U$1,0,IF(T55=T56,MAX($U$1:U55),MAX($U$1:U55)+1))</f>
        <v>0</v>
      </c>
      <c r="V56">
        <f>IF(RIGHT(T56,3)&lt;&gt;$V$1,0,IF(T55=T56,MAX($V$1:V55),MAX($V$1:V55)+1))</f>
        <v>0</v>
      </c>
    </row>
    <row r="57" spans="20:22" x14ac:dyDescent="0.25">
      <c r="T57" t="str">
        <f t="shared" si="1"/>
        <v/>
      </c>
      <c r="U57">
        <f>IF(RIGHT(T57,3)&lt;&gt;$U$1,0,IF(T56=T57,MAX($U$1:U56),MAX($U$1:U56)+1))</f>
        <v>0</v>
      </c>
      <c r="V57">
        <f>IF(RIGHT(T57,3)&lt;&gt;$V$1,0,IF(T56=T57,MAX($V$1:V56),MAX($V$1:V56)+1))</f>
        <v>0</v>
      </c>
    </row>
    <row r="58" spans="20:22" x14ac:dyDescent="0.25">
      <c r="T58" t="str">
        <f t="shared" si="1"/>
        <v/>
      </c>
      <c r="U58">
        <f>IF(RIGHT(T58,3)&lt;&gt;$U$1,0,IF(T57=T58,MAX($U$1:U57),MAX($U$1:U57)+1))</f>
        <v>0</v>
      </c>
      <c r="V58">
        <f>IF(RIGHT(T58,3)&lt;&gt;$V$1,0,IF(T57=T58,MAX($V$1:V57),MAX($V$1:V57)+1))</f>
        <v>0</v>
      </c>
    </row>
    <row r="59" spans="20:22" x14ac:dyDescent="0.25">
      <c r="T59" t="str">
        <f t="shared" si="1"/>
        <v/>
      </c>
      <c r="U59">
        <f>IF(RIGHT(T59,3)&lt;&gt;$U$1,0,IF(T58=T59,MAX($U$1:U58),MAX($U$1:U58)+1))</f>
        <v>0</v>
      </c>
      <c r="V59">
        <f>IF(RIGHT(T59,3)&lt;&gt;$V$1,0,IF(T58=T59,MAX($V$1:V58),MAX($V$1:V58)+1))</f>
        <v>0</v>
      </c>
    </row>
    <row r="60" spans="20:22" x14ac:dyDescent="0.25">
      <c r="T60" t="str">
        <f t="shared" si="1"/>
        <v/>
      </c>
      <c r="U60">
        <f>IF(RIGHT(T60,3)&lt;&gt;$U$1,0,IF(T59=T60,MAX($U$1:U59),MAX($U$1:U59)+1))</f>
        <v>0</v>
      </c>
      <c r="V60">
        <f>IF(RIGHT(T60,3)&lt;&gt;$V$1,0,IF(T59=T60,MAX($V$1:V59),MAX($V$1:V59)+1))</f>
        <v>0</v>
      </c>
    </row>
    <row r="61" spans="20:22" x14ac:dyDescent="0.25">
      <c r="T61" t="str">
        <f t="shared" si="1"/>
        <v/>
      </c>
      <c r="U61">
        <f>IF(RIGHT(T61,3)&lt;&gt;$U$1,0,IF(T60=T61,MAX($U$1:U60),MAX($U$1:U60)+1))</f>
        <v>0</v>
      </c>
      <c r="V61">
        <f>IF(RIGHT(T61,3)&lt;&gt;$V$1,0,IF(T60=T61,MAX($V$1:V60),MAX($V$1:V60)+1))</f>
        <v>0</v>
      </c>
    </row>
    <row r="62" spans="20:22" x14ac:dyDescent="0.25">
      <c r="T62" t="str">
        <f t="shared" si="1"/>
        <v/>
      </c>
      <c r="U62">
        <f>IF(RIGHT(T62,3)&lt;&gt;$U$1,0,IF(T61=T62,MAX($U$1:U61),MAX($U$1:U61)+1))</f>
        <v>0</v>
      </c>
      <c r="V62">
        <f>IF(RIGHT(T62,3)&lt;&gt;$V$1,0,IF(T61=T62,MAX($V$1:V61),MAX($V$1:V61)+1))</f>
        <v>0</v>
      </c>
    </row>
    <row r="63" spans="20:22" x14ac:dyDescent="0.25">
      <c r="T63" t="str">
        <f t="shared" si="1"/>
        <v/>
      </c>
      <c r="U63">
        <f>IF(RIGHT(T63,3)&lt;&gt;$U$1,0,IF(T62=T63,MAX($U$1:U62),MAX($U$1:U62)+1))</f>
        <v>0</v>
      </c>
      <c r="V63">
        <f>IF(RIGHT(T63,3)&lt;&gt;$V$1,0,IF(T62=T63,MAX($V$1:V62),MAX($V$1:V62)+1))</f>
        <v>0</v>
      </c>
    </row>
    <row r="64" spans="20:22" x14ac:dyDescent="0.25">
      <c r="T64" t="str">
        <f t="shared" si="1"/>
        <v/>
      </c>
      <c r="U64">
        <f>IF(RIGHT(T64,3)&lt;&gt;$U$1,0,IF(T63=T64,MAX($U$1:U63),MAX($U$1:U63)+1))</f>
        <v>0</v>
      </c>
      <c r="V64">
        <f>IF(RIGHT(T64,3)&lt;&gt;$V$1,0,IF(T63=T64,MAX($V$1:V63),MAX($V$1:V63)+1))</f>
        <v>0</v>
      </c>
    </row>
    <row r="65" spans="20:22" x14ac:dyDescent="0.25">
      <c r="T65" t="str">
        <f t="shared" si="1"/>
        <v/>
      </c>
      <c r="U65">
        <f>IF(RIGHT(T65,3)&lt;&gt;$U$1,0,IF(T64=T65,MAX($U$1:U64),MAX($U$1:U64)+1))</f>
        <v>0</v>
      </c>
      <c r="V65">
        <f>IF(RIGHT(T65,3)&lt;&gt;$V$1,0,IF(T64=T65,MAX($V$1:V64),MAX($V$1:V64)+1))</f>
        <v>0</v>
      </c>
    </row>
    <row r="66" spans="20:22" x14ac:dyDescent="0.25">
      <c r="T66" t="str">
        <f t="shared" si="1"/>
        <v/>
      </c>
      <c r="U66">
        <f>IF(RIGHT(T66,3)&lt;&gt;$U$1,0,IF(T65=T66,MAX($U$1:U65),MAX($U$1:U65)+1))</f>
        <v>0</v>
      </c>
      <c r="V66">
        <f>IF(RIGHT(T66,3)&lt;&gt;$V$1,0,IF(T65=T66,MAX($V$1:V65),MAX($V$1:V65)+1))</f>
        <v>0</v>
      </c>
    </row>
    <row r="67" spans="20:22" x14ac:dyDescent="0.25">
      <c r="T67" t="str">
        <f t="shared" si="1"/>
        <v/>
      </c>
      <c r="U67">
        <f>IF(RIGHT(T67,3)&lt;&gt;$U$1,0,IF(T66=T67,MAX($U$1:U66),MAX($U$1:U66)+1))</f>
        <v>0</v>
      </c>
      <c r="V67">
        <f>IF(RIGHT(T67,3)&lt;&gt;$V$1,0,IF(T66=T67,MAX($V$1:V66),MAX($V$1:V66)+1))</f>
        <v>0</v>
      </c>
    </row>
    <row r="68" spans="20:22" x14ac:dyDescent="0.25">
      <c r="T68" t="str">
        <f t="shared" si="1"/>
        <v/>
      </c>
      <c r="U68">
        <f>IF(RIGHT(T68,3)&lt;&gt;$U$1,0,IF(T67=T68,MAX($U$1:U67),MAX($U$1:U67)+1))</f>
        <v>0</v>
      </c>
      <c r="V68">
        <f>IF(RIGHT(T68,3)&lt;&gt;$V$1,0,IF(T67=T68,MAX($V$1:V67),MAX($V$1:V67)+1))</f>
        <v>0</v>
      </c>
    </row>
    <row r="69" spans="20:22" x14ac:dyDescent="0.25">
      <c r="T69" t="str">
        <f t="shared" si="1"/>
        <v/>
      </c>
      <c r="U69">
        <f>IF(RIGHT(T69,3)&lt;&gt;$U$1,0,IF(T68=T69,MAX($U$1:U68),MAX($U$1:U68)+1))</f>
        <v>0</v>
      </c>
      <c r="V69">
        <f>IF(RIGHT(T69,3)&lt;&gt;$V$1,0,IF(T68=T69,MAX($V$1:V68),MAX($V$1:V68)+1))</f>
        <v>0</v>
      </c>
    </row>
    <row r="70" spans="20:22" x14ac:dyDescent="0.25">
      <c r="T70" t="str">
        <f t="shared" si="1"/>
        <v/>
      </c>
      <c r="U70">
        <f>IF(RIGHT(T70,3)&lt;&gt;$U$1,0,IF(T69=T70,MAX($U$1:U69),MAX($U$1:U69)+1))</f>
        <v>0</v>
      </c>
      <c r="V70">
        <f>IF(RIGHT(T70,3)&lt;&gt;$V$1,0,IF(T69=T70,MAX($V$1:V69),MAX($V$1:V69)+1))</f>
        <v>0</v>
      </c>
    </row>
    <row r="71" spans="20:22" x14ac:dyDescent="0.25">
      <c r="T71" t="str">
        <f t="shared" si="1"/>
        <v/>
      </c>
      <c r="U71">
        <f>IF(RIGHT(T71,3)&lt;&gt;$U$1,0,IF(T70=T71,MAX($U$1:U70),MAX($U$1:U70)+1))</f>
        <v>0</v>
      </c>
      <c r="V71">
        <f>IF(RIGHT(T71,3)&lt;&gt;$V$1,0,IF(T70=T71,MAX($V$1:V70),MAX($V$1:V70)+1))</f>
        <v>0</v>
      </c>
    </row>
    <row r="72" spans="20:22" x14ac:dyDescent="0.25">
      <c r="T72" t="str">
        <f t="shared" ref="T72:T135" si="2">K72&amp;LEFT(L72,3)</f>
        <v/>
      </c>
      <c r="U72">
        <f>IF(RIGHT(T72,3)&lt;&gt;$U$1,0,IF(T71=T72,MAX($U$1:U71),MAX($U$1:U71)+1))</f>
        <v>0</v>
      </c>
      <c r="V72">
        <f>IF(RIGHT(T72,3)&lt;&gt;$V$1,0,IF(T71=T72,MAX($V$1:V71),MAX($V$1:V71)+1))</f>
        <v>0</v>
      </c>
    </row>
    <row r="73" spans="20:22" x14ac:dyDescent="0.25">
      <c r="T73" t="str">
        <f t="shared" si="2"/>
        <v/>
      </c>
      <c r="U73">
        <f>IF(RIGHT(T73,3)&lt;&gt;$U$1,0,IF(T72=T73,MAX($U$1:U72),MAX($U$1:U72)+1))</f>
        <v>0</v>
      </c>
      <c r="V73">
        <f>IF(RIGHT(T73,3)&lt;&gt;$V$1,0,IF(T72=T73,MAX($V$1:V72),MAX($V$1:V72)+1))</f>
        <v>0</v>
      </c>
    </row>
    <row r="74" spans="20:22" x14ac:dyDescent="0.25">
      <c r="T74" t="str">
        <f t="shared" si="2"/>
        <v/>
      </c>
      <c r="U74">
        <f>IF(RIGHT(T74,3)&lt;&gt;$U$1,0,IF(T73=T74,MAX($U$1:U73),MAX($U$1:U73)+1))</f>
        <v>0</v>
      </c>
      <c r="V74">
        <f>IF(RIGHT(T74,3)&lt;&gt;$V$1,0,IF(T73=T74,MAX($V$1:V73),MAX($V$1:V73)+1))</f>
        <v>0</v>
      </c>
    </row>
    <row r="75" spans="20:22" x14ac:dyDescent="0.25">
      <c r="T75" t="str">
        <f t="shared" si="2"/>
        <v/>
      </c>
      <c r="U75">
        <f>IF(RIGHT(T75,3)&lt;&gt;$U$1,0,IF(T74=T75,MAX($U$1:U74),MAX($U$1:U74)+1))</f>
        <v>0</v>
      </c>
      <c r="V75">
        <f>IF(RIGHT(T75,3)&lt;&gt;$V$1,0,IF(T74=T75,MAX($V$1:V74),MAX($V$1:V74)+1))</f>
        <v>0</v>
      </c>
    </row>
    <row r="76" spans="20:22" x14ac:dyDescent="0.25">
      <c r="T76" t="str">
        <f t="shared" si="2"/>
        <v/>
      </c>
      <c r="U76">
        <f>IF(RIGHT(T76,3)&lt;&gt;$U$1,0,IF(T75=T76,MAX($U$1:U75),MAX($U$1:U75)+1))</f>
        <v>0</v>
      </c>
      <c r="V76">
        <f>IF(RIGHT(T76,3)&lt;&gt;$V$1,0,IF(T75=T76,MAX($V$1:V75),MAX($V$1:V75)+1))</f>
        <v>0</v>
      </c>
    </row>
    <row r="77" spans="20:22" x14ac:dyDescent="0.25">
      <c r="T77" t="str">
        <f t="shared" si="2"/>
        <v/>
      </c>
      <c r="U77">
        <f>IF(RIGHT(T77,3)&lt;&gt;$U$1,0,IF(T76=T77,MAX($U$1:U76),MAX($U$1:U76)+1))</f>
        <v>0</v>
      </c>
      <c r="V77">
        <f>IF(RIGHT(T77,3)&lt;&gt;$V$1,0,IF(T76=T77,MAX($V$1:V76),MAX($V$1:V76)+1))</f>
        <v>0</v>
      </c>
    </row>
    <row r="78" spans="20:22" x14ac:dyDescent="0.25">
      <c r="T78" t="str">
        <f t="shared" si="2"/>
        <v/>
      </c>
      <c r="U78">
        <f>IF(RIGHT(T78,3)&lt;&gt;$U$1,0,IF(T77=T78,MAX($U$1:U77),MAX($U$1:U77)+1))</f>
        <v>0</v>
      </c>
      <c r="V78">
        <f>IF(RIGHT(T78,3)&lt;&gt;$V$1,0,IF(T77=T78,MAX($V$1:V77),MAX($V$1:V77)+1))</f>
        <v>0</v>
      </c>
    </row>
    <row r="79" spans="20:22" x14ac:dyDescent="0.25">
      <c r="T79" t="str">
        <f t="shared" si="2"/>
        <v/>
      </c>
      <c r="U79">
        <f>IF(RIGHT(T79,3)&lt;&gt;$U$1,0,IF(T78=T79,MAX($U$1:U78),MAX($U$1:U78)+1))</f>
        <v>0</v>
      </c>
      <c r="V79">
        <f>IF(RIGHT(T79,3)&lt;&gt;$V$1,0,IF(T78=T79,MAX($V$1:V78),MAX($V$1:V78)+1))</f>
        <v>0</v>
      </c>
    </row>
    <row r="80" spans="20:22" x14ac:dyDescent="0.25">
      <c r="T80" t="str">
        <f t="shared" si="2"/>
        <v/>
      </c>
      <c r="U80">
        <f>IF(RIGHT(T80,3)&lt;&gt;$U$1,0,IF(T79=T80,MAX($U$1:U79),MAX($U$1:U79)+1))</f>
        <v>0</v>
      </c>
      <c r="V80">
        <f>IF(RIGHT(T80,3)&lt;&gt;$V$1,0,IF(T79=T80,MAX($V$1:V79),MAX($V$1:V79)+1))</f>
        <v>0</v>
      </c>
    </row>
    <row r="81" spans="20:22" x14ac:dyDescent="0.25">
      <c r="T81" t="str">
        <f t="shared" si="2"/>
        <v/>
      </c>
      <c r="U81">
        <f>IF(RIGHT(T81,3)&lt;&gt;$U$1,0,IF(T80=T81,MAX($U$1:U80),MAX($U$1:U80)+1))</f>
        <v>0</v>
      </c>
      <c r="V81">
        <f>IF(RIGHT(T81,3)&lt;&gt;$V$1,0,IF(T80=T81,MAX($V$1:V80),MAX($V$1:V80)+1))</f>
        <v>0</v>
      </c>
    </row>
    <row r="82" spans="20:22" x14ac:dyDescent="0.25">
      <c r="T82" t="str">
        <f t="shared" si="2"/>
        <v/>
      </c>
      <c r="U82">
        <f>IF(RIGHT(T82,3)&lt;&gt;$U$1,0,IF(T81=T82,MAX($U$1:U81),MAX($U$1:U81)+1))</f>
        <v>0</v>
      </c>
      <c r="V82">
        <f>IF(RIGHT(T82,3)&lt;&gt;$V$1,0,IF(T81=T82,MAX($V$1:V81),MAX($V$1:V81)+1))</f>
        <v>0</v>
      </c>
    </row>
    <row r="83" spans="20:22" x14ac:dyDescent="0.25">
      <c r="T83" t="str">
        <f t="shared" si="2"/>
        <v/>
      </c>
      <c r="U83">
        <f>IF(RIGHT(T83,3)&lt;&gt;$U$1,0,IF(T82=T83,MAX($U$1:U82),MAX($U$1:U82)+1))</f>
        <v>0</v>
      </c>
      <c r="V83">
        <f>IF(RIGHT(T83,3)&lt;&gt;$V$1,0,IF(T82=T83,MAX($V$1:V82),MAX($V$1:V82)+1))</f>
        <v>0</v>
      </c>
    </row>
    <row r="84" spans="20:22" x14ac:dyDescent="0.25">
      <c r="T84" t="str">
        <f t="shared" si="2"/>
        <v/>
      </c>
      <c r="U84">
        <f>IF(RIGHT(T84,3)&lt;&gt;$U$1,0,IF(T83=T84,MAX($U$1:U83),MAX($U$1:U83)+1))</f>
        <v>0</v>
      </c>
      <c r="V84">
        <f>IF(RIGHT(T84,3)&lt;&gt;$V$1,0,IF(T83=T84,MAX($V$1:V83),MAX($V$1:V83)+1))</f>
        <v>0</v>
      </c>
    </row>
    <row r="85" spans="20:22" x14ac:dyDescent="0.25">
      <c r="T85" t="str">
        <f t="shared" si="2"/>
        <v/>
      </c>
      <c r="U85">
        <f>IF(RIGHT(T85,3)&lt;&gt;$U$1,0,IF(T84=T85,MAX($U$1:U84),MAX($U$1:U84)+1))</f>
        <v>0</v>
      </c>
      <c r="V85">
        <f>IF(RIGHT(T85,3)&lt;&gt;$V$1,0,IF(T84=T85,MAX($V$1:V84),MAX($V$1:V84)+1))</f>
        <v>0</v>
      </c>
    </row>
    <row r="86" spans="20:22" x14ac:dyDescent="0.25">
      <c r="T86" t="str">
        <f t="shared" si="2"/>
        <v/>
      </c>
      <c r="U86">
        <f>IF(RIGHT(T86,3)&lt;&gt;$U$1,0,IF(T85=T86,MAX($U$1:U85),MAX($U$1:U85)+1))</f>
        <v>0</v>
      </c>
      <c r="V86">
        <f>IF(RIGHT(T86,3)&lt;&gt;$V$1,0,IF(T85=T86,MAX($V$1:V85),MAX($V$1:V85)+1))</f>
        <v>0</v>
      </c>
    </row>
    <row r="87" spans="20:22" x14ac:dyDescent="0.25">
      <c r="T87" t="str">
        <f t="shared" si="2"/>
        <v/>
      </c>
      <c r="U87">
        <f>IF(RIGHT(T87,3)&lt;&gt;$U$1,0,IF(T86=T87,MAX($U$1:U86),MAX($U$1:U86)+1))</f>
        <v>0</v>
      </c>
      <c r="V87">
        <f>IF(RIGHT(T87,3)&lt;&gt;$V$1,0,IF(T86=T87,MAX($V$1:V86),MAX($V$1:V86)+1))</f>
        <v>0</v>
      </c>
    </row>
    <row r="88" spans="20:22" x14ac:dyDescent="0.25">
      <c r="T88" t="str">
        <f t="shared" si="2"/>
        <v/>
      </c>
      <c r="U88">
        <f>IF(RIGHT(T88,3)&lt;&gt;$U$1,0,IF(T87=T88,MAX($U$1:U87),MAX($U$1:U87)+1))</f>
        <v>0</v>
      </c>
      <c r="V88">
        <f>IF(RIGHT(T88,3)&lt;&gt;$V$1,0,IF(T87=T88,MAX($V$1:V87),MAX($V$1:V87)+1))</f>
        <v>0</v>
      </c>
    </row>
    <row r="89" spans="20:22" x14ac:dyDescent="0.25">
      <c r="T89" t="str">
        <f t="shared" si="2"/>
        <v/>
      </c>
      <c r="U89">
        <f>IF(RIGHT(T89,3)&lt;&gt;$U$1,0,IF(T88=T89,MAX($U$1:U88),MAX($U$1:U88)+1))</f>
        <v>0</v>
      </c>
      <c r="V89">
        <f>IF(RIGHT(T89,3)&lt;&gt;$V$1,0,IF(T88=T89,MAX($V$1:V88),MAX($V$1:V88)+1))</f>
        <v>0</v>
      </c>
    </row>
    <row r="90" spans="20:22" x14ac:dyDescent="0.25">
      <c r="T90" t="str">
        <f t="shared" si="2"/>
        <v/>
      </c>
      <c r="U90">
        <f>IF(RIGHT(T90,3)&lt;&gt;$U$1,0,IF(T89=T90,MAX($U$1:U89),MAX($U$1:U89)+1))</f>
        <v>0</v>
      </c>
      <c r="V90">
        <f>IF(RIGHT(T90,3)&lt;&gt;$V$1,0,IF(T89=T90,MAX($V$1:V89),MAX($V$1:V89)+1))</f>
        <v>0</v>
      </c>
    </row>
    <row r="91" spans="20:22" x14ac:dyDescent="0.25">
      <c r="T91" t="str">
        <f t="shared" si="2"/>
        <v/>
      </c>
      <c r="U91">
        <f>IF(RIGHT(T91,3)&lt;&gt;$U$1,0,IF(T90=T91,MAX($U$1:U90),MAX($U$1:U90)+1))</f>
        <v>0</v>
      </c>
      <c r="V91">
        <f>IF(RIGHT(T91,3)&lt;&gt;$V$1,0,IF(T90=T91,MAX($V$1:V90),MAX($V$1:V90)+1))</f>
        <v>0</v>
      </c>
    </row>
    <row r="92" spans="20:22" x14ac:dyDescent="0.25">
      <c r="T92" t="str">
        <f t="shared" si="2"/>
        <v/>
      </c>
      <c r="U92">
        <f>IF(RIGHT(T92,3)&lt;&gt;$U$1,0,IF(T91=T92,MAX($U$1:U91),MAX($U$1:U91)+1))</f>
        <v>0</v>
      </c>
      <c r="V92">
        <f>IF(RIGHT(T92,3)&lt;&gt;$V$1,0,IF(T91=T92,MAX($V$1:V91),MAX($V$1:V91)+1))</f>
        <v>0</v>
      </c>
    </row>
    <row r="93" spans="20:22" x14ac:dyDescent="0.25">
      <c r="T93" t="str">
        <f t="shared" si="2"/>
        <v/>
      </c>
      <c r="U93">
        <f>IF(RIGHT(T93,3)&lt;&gt;$U$1,0,IF(T92=T93,MAX($U$1:U92),MAX($U$1:U92)+1))</f>
        <v>0</v>
      </c>
      <c r="V93">
        <f>IF(RIGHT(T93,3)&lt;&gt;$V$1,0,IF(T92=T93,MAX($V$1:V92),MAX($V$1:V92)+1))</f>
        <v>0</v>
      </c>
    </row>
    <row r="94" spans="20:22" x14ac:dyDescent="0.25">
      <c r="T94" t="str">
        <f t="shared" si="2"/>
        <v/>
      </c>
      <c r="U94">
        <f>IF(RIGHT(T94,3)&lt;&gt;$U$1,0,IF(T93=T94,MAX($U$1:U93),MAX($U$1:U93)+1))</f>
        <v>0</v>
      </c>
      <c r="V94">
        <f>IF(RIGHT(T94,3)&lt;&gt;$V$1,0,IF(T93=T94,MAX($V$1:V93),MAX($V$1:V93)+1))</f>
        <v>0</v>
      </c>
    </row>
    <row r="95" spans="20:22" x14ac:dyDescent="0.25">
      <c r="T95" t="str">
        <f t="shared" si="2"/>
        <v/>
      </c>
      <c r="U95">
        <f>IF(RIGHT(T95,3)&lt;&gt;$U$1,0,IF(T94=T95,MAX($U$1:U94),MAX($U$1:U94)+1))</f>
        <v>0</v>
      </c>
      <c r="V95">
        <f>IF(RIGHT(T95,3)&lt;&gt;$V$1,0,IF(T94=T95,MAX($V$1:V94),MAX($V$1:V94)+1))</f>
        <v>0</v>
      </c>
    </row>
    <row r="96" spans="20:22" x14ac:dyDescent="0.25">
      <c r="T96" t="str">
        <f t="shared" si="2"/>
        <v/>
      </c>
      <c r="U96">
        <f>IF(RIGHT(T96,3)&lt;&gt;$U$1,0,IF(T95=T96,MAX($U$1:U95),MAX($U$1:U95)+1))</f>
        <v>0</v>
      </c>
      <c r="V96">
        <f>IF(RIGHT(T96,3)&lt;&gt;$V$1,0,IF(T95=T96,MAX($V$1:V95),MAX($V$1:V95)+1))</f>
        <v>0</v>
      </c>
    </row>
    <row r="97" spans="20:22" x14ac:dyDescent="0.25">
      <c r="T97" t="str">
        <f t="shared" si="2"/>
        <v/>
      </c>
      <c r="U97">
        <f>IF(RIGHT(T97,3)&lt;&gt;$U$1,0,IF(T96=T97,MAX($U$1:U96),MAX($U$1:U96)+1))</f>
        <v>0</v>
      </c>
      <c r="V97">
        <f>IF(RIGHT(T97,3)&lt;&gt;$V$1,0,IF(T96=T97,MAX($V$1:V96),MAX($V$1:V96)+1))</f>
        <v>0</v>
      </c>
    </row>
    <row r="98" spans="20:22" x14ac:dyDescent="0.25">
      <c r="T98" t="str">
        <f t="shared" si="2"/>
        <v/>
      </c>
      <c r="U98">
        <f>IF(RIGHT(T98,3)&lt;&gt;$U$1,0,IF(T97=T98,MAX($U$1:U97),MAX($U$1:U97)+1))</f>
        <v>0</v>
      </c>
      <c r="V98">
        <f>IF(RIGHT(T98,3)&lt;&gt;$V$1,0,IF(T97=T98,MAX($V$1:V97),MAX($V$1:V97)+1))</f>
        <v>0</v>
      </c>
    </row>
    <row r="99" spans="20:22" x14ac:dyDescent="0.25">
      <c r="T99" t="str">
        <f t="shared" si="2"/>
        <v/>
      </c>
      <c r="U99">
        <f>IF(RIGHT(T99,3)&lt;&gt;$U$1,0,IF(T98=T99,MAX($U$1:U98),MAX($U$1:U98)+1))</f>
        <v>0</v>
      </c>
      <c r="V99">
        <f>IF(RIGHT(T99,3)&lt;&gt;$V$1,0,IF(T98=T99,MAX($V$1:V98),MAX($V$1:V98)+1))</f>
        <v>0</v>
      </c>
    </row>
    <row r="100" spans="20:22" x14ac:dyDescent="0.25">
      <c r="T100" t="str">
        <f t="shared" si="2"/>
        <v/>
      </c>
      <c r="U100">
        <f>IF(RIGHT(T100,3)&lt;&gt;$U$1,0,IF(T99=T100,MAX($U$1:U99),MAX($U$1:U99)+1))</f>
        <v>0</v>
      </c>
      <c r="V100">
        <f>IF(RIGHT(T100,3)&lt;&gt;$V$1,0,IF(T99=T100,MAX($V$1:V99),MAX($V$1:V99)+1))</f>
        <v>0</v>
      </c>
    </row>
    <row r="101" spans="20:22" x14ac:dyDescent="0.25">
      <c r="T101" t="str">
        <f t="shared" si="2"/>
        <v/>
      </c>
      <c r="U101">
        <f>IF(RIGHT(T101,3)&lt;&gt;$U$1,0,IF(T100=T101,MAX($U$1:U100),MAX($U$1:U100)+1))</f>
        <v>0</v>
      </c>
      <c r="V101">
        <f>IF(RIGHT(T101,3)&lt;&gt;$V$1,0,IF(T100=T101,MAX($V$1:V100),MAX($V$1:V100)+1))</f>
        <v>0</v>
      </c>
    </row>
    <row r="102" spans="20:22" x14ac:dyDescent="0.25">
      <c r="T102" t="str">
        <f t="shared" si="2"/>
        <v/>
      </c>
      <c r="U102">
        <f>IF(RIGHT(T102,3)&lt;&gt;$U$1,0,IF(T101=T102,MAX($U$1:U101),MAX($U$1:U101)+1))</f>
        <v>0</v>
      </c>
      <c r="V102">
        <f>IF(RIGHT(T102,3)&lt;&gt;$V$1,0,IF(T101=T102,MAX($V$1:V101),MAX($V$1:V101)+1))</f>
        <v>0</v>
      </c>
    </row>
    <row r="103" spans="20:22" x14ac:dyDescent="0.25">
      <c r="T103" t="str">
        <f t="shared" si="2"/>
        <v/>
      </c>
      <c r="U103">
        <f>IF(RIGHT(T103,3)&lt;&gt;$U$1,0,IF(T102=T103,MAX($U$1:U102),MAX($U$1:U102)+1))</f>
        <v>0</v>
      </c>
      <c r="V103">
        <f>IF(RIGHT(T103,3)&lt;&gt;$V$1,0,IF(T102=T103,MAX($V$1:V102),MAX($V$1:V102)+1))</f>
        <v>0</v>
      </c>
    </row>
    <row r="104" spans="20:22" x14ac:dyDescent="0.25">
      <c r="T104" t="str">
        <f t="shared" si="2"/>
        <v/>
      </c>
      <c r="U104">
        <f>IF(RIGHT(T104,3)&lt;&gt;$U$1,0,IF(T103=T104,MAX($U$1:U103),MAX($U$1:U103)+1))</f>
        <v>0</v>
      </c>
      <c r="V104">
        <f>IF(RIGHT(T104,3)&lt;&gt;$V$1,0,IF(T103=T104,MAX($V$1:V103),MAX($V$1:V103)+1))</f>
        <v>0</v>
      </c>
    </row>
    <row r="105" spans="20:22" x14ac:dyDescent="0.25">
      <c r="T105" t="str">
        <f t="shared" si="2"/>
        <v/>
      </c>
      <c r="U105">
        <f>IF(RIGHT(T105,3)&lt;&gt;$U$1,0,IF(T104=T105,MAX($U$1:U104),MAX($U$1:U104)+1))</f>
        <v>0</v>
      </c>
      <c r="V105">
        <f>IF(RIGHT(T105,3)&lt;&gt;$V$1,0,IF(T104=T105,MAX($V$1:V104),MAX($V$1:V104)+1))</f>
        <v>0</v>
      </c>
    </row>
    <row r="106" spans="20:22" x14ac:dyDescent="0.25">
      <c r="T106" t="str">
        <f t="shared" si="2"/>
        <v/>
      </c>
      <c r="U106">
        <f>IF(RIGHT(T106,3)&lt;&gt;$U$1,0,IF(T105=T106,MAX($U$1:U105),MAX($U$1:U105)+1))</f>
        <v>0</v>
      </c>
      <c r="V106">
        <f>IF(RIGHT(T106,3)&lt;&gt;$V$1,0,IF(T105=T106,MAX($V$1:V105),MAX($V$1:V105)+1))</f>
        <v>0</v>
      </c>
    </row>
    <row r="107" spans="20:22" x14ac:dyDescent="0.25">
      <c r="T107" t="str">
        <f t="shared" si="2"/>
        <v/>
      </c>
      <c r="U107">
        <f>IF(RIGHT(T107,3)&lt;&gt;$U$1,0,IF(T106=T107,MAX($U$1:U106),MAX($U$1:U106)+1))</f>
        <v>0</v>
      </c>
      <c r="V107">
        <f>IF(RIGHT(T107,3)&lt;&gt;$V$1,0,IF(T106=T107,MAX($V$1:V106),MAX($V$1:V106)+1))</f>
        <v>0</v>
      </c>
    </row>
    <row r="108" spans="20:22" x14ac:dyDescent="0.25">
      <c r="T108" t="str">
        <f t="shared" si="2"/>
        <v/>
      </c>
      <c r="U108">
        <f>IF(RIGHT(T108,3)&lt;&gt;$U$1,0,IF(T107=T108,MAX($U$1:U107),MAX($U$1:U107)+1))</f>
        <v>0</v>
      </c>
      <c r="V108">
        <f>IF(RIGHT(T108,3)&lt;&gt;$V$1,0,IF(T107=T108,MAX($V$1:V107),MAX($V$1:V107)+1))</f>
        <v>0</v>
      </c>
    </row>
    <row r="109" spans="20:22" x14ac:dyDescent="0.25">
      <c r="T109" t="str">
        <f t="shared" si="2"/>
        <v/>
      </c>
      <c r="U109">
        <f>IF(RIGHT(T109,3)&lt;&gt;$U$1,0,IF(T108=T109,MAX($U$1:U108),MAX($U$1:U108)+1))</f>
        <v>0</v>
      </c>
      <c r="V109">
        <f>IF(RIGHT(T109,3)&lt;&gt;$V$1,0,IF(T108=T109,MAX($V$1:V108),MAX($V$1:V108)+1))</f>
        <v>0</v>
      </c>
    </row>
    <row r="110" spans="20:22" x14ac:dyDescent="0.25">
      <c r="T110" t="str">
        <f t="shared" si="2"/>
        <v/>
      </c>
      <c r="U110">
        <f>IF(RIGHT(T110,3)&lt;&gt;$U$1,0,IF(T109=T110,MAX($U$1:U109),MAX($U$1:U109)+1))</f>
        <v>0</v>
      </c>
      <c r="V110">
        <f>IF(RIGHT(T110,3)&lt;&gt;$V$1,0,IF(T109=T110,MAX($V$1:V109),MAX($V$1:V109)+1))</f>
        <v>0</v>
      </c>
    </row>
    <row r="111" spans="20:22" x14ac:dyDescent="0.25">
      <c r="T111" t="str">
        <f t="shared" si="2"/>
        <v/>
      </c>
      <c r="U111">
        <f>IF(RIGHT(T111,3)&lt;&gt;$U$1,0,IF(T110=T111,MAX($U$1:U110),MAX($U$1:U110)+1))</f>
        <v>0</v>
      </c>
      <c r="V111">
        <f>IF(RIGHT(T111,3)&lt;&gt;$V$1,0,IF(T110=T111,MAX($V$1:V110),MAX($V$1:V110)+1))</f>
        <v>0</v>
      </c>
    </row>
    <row r="112" spans="20:22" x14ac:dyDescent="0.25">
      <c r="T112" t="str">
        <f t="shared" si="2"/>
        <v/>
      </c>
      <c r="U112">
        <f>IF(RIGHT(T112,3)&lt;&gt;$U$1,0,IF(T111=T112,MAX($U$1:U111),MAX($U$1:U111)+1))</f>
        <v>0</v>
      </c>
      <c r="V112">
        <f>IF(RIGHT(T112,3)&lt;&gt;$V$1,0,IF(T111=T112,MAX($V$1:V111),MAX($V$1:V111)+1))</f>
        <v>0</v>
      </c>
    </row>
    <row r="113" spans="20:22" x14ac:dyDescent="0.25">
      <c r="T113" t="str">
        <f t="shared" si="2"/>
        <v/>
      </c>
      <c r="U113">
        <f>IF(RIGHT(T113,3)&lt;&gt;$U$1,0,IF(T112=T113,MAX($U$1:U112),MAX($U$1:U112)+1))</f>
        <v>0</v>
      </c>
      <c r="V113">
        <f>IF(RIGHT(T113,3)&lt;&gt;$V$1,0,IF(T112=T113,MAX($V$1:V112),MAX($V$1:V112)+1))</f>
        <v>0</v>
      </c>
    </row>
    <row r="114" spans="20:22" x14ac:dyDescent="0.25">
      <c r="T114" t="str">
        <f t="shared" si="2"/>
        <v/>
      </c>
      <c r="U114">
        <f>IF(RIGHT(T114,3)&lt;&gt;$U$1,0,IF(T113=T114,MAX($U$1:U113),MAX($U$1:U113)+1))</f>
        <v>0</v>
      </c>
      <c r="V114">
        <f>IF(RIGHT(T114,3)&lt;&gt;$V$1,0,IF(T113=T114,MAX($V$1:V113),MAX($V$1:V113)+1))</f>
        <v>0</v>
      </c>
    </row>
    <row r="115" spans="20:22" x14ac:dyDescent="0.25">
      <c r="T115" t="str">
        <f t="shared" si="2"/>
        <v/>
      </c>
      <c r="U115">
        <f>IF(RIGHT(T115,3)&lt;&gt;$U$1,0,IF(T114=T115,MAX($U$1:U114),MAX($U$1:U114)+1))</f>
        <v>0</v>
      </c>
      <c r="V115">
        <f>IF(RIGHT(T115,3)&lt;&gt;$V$1,0,IF(T114=T115,MAX($V$1:V114),MAX($V$1:V114)+1))</f>
        <v>0</v>
      </c>
    </row>
    <row r="116" spans="20:22" x14ac:dyDescent="0.25">
      <c r="T116" t="str">
        <f t="shared" si="2"/>
        <v/>
      </c>
      <c r="U116">
        <f>IF(RIGHT(T116,3)&lt;&gt;$U$1,0,IF(T115=T116,MAX($U$1:U115),MAX($U$1:U115)+1))</f>
        <v>0</v>
      </c>
      <c r="V116">
        <f>IF(RIGHT(T116,3)&lt;&gt;$V$1,0,IF(T115=T116,MAX($V$1:V115),MAX($V$1:V115)+1))</f>
        <v>0</v>
      </c>
    </row>
    <row r="117" spans="20:22" x14ac:dyDescent="0.25">
      <c r="T117" t="str">
        <f t="shared" si="2"/>
        <v/>
      </c>
      <c r="U117">
        <f>IF(RIGHT(T117,3)&lt;&gt;$U$1,0,IF(T116=T117,MAX($U$1:U116),MAX($U$1:U116)+1))</f>
        <v>0</v>
      </c>
      <c r="V117">
        <f>IF(RIGHT(T117,3)&lt;&gt;$V$1,0,IF(T116=T117,MAX($V$1:V116),MAX($V$1:V116)+1))</f>
        <v>0</v>
      </c>
    </row>
    <row r="118" spans="20:22" x14ac:dyDescent="0.25">
      <c r="T118" t="str">
        <f t="shared" si="2"/>
        <v/>
      </c>
      <c r="U118">
        <f>IF(RIGHT(T118,3)&lt;&gt;$U$1,0,IF(T117=T118,MAX($U$1:U117),MAX($U$1:U117)+1))</f>
        <v>0</v>
      </c>
      <c r="V118">
        <f>IF(RIGHT(T118,3)&lt;&gt;$V$1,0,IF(T117=T118,MAX($V$1:V117),MAX($V$1:V117)+1))</f>
        <v>0</v>
      </c>
    </row>
    <row r="119" spans="20:22" x14ac:dyDescent="0.25">
      <c r="T119" t="str">
        <f t="shared" si="2"/>
        <v/>
      </c>
      <c r="U119">
        <f>IF(RIGHT(T119,3)&lt;&gt;$U$1,0,IF(T118=T119,MAX($U$1:U118),MAX($U$1:U118)+1))</f>
        <v>0</v>
      </c>
      <c r="V119">
        <f>IF(RIGHT(T119,3)&lt;&gt;$V$1,0,IF(T118=T119,MAX($V$1:V118),MAX($V$1:V118)+1))</f>
        <v>0</v>
      </c>
    </row>
    <row r="120" spans="20:22" x14ac:dyDescent="0.25">
      <c r="T120" t="str">
        <f t="shared" si="2"/>
        <v/>
      </c>
      <c r="U120">
        <f>IF(RIGHT(T120,3)&lt;&gt;$U$1,0,IF(T119=T120,MAX($U$1:U119),MAX($U$1:U119)+1))</f>
        <v>0</v>
      </c>
      <c r="V120">
        <f>IF(RIGHT(T120,3)&lt;&gt;$V$1,0,IF(T119=T120,MAX($V$1:V119),MAX($V$1:V119)+1))</f>
        <v>0</v>
      </c>
    </row>
    <row r="121" spans="20:22" x14ac:dyDescent="0.25">
      <c r="T121" t="str">
        <f t="shared" si="2"/>
        <v/>
      </c>
      <c r="U121">
        <f>IF(RIGHT(T121,3)&lt;&gt;$U$1,0,IF(T120=T121,MAX($U$1:U120),MAX($U$1:U120)+1))</f>
        <v>0</v>
      </c>
      <c r="V121">
        <f>IF(RIGHT(T121,3)&lt;&gt;$V$1,0,IF(T120=T121,MAX($V$1:V120),MAX($V$1:V120)+1))</f>
        <v>0</v>
      </c>
    </row>
    <row r="122" spans="20:22" x14ac:dyDescent="0.25">
      <c r="T122" t="str">
        <f t="shared" si="2"/>
        <v/>
      </c>
      <c r="U122">
        <f>IF(RIGHT(T122,3)&lt;&gt;$U$1,0,IF(T121=T122,MAX($U$1:U121),MAX($U$1:U121)+1))</f>
        <v>0</v>
      </c>
      <c r="V122">
        <f>IF(RIGHT(T122,3)&lt;&gt;$V$1,0,IF(T121=T122,MAX($V$1:V121),MAX($V$1:V121)+1))</f>
        <v>0</v>
      </c>
    </row>
    <row r="123" spans="20:22" x14ac:dyDescent="0.25">
      <c r="T123" t="str">
        <f t="shared" si="2"/>
        <v/>
      </c>
      <c r="U123">
        <f>IF(RIGHT(T123,3)&lt;&gt;$U$1,0,IF(T122=T123,MAX($U$1:U122),MAX($U$1:U122)+1))</f>
        <v>0</v>
      </c>
      <c r="V123">
        <f>IF(RIGHT(T123,3)&lt;&gt;$V$1,0,IF(T122=T123,MAX($V$1:V122),MAX($V$1:V122)+1))</f>
        <v>0</v>
      </c>
    </row>
    <row r="124" spans="20:22" x14ac:dyDescent="0.25">
      <c r="T124" t="str">
        <f t="shared" si="2"/>
        <v/>
      </c>
      <c r="U124">
        <f>IF(RIGHT(T124,3)&lt;&gt;$U$1,0,IF(T123=T124,MAX($U$1:U123),MAX($U$1:U123)+1))</f>
        <v>0</v>
      </c>
      <c r="V124">
        <f>IF(RIGHT(T124,3)&lt;&gt;$V$1,0,IF(T123=T124,MAX($V$1:V123),MAX($V$1:V123)+1))</f>
        <v>0</v>
      </c>
    </row>
    <row r="125" spans="20:22" x14ac:dyDescent="0.25">
      <c r="T125" t="str">
        <f t="shared" si="2"/>
        <v/>
      </c>
      <c r="U125">
        <f>IF(RIGHT(T125,3)&lt;&gt;$U$1,0,IF(T124=T125,MAX($U$1:U124),MAX($U$1:U124)+1))</f>
        <v>0</v>
      </c>
      <c r="V125">
        <f>IF(RIGHT(T125,3)&lt;&gt;$V$1,0,IF(T124=T125,MAX($V$1:V124),MAX($V$1:V124)+1))</f>
        <v>0</v>
      </c>
    </row>
    <row r="126" spans="20:22" x14ac:dyDescent="0.25">
      <c r="T126" t="str">
        <f t="shared" si="2"/>
        <v/>
      </c>
      <c r="U126">
        <f>IF(RIGHT(T126,3)&lt;&gt;$U$1,0,IF(T125=T126,MAX($U$1:U125),MAX($U$1:U125)+1))</f>
        <v>0</v>
      </c>
      <c r="V126">
        <f>IF(RIGHT(T126,3)&lt;&gt;$V$1,0,IF(T125=T126,MAX($V$1:V125),MAX($V$1:V125)+1))</f>
        <v>0</v>
      </c>
    </row>
    <row r="127" spans="20:22" x14ac:dyDescent="0.25">
      <c r="T127" t="str">
        <f t="shared" si="2"/>
        <v/>
      </c>
      <c r="U127">
        <f>IF(RIGHT(T127,3)&lt;&gt;$U$1,0,IF(T126=T127,MAX($U$1:U126),MAX($U$1:U126)+1))</f>
        <v>0</v>
      </c>
      <c r="V127">
        <f>IF(RIGHT(T127,3)&lt;&gt;$V$1,0,IF(T126=T127,MAX($V$1:V126),MAX($V$1:V126)+1))</f>
        <v>0</v>
      </c>
    </row>
    <row r="128" spans="20:22" x14ac:dyDescent="0.25">
      <c r="T128" t="str">
        <f t="shared" si="2"/>
        <v/>
      </c>
      <c r="U128">
        <f>IF(RIGHT(T128,3)&lt;&gt;$U$1,0,IF(T127=T128,MAX($U$1:U127),MAX($U$1:U127)+1))</f>
        <v>0</v>
      </c>
      <c r="V128">
        <f>IF(RIGHT(T128,3)&lt;&gt;$V$1,0,IF(T127=T128,MAX($V$1:V127),MAX($V$1:V127)+1))</f>
        <v>0</v>
      </c>
    </row>
    <row r="129" spans="20:22" x14ac:dyDescent="0.25">
      <c r="T129" t="str">
        <f t="shared" si="2"/>
        <v/>
      </c>
      <c r="U129">
        <f>IF(RIGHT(T129,3)&lt;&gt;$U$1,0,IF(T128=T129,MAX($U$1:U128),MAX($U$1:U128)+1))</f>
        <v>0</v>
      </c>
      <c r="V129">
        <f>IF(RIGHT(T129,3)&lt;&gt;$V$1,0,IF(T128=T129,MAX($V$1:V128),MAX($V$1:V128)+1))</f>
        <v>0</v>
      </c>
    </row>
    <row r="130" spans="20:22" x14ac:dyDescent="0.25">
      <c r="T130" t="str">
        <f t="shared" si="2"/>
        <v/>
      </c>
      <c r="U130">
        <f>IF(RIGHT(T130,3)&lt;&gt;$U$1,0,IF(T129=T130,MAX($U$1:U129),MAX($U$1:U129)+1))</f>
        <v>0</v>
      </c>
      <c r="V130">
        <f>IF(RIGHT(T130,3)&lt;&gt;$V$1,0,IF(T129=T130,MAX($V$1:V129),MAX($V$1:V129)+1))</f>
        <v>0</v>
      </c>
    </row>
    <row r="131" spans="20:22" x14ac:dyDescent="0.25">
      <c r="T131" t="str">
        <f t="shared" si="2"/>
        <v/>
      </c>
      <c r="U131">
        <f>IF(RIGHT(T131,3)&lt;&gt;$U$1,0,IF(T130=T131,MAX($U$1:U130),MAX($U$1:U130)+1))</f>
        <v>0</v>
      </c>
      <c r="V131">
        <f>IF(RIGHT(T131,3)&lt;&gt;$V$1,0,IF(T130=T131,MAX($V$1:V130),MAX($V$1:V130)+1))</f>
        <v>0</v>
      </c>
    </row>
    <row r="132" spans="20:22" x14ac:dyDescent="0.25">
      <c r="T132" t="str">
        <f t="shared" si="2"/>
        <v/>
      </c>
      <c r="U132">
        <f>IF(RIGHT(T132,3)&lt;&gt;$U$1,0,IF(T131=T132,MAX($U$1:U131),MAX($U$1:U131)+1))</f>
        <v>0</v>
      </c>
      <c r="V132">
        <f>IF(RIGHT(T132,3)&lt;&gt;$V$1,0,IF(T131=T132,MAX($V$1:V131),MAX($V$1:V131)+1))</f>
        <v>0</v>
      </c>
    </row>
    <row r="133" spans="20:22" x14ac:dyDescent="0.25">
      <c r="T133" t="str">
        <f t="shared" si="2"/>
        <v/>
      </c>
      <c r="U133">
        <f>IF(RIGHT(T133,3)&lt;&gt;$U$1,0,IF(T132=T133,MAX($U$1:U132),MAX($U$1:U132)+1))</f>
        <v>0</v>
      </c>
      <c r="V133">
        <f>IF(RIGHT(T133,3)&lt;&gt;$V$1,0,IF(T132=T133,MAX($V$1:V132),MAX($V$1:V132)+1))</f>
        <v>0</v>
      </c>
    </row>
    <row r="134" spans="20:22" x14ac:dyDescent="0.25">
      <c r="T134" t="str">
        <f t="shared" si="2"/>
        <v/>
      </c>
      <c r="U134">
        <f>IF(RIGHT(T134,3)&lt;&gt;$U$1,0,IF(T133=T134,MAX($U$1:U133),MAX($U$1:U133)+1))</f>
        <v>0</v>
      </c>
      <c r="V134">
        <f>IF(RIGHT(T134,3)&lt;&gt;$V$1,0,IF(T133=T134,MAX($V$1:V133),MAX($V$1:V133)+1))</f>
        <v>0</v>
      </c>
    </row>
    <row r="135" spans="20:22" x14ac:dyDescent="0.25">
      <c r="T135" t="str">
        <f t="shared" si="2"/>
        <v/>
      </c>
      <c r="U135">
        <f>IF(RIGHT(T135,3)&lt;&gt;$U$1,0,IF(T134=T135,MAX($U$1:U134),MAX($U$1:U134)+1))</f>
        <v>0</v>
      </c>
      <c r="V135">
        <f>IF(RIGHT(T135,3)&lt;&gt;$V$1,0,IF(T134=T135,MAX($V$1:V134),MAX($V$1:V134)+1))</f>
        <v>0</v>
      </c>
    </row>
    <row r="136" spans="20:22" x14ac:dyDescent="0.25">
      <c r="T136" t="str">
        <f t="shared" ref="T136:T199" si="3">K136&amp;LEFT(L136,3)</f>
        <v/>
      </c>
      <c r="U136">
        <f>IF(RIGHT(T136,3)&lt;&gt;$U$1,0,IF(T135=T136,MAX($U$1:U135),MAX($U$1:U135)+1))</f>
        <v>0</v>
      </c>
      <c r="V136">
        <f>IF(RIGHT(T136,3)&lt;&gt;$V$1,0,IF(T135=T136,MAX($V$1:V135),MAX($V$1:V135)+1))</f>
        <v>0</v>
      </c>
    </row>
    <row r="137" spans="20:22" x14ac:dyDescent="0.25">
      <c r="T137" t="str">
        <f t="shared" si="3"/>
        <v/>
      </c>
      <c r="U137">
        <f>IF(RIGHT(T137,3)&lt;&gt;$U$1,0,IF(T136=T137,MAX($U$1:U136),MAX($U$1:U136)+1))</f>
        <v>0</v>
      </c>
      <c r="V137">
        <f>IF(RIGHT(T137,3)&lt;&gt;$V$1,0,IF(T136=T137,MAX($V$1:V136),MAX($V$1:V136)+1))</f>
        <v>0</v>
      </c>
    </row>
    <row r="138" spans="20:22" x14ac:dyDescent="0.25">
      <c r="T138" t="str">
        <f t="shared" si="3"/>
        <v/>
      </c>
      <c r="U138">
        <f>IF(RIGHT(T138,3)&lt;&gt;$U$1,0,IF(T137=T138,MAX($U$1:U137),MAX($U$1:U137)+1))</f>
        <v>0</v>
      </c>
      <c r="V138">
        <f>IF(RIGHT(T138,3)&lt;&gt;$V$1,0,IF(T137=T138,MAX($V$1:V137),MAX($V$1:V137)+1))</f>
        <v>0</v>
      </c>
    </row>
    <row r="139" spans="20:22" x14ac:dyDescent="0.25">
      <c r="T139" t="str">
        <f t="shared" si="3"/>
        <v/>
      </c>
      <c r="U139">
        <f>IF(RIGHT(T139,3)&lt;&gt;$U$1,0,IF(T138=T139,MAX($U$1:U138),MAX($U$1:U138)+1))</f>
        <v>0</v>
      </c>
      <c r="V139">
        <f>IF(RIGHT(T139,3)&lt;&gt;$V$1,0,IF(T138=T139,MAX($V$1:V138),MAX($V$1:V138)+1))</f>
        <v>0</v>
      </c>
    </row>
    <row r="140" spans="20:22" x14ac:dyDescent="0.25">
      <c r="T140" t="str">
        <f t="shared" si="3"/>
        <v/>
      </c>
      <c r="U140">
        <f>IF(RIGHT(T140,3)&lt;&gt;$U$1,0,IF(T139=T140,MAX($U$1:U139),MAX($U$1:U139)+1))</f>
        <v>0</v>
      </c>
      <c r="V140">
        <f>IF(RIGHT(T140,3)&lt;&gt;$V$1,0,IF(T139=T140,MAX($V$1:V139),MAX($V$1:V139)+1))</f>
        <v>0</v>
      </c>
    </row>
    <row r="141" spans="20:22" x14ac:dyDescent="0.25">
      <c r="T141" t="str">
        <f t="shared" si="3"/>
        <v/>
      </c>
      <c r="U141">
        <f>IF(RIGHT(T141,3)&lt;&gt;$U$1,0,IF(T140=T141,MAX($U$1:U140),MAX($U$1:U140)+1))</f>
        <v>0</v>
      </c>
      <c r="V141">
        <f>IF(RIGHT(T141,3)&lt;&gt;$V$1,0,IF(T140=T141,MAX($V$1:V140),MAX($V$1:V140)+1))</f>
        <v>0</v>
      </c>
    </row>
    <row r="142" spans="20:22" x14ac:dyDescent="0.25">
      <c r="T142" t="str">
        <f t="shared" si="3"/>
        <v/>
      </c>
      <c r="U142">
        <f>IF(RIGHT(T142,3)&lt;&gt;$U$1,0,IF(T141=T142,MAX($U$1:U141),MAX($U$1:U141)+1))</f>
        <v>0</v>
      </c>
      <c r="V142">
        <f>IF(RIGHT(T142,3)&lt;&gt;$V$1,0,IF(T141=T142,MAX($V$1:V141),MAX($V$1:V141)+1))</f>
        <v>0</v>
      </c>
    </row>
    <row r="143" spans="20:22" x14ac:dyDescent="0.25">
      <c r="T143" t="str">
        <f t="shared" si="3"/>
        <v/>
      </c>
      <c r="U143">
        <f>IF(RIGHT(T143,3)&lt;&gt;$U$1,0,IF(T142=T143,MAX($U$1:U142),MAX($U$1:U142)+1))</f>
        <v>0</v>
      </c>
      <c r="V143">
        <f>IF(RIGHT(T143,3)&lt;&gt;$V$1,0,IF(T142=T143,MAX($V$1:V142),MAX($V$1:V142)+1))</f>
        <v>0</v>
      </c>
    </row>
    <row r="144" spans="20:22" x14ac:dyDescent="0.25">
      <c r="T144" t="str">
        <f t="shared" si="3"/>
        <v/>
      </c>
      <c r="U144">
        <f>IF(RIGHT(T144,3)&lt;&gt;$U$1,0,IF(T143=T144,MAX($U$1:U143),MAX($U$1:U143)+1))</f>
        <v>0</v>
      </c>
      <c r="V144">
        <f>IF(RIGHT(T144,3)&lt;&gt;$V$1,0,IF(T143=T144,MAX($V$1:V143),MAX($V$1:V143)+1))</f>
        <v>0</v>
      </c>
    </row>
    <row r="145" spans="20:22" x14ac:dyDescent="0.25">
      <c r="T145" t="str">
        <f t="shared" si="3"/>
        <v/>
      </c>
      <c r="U145">
        <f>IF(RIGHT(T145,3)&lt;&gt;$U$1,0,IF(T144=T145,MAX($U$1:U144),MAX($U$1:U144)+1))</f>
        <v>0</v>
      </c>
      <c r="V145">
        <f>IF(RIGHT(T145,3)&lt;&gt;$V$1,0,IF(T144=T145,MAX($V$1:V144),MAX($V$1:V144)+1))</f>
        <v>0</v>
      </c>
    </row>
    <row r="146" spans="20:22" x14ac:dyDescent="0.25">
      <c r="T146" t="str">
        <f t="shared" si="3"/>
        <v/>
      </c>
      <c r="U146">
        <f>IF(RIGHT(T146,3)&lt;&gt;$U$1,0,IF(T145=T146,MAX($U$1:U145),MAX($U$1:U145)+1))</f>
        <v>0</v>
      </c>
      <c r="V146">
        <f>IF(RIGHT(T146,3)&lt;&gt;$V$1,0,IF(T145=T146,MAX($V$1:V145),MAX($V$1:V145)+1))</f>
        <v>0</v>
      </c>
    </row>
    <row r="147" spans="20:22" x14ac:dyDescent="0.25">
      <c r="T147" t="str">
        <f t="shared" si="3"/>
        <v/>
      </c>
      <c r="U147">
        <f>IF(RIGHT(T147,3)&lt;&gt;$U$1,0,IF(T146=T147,MAX($U$1:U146),MAX($U$1:U146)+1))</f>
        <v>0</v>
      </c>
      <c r="V147">
        <f>IF(RIGHT(T147,3)&lt;&gt;$V$1,0,IF(T146=T147,MAX($V$1:V146),MAX($V$1:V146)+1))</f>
        <v>0</v>
      </c>
    </row>
    <row r="148" spans="20:22" x14ac:dyDescent="0.25">
      <c r="T148" t="str">
        <f t="shared" si="3"/>
        <v/>
      </c>
      <c r="U148">
        <f>IF(RIGHT(T148,3)&lt;&gt;$U$1,0,IF(T147=T148,MAX($U$1:U147),MAX($U$1:U147)+1))</f>
        <v>0</v>
      </c>
      <c r="V148">
        <f>IF(RIGHT(T148,3)&lt;&gt;$V$1,0,IF(T147=T148,MAX($V$1:V147),MAX($V$1:V147)+1))</f>
        <v>0</v>
      </c>
    </row>
    <row r="149" spans="20:22" x14ac:dyDescent="0.25">
      <c r="T149" t="str">
        <f t="shared" si="3"/>
        <v/>
      </c>
      <c r="U149">
        <f>IF(RIGHT(T149,3)&lt;&gt;$U$1,0,IF(T148=T149,MAX($U$1:U148),MAX($U$1:U148)+1))</f>
        <v>0</v>
      </c>
      <c r="V149">
        <f>IF(RIGHT(T149,3)&lt;&gt;$V$1,0,IF(T148=T149,MAX($V$1:V148),MAX($V$1:V148)+1))</f>
        <v>0</v>
      </c>
    </row>
    <row r="150" spans="20:22" x14ac:dyDescent="0.25">
      <c r="T150" t="str">
        <f t="shared" si="3"/>
        <v/>
      </c>
      <c r="U150">
        <f>IF(RIGHT(T150,3)&lt;&gt;$U$1,0,IF(T149=T150,MAX($U$1:U149),MAX($U$1:U149)+1))</f>
        <v>0</v>
      </c>
      <c r="V150">
        <f>IF(RIGHT(T150,3)&lt;&gt;$V$1,0,IF(T149=T150,MAX($V$1:V149),MAX($V$1:V149)+1))</f>
        <v>0</v>
      </c>
    </row>
    <row r="151" spans="20:22" x14ac:dyDescent="0.25">
      <c r="T151" t="str">
        <f t="shared" si="3"/>
        <v/>
      </c>
      <c r="U151">
        <f>IF(RIGHT(T151,3)&lt;&gt;$U$1,0,IF(T150=T151,MAX($U$1:U150),MAX($U$1:U150)+1))</f>
        <v>0</v>
      </c>
      <c r="V151">
        <f>IF(RIGHT(T151,3)&lt;&gt;$V$1,0,IF(T150=T151,MAX($V$1:V150),MAX($V$1:V150)+1))</f>
        <v>0</v>
      </c>
    </row>
    <row r="152" spans="20:22" x14ac:dyDescent="0.25">
      <c r="T152" t="str">
        <f t="shared" si="3"/>
        <v/>
      </c>
      <c r="U152">
        <f>IF(RIGHT(T152,3)&lt;&gt;$U$1,0,IF(T151=T152,MAX($U$1:U151),MAX($U$1:U151)+1))</f>
        <v>0</v>
      </c>
      <c r="V152">
        <f>IF(RIGHT(T152,3)&lt;&gt;$V$1,0,IF(T151=T152,MAX($V$1:V151),MAX($V$1:V151)+1))</f>
        <v>0</v>
      </c>
    </row>
    <row r="153" spans="20:22" x14ac:dyDescent="0.25">
      <c r="T153" t="str">
        <f t="shared" si="3"/>
        <v/>
      </c>
      <c r="U153">
        <f>IF(RIGHT(T153,3)&lt;&gt;$U$1,0,IF(T152=T153,MAX($U$1:U152),MAX($U$1:U152)+1))</f>
        <v>0</v>
      </c>
      <c r="V153">
        <f>IF(RIGHT(T153,3)&lt;&gt;$V$1,0,IF(T152=T153,MAX($V$1:V152),MAX($V$1:V152)+1))</f>
        <v>0</v>
      </c>
    </row>
    <row r="154" spans="20:22" x14ac:dyDescent="0.25">
      <c r="T154" t="str">
        <f t="shared" si="3"/>
        <v/>
      </c>
      <c r="U154">
        <f>IF(RIGHT(T154,3)&lt;&gt;$U$1,0,IF(T153=T154,MAX($U$1:U153),MAX($U$1:U153)+1))</f>
        <v>0</v>
      </c>
      <c r="V154">
        <f>IF(RIGHT(T154,3)&lt;&gt;$V$1,0,IF(T153=T154,MAX($V$1:V153),MAX($V$1:V153)+1))</f>
        <v>0</v>
      </c>
    </row>
    <row r="155" spans="20:22" x14ac:dyDescent="0.25">
      <c r="T155" t="str">
        <f t="shared" si="3"/>
        <v/>
      </c>
      <c r="U155">
        <f>IF(RIGHT(T155,3)&lt;&gt;$U$1,0,IF(T154=T155,MAX($U$1:U154),MAX($U$1:U154)+1))</f>
        <v>0</v>
      </c>
      <c r="V155">
        <f>IF(RIGHT(T155,3)&lt;&gt;$V$1,0,IF(T154=T155,MAX($V$1:V154),MAX($V$1:V154)+1))</f>
        <v>0</v>
      </c>
    </row>
    <row r="156" spans="20:22" x14ac:dyDescent="0.25">
      <c r="T156" t="str">
        <f t="shared" si="3"/>
        <v/>
      </c>
      <c r="U156">
        <f>IF(RIGHT(T156,3)&lt;&gt;$U$1,0,IF(T155=T156,MAX($U$1:U155),MAX($U$1:U155)+1))</f>
        <v>0</v>
      </c>
      <c r="V156">
        <f>IF(RIGHT(T156,3)&lt;&gt;$V$1,0,IF(T155=T156,MAX($V$1:V155),MAX($V$1:V155)+1))</f>
        <v>0</v>
      </c>
    </row>
    <row r="157" spans="20:22" x14ac:dyDescent="0.25">
      <c r="T157" t="str">
        <f t="shared" si="3"/>
        <v/>
      </c>
      <c r="U157">
        <f>IF(RIGHT(T157,3)&lt;&gt;$U$1,0,IF(T156=T157,MAX($U$1:U156),MAX($U$1:U156)+1))</f>
        <v>0</v>
      </c>
      <c r="V157">
        <f>IF(RIGHT(T157,3)&lt;&gt;$V$1,0,IF(T156=T157,MAX($V$1:V156),MAX($V$1:V156)+1))</f>
        <v>0</v>
      </c>
    </row>
    <row r="158" spans="20:22" x14ac:dyDescent="0.25">
      <c r="T158" t="str">
        <f t="shared" si="3"/>
        <v/>
      </c>
      <c r="U158">
        <f>IF(RIGHT(T158,3)&lt;&gt;$U$1,0,IF(T157=T158,MAX($U$1:U157),MAX($U$1:U157)+1))</f>
        <v>0</v>
      </c>
      <c r="V158">
        <f>IF(RIGHT(T158,3)&lt;&gt;$V$1,0,IF(T157=T158,MAX($V$1:V157),MAX($V$1:V157)+1))</f>
        <v>0</v>
      </c>
    </row>
    <row r="159" spans="20:22" x14ac:dyDescent="0.25">
      <c r="T159" t="str">
        <f t="shared" si="3"/>
        <v/>
      </c>
      <c r="U159">
        <f>IF(RIGHT(T159,3)&lt;&gt;$U$1,0,IF(T158=T159,MAX($U$1:U158),MAX($U$1:U158)+1))</f>
        <v>0</v>
      </c>
      <c r="V159">
        <f>IF(RIGHT(T159,3)&lt;&gt;$V$1,0,IF(T158=T159,MAX($V$1:V158),MAX($V$1:V158)+1))</f>
        <v>0</v>
      </c>
    </row>
    <row r="160" spans="20:22" x14ac:dyDescent="0.25">
      <c r="T160" t="str">
        <f t="shared" si="3"/>
        <v/>
      </c>
      <c r="U160">
        <f>IF(RIGHT(T160,3)&lt;&gt;$U$1,0,IF(T159=T160,MAX($U$1:U159),MAX($U$1:U159)+1))</f>
        <v>0</v>
      </c>
      <c r="V160">
        <f>IF(RIGHT(T160,3)&lt;&gt;$V$1,0,IF(T159=T160,MAX($V$1:V159),MAX($V$1:V159)+1))</f>
        <v>0</v>
      </c>
    </row>
    <row r="161" spans="20:22" x14ac:dyDescent="0.25">
      <c r="T161" t="str">
        <f t="shared" si="3"/>
        <v/>
      </c>
      <c r="U161">
        <f>IF(RIGHT(T161,3)&lt;&gt;$U$1,0,IF(T160=T161,MAX($U$1:U160),MAX($U$1:U160)+1))</f>
        <v>0</v>
      </c>
      <c r="V161">
        <f>IF(RIGHT(T161,3)&lt;&gt;$V$1,0,IF(T160=T161,MAX($V$1:V160),MAX($V$1:V160)+1))</f>
        <v>0</v>
      </c>
    </row>
    <row r="162" spans="20:22" x14ac:dyDescent="0.25">
      <c r="T162" t="str">
        <f t="shared" si="3"/>
        <v/>
      </c>
      <c r="U162">
        <f>IF(RIGHT(T162,3)&lt;&gt;$U$1,0,IF(T161=T162,MAX($U$1:U161),MAX($U$1:U161)+1))</f>
        <v>0</v>
      </c>
      <c r="V162">
        <f>IF(RIGHT(T162,3)&lt;&gt;$V$1,0,IF(T161=T162,MAX($V$1:V161),MAX($V$1:V161)+1))</f>
        <v>0</v>
      </c>
    </row>
    <row r="163" spans="20:22" x14ac:dyDescent="0.25">
      <c r="T163" t="str">
        <f t="shared" si="3"/>
        <v/>
      </c>
      <c r="U163">
        <f>IF(RIGHT(T163,3)&lt;&gt;$U$1,0,IF(T162=T163,MAX($U$1:U162),MAX($U$1:U162)+1))</f>
        <v>0</v>
      </c>
      <c r="V163">
        <f>IF(RIGHT(T163,3)&lt;&gt;$V$1,0,IF(T162=T163,MAX($V$1:V162),MAX($V$1:V162)+1))</f>
        <v>0</v>
      </c>
    </row>
    <row r="164" spans="20:22" x14ac:dyDescent="0.25">
      <c r="T164" t="str">
        <f t="shared" si="3"/>
        <v/>
      </c>
      <c r="U164">
        <f>IF(RIGHT(T164,3)&lt;&gt;$U$1,0,IF(T163=T164,MAX($U$1:U163),MAX($U$1:U163)+1))</f>
        <v>0</v>
      </c>
      <c r="V164">
        <f>IF(RIGHT(T164,3)&lt;&gt;$V$1,0,IF(T163=T164,MAX($V$1:V163),MAX($V$1:V163)+1))</f>
        <v>0</v>
      </c>
    </row>
    <row r="165" spans="20:22" x14ac:dyDescent="0.25">
      <c r="T165" t="str">
        <f t="shared" si="3"/>
        <v/>
      </c>
      <c r="U165">
        <f>IF(RIGHT(T165,3)&lt;&gt;$U$1,0,IF(T164=T165,MAX($U$1:U164),MAX($U$1:U164)+1))</f>
        <v>0</v>
      </c>
      <c r="V165">
        <f>IF(RIGHT(T165,3)&lt;&gt;$V$1,0,IF(T164=T165,MAX($V$1:V164),MAX($V$1:V164)+1))</f>
        <v>0</v>
      </c>
    </row>
    <row r="166" spans="20:22" x14ac:dyDescent="0.25">
      <c r="T166" t="str">
        <f t="shared" si="3"/>
        <v/>
      </c>
      <c r="U166">
        <f>IF(RIGHT(T166,3)&lt;&gt;$U$1,0,IF(T165=T166,MAX($U$1:U165),MAX($U$1:U165)+1))</f>
        <v>0</v>
      </c>
      <c r="V166">
        <f>IF(RIGHT(T166,3)&lt;&gt;$V$1,0,IF(T165=T166,MAX($V$1:V165),MAX($V$1:V165)+1))</f>
        <v>0</v>
      </c>
    </row>
    <row r="167" spans="20:22" x14ac:dyDescent="0.25">
      <c r="T167" t="str">
        <f t="shared" si="3"/>
        <v/>
      </c>
      <c r="U167">
        <f>IF(RIGHT(T167,3)&lt;&gt;$U$1,0,IF(T166=T167,MAX($U$1:U166),MAX($U$1:U166)+1))</f>
        <v>0</v>
      </c>
      <c r="V167">
        <f>IF(RIGHT(T167,3)&lt;&gt;$V$1,0,IF(T166=T167,MAX($V$1:V166),MAX($V$1:V166)+1))</f>
        <v>0</v>
      </c>
    </row>
    <row r="168" spans="20:22" x14ac:dyDescent="0.25">
      <c r="T168" t="str">
        <f t="shared" si="3"/>
        <v/>
      </c>
      <c r="U168">
        <f>IF(RIGHT(T168,3)&lt;&gt;$U$1,0,IF(T167=T168,MAX($U$1:U167),MAX($U$1:U167)+1))</f>
        <v>0</v>
      </c>
      <c r="V168">
        <f>IF(RIGHT(T168,3)&lt;&gt;$V$1,0,IF(T167=T168,MAX($V$1:V167),MAX($V$1:V167)+1))</f>
        <v>0</v>
      </c>
    </row>
    <row r="169" spans="20:22" x14ac:dyDescent="0.25">
      <c r="T169" t="str">
        <f t="shared" si="3"/>
        <v/>
      </c>
      <c r="U169">
        <f>IF(RIGHT(T169,3)&lt;&gt;$U$1,0,IF(T168=T169,MAX($U$1:U168),MAX($U$1:U168)+1))</f>
        <v>0</v>
      </c>
      <c r="V169">
        <f>IF(RIGHT(T169,3)&lt;&gt;$V$1,0,IF(T168=T169,MAX($V$1:V168),MAX($V$1:V168)+1))</f>
        <v>0</v>
      </c>
    </row>
    <row r="170" spans="20:22" x14ac:dyDescent="0.25">
      <c r="T170" t="str">
        <f t="shared" si="3"/>
        <v/>
      </c>
      <c r="U170">
        <f>IF(RIGHT(T170,3)&lt;&gt;$U$1,0,IF(T169=T170,MAX($U$1:U169),MAX($U$1:U169)+1))</f>
        <v>0</v>
      </c>
      <c r="V170">
        <f>IF(RIGHT(T170,3)&lt;&gt;$V$1,0,IF(T169=T170,MAX($V$1:V169),MAX($V$1:V169)+1))</f>
        <v>0</v>
      </c>
    </row>
    <row r="171" spans="20:22" x14ac:dyDescent="0.25">
      <c r="T171" t="str">
        <f t="shared" si="3"/>
        <v/>
      </c>
      <c r="U171">
        <f>IF(RIGHT(T171,3)&lt;&gt;$U$1,0,IF(T170=T171,MAX($U$1:U170),MAX($U$1:U170)+1))</f>
        <v>0</v>
      </c>
      <c r="V171">
        <f>IF(RIGHT(T171,3)&lt;&gt;$V$1,0,IF(T170=T171,MAX($V$1:V170),MAX($V$1:V170)+1))</f>
        <v>0</v>
      </c>
    </row>
    <row r="172" spans="20:22" x14ac:dyDescent="0.25">
      <c r="T172" t="str">
        <f t="shared" si="3"/>
        <v/>
      </c>
      <c r="U172">
        <f>IF(RIGHT(T172,3)&lt;&gt;$U$1,0,IF(T171=T172,MAX($U$1:U171),MAX($U$1:U171)+1))</f>
        <v>0</v>
      </c>
      <c r="V172">
        <f>IF(RIGHT(T172,3)&lt;&gt;$V$1,0,IF(T171=T172,MAX($V$1:V171),MAX($V$1:V171)+1))</f>
        <v>0</v>
      </c>
    </row>
    <row r="173" spans="20:22" x14ac:dyDescent="0.25">
      <c r="T173" t="str">
        <f t="shared" si="3"/>
        <v/>
      </c>
      <c r="U173">
        <f>IF(RIGHT(T173,3)&lt;&gt;$U$1,0,IF(T172=T173,MAX($U$1:U172),MAX($U$1:U172)+1))</f>
        <v>0</v>
      </c>
      <c r="V173">
        <f>IF(RIGHT(T173,3)&lt;&gt;$V$1,0,IF(T172=T173,MAX($V$1:V172),MAX($V$1:V172)+1))</f>
        <v>0</v>
      </c>
    </row>
    <row r="174" spans="20:22" x14ac:dyDescent="0.25">
      <c r="T174" t="str">
        <f t="shared" si="3"/>
        <v/>
      </c>
      <c r="U174">
        <f>IF(RIGHT(T174,3)&lt;&gt;$U$1,0,IF(T173=T174,MAX($U$1:U173),MAX($U$1:U173)+1))</f>
        <v>0</v>
      </c>
      <c r="V174">
        <f>IF(RIGHT(T174,3)&lt;&gt;$V$1,0,IF(T173=T174,MAX($V$1:V173),MAX($V$1:V173)+1))</f>
        <v>0</v>
      </c>
    </row>
    <row r="175" spans="20:22" x14ac:dyDescent="0.25">
      <c r="T175" t="str">
        <f t="shared" si="3"/>
        <v/>
      </c>
      <c r="U175">
        <f>IF(RIGHT(T175,3)&lt;&gt;$U$1,0,IF(T174=T175,MAX($U$1:U174),MAX($U$1:U174)+1))</f>
        <v>0</v>
      </c>
      <c r="V175">
        <f>IF(RIGHT(T175,3)&lt;&gt;$V$1,0,IF(T174=T175,MAX($V$1:V174),MAX($V$1:V174)+1))</f>
        <v>0</v>
      </c>
    </row>
    <row r="176" spans="20:22" x14ac:dyDescent="0.25">
      <c r="T176" t="str">
        <f t="shared" si="3"/>
        <v/>
      </c>
      <c r="U176">
        <f>IF(RIGHT(T176,3)&lt;&gt;$U$1,0,IF(T175=T176,MAX($U$1:U175),MAX($U$1:U175)+1))</f>
        <v>0</v>
      </c>
      <c r="V176">
        <f>IF(RIGHT(T176,3)&lt;&gt;$V$1,0,IF(T175=T176,MAX($V$1:V175),MAX($V$1:V175)+1))</f>
        <v>0</v>
      </c>
    </row>
    <row r="177" spans="20:22" x14ac:dyDescent="0.25">
      <c r="T177" t="str">
        <f t="shared" si="3"/>
        <v/>
      </c>
      <c r="U177">
        <f>IF(RIGHT(T177,3)&lt;&gt;$U$1,0,IF(T176=T177,MAX($U$1:U176),MAX($U$1:U176)+1))</f>
        <v>0</v>
      </c>
      <c r="V177">
        <f>IF(RIGHT(T177,3)&lt;&gt;$V$1,0,IF(T176=T177,MAX($V$1:V176),MAX($V$1:V176)+1))</f>
        <v>0</v>
      </c>
    </row>
    <row r="178" spans="20:22" x14ac:dyDescent="0.25">
      <c r="T178" t="str">
        <f t="shared" si="3"/>
        <v/>
      </c>
      <c r="U178">
        <f>IF(RIGHT(T178,3)&lt;&gt;$U$1,0,IF(T177=T178,MAX($U$1:U177),MAX($U$1:U177)+1))</f>
        <v>0</v>
      </c>
      <c r="V178">
        <f>IF(RIGHT(T178,3)&lt;&gt;$V$1,0,IF(T177=T178,MAX($V$1:V177),MAX($V$1:V177)+1))</f>
        <v>0</v>
      </c>
    </row>
    <row r="179" spans="20:22" x14ac:dyDescent="0.25">
      <c r="T179" t="str">
        <f t="shared" si="3"/>
        <v/>
      </c>
      <c r="U179">
        <f>IF(RIGHT(T179,3)&lt;&gt;$U$1,0,IF(T178=T179,MAX($U$1:U178),MAX($U$1:U178)+1))</f>
        <v>0</v>
      </c>
      <c r="V179">
        <f>IF(RIGHT(T179,3)&lt;&gt;$V$1,0,IF(T178=T179,MAX($V$1:V178),MAX($V$1:V178)+1))</f>
        <v>0</v>
      </c>
    </row>
    <row r="180" spans="20:22" x14ac:dyDescent="0.25">
      <c r="T180" t="str">
        <f t="shared" si="3"/>
        <v/>
      </c>
      <c r="U180">
        <f>IF(RIGHT(T180,3)&lt;&gt;$U$1,0,IF(T179=T180,MAX($U$1:U179),MAX($U$1:U179)+1))</f>
        <v>0</v>
      </c>
      <c r="V180">
        <f>IF(RIGHT(T180,3)&lt;&gt;$V$1,0,IF(T179=T180,MAX($V$1:V179),MAX($V$1:V179)+1))</f>
        <v>0</v>
      </c>
    </row>
    <row r="181" spans="20:22" x14ac:dyDescent="0.25">
      <c r="T181" t="str">
        <f t="shared" si="3"/>
        <v/>
      </c>
      <c r="U181">
        <f>IF(RIGHT(T181,3)&lt;&gt;$U$1,0,IF(T180=T181,MAX($U$1:U180),MAX($U$1:U180)+1))</f>
        <v>0</v>
      </c>
      <c r="V181">
        <f>IF(RIGHT(T181,3)&lt;&gt;$V$1,0,IF(T180=T181,MAX($V$1:V180),MAX($V$1:V180)+1))</f>
        <v>0</v>
      </c>
    </row>
    <row r="182" spans="20:22" x14ac:dyDescent="0.25">
      <c r="T182" t="str">
        <f t="shared" si="3"/>
        <v/>
      </c>
      <c r="U182">
        <f>IF(RIGHT(T182,3)&lt;&gt;$U$1,0,IF(T181=T182,MAX($U$1:U181),MAX($U$1:U181)+1))</f>
        <v>0</v>
      </c>
      <c r="V182">
        <f>IF(RIGHT(T182,3)&lt;&gt;$V$1,0,IF(T181=T182,MAX($V$1:V181),MAX($V$1:V181)+1))</f>
        <v>0</v>
      </c>
    </row>
    <row r="183" spans="20:22" x14ac:dyDescent="0.25">
      <c r="T183" t="str">
        <f t="shared" si="3"/>
        <v/>
      </c>
      <c r="U183">
        <f>IF(RIGHT(T183,3)&lt;&gt;$U$1,0,IF(T182=T183,MAX($U$1:U182),MAX($U$1:U182)+1))</f>
        <v>0</v>
      </c>
      <c r="V183">
        <f>IF(RIGHT(T183,3)&lt;&gt;$V$1,0,IF(T182=T183,MAX($V$1:V182),MAX($V$1:V182)+1))</f>
        <v>0</v>
      </c>
    </row>
    <row r="184" spans="20:22" x14ac:dyDescent="0.25">
      <c r="T184" t="str">
        <f t="shared" si="3"/>
        <v/>
      </c>
      <c r="U184">
        <f>IF(RIGHT(T184,3)&lt;&gt;$U$1,0,IF(T183=T184,MAX($U$1:U183),MAX($U$1:U183)+1))</f>
        <v>0</v>
      </c>
      <c r="V184">
        <f>IF(RIGHT(T184,3)&lt;&gt;$V$1,0,IF(T183=T184,MAX($V$1:V183),MAX($V$1:V183)+1))</f>
        <v>0</v>
      </c>
    </row>
    <row r="185" spans="20:22" x14ac:dyDescent="0.25">
      <c r="T185" t="str">
        <f t="shared" si="3"/>
        <v/>
      </c>
      <c r="U185">
        <f>IF(RIGHT(T185,3)&lt;&gt;$U$1,0,IF(T184=T185,MAX($U$1:U184),MAX($U$1:U184)+1))</f>
        <v>0</v>
      </c>
      <c r="V185">
        <f>IF(RIGHT(T185,3)&lt;&gt;$V$1,0,IF(T184=T185,MAX($V$1:V184),MAX($V$1:V184)+1))</f>
        <v>0</v>
      </c>
    </row>
    <row r="186" spans="20:22" x14ac:dyDescent="0.25">
      <c r="T186" t="str">
        <f t="shared" si="3"/>
        <v/>
      </c>
      <c r="U186">
        <f>IF(RIGHT(T186,3)&lt;&gt;$U$1,0,IF(T185=T186,MAX($U$1:U185),MAX($U$1:U185)+1))</f>
        <v>0</v>
      </c>
      <c r="V186">
        <f>IF(RIGHT(T186,3)&lt;&gt;$V$1,0,IF(T185=T186,MAX($V$1:V185),MAX($V$1:V185)+1))</f>
        <v>0</v>
      </c>
    </row>
    <row r="187" spans="20:22" x14ac:dyDescent="0.25">
      <c r="T187" t="str">
        <f t="shared" si="3"/>
        <v/>
      </c>
      <c r="U187">
        <f>IF(RIGHT(T187,3)&lt;&gt;$U$1,0,IF(T186=T187,MAX($U$1:U186),MAX($U$1:U186)+1))</f>
        <v>0</v>
      </c>
      <c r="V187">
        <f>IF(RIGHT(T187,3)&lt;&gt;$V$1,0,IF(T186=T187,MAX($V$1:V186),MAX($V$1:V186)+1))</f>
        <v>0</v>
      </c>
    </row>
    <row r="188" spans="20:22" x14ac:dyDescent="0.25">
      <c r="T188" t="str">
        <f t="shared" si="3"/>
        <v/>
      </c>
      <c r="U188">
        <f>IF(RIGHT(T188,3)&lt;&gt;$U$1,0,IF(T187=T188,MAX($U$1:U187),MAX($U$1:U187)+1))</f>
        <v>0</v>
      </c>
      <c r="V188">
        <f>IF(RIGHT(T188,3)&lt;&gt;$V$1,0,IF(T187=T188,MAX($V$1:V187),MAX($V$1:V187)+1))</f>
        <v>0</v>
      </c>
    </row>
    <row r="189" spans="20:22" x14ac:dyDescent="0.25">
      <c r="T189" t="str">
        <f t="shared" si="3"/>
        <v/>
      </c>
      <c r="U189">
        <f>IF(RIGHT(T189,3)&lt;&gt;$U$1,0,IF(T188=T189,MAX($U$1:U188),MAX($U$1:U188)+1))</f>
        <v>0</v>
      </c>
      <c r="V189">
        <f>IF(RIGHT(T189,3)&lt;&gt;$V$1,0,IF(T188=T189,MAX($V$1:V188),MAX($V$1:V188)+1))</f>
        <v>0</v>
      </c>
    </row>
    <row r="190" spans="20:22" x14ac:dyDescent="0.25">
      <c r="T190" t="str">
        <f t="shared" si="3"/>
        <v/>
      </c>
      <c r="U190">
        <f>IF(RIGHT(T190,3)&lt;&gt;$U$1,0,IF(T189=T190,MAX($U$1:U189),MAX($U$1:U189)+1))</f>
        <v>0</v>
      </c>
      <c r="V190">
        <f>IF(RIGHT(T190,3)&lt;&gt;$V$1,0,IF(T189=T190,MAX($V$1:V189),MAX($V$1:V189)+1))</f>
        <v>0</v>
      </c>
    </row>
    <row r="191" spans="20:22" x14ac:dyDescent="0.25">
      <c r="T191" t="str">
        <f t="shared" si="3"/>
        <v/>
      </c>
      <c r="U191">
        <f>IF(RIGHT(T191,3)&lt;&gt;$U$1,0,IF(T190=T191,MAX($U$1:U190),MAX($U$1:U190)+1))</f>
        <v>0</v>
      </c>
      <c r="V191">
        <f>IF(RIGHT(T191,3)&lt;&gt;$V$1,0,IF(T190=T191,MAX($V$1:V190),MAX($V$1:V190)+1))</f>
        <v>0</v>
      </c>
    </row>
    <row r="192" spans="20:22" x14ac:dyDescent="0.25">
      <c r="T192" t="str">
        <f t="shared" si="3"/>
        <v/>
      </c>
      <c r="U192">
        <f>IF(RIGHT(T192,3)&lt;&gt;$U$1,0,IF(T191=T192,MAX($U$1:U191),MAX($U$1:U191)+1))</f>
        <v>0</v>
      </c>
      <c r="V192">
        <f>IF(RIGHT(T192,3)&lt;&gt;$V$1,0,IF(T191=T192,MAX($V$1:V191),MAX($V$1:V191)+1))</f>
        <v>0</v>
      </c>
    </row>
    <row r="193" spans="20:22" x14ac:dyDescent="0.25">
      <c r="T193" t="str">
        <f t="shared" si="3"/>
        <v/>
      </c>
      <c r="U193">
        <f>IF(RIGHT(T193,3)&lt;&gt;$U$1,0,IF(T192=T193,MAX($U$1:U192),MAX($U$1:U192)+1))</f>
        <v>0</v>
      </c>
      <c r="V193">
        <f>IF(RIGHT(T193,3)&lt;&gt;$V$1,0,IF(T192=T193,MAX($V$1:V192),MAX($V$1:V192)+1))</f>
        <v>0</v>
      </c>
    </row>
    <row r="194" spans="20:22" x14ac:dyDescent="0.25">
      <c r="T194" t="str">
        <f t="shared" si="3"/>
        <v/>
      </c>
      <c r="U194">
        <f>IF(RIGHT(T194,3)&lt;&gt;$U$1,0,IF(T193=T194,MAX($U$1:U193),MAX($U$1:U193)+1))</f>
        <v>0</v>
      </c>
      <c r="V194">
        <f>IF(RIGHT(T194,3)&lt;&gt;$V$1,0,IF(T193=T194,MAX($V$1:V193),MAX($V$1:V193)+1))</f>
        <v>0</v>
      </c>
    </row>
    <row r="195" spans="20:22" x14ac:dyDescent="0.25">
      <c r="T195" t="str">
        <f t="shared" si="3"/>
        <v/>
      </c>
      <c r="U195">
        <f>IF(RIGHT(T195,3)&lt;&gt;$U$1,0,IF(T194=T195,MAX($U$1:U194),MAX($U$1:U194)+1))</f>
        <v>0</v>
      </c>
      <c r="V195">
        <f>IF(RIGHT(T195,3)&lt;&gt;$V$1,0,IF(T194=T195,MAX($V$1:V194),MAX($V$1:V194)+1))</f>
        <v>0</v>
      </c>
    </row>
    <row r="196" spans="20:22" x14ac:dyDescent="0.25">
      <c r="T196" t="str">
        <f t="shared" si="3"/>
        <v/>
      </c>
      <c r="U196">
        <f>IF(RIGHT(T196,3)&lt;&gt;$U$1,0,IF(T195=T196,MAX($U$1:U195),MAX($U$1:U195)+1))</f>
        <v>0</v>
      </c>
      <c r="V196">
        <f>IF(RIGHT(T196,3)&lt;&gt;$V$1,0,IF(T195=T196,MAX($V$1:V195),MAX($V$1:V195)+1))</f>
        <v>0</v>
      </c>
    </row>
    <row r="197" spans="20:22" x14ac:dyDescent="0.25">
      <c r="T197" t="str">
        <f t="shared" si="3"/>
        <v/>
      </c>
      <c r="U197">
        <f>IF(RIGHT(T197,3)&lt;&gt;$U$1,0,IF(T196=T197,MAX($U$1:U196),MAX($U$1:U196)+1))</f>
        <v>0</v>
      </c>
      <c r="V197">
        <f>IF(RIGHT(T197,3)&lt;&gt;$V$1,0,IF(T196=T197,MAX($V$1:V196),MAX($V$1:V196)+1))</f>
        <v>0</v>
      </c>
    </row>
    <row r="198" spans="20:22" x14ac:dyDescent="0.25">
      <c r="T198" t="str">
        <f t="shared" si="3"/>
        <v/>
      </c>
      <c r="U198">
        <f>IF(RIGHT(T198,3)&lt;&gt;$U$1,0,IF(T197=T198,MAX($U$1:U197),MAX($U$1:U197)+1))</f>
        <v>0</v>
      </c>
      <c r="V198">
        <f>IF(RIGHT(T198,3)&lt;&gt;$V$1,0,IF(T197=T198,MAX($V$1:V197),MAX($V$1:V197)+1))</f>
        <v>0</v>
      </c>
    </row>
    <row r="199" spans="20:22" x14ac:dyDescent="0.25">
      <c r="T199" t="str">
        <f t="shared" si="3"/>
        <v/>
      </c>
      <c r="U199">
        <f>IF(RIGHT(T199,3)&lt;&gt;$U$1,0,IF(T198=T199,MAX($U$1:U198),MAX($U$1:U198)+1))</f>
        <v>0</v>
      </c>
      <c r="V199">
        <f>IF(RIGHT(T199,3)&lt;&gt;$V$1,0,IF(T198=T199,MAX($V$1:V198),MAX($V$1:V198)+1))</f>
        <v>0</v>
      </c>
    </row>
    <row r="200" spans="20:22" x14ac:dyDescent="0.25">
      <c r="T200" t="str">
        <f t="shared" ref="T200:T263" si="4">K200&amp;LEFT(L200,3)</f>
        <v/>
      </c>
      <c r="U200">
        <f>IF(RIGHT(T200,3)&lt;&gt;$U$1,0,IF(T199=T200,MAX($U$1:U199),MAX($U$1:U199)+1))</f>
        <v>0</v>
      </c>
      <c r="V200">
        <f>IF(RIGHT(T200,3)&lt;&gt;$V$1,0,IF(T199=T200,MAX($V$1:V199),MAX($V$1:V199)+1))</f>
        <v>0</v>
      </c>
    </row>
    <row r="201" spans="20:22" x14ac:dyDescent="0.25">
      <c r="T201" t="str">
        <f t="shared" si="4"/>
        <v/>
      </c>
      <c r="U201">
        <f>IF(RIGHT(T201,3)&lt;&gt;$U$1,0,IF(T200=T201,MAX($U$1:U200),MAX($U$1:U200)+1))</f>
        <v>0</v>
      </c>
      <c r="V201">
        <f>IF(RIGHT(T201,3)&lt;&gt;$V$1,0,IF(T200=T201,MAX($V$1:V200),MAX($V$1:V200)+1))</f>
        <v>0</v>
      </c>
    </row>
    <row r="202" spans="20:22" x14ac:dyDescent="0.25">
      <c r="T202" t="str">
        <f t="shared" si="4"/>
        <v/>
      </c>
      <c r="U202">
        <f>IF(RIGHT(T202,3)&lt;&gt;$U$1,0,IF(T201=T202,MAX($U$1:U201),MAX($U$1:U201)+1))</f>
        <v>0</v>
      </c>
      <c r="V202">
        <f>IF(RIGHT(T202,3)&lt;&gt;$V$1,0,IF(T201=T202,MAX($V$1:V201),MAX($V$1:V201)+1))</f>
        <v>0</v>
      </c>
    </row>
    <row r="203" spans="20:22" x14ac:dyDescent="0.25">
      <c r="T203" t="str">
        <f t="shared" si="4"/>
        <v/>
      </c>
      <c r="U203">
        <f>IF(RIGHT(T203,3)&lt;&gt;$U$1,0,IF(T202=T203,MAX($U$1:U202),MAX($U$1:U202)+1))</f>
        <v>0</v>
      </c>
      <c r="V203">
        <f>IF(RIGHT(T203,3)&lt;&gt;$V$1,0,IF(T202=T203,MAX($V$1:V202),MAX($V$1:V202)+1))</f>
        <v>0</v>
      </c>
    </row>
    <row r="204" spans="20:22" x14ac:dyDescent="0.25">
      <c r="T204" t="str">
        <f t="shared" si="4"/>
        <v/>
      </c>
      <c r="U204">
        <f>IF(RIGHT(T204,3)&lt;&gt;$U$1,0,IF(T203=T204,MAX($U$1:U203),MAX($U$1:U203)+1))</f>
        <v>0</v>
      </c>
      <c r="V204">
        <f>IF(RIGHT(T204,3)&lt;&gt;$V$1,0,IF(T203=T204,MAX($V$1:V203),MAX($V$1:V203)+1))</f>
        <v>0</v>
      </c>
    </row>
    <row r="205" spans="20:22" x14ac:dyDescent="0.25">
      <c r="T205" t="str">
        <f t="shared" si="4"/>
        <v/>
      </c>
      <c r="U205">
        <f>IF(RIGHT(T205,3)&lt;&gt;$U$1,0,IF(T204=T205,MAX($U$1:U204),MAX($U$1:U204)+1))</f>
        <v>0</v>
      </c>
      <c r="V205">
        <f>IF(RIGHT(T205,3)&lt;&gt;$V$1,0,IF(T204=T205,MAX($V$1:V204),MAX($V$1:V204)+1))</f>
        <v>0</v>
      </c>
    </row>
    <row r="206" spans="20:22" x14ac:dyDescent="0.25">
      <c r="T206" t="str">
        <f t="shared" si="4"/>
        <v/>
      </c>
      <c r="U206">
        <f>IF(RIGHT(T206,3)&lt;&gt;$U$1,0,IF(T205=T206,MAX($U$1:U205),MAX($U$1:U205)+1))</f>
        <v>0</v>
      </c>
      <c r="V206">
        <f>IF(RIGHT(T206,3)&lt;&gt;$V$1,0,IF(T205=T206,MAX($V$1:V205),MAX($V$1:V205)+1))</f>
        <v>0</v>
      </c>
    </row>
    <row r="207" spans="20:22" x14ac:dyDescent="0.25">
      <c r="T207" t="str">
        <f t="shared" si="4"/>
        <v/>
      </c>
      <c r="U207">
        <f>IF(RIGHT(T207,3)&lt;&gt;$U$1,0,IF(T206=T207,MAX($U$1:U206),MAX($U$1:U206)+1))</f>
        <v>0</v>
      </c>
      <c r="V207">
        <f>IF(RIGHT(T207,3)&lt;&gt;$V$1,0,IF(T206=T207,MAX($V$1:V206),MAX($V$1:V206)+1))</f>
        <v>0</v>
      </c>
    </row>
    <row r="208" spans="20:22" x14ac:dyDescent="0.25">
      <c r="T208" t="str">
        <f t="shared" si="4"/>
        <v/>
      </c>
      <c r="U208">
        <f>IF(RIGHT(T208,3)&lt;&gt;$U$1,0,IF(T207=T208,MAX($U$1:U207),MAX($U$1:U207)+1))</f>
        <v>0</v>
      </c>
      <c r="V208">
        <f>IF(RIGHT(T208,3)&lt;&gt;$V$1,0,IF(T207=T208,MAX($V$1:V207),MAX($V$1:V207)+1))</f>
        <v>0</v>
      </c>
    </row>
    <row r="209" spans="20:22" x14ac:dyDescent="0.25">
      <c r="T209" t="str">
        <f t="shared" si="4"/>
        <v/>
      </c>
      <c r="U209">
        <f>IF(RIGHT(T209,3)&lt;&gt;$U$1,0,IF(T208=T209,MAX($U$1:U208),MAX($U$1:U208)+1))</f>
        <v>0</v>
      </c>
      <c r="V209">
        <f>IF(RIGHT(T209,3)&lt;&gt;$V$1,0,IF(T208=T209,MAX($V$1:V208),MAX($V$1:V208)+1))</f>
        <v>0</v>
      </c>
    </row>
    <row r="210" spans="20:22" x14ac:dyDescent="0.25">
      <c r="T210" t="str">
        <f t="shared" si="4"/>
        <v/>
      </c>
      <c r="U210">
        <f>IF(RIGHT(T210,3)&lt;&gt;$U$1,0,IF(T209=T210,MAX($U$1:U209),MAX($U$1:U209)+1))</f>
        <v>0</v>
      </c>
      <c r="V210">
        <f>IF(RIGHT(T210,3)&lt;&gt;$V$1,0,IF(T209=T210,MAX($V$1:V209),MAX($V$1:V209)+1))</f>
        <v>0</v>
      </c>
    </row>
    <row r="211" spans="20:22" x14ac:dyDescent="0.25">
      <c r="T211" t="str">
        <f t="shared" si="4"/>
        <v/>
      </c>
      <c r="U211">
        <f>IF(RIGHT(T211,3)&lt;&gt;$U$1,0,IF(T210=T211,MAX($U$1:U210),MAX($U$1:U210)+1))</f>
        <v>0</v>
      </c>
      <c r="V211">
        <f>IF(RIGHT(T211,3)&lt;&gt;$V$1,0,IF(T210=T211,MAX($V$1:V210),MAX($V$1:V210)+1))</f>
        <v>0</v>
      </c>
    </row>
    <row r="212" spans="20:22" x14ac:dyDescent="0.25">
      <c r="T212" t="str">
        <f t="shared" si="4"/>
        <v/>
      </c>
      <c r="U212">
        <f>IF(RIGHT(T212,3)&lt;&gt;$U$1,0,IF(T211=T212,MAX($U$1:U211),MAX($U$1:U211)+1))</f>
        <v>0</v>
      </c>
      <c r="V212">
        <f>IF(RIGHT(T212,3)&lt;&gt;$V$1,0,IF(T211=T212,MAX($V$1:V211),MAX($V$1:V211)+1))</f>
        <v>0</v>
      </c>
    </row>
    <row r="213" spans="20:22" x14ac:dyDescent="0.25">
      <c r="T213" t="str">
        <f t="shared" si="4"/>
        <v/>
      </c>
      <c r="U213">
        <f>IF(RIGHT(T213,3)&lt;&gt;$U$1,0,IF(T212=T213,MAX($U$1:U212),MAX($U$1:U212)+1))</f>
        <v>0</v>
      </c>
      <c r="V213">
        <f>IF(RIGHT(T213,3)&lt;&gt;$V$1,0,IF(T212=T213,MAX($V$1:V212),MAX($V$1:V212)+1))</f>
        <v>0</v>
      </c>
    </row>
    <row r="214" spans="20:22" x14ac:dyDescent="0.25">
      <c r="T214" t="str">
        <f t="shared" si="4"/>
        <v/>
      </c>
      <c r="U214">
        <f>IF(RIGHT(T214,3)&lt;&gt;$U$1,0,IF(T213=T214,MAX($U$1:U213),MAX($U$1:U213)+1))</f>
        <v>0</v>
      </c>
      <c r="V214">
        <f>IF(RIGHT(T214,3)&lt;&gt;$V$1,0,IF(T213=T214,MAX($V$1:V213),MAX($V$1:V213)+1))</f>
        <v>0</v>
      </c>
    </row>
    <row r="215" spans="20:22" x14ac:dyDescent="0.25">
      <c r="T215" t="str">
        <f t="shared" si="4"/>
        <v/>
      </c>
      <c r="U215">
        <f>IF(RIGHT(T215,3)&lt;&gt;$U$1,0,IF(T214=T215,MAX($U$1:U214),MAX($U$1:U214)+1))</f>
        <v>0</v>
      </c>
      <c r="V215">
        <f>IF(RIGHT(T215,3)&lt;&gt;$V$1,0,IF(T214=T215,MAX($V$1:V214),MAX($V$1:V214)+1))</f>
        <v>0</v>
      </c>
    </row>
    <row r="216" spans="20:22" x14ac:dyDescent="0.25">
      <c r="T216" t="str">
        <f t="shared" si="4"/>
        <v/>
      </c>
      <c r="U216">
        <f>IF(RIGHT(T216,3)&lt;&gt;$U$1,0,IF(T215=T216,MAX($U$1:U215),MAX($U$1:U215)+1))</f>
        <v>0</v>
      </c>
      <c r="V216">
        <f>IF(RIGHT(T216,3)&lt;&gt;$V$1,0,IF(T215=T216,MAX($V$1:V215),MAX($V$1:V215)+1))</f>
        <v>0</v>
      </c>
    </row>
    <row r="217" spans="20:22" x14ac:dyDescent="0.25">
      <c r="T217" t="str">
        <f t="shared" si="4"/>
        <v/>
      </c>
      <c r="U217">
        <f>IF(RIGHT(T217,3)&lt;&gt;$U$1,0,IF(T216=T217,MAX($U$1:U216),MAX($U$1:U216)+1))</f>
        <v>0</v>
      </c>
      <c r="V217">
        <f>IF(RIGHT(T217,3)&lt;&gt;$V$1,0,IF(T216=T217,MAX($V$1:V216),MAX($V$1:V216)+1))</f>
        <v>0</v>
      </c>
    </row>
    <row r="218" spans="20:22" x14ac:dyDescent="0.25">
      <c r="T218" t="str">
        <f t="shared" si="4"/>
        <v/>
      </c>
      <c r="U218">
        <f>IF(RIGHT(T218,3)&lt;&gt;$U$1,0,IF(T217=T218,MAX($U$1:U217),MAX($U$1:U217)+1))</f>
        <v>0</v>
      </c>
      <c r="V218">
        <f>IF(RIGHT(T218,3)&lt;&gt;$V$1,0,IF(T217=T218,MAX($V$1:V217),MAX($V$1:V217)+1))</f>
        <v>0</v>
      </c>
    </row>
    <row r="219" spans="20:22" x14ac:dyDescent="0.25">
      <c r="T219" t="str">
        <f t="shared" si="4"/>
        <v/>
      </c>
      <c r="U219">
        <f>IF(RIGHT(T219,3)&lt;&gt;$U$1,0,IF(T218=T219,MAX($U$1:U218),MAX($U$1:U218)+1))</f>
        <v>0</v>
      </c>
      <c r="V219">
        <f>IF(RIGHT(T219,3)&lt;&gt;$V$1,0,IF(T218=T219,MAX($V$1:V218),MAX($V$1:V218)+1))</f>
        <v>0</v>
      </c>
    </row>
    <row r="220" spans="20:22" x14ac:dyDescent="0.25">
      <c r="T220" t="str">
        <f t="shared" si="4"/>
        <v/>
      </c>
      <c r="U220">
        <f>IF(RIGHT(T220,3)&lt;&gt;$U$1,0,IF(T219=T220,MAX($U$1:U219),MAX($U$1:U219)+1))</f>
        <v>0</v>
      </c>
      <c r="V220">
        <f>IF(RIGHT(T220,3)&lt;&gt;$V$1,0,IF(T219=T220,MAX($V$1:V219),MAX($V$1:V219)+1))</f>
        <v>0</v>
      </c>
    </row>
    <row r="221" spans="20:22" x14ac:dyDescent="0.25">
      <c r="T221" t="str">
        <f t="shared" si="4"/>
        <v/>
      </c>
      <c r="U221">
        <f>IF(RIGHT(T221,3)&lt;&gt;$U$1,0,IF(T220=T221,MAX($U$1:U220),MAX($U$1:U220)+1))</f>
        <v>0</v>
      </c>
      <c r="V221">
        <f>IF(RIGHT(T221,3)&lt;&gt;$V$1,0,IF(T220=T221,MAX($V$1:V220),MAX($V$1:V220)+1))</f>
        <v>0</v>
      </c>
    </row>
    <row r="222" spans="20:22" x14ac:dyDescent="0.25">
      <c r="T222" t="str">
        <f t="shared" si="4"/>
        <v/>
      </c>
      <c r="U222">
        <f>IF(RIGHT(T222,3)&lt;&gt;$U$1,0,IF(T221=T222,MAX($U$1:U221),MAX($U$1:U221)+1))</f>
        <v>0</v>
      </c>
      <c r="V222">
        <f>IF(RIGHT(T222,3)&lt;&gt;$V$1,0,IF(T221=T222,MAX($V$1:V221),MAX($V$1:V221)+1))</f>
        <v>0</v>
      </c>
    </row>
    <row r="223" spans="20:22" x14ac:dyDescent="0.25">
      <c r="T223" t="str">
        <f t="shared" si="4"/>
        <v/>
      </c>
      <c r="U223">
        <f>IF(RIGHT(T223,3)&lt;&gt;$U$1,0,IF(T222=T223,MAX($U$1:U222),MAX($U$1:U222)+1))</f>
        <v>0</v>
      </c>
      <c r="V223">
        <f>IF(RIGHT(T223,3)&lt;&gt;$V$1,0,IF(T222=T223,MAX($V$1:V222),MAX($V$1:V222)+1))</f>
        <v>0</v>
      </c>
    </row>
    <row r="224" spans="20:22" x14ac:dyDescent="0.25">
      <c r="T224" t="str">
        <f t="shared" si="4"/>
        <v/>
      </c>
      <c r="U224">
        <f>IF(RIGHT(T224,3)&lt;&gt;$U$1,0,IF(T223=T224,MAX($U$1:U223),MAX($U$1:U223)+1))</f>
        <v>0</v>
      </c>
      <c r="V224">
        <f>IF(RIGHT(T224,3)&lt;&gt;$V$1,0,IF(T223=T224,MAX($V$1:V223),MAX($V$1:V223)+1))</f>
        <v>0</v>
      </c>
    </row>
    <row r="225" spans="20:22" x14ac:dyDescent="0.25">
      <c r="T225" t="str">
        <f t="shared" si="4"/>
        <v/>
      </c>
      <c r="U225">
        <f>IF(RIGHT(T225,3)&lt;&gt;$U$1,0,IF(T224=T225,MAX($U$1:U224),MAX($U$1:U224)+1))</f>
        <v>0</v>
      </c>
      <c r="V225">
        <f>IF(RIGHT(T225,3)&lt;&gt;$V$1,0,IF(T224=T225,MAX($V$1:V224),MAX($V$1:V224)+1))</f>
        <v>0</v>
      </c>
    </row>
    <row r="226" spans="20:22" x14ac:dyDescent="0.25">
      <c r="T226" t="str">
        <f t="shared" si="4"/>
        <v/>
      </c>
      <c r="U226">
        <f>IF(RIGHT(T226,3)&lt;&gt;$U$1,0,IF(T225=T226,MAX($U$1:U225),MAX($U$1:U225)+1))</f>
        <v>0</v>
      </c>
      <c r="V226">
        <f>IF(RIGHT(T226,3)&lt;&gt;$V$1,0,IF(T225=T226,MAX($V$1:V225),MAX($V$1:V225)+1))</f>
        <v>0</v>
      </c>
    </row>
    <row r="227" spans="20:22" x14ac:dyDescent="0.25">
      <c r="T227" t="str">
        <f t="shared" si="4"/>
        <v/>
      </c>
      <c r="U227">
        <f>IF(RIGHT(T227,3)&lt;&gt;$U$1,0,IF(T226=T227,MAX($U$1:U226),MAX($U$1:U226)+1))</f>
        <v>0</v>
      </c>
      <c r="V227">
        <f>IF(RIGHT(T227,3)&lt;&gt;$V$1,0,IF(T226=T227,MAX($V$1:V226),MAX($V$1:V226)+1))</f>
        <v>0</v>
      </c>
    </row>
    <row r="228" spans="20:22" x14ac:dyDescent="0.25">
      <c r="T228" t="str">
        <f t="shared" si="4"/>
        <v/>
      </c>
      <c r="U228">
        <f>IF(RIGHT(T228,3)&lt;&gt;$U$1,0,IF(T227=T228,MAX($U$1:U227),MAX($U$1:U227)+1))</f>
        <v>0</v>
      </c>
      <c r="V228">
        <f>IF(RIGHT(T228,3)&lt;&gt;$V$1,0,IF(T227=T228,MAX($V$1:V227),MAX($V$1:V227)+1))</f>
        <v>0</v>
      </c>
    </row>
    <row r="229" spans="20:22" x14ac:dyDescent="0.25">
      <c r="T229" t="str">
        <f t="shared" si="4"/>
        <v/>
      </c>
      <c r="U229">
        <f>IF(RIGHT(T229,3)&lt;&gt;$U$1,0,IF(T228=T229,MAX($U$1:U228),MAX($U$1:U228)+1))</f>
        <v>0</v>
      </c>
      <c r="V229">
        <f>IF(RIGHT(T229,3)&lt;&gt;$V$1,0,IF(T228=T229,MAX($V$1:V228),MAX($V$1:V228)+1))</f>
        <v>0</v>
      </c>
    </row>
    <row r="230" spans="20:22" x14ac:dyDescent="0.25">
      <c r="T230" t="str">
        <f t="shared" si="4"/>
        <v/>
      </c>
      <c r="U230">
        <f>IF(RIGHT(T230,3)&lt;&gt;$U$1,0,IF(T229=T230,MAX($U$1:U229),MAX($U$1:U229)+1))</f>
        <v>0</v>
      </c>
      <c r="V230">
        <f>IF(RIGHT(T230,3)&lt;&gt;$V$1,0,IF(T229=T230,MAX($V$1:V229),MAX($V$1:V229)+1))</f>
        <v>0</v>
      </c>
    </row>
    <row r="231" spans="20:22" x14ac:dyDescent="0.25">
      <c r="T231" t="str">
        <f t="shared" si="4"/>
        <v/>
      </c>
      <c r="U231">
        <f>IF(RIGHT(T231,3)&lt;&gt;$U$1,0,IF(T230=T231,MAX($U$1:U230),MAX($U$1:U230)+1))</f>
        <v>0</v>
      </c>
      <c r="V231">
        <f>IF(RIGHT(T231,3)&lt;&gt;$V$1,0,IF(T230=T231,MAX($V$1:V230),MAX($V$1:V230)+1))</f>
        <v>0</v>
      </c>
    </row>
    <row r="232" spans="20:22" x14ac:dyDescent="0.25">
      <c r="T232" t="str">
        <f t="shared" si="4"/>
        <v/>
      </c>
      <c r="U232">
        <f>IF(RIGHT(T232,3)&lt;&gt;$U$1,0,IF(T231=T232,MAX($U$1:U231),MAX($U$1:U231)+1))</f>
        <v>0</v>
      </c>
      <c r="V232">
        <f>IF(RIGHT(T232,3)&lt;&gt;$V$1,0,IF(T231=T232,MAX($V$1:V231),MAX($V$1:V231)+1))</f>
        <v>0</v>
      </c>
    </row>
    <row r="233" spans="20:22" x14ac:dyDescent="0.25">
      <c r="T233" t="str">
        <f t="shared" si="4"/>
        <v/>
      </c>
      <c r="U233">
        <f>IF(RIGHT(T233,3)&lt;&gt;$U$1,0,IF(T232=T233,MAX($U$1:U232),MAX($U$1:U232)+1))</f>
        <v>0</v>
      </c>
      <c r="V233">
        <f>IF(RIGHT(T233,3)&lt;&gt;$V$1,0,IF(T232=T233,MAX($V$1:V232),MAX($V$1:V232)+1))</f>
        <v>0</v>
      </c>
    </row>
    <row r="234" spans="20:22" x14ac:dyDescent="0.25">
      <c r="T234" t="str">
        <f t="shared" si="4"/>
        <v/>
      </c>
      <c r="U234">
        <f>IF(RIGHT(T234,3)&lt;&gt;$U$1,0,IF(T233=T234,MAX($U$1:U233),MAX($U$1:U233)+1))</f>
        <v>0</v>
      </c>
      <c r="V234">
        <f>IF(RIGHT(T234,3)&lt;&gt;$V$1,0,IF(T233=T234,MAX($V$1:V233),MAX($V$1:V233)+1))</f>
        <v>0</v>
      </c>
    </row>
    <row r="235" spans="20:22" x14ac:dyDescent="0.25">
      <c r="T235" t="str">
        <f t="shared" si="4"/>
        <v/>
      </c>
      <c r="U235">
        <f>IF(RIGHT(T235,3)&lt;&gt;$U$1,0,IF(T234=T235,MAX($U$1:U234),MAX($U$1:U234)+1))</f>
        <v>0</v>
      </c>
      <c r="V235">
        <f>IF(RIGHT(T235,3)&lt;&gt;$V$1,0,IF(T234=T235,MAX($V$1:V234),MAX($V$1:V234)+1))</f>
        <v>0</v>
      </c>
    </row>
    <row r="236" spans="20:22" x14ac:dyDescent="0.25">
      <c r="T236" t="str">
        <f t="shared" si="4"/>
        <v/>
      </c>
      <c r="U236">
        <f>IF(RIGHT(T236,3)&lt;&gt;$U$1,0,IF(T235=T236,MAX($U$1:U235),MAX($U$1:U235)+1))</f>
        <v>0</v>
      </c>
      <c r="V236">
        <f>IF(RIGHT(T236,3)&lt;&gt;$V$1,0,IF(T235=T236,MAX($V$1:V235),MAX($V$1:V235)+1))</f>
        <v>0</v>
      </c>
    </row>
    <row r="237" spans="20:22" x14ac:dyDescent="0.25">
      <c r="T237" t="str">
        <f t="shared" si="4"/>
        <v/>
      </c>
      <c r="U237">
        <f>IF(RIGHT(T237,3)&lt;&gt;$U$1,0,IF(T236=T237,MAX($U$1:U236),MAX($U$1:U236)+1))</f>
        <v>0</v>
      </c>
      <c r="V237">
        <f>IF(RIGHT(T237,3)&lt;&gt;$V$1,0,IF(T236=T237,MAX($V$1:V236),MAX($V$1:V236)+1))</f>
        <v>0</v>
      </c>
    </row>
    <row r="238" spans="20:22" x14ac:dyDescent="0.25">
      <c r="T238" t="str">
        <f t="shared" si="4"/>
        <v/>
      </c>
      <c r="U238">
        <f>IF(RIGHT(T238,3)&lt;&gt;$U$1,0,IF(T237=T238,MAX($U$1:U237),MAX($U$1:U237)+1))</f>
        <v>0</v>
      </c>
      <c r="V238">
        <f>IF(RIGHT(T238,3)&lt;&gt;$V$1,0,IF(T237=T238,MAX($V$1:V237),MAX($V$1:V237)+1))</f>
        <v>0</v>
      </c>
    </row>
    <row r="239" spans="20:22" x14ac:dyDescent="0.25">
      <c r="T239" t="str">
        <f t="shared" si="4"/>
        <v/>
      </c>
      <c r="U239">
        <f>IF(RIGHT(T239,3)&lt;&gt;$U$1,0,IF(T238=T239,MAX($U$1:U238),MAX($U$1:U238)+1))</f>
        <v>0</v>
      </c>
      <c r="V239">
        <f>IF(RIGHT(T239,3)&lt;&gt;$V$1,0,IF(T238=T239,MAX($V$1:V238),MAX($V$1:V238)+1))</f>
        <v>0</v>
      </c>
    </row>
    <row r="240" spans="20:22" x14ac:dyDescent="0.25">
      <c r="T240" t="str">
        <f t="shared" si="4"/>
        <v/>
      </c>
      <c r="U240">
        <f>IF(RIGHT(T240,3)&lt;&gt;$U$1,0,IF(T239=T240,MAX($U$1:U239),MAX($U$1:U239)+1))</f>
        <v>0</v>
      </c>
      <c r="V240">
        <f>IF(RIGHT(T240,3)&lt;&gt;$V$1,0,IF(T239=T240,MAX($V$1:V239),MAX($V$1:V239)+1))</f>
        <v>0</v>
      </c>
    </row>
    <row r="241" spans="20:22" x14ac:dyDescent="0.25">
      <c r="T241" t="str">
        <f t="shared" si="4"/>
        <v/>
      </c>
      <c r="U241">
        <f>IF(RIGHT(T241,3)&lt;&gt;$U$1,0,IF(T240=T241,MAX($U$1:U240),MAX($U$1:U240)+1))</f>
        <v>0</v>
      </c>
      <c r="V241">
        <f>IF(RIGHT(T241,3)&lt;&gt;$V$1,0,IF(T240=T241,MAX($V$1:V240),MAX($V$1:V240)+1))</f>
        <v>0</v>
      </c>
    </row>
    <row r="242" spans="20:22" x14ac:dyDescent="0.25">
      <c r="T242" t="str">
        <f t="shared" si="4"/>
        <v/>
      </c>
      <c r="U242">
        <f>IF(RIGHT(T242,3)&lt;&gt;$U$1,0,IF(T241=T242,MAX($U$1:U241),MAX($U$1:U241)+1))</f>
        <v>0</v>
      </c>
      <c r="V242">
        <f>IF(RIGHT(T242,3)&lt;&gt;$V$1,0,IF(T241=T242,MAX($V$1:V241),MAX($V$1:V241)+1))</f>
        <v>0</v>
      </c>
    </row>
    <row r="243" spans="20:22" x14ac:dyDescent="0.25">
      <c r="T243" t="str">
        <f t="shared" si="4"/>
        <v/>
      </c>
      <c r="U243">
        <f>IF(RIGHT(T243,3)&lt;&gt;$U$1,0,IF(T242=T243,MAX($U$1:U242),MAX($U$1:U242)+1))</f>
        <v>0</v>
      </c>
      <c r="V243">
        <f>IF(RIGHT(T243,3)&lt;&gt;$V$1,0,IF(T242=T243,MAX($V$1:V242),MAX($V$1:V242)+1))</f>
        <v>0</v>
      </c>
    </row>
    <row r="244" spans="20:22" x14ac:dyDescent="0.25">
      <c r="T244" t="str">
        <f t="shared" si="4"/>
        <v/>
      </c>
      <c r="U244">
        <f>IF(RIGHT(T244,3)&lt;&gt;$U$1,0,IF(T243=T244,MAX($U$1:U243),MAX($U$1:U243)+1))</f>
        <v>0</v>
      </c>
      <c r="V244">
        <f>IF(RIGHT(T244,3)&lt;&gt;$V$1,0,IF(T243=T244,MAX($V$1:V243),MAX($V$1:V243)+1))</f>
        <v>0</v>
      </c>
    </row>
    <row r="245" spans="20:22" x14ac:dyDescent="0.25">
      <c r="T245" t="str">
        <f t="shared" si="4"/>
        <v/>
      </c>
      <c r="U245">
        <f>IF(RIGHT(T245,3)&lt;&gt;$U$1,0,IF(T244=T245,MAX($U$1:U244),MAX($U$1:U244)+1))</f>
        <v>0</v>
      </c>
      <c r="V245">
        <f>IF(RIGHT(T245,3)&lt;&gt;$V$1,0,IF(T244=T245,MAX($V$1:V244),MAX($V$1:V244)+1))</f>
        <v>0</v>
      </c>
    </row>
    <row r="246" spans="20:22" x14ac:dyDescent="0.25">
      <c r="T246" t="str">
        <f t="shared" si="4"/>
        <v/>
      </c>
      <c r="U246">
        <f>IF(RIGHT(T246,3)&lt;&gt;$U$1,0,IF(T245=T246,MAX($U$1:U245),MAX($U$1:U245)+1))</f>
        <v>0</v>
      </c>
      <c r="V246">
        <f>IF(RIGHT(T246,3)&lt;&gt;$V$1,0,IF(T245=T246,MAX($V$1:V245),MAX($V$1:V245)+1))</f>
        <v>0</v>
      </c>
    </row>
    <row r="247" spans="20:22" x14ac:dyDescent="0.25">
      <c r="T247" t="str">
        <f t="shared" si="4"/>
        <v/>
      </c>
      <c r="U247">
        <f>IF(RIGHT(T247,3)&lt;&gt;$U$1,0,IF(T246=T247,MAX($U$1:U246),MAX($U$1:U246)+1))</f>
        <v>0</v>
      </c>
      <c r="V247">
        <f>IF(RIGHT(T247,3)&lt;&gt;$V$1,0,IF(T246=T247,MAX($V$1:V246),MAX($V$1:V246)+1))</f>
        <v>0</v>
      </c>
    </row>
    <row r="248" spans="20:22" x14ac:dyDescent="0.25">
      <c r="T248" t="str">
        <f t="shared" si="4"/>
        <v/>
      </c>
      <c r="U248">
        <f>IF(RIGHT(T248,3)&lt;&gt;$U$1,0,IF(T247=T248,MAX($U$1:U247),MAX($U$1:U247)+1))</f>
        <v>0</v>
      </c>
      <c r="V248">
        <f>IF(RIGHT(T248,3)&lt;&gt;$V$1,0,IF(T247=T248,MAX($V$1:V247),MAX($V$1:V247)+1))</f>
        <v>0</v>
      </c>
    </row>
    <row r="249" spans="20:22" x14ac:dyDescent="0.25">
      <c r="T249" t="str">
        <f t="shared" si="4"/>
        <v/>
      </c>
      <c r="U249">
        <f>IF(RIGHT(T249,3)&lt;&gt;$U$1,0,IF(T248=T249,MAX($U$1:U248),MAX($U$1:U248)+1))</f>
        <v>0</v>
      </c>
      <c r="V249">
        <f>IF(RIGHT(T249,3)&lt;&gt;$V$1,0,IF(T248=T249,MAX($V$1:V248),MAX($V$1:V248)+1))</f>
        <v>0</v>
      </c>
    </row>
    <row r="250" spans="20:22" x14ac:dyDescent="0.25">
      <c r="T250" t="str">
        <f t="shared" si="4"/>
        <v/>
      </c>
      <c r="U250">
        <f>IF(RIGHT(T250,3)&lt;&gt;$U$1,0,IF(T249=T250,MAX($U$1:U249),MAX($U$1:U249)+1))</f>
        <v>0</v>
      </c>
      <c r="V250">
        <f>IF(RIGHT(T250,3)&lt;&gt;$V$1,0,IF(T249=T250,MAX($V$1:V249),MAX($V$1:V249)+1))</f>
        <v>0</v>
      </c>
    </row>
    <row r="251" spans="20:22" x14ac:dyDescent="0.25">
      <c r="T251" t="str">
        <f t="shared" si="4"/>
        <v/>
      </c>
      <c r="U251">
        <f>IF(RIGHT(T251,3)&lt;&gt;$U$1,0,IF(T250=T251,MAX($U$1:U250),MAX($U$1:U250)+1))</f>
        <v>0</v>
      </c>
      <c r="V251">
        <f>IF(RIGHT(T251,3)&lt;&gt;$V$1,0,IF(T250=T251,MAX($V$1:V250),MAX($V$1:V250)+1))</f>
        <v>0</v>
      </c>
    </row>
    <row r="252" spans="20:22" x14ac:dyDescent="0.25">
      <c r="T252" t="str">
        <f t="shared" si="4"/>
        <v/>
      </c>
      <c r="U252">
        <f>IF(RIGHT(T252,3)&lt;&gt;$U$1,0,IF(T251=T252,MAX($U$1:U251),MAX($U$1:U251)+1))</f>
        <v>0</v>
      </c>
      <c r="V252">
        <f>IF(RIGHT(T252,3)&lt;&gt;$V$1,0,IF(T251=T252,MAX($V$1:V251),MAX($V$1:V251)+1))</f>
        <v>0</v>
      </c>
    </row>
    <row r="253" spans="20:22" x14ac:dyDescent="0.25">
      <c r="T253" t="str">
        <f t="shared" si="4"/>
        <v/>
      </c>
      <c r="U253">
        <f>IF(RIGHT(T253,3)&lt;&gt;$U$1,0,IF(T252=T253,MAX($U$1:U252),MAX($U$1:U252)+1))</f>
        <v>0</v>
      </c>
      <c r="V253">
        <f>IF(RIGHT(T253,3)&lt;&gt;$V$1,0,IF(T252=T253,MAX($V$1:V252),MAX($V$1:V252)+1))</f>
        <v>0</v>
      </c>
    </row>
    <row r="254" spans="20:22" x14ac:dyDescent="0.25">
      <c r="T254" t="str">
        <f t="shared" si="4"/>
        <v/>
      </c>
      <c r="U254">
        <f>IF(RIGHT(T254,3)&lt;&gt;$U$1,0,IF(T253=T254,MAX($U$1:U253),MAX($U$1:U253)+1))</f>
        <v>0</v>
      </c>
      <c r="V254">
        <f>IF(RIGHT(T254,3)&lt;&gt;$V$1,0,IF(T253=T254,MAX($V$1:V253),MAX($V$1:V253)+1))</f>
        <v>0</v>
      </c>
    </row>
    <row r="255" spans="20:22" x14ac:dyDescent="0.25">
      <c r="T255" t="str">
        <f t="shared" si="4"/>
        <v/>
      </c>
      <c r="U255">
        <f>IF(RIGHT(T255,3)&lt;&gt;$U$1,0,IF(T254=T255,MAX($U$1:U254),MAX($U$1:U254)+1))</f>
        <v>0</v>
      </c>
      <c r="V255">
        <f>IF(RIGHT(T255,3)&lt;&gt;$V$1,0,IF(T254=T255,MAX($V$1:V254),MAX($V$1:V254)+1))</f>
        <v>0</v>
      </c>
    </row>
    <row r="256" spans="20:22" x14ac:dyDescent="0.25">
      <c r="T256" t="str">
        <f t="shared" si="4"/>
        <v/>
      </c>
      <c r="U256">
        <f>IF(RIGHT(T256,3)&lt;&gt;$U$1,0,IF(T255=T256,MAX($U$1:U255),MAX($U$1:U255)+1))</f>
        <v>0</v>
      </c>
      <c r="V256">
        <f>IF(RIGHT(T256,3)&lt;&gt;$V$1,0,IF(T255=T256,MAX($V$1:V255),MAX($V$1:V255)+1))</f>
        <v>0</v>
      </c>
    </row>
    <row r="257" spans="20:22" x14ac:dyDescent="0.25">
      <c r="T257" t="str">
        <f t="shared" si="4"/>
        <v/>
      </c>
      <c r="U257">
        <f>IF(RIGHT(T257,3)&lt;&gt;$U$1,0,IF(T256=T257,MAX($U$1:U256),MAX($U$1:U256)+1))</f>
        <v>0</v>
      </c>
      <c r="V257">
        <f>IF(RIGHT(T257,3)&lt;&gt;$V$1,0,IF(T256=T257,MAX($V$1:V256),MAX($V$1:V256)+1))</f>
        <v>0</v>
      </c>
    </row>
    <row r="258" spans="20:22" x14ac:dyDescent="0.25">
      <c r="T258" t="str">
        <f t="shared" si="4"/>
        <v/>
      </c>
      <c r="U258">
        <f>IF(RIGHT(T258,3)&lt;&gt;$U$1,0,IF(T257=T258,MAX($U$1:U257),MAX($U$1:U257)+1))</f>
        <v>0</v>
      </c>
      <c r="V258">
        <f>IF(RIGHT(T258,3)&lt;&gt;$V$1,0,IF(T257=T258,MAX($V$1:V257),MAX($V$1:V257)+1))</f>
        <v>0</v>
      </c>
    </row>
    <row r="259" spans="20:22" x14ac:dyDescent="0.25">
      <c r="T259" t="str">
        <f t="shared" si="4"/>
        <v/>
      </c>
      <c r="U259">
        <f>IF(RIGHT(T259,3)&lt;&gt;$U$1,0,IF(T258=T259,MAX($U$1:U258),MAX($U$1:U258)+1))</f>
        <v>0</v>
      </c>
      <c r="V259">
        <f>IF(RIGHT(T259,3)&lt;&gt;$V$1,0,IF(T258=T259,MAX($V$1:V258),MAX($V$1:V258)+1))</f>
        <v>0</v>
      </c>
    </row>
    <row r="260" spans="20:22" x14ac:dyDescent="0.25">
      <c r="T260" t="str">
        <f t="shared" si="4"/>
        <v/>
      </c>
      <c r="U260">
        <f>IF(RIGHT(T260,3)&lt;&gt;$U$1,0,IF(T259=T260,MAX($U$1:U259),MAX($U$1:U259)+1))</f>
        <v>0</v>
      </c>
      <c r="V260">
        <f>IF(RIGHT(T260,3)&lt;&gt;$V$1,0,IF(T259=T260,MAX($V$1:V259),MAX($V$1:V259)+1))</f>
        <v>0</v>
      </c>
    </row>
    <row r="261" spans="20:22" x14ac:dyDescent="0.25">
      <c r="T261" t="str">
        <f t="shared" si="4"/>
        <v/>
      </c>
      <c r="U261">
        <f>IF(RIGHT(T261,3)&lt;&gt;$U$1,0,IF(T260=T261,MAX($U$1:U260),MAX($U$1:U260)+1))</f>
        <v>0</v>
      </c>
      <c r="V261">
        <f>IF(RIGHT(T261,3)&lt;&gt;$V$1,0,IF(T260=T261,MAX($V$1:V260),MAX($V$1:V260)+1))</f>
        <v>0</v>
      </c>
    </row>
    <row r="262" spans="20:22" x14ac:dyDescent="0.25">
      <c r="T262" t="str">
        <f t="shared" si="4"/>
        <v/>
      </c>
      <c r="U262">
        <f>IF(RIGHT(T262,3)&lt;&gt;$U$1,0,IF(T261=T262,MAX($U$1:U261),MAX($U$1:U261)+1))</f>
        <v>0</v>
      </c>
      <c r="V262">
        <f>IF(RIGHT(T262,3)&lt;&gt;$V$1,0,IF(T261=T262,MAX($V$1:V261),MAX($V$1:V261)+1))</f>
        <v>0</v>
      </c>
    </row>
    <row r="263" spans="20:22" x14ac:dyDescent="0.25">
      <c r="T263" t="str">
        <f t="shared" si="4"/>
        <v/>
      </c>
      <c r="U263">
        <f>IF(RIGHT(T263,3)&lt;&gt;$U$1,0,IF(T262=T263,MAX($U$1:U262),MAX($U$1:U262)+1))</f>
        <v>0</v>
      </c>
      <c r="V263">
        <f>IF(RIGHT(T263,3)&lt;&gt;$V$1,0,IF(T262=T263,MAX($V$1:V262),MAX($V$1:V262)+1))</f>
        <v>0</v>
      </c>
    </row>
    <row r="264" spans="20:22" x14ac:dyDescent="0.25">
      <c r="T264" t="str">
        <f t="shared" ref="T264:T327" si="5">K264&amp;LEFT(L264,3)</f>
        <v/>
      </c>
      <c r="U264">
        <f>IF(RIGHT(T264,3)&lt;&gt;$U$1,0,IF(T263=T264,MAX($U$1:U263),MAX($U$1:U263)+1))</f>
        <v>0</v>
      </c>
      <c r="V264">
        <f>IF(RIGHT(T264,3)&lt;&gt;$V$1,0,IF(T263=T264,MAX($V$1:V263),MAX($V$1:V263)+1))</f>
        <v>0</v>
      </c>
    </row>
    <row r="265" spans="20:22" x14ac:dyDescent="0.25">
      <c r="T265" t="str">
        <f t="shared" si="5"/>
        <v/>
      </c>
      <c r="U265">
        <f>IF(RIGHT(T265,3)&lt;&gt;$U$1,0,IF(T264=T265,MAX($U$1:U264),MAX($U$1:U264)+1))</f>
        <v>0</v>
      </c>
      <c r="V265">
        <f>IF(RIGHT(T265,3)&lt;&gt;$V$1,0,IF(T264=T265,MAX($V$1:V264),MAX($V$1:V264)+1))</f>
        <v>0</v>
      </c>
    </row>
    <row r="266" spans="20:22" x14ac:dyDescent="0.25">
      <c r="T266" t="str">
        <f t="shared" si="5"/>
        <v/>
      </c>
      <c r="U266">
        <f>IF(RIGHT(T266,3)&lt;&gt;$U$1,0,IF(T265=T266,MAX($U$1:U265),MAX($U$1:U265)+1))</f>
        <v>0</v>
      </c>
      <c r="V266">
        <f>IF(RIGHT(T266,3)&lt;&gt;$V$1,0,IF(T265=T266,MAX($V$1:V265),MAX($V$1:V265)+1))</f>
        <v>0</v>
      </c>
    </row>
    <row r="267" spans="20:22" x14ac:dyDescent="0.25">
      <c r="T267" t="str">
        <f t="shared" si="5"/>
        <v/>
      </c>
      <c r="U267">
        <f>IF(RIGHT(T267,3)&lt;&gt;$U$1,0,IF(T266=T267,MAX($U$1:U266),MAX($U$1:U266)+1))</f>
        <v>0</v>
      </c>
      <c r="V267">
        <f>IF(RIGHT(T267,3)&lt;&gt;$V$1,0,IF(T266=T267,MAX($V$1:V266),MAX($V$1:V266)+1))</f>
        <v>0</v>
      </c>
    </row>
    <row r="268" spans="20:22" x14ac:dyDescent="0.25">
      <c r="T268" t="str">
        <f t="shared" si="5"/>
        <v/>
      </c>
      <c r="U268">
        <f>IF(RIGHT(T268,3)&lt;&gt;$U$1,0,IF(T267=T268,MAX($U$1:U267),MAX($U$1:U267)+1))</f>
        <v>0</v>
      </c>
      <c r="V268">
        <f>IF(RIGHT(T268,3)&lt;&gt;$V$1,0,IF(T267=T268,MAX($V$1:V267),MAX($V$1:V267)+1))</f>
        <v>0</v>
      </c>
    </row>
    <row r="269" spans="20:22" x14ac:dyDescent="0.25">
      <c r="T269" t="str">
        <f t="shared" si="5"/>
        <v/>
      </c>
      <c r="U269">
        <f>IF(RIGHT(T269,3)&lt;&gt;$U$1,0,IF(T268=T269,MAX($U$1:U268),MAX($U$1:U268)+1))</f>
        <v>0</v>
      </c>
      <c r="V269">
        <f>IF(RIGHT(T269,3)&lt;&gt;$V$1,0,IF(T268=T269,MAX($V$1:V268),MAX($V$1:V268)+1))</f>
        <v>0</v>
      </c>
    </row>
    <row r="270" spans="20:22" x14ac:dyDescent="0.25">
      <c r="T270" t="str">
        <f t="shared" si="5"/>
        <v/>
      </c>
      <c r="U270">
        <f>IF(RIGHT(T270,3)&lt;&gt;$U$1,0,IF(T269=T270,MAX($U$1:U269),MAX($U$1:U269)+1))</f>
        <v>0</v>
      </c>
      <c r="V270">
        <f>IF(RIGHT(T270,3)&lt;&gt;$V$1,0,IF(T269=T270,MAX($V$1:V269),MAX($V$1:V269)+1))</f>
        <v>0</v>
      </c>
    </row>
    <row r="271" spans="20:22" x14ac:dyDescent="0.25">
      <c r="T271" t="str">
        <f t="shared" si="5"/>
        <v/>
      </c>
      <c r="U271">
        <f>IF(RIGHT(T271,3)&lt;&gt;$U$1,0,IF(T270=T271,MAX($U$1:U270),MAX($U$1:U270)+1))</f>
        <v>0</v>
      </c>
      <c r="V271">
        <f>IF(RIGHT(T271,3)&lt;&gt;$V$1,0,IF(T270=T271,MAX($V$1:V270),MAX($V$1:V270)+1))</f>
        <v>0</v>
      </c>
    </row>
    <row r="272" spans="20:22" x14ac:dyDescent="0.25">
      <c r="T272" t="str">
        <f t="shared" si="5"/>
        <v/>
      </c>
      <c r="U272">
        <f>IF(RIGHT(T272,3)&lt;&gt;$U$1,0,IF(T271=T272,MAX($U$1:U271),MAX($U$1:U271)+1))</f>
        <v>0</v>
      </c>
      <c r="V272">
        <f>IF(RIGHT(T272,3)&lt;&gt;$V$1,0,IF(T271=T272,MAX($V$1:V271),MAX($V$1:V271)+1))</f>
        <v>0</v>
      </c>
    </row>
    <row r="273" spans="20:22" x14ac:dyDescent="0.25">
      <c r="T273" t="str">
        <f t="shared" si="5"/>
        <v/>
      </c>
      <c r="U273">
        <f>IF(RIGHT(T273,3)&lt;&gt;$U$1,0,IF(T272=T273,MAX($U$1:U272),MAX($U$1:U272)+1))</f>
        <v>0</v>
      </c>
      <c r="V273">
        <f>IF(RIGHT(T273,3)&lt;&gt;$V$1,0,IF(T272=T273,MAX($V$1:V272),MAX($V$1:V272)+1))</f>
        <v>0</v>
      </c>
    </row>
    <row r="274" spans="20:22" x14ac:dyDescent="0.25">
      <c r="T274" t="str">
        <f t="shared" si="5"/>
        <v/>
      </c>
      <c r="U274">
        <f>IF(RIGHT(T274,3)&lt;&gt;$U$1,0,IF(T273=T274,MAX($U$1:U273),MAX($U$1:U273)+1))</f>
        <v>0</v>
      </c>
      <c r="V274">
        <f>IF(RIGHT(T274,3)&lt;&gt;$V$1,0,IF(T273=T274,MAX($V$1:V273),MAX($V$1:V273)+1))</f>
        <v>0</v>
      </c>
    </row>
    <row r="275" spans="20:22" x14ac:dyDescent="0.25">
      <c r="T275" t="str">
        <f t="shared" si="5"/>
        <v/>
      </c>
      <c r="U275">
        <f>IF(RIGHT(T275,3)&lt;&gt;$U$1,0,IF(T274=T275,MAX($U$1:U274),MAX($U$1:U274)+1))</f>
        <v>0</v>
      </c>
      <c r="V275">
        <f>IF(RIGHT(T275,3)&lt;&gt;$V$1,0,IF(T274=T275,MAX($V$1:V274),MAX($V$1:V274)+1))</f>
        <v>0</v>
      </c>
    </row>
    <row r="276" spans="20:22" x14ac:dyDescent="0.25">
      <c r="T276" t="str">
        <f t="shared" si="5"/>
        <v/>
      </c>
      <c r="U276">
        <f>IF(RIGHT(T276,3)&lt;&gt;$U$1,0,IF(T275=T276,MAX($U$1:U275),MAX($U$1:U275)+1))</f>
        <v>0</v>
      </c>
      <c r="V276">
        <f>IF(RIGHT(T276,3)&lt;&gt;$V$1,0,IF(T275=T276,MAX($V$1:V275),MAX($V$1:V275)+1))</f>
        <v>0</v>
      </c>
    </row>
    <row r="277" spans="20:22" x14ac:dyDescent="0.25">
      <c r="T277" t="str">
        <f t="shared" si="5"/>
        <v/>
      </c>
      <c r="U277">
        <f>IF(RIGHT(T277,3)&lt;&gt;$U$1,0,IF(T276=T277,MAX($U$1:U276),MAX($U$1:U276)+1))</f>
        <v>0</v>
      </c>
      <c r="V277">
        <f>IF(RIGHT(T277,3)&lt;&gt;$V$1,0,IF(T276=T277,MAX($V$1:V276),MAX($V$1:V276)+1))</f>
        <v>0</v>
      </c>
    </row>
    <row r="278" spans="20:22" x14ac:dyDescent="0.25">
      <c r="T278" t="str">
        <f t="shared" si="5"/>
        <v/>
      </c>
      <c r="U278">
        <f>IF(RIGHT(T278,3)&lt;&gt;$U$1,0,IF(T277=T278,MAX($U$1:U277),MAX($U$1:U277)+1))</f>
        <v>0</v>
      </c>
      <c r="V278">
        <f>IF(RIGHT(T278,3)&lt;&gt;$V$1,0,IF(T277=T278,MAX($V$1:V277),MAX($V$1:V277)+1))</f>
        <v>0</v>
      </c>
    </row>
    <row r="279" spans="20:22" x14ac:dyDescent="0.25">
      <c r="T279" t="str">
        <f t="shared" si="5"/>
        <v/>
      </c>
      <c r="U279">
        <f>IF(RIGHT(T279,3)&lt;&gt;$U$1,0,IF(T278=T279,MAX($U$1:U278),MAX($U$1:U278)+1))</f>
        <v>0</v>
      </c>
      <c r="V279">
        <f>IF(RIGHT(T279,3)&lt;&gt;$V$1,0,IF(T278=T279,MAX($V$1:V278),MAX($V$1:V278)+1))</f>
        <v>0</v>
      </c>
    </row>
    <row r="280" spans="20:22" x14ac:dyDescent="0.25">
      <c r="T280" t="str">
        <f t="shared" si="5"/>
        <v/>
      </c>
      <c r="U280">
        <f>IF(RIGHT(T280,3)&lt;&gt;$U$1,0,IF(T279=T280,MAX($U$1:U279),MAX($U$1:U279)+1))</f>
        <v>0</v>
      </c>
      <c r="V280">
        <f>IF(RIGHT(T280,3)&lt;&gt;$V$1,0,IF(T279=T280,MAX($V$1:V279),MAX($V$1:V279)+1))</f>
        <v>0</v>
      </c>
    </row>
    <row r="281" spans="20:22" x14ac:dyDescent="0.25">
      <c r="T281" t="str">
        <f t="shared" si="5"/>
        <v/>
      </c>
      <c r="U281">
        <f>IF(RIGHT(T281,3)&lt;&gt;$U$1,0,IF(T280=T281,MAX($U$1:U280),MAX($U$1:U280)+1))</f>
        <v>0</v>
      </c>
      <c r="V281">
        <f>IF(RIGHT(T281,3)&lt;&gt;$V$1,0,IF(T280=T281,MAX($V$1:V280),MAX($V$1:V280)+1))</f>
        <v>0</v>
      </c>
    </row>
    <row r="282" spans="20:22" x14ac:dyDescent="0.25">
      <c r="T282" t="str">
        <f t="shared" si="5"/>
        <v/>
      </c>
      <c r="U282">
        <f>IF(RIGHT(T282,3)&lt;&gt;$U$1,0,IF(T281=T282,MAX($U$1:U281),MAX($U$1:U281)+1))</f>
        <v>0</v>
      </c>
      <c r="V282">
        <f>IF(RIGHT(T282,3)&lt;&gt;$V$1,0,IF(T281=T282,MAX($V$1:V281),MAX($V$1:V281)+1))</f>
        <v>0</v>
      </c>
    </row>
    <row r="283" spans="20:22" x14ac:dyDescent="0.25">
      <c r="T283" t="str">
        <f t="shared" si="5"/>
        <v/>
      </c>
      <c r="U283">
        <f>IF(RIGHT(T283,3)&lt;&gt;$U$1,0,IF(T282=T283,MAX($U$1:U282),MAX($U$1:U282)+1))</f>
        <v>0</v>
      </c>
      <c r="V283">
        <f>IF(RIGHT(T283,3)&lt;&gt;$V$1,0,IF(T282=T283,MAX($V$1:V282),MAX($V$1:V282)+1))</f>
        <v>0</v>
      </c>
    </row>
    <row r="284" spans="20:22" x14ac:dyDescent="0.25">
      <c r="T284" t="str">
        <f t="shared" si="5"/>
        <v/>
      </c>
      <c r="U284">
        <f>IF(RIGHT(T284,3)&lt;&gt;$U$1,0,IF(T283=T284,MAX($U$1:U283),MAX($U$1:U283)+1))</f>
        <v>0</v>
      </c>
      <c r="V284">
        <f>IF(RIGHT(T284,3)&lt;&gt;$V$1,0,IF(T283=T284,MAX($V$1:V283),MAX($V$1:V283)+1))</f>
        <v>0</v>
      </c>
    </row>
    <row r="285" spans="20:22" x14ac:dyDescent="0.25">
      <c r="T285" t="str">
        <f t="shared" si="5"/>
        <v/>
      </c>
      <c r="U285">
        <f>IF(RIGHT(T285,3)&lt;&gt;$U$1,0,IF(T284=T285,MAX($U$1:U284),MAX($U$1:U284)+1))</f>
        <v>0</v>
      </c>
      <c r="V285">
        <f>IF(RIGHT(T285,3)&lt;&gt;$V$1,0,IF(T284=T285,MAX($V$1:V284),MAX($V$1:V284)+1))</f>
        <v>0</v>
      </c>
    </row>
    <row r="286" spans="20:22" x14ac:dyDescent="0.25">
      <c r="T286" t="str">
        <f t="shared" si="5"/>
        <v/>
      </c>
      <c r="U286">
        <f>IF(RIGHT(T286,3)&lt;&gt;$U$1,0,IF(T285=T286,MAX($U$1:U285),MAX($U$1:U285)+1))</f>
        <v>0</v>
      </c>
      <c r="V286">
        <f>IF(RIGHT(T286,3)&lt;&gt;$V$1,0,IF(T285=T286,MAX($V$1:V285),MAX($V$1:V285)+1))</f>
        <v>0</v>
      </c>
    </row>
    <row r="287" spans="20:22" x14ac:dyDescent="0.25">
      <c r="T287" t="str">
        <f t="shared" si="5"/>
        <v/>
      </c>
      <c r="U287">
        <f>IF(RIGHT(T287,3)&lt;&gt;$U$1,0,IF(T286=T287,MAX($U$1:U286),MAX($U$1:U286)+1))</f>
        <v>0</v>
      </c>
      <c r="V287">
        <f>IF(RIGHT(T287,3)&lt;&gt;$V$1,0,IF(T286=T287,MAX($V$1:V286),MAX($V$1:V286)+1))</f>
        <v>0</v>
      </c>
    </row>
    <row r="288" spans="20:22" x14ac:dyDescent="0.25">
      <c r="T288" t="str">
        <f t="shared" si="5"/>
        <v/>
      </c>
      <c r="U288">
        <f>IF(RIGHT(T288,3)&lt;&gt;$U$1,0,IF(T287=T288,MAX($U$1:U287),MAX($U$1:U287)+1))</f>
        <v>0</v>
      </c>
      <c r="V288">
        <f>IF(RIGHT(T288,3)&lt;&gt;$V$1,0,IF(T287=T288,MAX($V$1:V287),MAX($V$1:V287)+1))</f>
        <v>0</v>
      </c>
    </row>
    <row r="289" spans="20:22" x14ac:dyDescent="0.25">
      <c r="T289" t="str">
        <f t="shared" si="5"/>
        <v/>
      </c>
      <c r="U289">
        <f>IF(RIGHT(T289,3)&lt;&gt;$U$1,0,IF(T288=T289,MAX($U$1:U288),MAX($U$1:U288)+1))</f>
        <v>0</v>
      </c>
      <c r="V289">
        <f>IF(RIGHT(T289,3)&lt;&gt;$V$1,0,IF(T288=T289,MAX($V$1:V288),MAX($V$1:V288)+1))</f>
        <v>0</v>
      </c>
    </row>
    <row r="290" spans="20:22" x14ac:dyDescent="0.25">
      <c r="T290" t="str">
        <f t="shared" si="5"/>
        <v/>
      </c>
      <c r="U290">
        <f>IF(RIGHT(T290,3)&lt;&gt;$U$1,0,IF(T289=T290,MAX($U$1:U289),MAX($U$1:U289)+1))</f>
        <v>0</v>
      </c>
      <c r="V290">
        <f>IF(RIGHT(T290,3)&lt;&gt;$V$1,0,IF(T289=T290,MAX($V$1:V289),MAX($V$1:V289)+1))</f>
        <v>0</v>
      </c>
    </row>
    <row r="291" spans="20:22" x14ac:dyDescent="0.25">
      <c r="T291" t="str">
        <f t="shared" si="5"/>
        <v/>
      </c>
      <c r="U291">
        <f>IF(RIGHT(T291,3)&lt;&gt;$U$1,0,IF(T290=T291,MAX($U$1:U290),MAX($U$1:U290)+1))</f>
        <v>0</v>
      </c>
      <c r="V291">
        <f>IF(RIGHT(T291,3)&lt;&gt;$V$1,0,IF(T290=T291,MAX($V$1:V290),MAX($V$1:V290)+1))</f>
        <v>0</v>
      </c>
    </row>
    <row r="292" spans="20:22" x14ac:dyDescent="0.25">
      <c r="T292" t="str">
        <f t="shared" si="5"/>
        <v/>
      </c>
      <c r="U292">
        <f>IF(RIGHT(T292,3)&lt;&gt;$U$1,0,IF(T291=T292,MAX($U$1:U291),MAX($U$1:U291)+1))</f>
        <v>0</v>
      </c>
      <c r="V292">
        <f>IF(RIGHT(T292,3)&lt;&gt;$V$1,0,IF(T291=T292,MAX($V$1:V291),MAX($V$1:V291)+1))</f>
        <v>0</v>
      </c>
    </row>
    <row r="293" spans="20:22" x14ac:dyDescent="0.25">
      <c r="T293" t="str">
        <f t="shared" si="5"/>
        <v/>
      </c>
      <c r="U293">
        <f>IF(RIGHT(T293,3)&lt;&gt;$U$1,0,IF(T292=T293,MAX($U$1:U292),MAX($U$1:U292)+1))</f>
        <v>0</v>
      </c>
      <c r="V293">
        <f>IF(RIGHT(T293,3)&lt;&gt;$V$1,0,IF(T292=T293,MAX($V$1:V292),MAX($V$1:V292)+1))</f>
        <v>0</v>
      </c>
    </row>
    <row r="294" spans="20:22" x14ac:dyDescent="0.25">
      <c r="T294" t="str">
        <f t="shared" si="5"/>
        <v/>
      </c>
      <c r="U294">
        <f>IF(RIGHT(T294,3)&lt;&gt;$U$1,0,IF(T293=T294,MAX($U$1:U293),MAX($U$1:U293)+1))</f>
        <v>0</v>
      </c>
      <c r="V294">
        <f>IF(RIGHT(T294,3)&lt;&gt;$V$1,0,IF(T293=T294,MAX($V$1:V293),MAX($V$1:V293)+1))</f>
        <v>0</v>
      </c>
    </row>
    <row r="295" spans="20:22" x14ac:dyDescent="0.25">
      <c r="T295" t="str">
        <f t="shared" si="5"/>
        <v/>
      </c>
      <c r="U295">
        <f>IF(RIGHT(T295,3)&lt;&gt;$U$1,0,IF(T294=T295,MAX($U$1:U294),MAX($U$1:U294)+1))</f>
        <v>0</v>
      </c>
      <c r="V295">
        <f>IF(RIGHT(T295,3)&lt;&gt;$V$1,0,IF(T294=T295,MAX($V$1:V294),MAX($V$1:V294)+1))</f>
        <v>0</v>
      </c>
    </row>
    <row r="296" spans="20:22" x14ac:dyDescent="0.25">
      <c r="T296" t="str">
        <f t="shared" si="5"/>
        <v/>
      </c>
      <c r="U296">
        <f>IF(RIGHT(T296,3)&lt;&gt;$U$1,0,IF(T295=T296,MAX($U$1:U295),MAX($U$1:U295)+1))</f>
        <v>0</v>
      </c>
      <c r="V296">
        <f>IF(RIGHT(T296,3)&lt;&gt;$V$1,0,IF(T295=T296,MAX($V$1:V295),MAX($V$1:V295)+1))</f>
        <v>0</v>
      </c>
    </row>
    <row r="297" spans="20:22" x14ac:dyDescent="0.25">
      <c r="T297" t="str">
        <f t="shared" si="5"/>
        <v/>
      </c>
      <c r="U297">
        <f>IF(RIGHT(T297,3)&lt;&gt;$U$1,0,IF(T296=T297,MAX($U$1:U296),MAX($U$1:U296)+1))</f>
        <v>0</v>
      </c>
      <c r="V297">
        <f>IF(RIGHT(T297,3)&lt;&gt;$V$1,0,IF(T296=T297,MAX($V$1:V296),MAX($V$1:V296)+1))</f>
        <v>0</v>
      </c>
    </row>
    <row r="298" spans="20:22" x14ac:dyDescent="0.25">
      <c r="T298" t="str">
        <f t="shared" si="5"/>
        <v/>
      </c>
      <c r="U298">
        <f>IF(RIGHT(T298,3)&lt;&gt;$U$1,0,IF(T297=T298,MAX($U$1:U297),MAX($U$1:U297)+1))</f>
        <v>0</v>
      </c>
      <c r="V298">
        <f>IF(RIGHT(T298,3)&lt;&gt;$V$1,0,IF(T297=T298,MAX($V$1:V297),MAX($V$1:V297)+1))</f>
        <v>0</v>
      </c>
    </row>
    <row r="299" spans="20:22" x14ac:dyDescent="0.25">
      <c r="T299" t="str">
        <f t="shared" si="5"/>
        <v/>
      </c>
      <c r="U299">
        <f>IF(RIGHT(T299,3)&lt;&gt;$U$1,0,IF(T298=T299,MAX($U$1:U298),MAX($U$1:U298)+1))</f>
        <v>0</v>
      </c>
      <c r="V299">
        <f>IF(RIGHT(T299,3)&lt;&gt;$V$1,0,IF(T298=T299,MAX($V$1:V298),MAX($V$1:V298)+1))</f>
        <v>0</v>
      </c>
    </row>
    <row r="300" spans="20:22" x14ac:dyDescent="0.25">
      <c r="T300" t="str">
        <f t="shared" si="5"/>
        <v/>
      </c>
      <c r="U300">
        <f>IF(RIGHT(T300,3)&lt;&gt;$U$1,0,IF(T299=T300,MAX($U$1:U299),MAX($U$1:U299)+1))</f>
        <v>0</v>
      </c>
      <c r="V300">
        <f>IF(RIGHT(T300,3)&lt;&gt;$V$1,0,IF(T299=T300,MAX($V$1:V299),MAX($V$1:V299)+1))</f>
        <v>0</v>
      </c>
    </row>
    <row r="301" spans="20:22" x14ac:dyDescent="0.25">
      <c r="T301" t="str">
        <f t="shared" si="5"/>
        <v/>
      </c>
      <c r="U301">
        <f>IF(RIGHT(T301,3)&lt;&gt;$U$1,0,IF(T300=T301,MAX($U$1:U300),MAX($U$1:U300)+1))</f>
        <v>0</v>
      </c>
      <c r="V301">
        <f>IF(RIGHT(T301,3)&lt;&gt;$V$1,0,IF(T300=T301,MAX($V$1:V300),MAX($V$1:V300)+1))</f>
        <v>0</v>
      </c>
    </row>
    <row r="302" spans="20:22" x14ac:dyDescent="0.25">
      <c r="T302" t="str">
        <f t="shared" si="5"/>
        <v/>
      </c>
      <c r="U302">
        <f>IF(RIGHT(T302,3)&lt;&gt;$U$1,0,IF(T301=T302,MAX($U$1:U301),MAX($U$1:U301)+1))</f>
        <v>0</v>
      </c>
      <c r="V302">
        <f>IF(RIGHT(T302,3)&lt;&gt;$V$1,0,IF(T301=T302,MAX($V$1:V301),MAX($V$1:V301)+1))</f>
        <v>0</v>
      </c>
    </row>
    <row r="303" spans="20:22" x14ac:dyDescent="0.25">
      <c r="T303" t="str">
        <f t="shared" si="5"/>
        <v/>
      </c>
      <c r="U303">
        <f>IF(RIGHT(T303,3)&lt;&gt;$U$1,0,IF(T302=T303,MAX($U$1:U302),MAX($U$1:U302)+1))</f>
        <v>0</v>
      </c>
      <c r="V303">
        <f>IF(RIGHT(T303,3)&lt;&gt;$V$1,0,IF(T302=T303,MAX($V$1:V302),MAX($V$1:V302)+1))</f>
        <v>0</v>
      </c>
    </row>
    <row r="304" spans="20:22" x14ac:dyDescent="0.25">
      <c r="T304" t="str">
        <f t="shared" si="5"/>
        <v/>
      </c>
      <c r="U304">
        <f>IF(RIGHT(T304,3)&lt;&gt;$U$1,0,IF(T303=T304,MAX($U$1:U303),MAX($U$1:U303)+1))</f>
        <v>0</v>
      </c>
      <c r="V304">
        <f>IF(RIGHT(T304,3)&lt;&gt;$V$1,0,IF(T303=T304,MAX($V$1:V303),MAX($V$1:V303)+1))</f>
        <v>0</v>
      </c>
    </row>
    <row r="305" spans="20:22" x14ac:dyDescent="0.25">
      <c r="T305" t="str">
        <f t="shared" si="5"/>
        <v/>
      </c>
      <c r="U305">
        <f>IF(RIGHT(T305,3)&lt;&gt;$U$1,0,IF(T304=T305,MAX($U$1:U304),MAX($U$1:U304)+1))</f>
        <v>0</v>
      </c>
      <c r="V305">
        <f>IF(RIGHT(T305,3)&lt;&gt;$V$1,0,IF(T304=T305,MAX($V$1:V304),MAX($V$1:V304)+1))</f>
        <v>0</v>
      </c>
    </row>
    <row r="306" spans="20:22" x14ac:dyDescent="0.25">
      <c r="T306" t="str">
        <f t="shared" si="5"/>
        <v/>
      </c>
      <c r="U306">
        <f>IF(RIGHT(T306,3)&lt;&gt;$U$1,0,IF(T305=T306,MAX($U$1:U305),MAX($U$1:U305)+1))</f>
        <v>0</v>
      </c>
      <c r="V306">
        <f>IF(RIGHT(T306,3)&lt;&gt;$V$1,0,IF(T305=T306,MAX($V$1:V305),MAX($V$1:V305)+1))</f>
        <v>0</v>
      </c>
    </row>
    <row r="307" spans="20:22" x14ac:dyDescent="0.25">
      <c r="T307" t="str">
        <f t="shared" si="5"/>
        <v/>
      </c>
      <c r="U307">
        <f>IF(RIGHT(T307,3)&lt;&gt;$U$1,0,IF(T306=T307,MAX($U$1:U306),MAX($U$1:U306)+1))</f>
        <v>0</v>
      </c>
      <c r="V307">
        <f>IF(RIGHT(T307,3)&lt;&gt;$V$1,0,IF(T306=T307,MAX($V$1:V306),MAX($V$1:V306)+1))</f>
        <v>0</v>
      </c>
    </row>
    <row r="308" spans="20:22" x14ac:dyDescent="0.25">
      <c r="T308" t="str">
        <f t="shared" si="5"/>
        <v/>
      </c>
      <c r="U308">
        <f>IF(RIGHT(T308,3)&lt;&gt;$U$1,0,IF(T307=T308,MAX($U$1:U307),MAX($U$1:U307)+1))</f>
        <v>0</v>
      </c>
      <c r="V308">
        <f>IF(RIGHT(T308,3)&lt;&gt;$V$1,0,IF(T307=T308,MAX($V$1:V307),MAX($V$1:V307)+1))</f>
        <v>0</v>
      </c>
    </row>
    <row r="309" spans="20:22" x14ac:dyDescent="0.25">
      <c r="T309" t="str">
        <f t="shared" si="5"/>
        <v/>
      </c>
      <c r="U309">
        <f>IF(RIGHT(T309,3)&lt;&gt;$U$1,0,IF(T308=T309,MAX($U$1:U308),MAX($U$1:U308)+1))</f>
        <v>0</v>
      </c>
      <c r="V309">
        <f>IF(RIGHT(T309,3)&lt;&gt;$V$1,0,IF(T308=T309,MAX($V$1:V308),MAX($V$1:V308)+1))</f>
        <v>0</v>
      </c>
    </row>
    <row r="310" spans="20:22" x14ac:dyDescent="0.25">
      <c r="T310" t="str">
        <f t="shared" si="5"/>
        <v/>
      </c>
      <c r="U310">
        <f>IF(RIGHT(T310,3)&lt;&gt;$U$1,0,IF(T309=T310,MAX($U$1:U309),MAX($U$1:U309)+1))</f>
        <v>0</v>
      </c>
      <c r="V310">
        <f>IF(RIGHT(T310,3)&lt;&gt;$V$1,0,IF(T309=T310,MAX($V$1:V309),MAX($V$1:V309)+1))</f>
        <v>0</v>
      </c>
    </row>
    <row r="311" spans="20:22" x14ac:dyDescent="0.25">
      <c r="T311" t="str">
        <f t="shared" si="5"/>
        <v/>
      </c>
      <c r="U311">
        <f>IF(RIGHT(T311,3)&lt;&gt;$U$1,0,IF(T310=T311,MAX($U$1:U310),MAX($U$1:U310)+1))</f>
        <v>0</v>
      </c>
      <c r="V311">
        <f>IF(RIGHT(T311,3)&lt;&gt;$V$1,0,IF(T310=T311,MAX($V$1:V310),MAX($V$1:V310)+1))</f>
        <v>0</v>
      </c>
    </row>
    <row r="312" spans="20:22" x14ac:dyDescent="0.25">
      <c r="T312" t="str">
        <f t="shared" si="5"/>
        <v/>
      </c>
      <c r="U312">
        <f>IF(RIGHT(T312,3)&lt;&gt;$U$1,0,IF(T311=T312,MAX($U$1:U311),MAX($U$1:U311)+1))</f>
        <v>0</v>
      </c>
      <c r="V312">
        <f>IF(RIGHT(T312,3)&lt;&gt;$V$1,0,IF(T311=T312,MAX($V$1:V311),MAX($V$1:V311)+1))</f>
        <v>0</v>
      </c>
    </row>
    <row r="313" spans="20:22" x14ac:dyDescent="0.25">
      <c r="T313" t="str">
        <f t="shared" si="5"/>
        <v/>
      </c>
      <c r="U313">
        <f>IF(RIGHT(T313,3)&lt;&gt;$U$1,0,IF(T312=T313,MAX($U$1:U312),MAX($U$1:U312)+1))</f>
        <v>0</v>
      </c>
      <c r="V313">
        <f>IF(RIGHT(T313,3)&lt;&gt;$V$1,0,IF(T312=T313,MAX($V$1:V312),MAX($V$1:V312)+1))</f>
        <v>0</v>
      </c>
    </row>
    <row r="314" spans="20:22" x14ac:dyDescent="0.25">
      <c r="T314" t="str">
        <f t="shared" si="5"/>
        <v/>
      </c>
      <c r="U314">
        <f>IF(RIGHT(T314,3)&lt;&gt;$U$1,0,IF(T313=T314,MAX($U$1:U313),MAX($U$1:U313)+1))</f>
        <v>0</v>
      </c>
      <c r="V314">
        <f>IF(RIGHT(T314,3)&lt;&gt;$V$1,0,IF(T313=T314,MAX($V$1:V313),MAX($V$1:V313)+1))</f>
        <v>0</v>
      </c>
    </row>
    <row r="315" spans="20:22" x14ac:dyDescent="0.25">
      <c r="T315" t="str">
        <f t="shared" si="5"/>
        <v/>
      </c>
      <c r="U315">
        <f>IF(RIGHT(T315,3)&lt;&gt;$U$1,0,IF(T314=T315,MAX($U$1:U314),MAX($U$1:U314)+1))</f>
        <v>0</v>
      </c>
      <c r="V315">
        <f>IF(RIGHT(T315,3)&lt;&gt;$V$1,0,IF(T314=T315,MAX($V$1:V314),MAX($V$1:V314)+1))</f>
        <v>0</v>
      </c>
    </row>
    <row r="316" spans="20:22" x14ac:dyDescent="0.25">
      <c r="T316" t="str">
        <f t="shared" si="5"/>
        <v/>
      </c>
      <c r="U316">
        <f>IF(RIGHT(T316,3)&lt;&gt;$U$1,0,IF(T315=T316,MAX($U$1:U315),MAX($U$1:U315)+1))</f>
        <v>0</v>
      </c>
      <c r="V316">
        <f>IF(RIGHT(T316,3)&lt;&gt;$V$1,0,IF(T315=T316,MAX($V$1:V315),MAX($V$1:V315)+1))</f>
        <v>0</v>
      </c>
    </row>
    <row r="317" spans="20:22" x14ac:dyDescent="0.25">
      <c r="T317" t="str">
        <f t="shared" si="5"/>
        <v/>
      </c>
      <c r="U317">
        <f>IF(RIGHT(T317,3)&lt;&gt;$U$1,0,IF(T316=T317,MAX($U$1:U316),MAX($U$1:U316)+1))</f>
        <v>0</v>
      </c>
      <c r="V317">
        <f>IF(RIGHT(T317,3)&lt;&gt;$V$1,0,IF(T316=T317,MAX($V$1:V316),MAX($V$1:V316)+1))</f>
        <v>0</v>
      </c>
    </row>
    <row r="318" spans="20:22" x14ac:dyDescent="0.25">
      <c r="T318" t="str">
        <f t="shared" si="5"/>
        <v/>
      </c>
      <c r="U318">
        <f>IF(RIGHT(T318,3)&lt;&gt;$U$1,0,IF(T317=T318,MAX($U$1:U317),MAX($U$1:U317)+1))</f>
        <v>0</v>
      </c>
      <c r="V318">
        <f>IF(RIGHT(T318,3)&lt;&gt;$V$1,0,IF(T317=T318,MAX($V$1:V317),MAX($V$1:V317)+1))</f>
        <v>0</v>
      </c>
    </row>
    <row r="319" spans="20:22" x14ac:dyDescent="0.25">
      <c r="T319" t="str">
        <f t="shared" si="5"/>
        <v/>
      </c>
      <c r="U319">
        <f>IF(RIGHT(T319,3)&lt;&gt;$U$1,0,IF(T318=T319,MAX($U$1:U318),MAX($U$1:U318)+1))</f>
        <v>0</v>
      </c>
      <c r="V319">
        <f>IF(RIGHT(T319,3)&lt;&gt;$V$1,0,IF(T318=T319,MAX($V$1:V318),MAX($V$1:V318)+1))</f>
        <v>0</v>
      </c>
    </row>
    <row r="320" spans="20:22" x14ac:dyDescent="0.25">
      <c r="T320" t="str">
        <f t="shared" si="5"/>
        <v/>
      </c>
      <c r="U320">
        <f>IF(RIGHT(T320,3)&lt;&gt;$U$1,0,IF(T319=T320,MAX($U$1:U319),MAX($U$1:U319)+1))</f>
        <v>0</v>
      </c>
      <c r="V320">
        <f>IF(RIGHT(T320,3)&lt;&gt;$V$1,0,IF(T319=T320,MAX($V$1:V319),MAX($V$1:V319)+1))</f>
        <v>0</v>
      </c>
    </row>
    <row r="321" spans="20:22" x14ac:dyDescent="0.25">
      <c r="T321" t="str">
        <f t="shared" si="5"/>
        <v/>
      </c>
      <c r="U321">
        <f>IF(RIGHT(T321,3)&lt;&gt;$U$1,0,IF(T320=T321,MAX($U$1:U320),MAX($U$1:U320)+1))</f>
        <v>0</v>
      </c>
      <c r="V321">
        <f>IF(RIGHT(T321,3)&lt;&gt;$V$1,0,IF(T320=T321,MAX($V$1:V320),MAX($V$1:V320)+1))</f>
        <v>0</v>
      </c>
    </row>
    <row r="322" spans="20:22" x14ac:dyDescent="0.25">
      <c r="T322" t="str">
        <f t="shared" si="5"/>
        <v/>
      </c>
      <c r="U322">
        <f>IF(RIGHT(T322,3)&lt;&gt;$U$1,0,IF(T321=T322,MAX($U$1:U321),MAX($U$1:U321)+1))</f>
        <v>0</v>
      </c>
      <c r="V322">
        <f>IF(RIGHT(T322,3)&lt;&gt;$V$1,0,IF(T321=T322,MAX($V$1:V321),MAX($V$1:V321)+1))</f>
        <v>0</v>
      </c>
    </row>
    <row r="323" spans="20:22" x14ac:dyDescent="0.25">
      <c r="T323" t="str">
        <f t="shared" si="5"/>
        <v/>
      </c>
      <c r="U323">
        <f>IF(RIGHT(T323,3)&lt;&gt;$U$1,0,IF(T322=T323,MAX($U$1:U322),MAX($U$1:U322)+1))</f>
        <v>0</v>
      </c>
      <c r="V323">
        <f>IF(RIGHT(T323,3)&lt;&gt;$V$1,0,IF(T322=T323,MAX($V$1:V322),MAX($V$1:V322)+1))</f>
        <v>0</v>
      </c>
    </row>
    <row r="324" spans="20:22" x14ac:dyDescent="0.25">
      <c r="T324" t="str">
        <f t="shared" si="5"/>
        <v/>
      </c>
      <c r="U324">
        <f>IF(RIGHT(T324,3)&lt;&gt;$U$1,0,IF(T323=T324,MAX($U$1:U323),MAX($U$1:U323)+1))</f>
        <v>0</v>
      </c>
      <c r="V324">
        <f>IF(RIGHT(T324,3)&lt;&gt;$V$1,0,IF(T323=T324,MAX($V$1:V323),MAX($V$1:V323)+1))</f>
        <v>0</v>
      </c>
    </row>
    <row r="325" spans="20:22" x14ac:dyDescent="0.25">
      <c r="T325" t="str">
        <f t="shared" si="5"/>
        <v/>
      </c>
      <c r="U325">
        <f>IF(RIGHT(T325,3)&lt;&gt;$U$1,0,IF(T324=T325,MAX($U$1:U324),MAX($U$1:U324)+1))</f>
        <v>0</v>
      </c>
      <c r="V325">
        <f>IF(RIGHT(T325,3)&lt;&gt;$V$1,0,IF(T324=T325,MAX($V$1:V324),MAX($V$1:V324)+1))</f>
        <v>0</v>
      </c>
    </row>
    <row r="326" spans="20:22" x14ac:dyDescent="0.25">
      <c r="T326" t="str">
        <f t="shared" si="5"/>
        <v/>
      </c>
      <c r="U326">
        <f>IF(RIGHT(T326,3)&lt;&gt;$U$1,0,IF(T325=T326,MAX($U$1:U325),MAX($U$1:U325)+1))</f>
        <v>0</v>
      </c>
      <c r="V326">
        <f>IF(RIGHT(T326,3)&lt;&gt;$V$1,0,IF(T325=T326,MAX($V$1:V325),MAX($V$1:V325)+1))</f>
        <v>0</v>
      </c>
    </row>
    <row r="327" spans="20:22" x14ac:dyDescent="0.25">
      <c r="T327" t="str">
        <f t="shared" si="5"/>
        <v/>
      </c>
      <c r="U327">
        <f>IF(RIGHT(T327,3)&lt;&gt;$U$1,0,IF(T326=T327,MAX($U$1:U326),MAX($U$1:U326)+1))</f>
        <v>0</v>
      </c>
      <c r="V327">
        <f>IF(RIGHT(T327,3)&lt;&gt;$V$1,0,IF(T326=T327,MAX($V$1:V326),MAX($V$1:V326)+1))</f>
        <v>0</v>
      </c>
    </row>
    <row r="328" spans="20:22" x14ac:dyDescent="0.25">
      <c r="T328" t="str">
        <f t="shared" ref="T328:T355" si="6">K328&amp;LEFT(L328,3)</f>
        <v/>
      </c>
      <c r="U328">
        <f>IF(RIGHT(T328,3)&lt;&gt;$U$1,0,IF(T327=T328,MAX($U$1:U327),MAX($U$1:U327)+1))</f>
        <v>0</v>
      </c>
      <c r="V328">
        <f>IF(RIGHT(T328,3)&lt;&gt;$V$1,0,IF(T327=T328,MAX($V$1:V327),MAX($V$1:V327)+1))</f>
        <v>0</v>
      </c>
    </row>
    <row r="329" spans="20:22" x14ac:dyDescent="0.25">
      <c r="T329" t="str">
        <f t="shared" si="6"/>
        <v/>
      </c>
      <c r="U329">
        <f>IF(RIGHT(T329,3)&lt;&gt;$U$1,0,IF(T328=T329,MAX($U$1:U328),MAX($U$1:U328)+1))</f>
        <v>0</v>
      </c>
      <c r="V329">
        <f>IF(RIGHT(T329,3)&lt;&gt;$V$1,0,IF(T328=T329,MAX($V$1:V328),MAX($V$1:V328)+1))</f>
        <v>0</v>
      </c>
    </row>
    <row r="330" spans="20:22" x14ac:dyDescent="0.25">
      <c r="T330" t="str">
        <f t="shared" si="6"/>
        <v/>
      </c>
      <c r="U330">
        <f>IF(RIGHT(T330,3)&lt;&gt;$U$1,0,IF(T329=T330,MAX($U$1:U329),MAX($U$1:U329)+1))</f>
        <v>0</v>
      </c>
      <c r="V330">
        <f>IF(RIGHT(T330,3)&lt;&gt;$V$1,0,IF(T329=T330,MAX($V$1:V329),MAX($V$1:V329)+1))</f>
        <v>0</v>
      </c>
    </row>
    <row r="331" spans="20:22" x14ac:dyDescent="0.25">
      <c r="T331" t="str">
        <f t="shared" si="6"/>
        <v/>
      </c>
      <c r="U331">
        <f>IF(RIGHT(T331,3)&lt;&gt;$U$1,0,IF(T330=T331,MAX($U$1:U330),MAX($U$1:U330)+1))</f>
        <v>0</v>
      </c>
      <c r="V331">
        <f>IF(RIGHT(T331,3)&lt;&gt;$V$1,0,IF(T330=T331,MAX($V$1:V330),MAX($V$1:V330)+1))</f>
        <v>0</v>
      </c>
    </row>
    <row r="332" spans="20:22" x14ac:dyDescent="0.25">
      <c r="T332" t="str">
        <f t="shared" si="6"/>
        <v/>
      </c>
      <c r="U332">
        <f>IF(RIGHT(T332,3)&lt;&gt;$U$1,0,IF(T331=T332,MAX($U$1:U331),MAX($U$1:U331)+1))</f>
        <v>0</v>
      </c>
      <c r="V332">
        <f>IF(RIGHT(T332,3)&lt;&gt;$V$1,0,IF(T331=T332,MAX($V$1:V331),MAX($V$1:V331)+1))</f>
        <v>0</v>
      </c>
    </row>
    <row r="333" spans="20:22" x14ac:dyDescent="0.25">
      <c r="T333" t="str">
        <f t="shared" si="6"/>
        <v/>
      </c>
      <c r="U333">
        <f>IF(RIGHT(T333,3)&lt;&gt;$U$1,0,IF(T332=T333,MAX($U$1:U332),MAX($U$1:U332)+1))</f>
        <v>0</v>
      </c>
      <c r="V333">
        <f>IF(RIGHT(T333,3)&lt;&gt;$V$1,0,IF(T332=T333,MAX($V$1:V332),MAX($V$1:V332)+1))</f>
        <v>0</v>
      </c>
    </row>
    <row r="334" spans="20:22" x14ac:dyDescent="0.25">
      <c r="T334" t="str">
        <f t="shared" si="6"/>
        <v/>
      </c>
      <c r="U334">
        <f>IF(RIGHT(T334,3)&lt;&gt;$U$1,0,IF(T333=T334,MAX($U$1:U333),MAX($U$1:U333)+1))</f>
        <v>0</v>
      </c>
      <c r="V334">
        <f>IF(RIGHT(T334,3)&lt;&gt;$V$1,0,IF(T333=T334,MAX($V$1:V333),MAX($V$1:V333)+1))</f>
        <v>0</v>
      </c>
    </row>
    <row r="335" spans="20:22" x14ac:dyDescent="0.25">
      <c r="T335" t="str">
        <f t="shared" si="6"/>
        <v/>
      </c>
      <c r="U335">
        <f>IF(RIGHT(T335,3)&lt;&gt;$U$1,0,IF(T334=T335,MAX($U$1:U334),MAX($U$1:U334)+1))</f>
        <v>0</v>
      </c>
      <c r="V335">
        <f>IF(RIGHT(T335,3)&lt;&gt;$V$1,0,IF(T334=T335,MAX($V$1:V334),MAX($V$1:V334)+1))</f>
        <v>0</v>
      </c>
    </row>
    <row r="336" spans="20:22" x14ac:dyDescent="0.25">
      <c r="T336" t="str">
        <f t="shared" si="6"/>
        <v/>
      </c>
      <c r="U336">
        <f>IF(RIGHT(T336,3)&lt;&gt;$U$1,0,IF(T335=T336,MAX($U$1:U335),MAX($U$1:U335)+1))</f>
        <v>0</v>
      </c>
      <c r="V336">
        <f>IF(RIGHT(T336,3)&lt;&gt;$V$1,0,IF(T335=T336,MAX($V$1:V335),MAX($V$1:V335)+1))</f>
        <v>0</v>
      </c>
    </row>
    <row r="337" spans="20:22" x14ac:dyDescent="0.25">
      <c r="T337" t="str">
        <f t="shared" si="6"/>
        <v/>
      </c>
      <c r="U337">
        <f>IF(RIGHT(T337,3)&lt;&gt;$U$1,0,IF(T336=T337,MAX($U$1:U336),MAX($U$1:U336)+1))</f>
        <v>0</v>
      </c>
      <c r="V337">
        <f>IF(RIGHT(T337,3)&lt;&gt;$V$1,0,IF(T336=T337,MAX($V$1:V336),MAX($V$1:V336)+1))</f>
        <v>0</v>
      </c>
    </row>
    <row r="338" spans="20:22" x14ac:dyDescent="0.25">
      <c r="T338" t="str">
        <f t="shared" si="6"/>
        <v/>
      </c>
      <c r="U338">
        <f>IF(RIGHT(T338,3)&lt;&gt;$U$1,0,IF(T337=T338,MAX($U$1:U337),MAX($U$1:U337)+1))</f>
        <v>0</v>
      </c>
      <c r="V338">
        <f>IF(RIGHT(T338,3)&lt;&gt;$V$1,0,IF(T337=T338,MAX($V$1:V337),MAX($V$1:V337)+1))</f>
        <v>0</v>
      </c>
    </row>
    <row r="339" spans="20:22" x14ac:dyDescent="0.25">
      <c r="T339" t="str">
        <f t="shared" si="6"/>
        <v/>
      </c>
      <c r="U339">
        <f>IF(RIGHT(T339,3)&lt;&gt;$U$1,0,IF(T338=T339,MAX($U$1:U338),MAX($U$1:U338)+1))</f>
        <v>0</v>
      </c>
      <c r="V339">
        <f>IF(RIGHT(T339,3)&lt;&gt;$V$1,0,IF(T338=T339,MAX($V$1:V338),MAX($V$1:V338)+1))</f>
        <v>0</v>
      </c>
    </row>
    <row r="340" spans="20:22" x14ac:dyDescent="0.25">
      <c r="T340" t="str">
        <f t="shared" si="6"/>
        <v/>
      </c>
      <c r="U340">
        <f>IF(RIGHT(T340,3)&lt;&gt;$U$1,0,IF(T339=T340,MAX($U$1:U339),MAX($U$1:U339)+1))</f>
        <v>0</v>
      </c>
      <c r="V340">
        <f>IF(RIGHT(T340,3)&lt;&gt;$V$1,0,IF(T339=T340,MAX($V$1:V339),MAX($V$1:V339)+1))</f>
        <v>0</v>
      </c>
    </row>
    <row r="341" spans="20:22" x14ac:dyDescent="0.25">
      <c r="T341" t="str">
        <f t="shared" si="6"/>
        <v/>
      </c>
      <c r="U341">
        <f>IF(RIGHT(T341,3)&lt;&gt;$U$1,0,IF(T340=T341,MAX($U$1:U340),MAX($U$1:U340)+1))</f>
        <v>0</v>
      </c>
      <c r="V341">
        <f>IF(RIGHT(T341,3)&lt;&gt;$V$1,0,IF(T340=T341,MAX($V$1:V340),MAX($V$1:V340)+1))</f>
        <v>0</v>
      </c>
    </row>
    <row r="342" spans="20:22" x14ac:dyDescent="0.25">
      <c r="T342" t="str">
        <f t="shared" si="6"/>
        <v/>
      </c>
      <c r="U342">
        <f>IF(RIGHT(T342,3)&lt;&gt;$U$1,0,IF(T341=T342,MAX($U$1:U341),MAX($U$1:U341)+1))</f>
        <v>0</v>
      </c>
      <c r="V342">
        <f>IF(RIGHT(T342,3)&lt;&gt;$V$1,0,IF(T341=T342,MAX($V$1:V341),MAX($V$1:V341)+1))</f>
        <v>0</v>
      </c>
    </row>
    <row r="343" spans="20:22" x14ac:dyDescent="0.25">
      <c r="T343" t="str">
        <f t="shared" si="6"/>
        <v/>
      </c>
      <c r="U343">
        <f>IF(RIGHT(T343,3)&lt;&gt;$U$1,0,IF(T342=T343,MAX($U$1:U342),MAX($U$1:U342)+1))</f>
        <v>0</v>
      </c>
      <c r="V343">
        <f>IF(RIGHT(T343,3)&lt;&gt;$V$1,0,IF(T342=T343,MAX($V$1:V342),MAX($V$1:V342)+1))</f>
        <v>0</v>
      </c>
    </row>
    <row r="344" spans="20:22" x14ac:dyDescent="0.25">
      <c r="T344" t="str">
        <f t="shared" si="6"/>
        <v/>
      </c>
      <c r="U344">
        <f>IF(RIGHT(T344,3)&lt;&gt;$U$1,0,IF(T343=T344,MAX($U$1:U343),MAX($U$1:U343)+1))</f>
        <v>0</v>
      </c>
      <c r="V344">
        <f>IF(RIGHT(T344,3)&lt;&gt;$V$1,0,IF(T343=T344,MAX($V$1:V343),MAX($V$1:V343)+1))</f>
        <v>0</v>
      </c>
    </row>
    <row r="345" spans="20:22" x14ac:dyDescent="0.25">
      <c r="T345" t="str">
        <f t="shared" si="6"/>
        <v/>
      </c>
      <c r="U345">
        <f>IF(RIGHT(T345,3)&lt;&gt;$U$1,0,IF(T344=T345,MAX($U$1:U344),MAX($U$1:U344)+1))</f>
        <v>0</v>
      </c>
      <c r="V345">
        <f>IF(RIGHT(T345,3)&lt;&gt;$V$1,0,IF(T344=T345,MAX($V$1:V344),MAX($V$1:V344)+1))</f>
        <v>0</v>
      </c>
    </row>
    <row r="346" spans="20:22" x14ac:dyDescent="0.25">
      <c r="T346" t="str">
        <f t="shared" si="6"/>
        <v/>
      </c>
      <c r="U346">
        <f>IF(RIGHT(T346,3)&lt;&gt;$U$1,0,IF(T345=T346,MAX($U$1:U345),MAX($U$1:U345)+1))</f>
        <v>0</v>
      </c>
      <c r="V346">
        <f>IF(RIGHT(T346,3)&lt;&gt;$V$1,0,IF(T345=T346,MAX($V$1:V345),MAX($V$1:V345)+1))</f>
        <v>0</v>
      </c>
    </row>
    <row r="347" spans="20:22" x14ac:dyDescent="0.25">
      <c r="T347" t="str">
        <f t="shared" si="6"/>
        <v/>
      </c>
      <c r="U347">
        <f>IF(RIGHT(T347,3)&lt;&gt;$U$1,0,IF(T346=T347,MAX($U$1:U346),MAX($U$1:U346)+1))</f>
        <v>0</v>
      </c>
      <c r="V347">
        <f>IF(RIGHT(T347,3)&lt;&gt;$V$1,0,IF(T346=T347,MAX($V$1:V346),MAX($V$1:V346)+1))</f>
        <v>0</v>
      </c>
    </row>
    <row r="348" spans="20:22" x14ac:dyDescent="0.25">
      <c r="T348" t="str">
        <f t="shared" si="6"/>
        <v/>
      </c>
      <c r="U348">
        <f>IF(RIGHT(T348,3)&lt;&gt;$U$1,0,IF(T347=T348,MAX($U$1:U347),MAX($U$1:U347)+1))</f>
        <v>0</v>
      </c>
      <c r="V348">
        <f>IF(RIGHT(T348,3)&lt;&gt;$V$1,0,IF(T347=T348,MAX($V$1:V347),MAX($V$1:V347)+1))</f>
        <v>0</v>
      </c>
    </row>
    <row r="349" spans="20:22" x14ac:dyDescent="0.25">
      <c r="T349" t="str">
        <f t="shared" si="6"/>
        <v/>
      </c>
      <c r="U349">
        <f>IF(RIGHT(T349,3)&lt;&gt;$U$1,0,IF(T348=T349,MAX($U$1:U348),MAX($U$1:U348)+1))</f>
        <v>0</v>
      </c>
      <c r="V349">
        <f>IF(RIGHT(T349,3)&lt;&gt;$V$1,0,IF(T348=T349,MAX($V$1:V348),MAX($V$1:V348)+1))</f>
        <v>0</v>
      </c>
    </row>
    <row r="350" spans="20:22" x14ac:dyDescent="0.25">
      <c r="T350" t="str">
        <f t="shared" si="6"/>
        <v/>
      </c>
      <c r="U350">
        <f>IF(RIGHT(T350,3)&lt;&gt;$U$1,0,IF(T349=T350,MAX($U$1:U349),MAX($U$1:U349)+1))</f>
        <v>0</v>
      </c>
      <c r="V350">
        <f>IF(RIGHT(T350,3)&lt;&gt;$V$1,0,IF(T349=T350,MAX($V$1:V349),MAX($V$1:V349)+1))</f>
        <v>0</v>
      </c>
    </row>
    <row r="351" spans="20:22" x14ac:dyDescent="0.25">
      <c r="T351" t="str">
        <f t="shared" si="6"/>
        <v/>
      </c>
      <c r="U351">
        <f>IF(RIGHT(T351,3)&lt;&gt;$U$1,0,IF(T350=T351,MAX($U$1:U350),MAX($U$1:U350)+1))</f>
        <v>0</v>
      </c>
      <c r="V351">
        <f>IF(RIGHT(T351,3)&lt;&gt;$V$1,0,IF(T350=T351,MAX($V$1:V350),MAX($V$1:V350)+1))</f>
        <v>0</v>
      </c>
    </row>
    <row r="352" spans="20:22" x14ac:dyDescent="0.25">
      <c r="T352" t="str">
        <f t="shared" si="6"/>
        <v/>
      </c>
      <c r="U352">
        <f>IF(RIGHT(T352,3)&lt;&gt;$U$1,0,IF(T351=T352,MAX($U$1:U351),MAX($U$1:U351)+1))</f>
        <v>0</v>
      </c>
      <c r="V352">
        <f>IF(RIGHT(T352,3)&lt;&gt;$V$1,0,IF(T351=T352,MAX($V$1:V351),MAX($V$1:V351)+1))</f>
        <v>0</v>
      </c>
    </row>
    <row r="353" spans="20:22" x14ac:dyDescent="0.25">
      <c r="T353" t="str">
        <f t="shared" si="6"/>
        <v/>
      </c>
      <c r="U353">
        <f>IF(RIGHT(T353,3)&lt;&gt;$U$1,0,IF(T352=T353,MAX($U$1:U352),MAX($U$1:U352)+1))</f>
        <v>0</v>
      </c>
      <c r="V353">
        <f>IF(RIGHT(T353,3)&lt;&gt;$V$1,0,IF(T352=T353,MAX($V$1:V352),MAX($V$1:V352)+1))</f>
        <v>0</v>
      </c>
    </row>
    <row r="354" spans="20:22" x14ac:dyDescent="0.25">
      <c r="T354" t="str">
        <f t="shared" si="6"/>
        <v/>
      </c>
      <c r="U354">
        <f>IF(RIGHT(T354,3)&lt;&gt;$U$1,0,IF(T353=T354,MAX($U$1:U353),MAX($U$1:U353)+1))</f>
        <v>0</v>
      </c>
      <c r="V354">
        <f>IF(RIGHT(T354,3)&lt;&gt;$V$1,0,IF(T353=T354,MAX($V$1:V353),MAX($V$1:V353)+1))</f>
        <v>0</v>
      </c>
    </row>
    <row r="355" spans="20:22" x14ac:dyDescent="0.25">
      <c r="T355" t="str">
        <f t="shared" si="6"/>
        <v/>
      </c>
      <c r="U355">
        <f>IF(RIGHT(T355,3)&lt;&gt;$U$1,0,IF(T354=T355,MAX($U$1:U354),MAX($U$1:U354)+1))</f>
        <v>0</v>
      </c>
      <c r="V355">
        <f>IF(RIGHT(T355,3)&lt;&gt;$V$1,0,IF(T354=T355,MAX($V$1:V354),MAX($V$1:V354)+1))</f>
        <v>0</v>
      </c>
    </row>
  </sheetData>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26"/>
  <sheetViews>
    <sheetView topLeftCell="K1" workbookViewId="0">
      <selection activeCell="L11" sqref="L11:R11"/>
    </sheetView>
  </sheetViews>
  <sheetFormatPr defaultRowHeight="15" x14ac:dyDescent="0.25"/>
  <cols>
    <col min="1" max="1" width="2.7109375" style="8" customWidth="1"/>
    <col min="2" max="2" width="10.140625" style="8" customWidth="1"/>
    <col min="3" max="3" width="8.7109375" style="8" bestFit="1" customWidth="1"/>
    <col min="4" max="4" width="14.5703125" style="8" bestFit="1" customWidth="1"/>
    <col min="5" max="5" width="10.140625" style="8" bestFit="1" customWidth="1"/>
    <col min="6" max="6" width="33.140625" style="8" customWidth="1"/>
    <col min="7" max="7" width="13.85546875" style="8" customWidth="1"/>
    <col min="8" max="8" width="13.85546875" style="8" bestFit="1" customWidth="1"/>
    <col min="9" max="9" width="14.5703125" style="8" customWidth="1"/>
    <col min="10" max="10" width="21.5703125" style="8" customWidth="1"/>
    <col min="11" max="11" width="17.7109375" style="8" customWidth="1"/>
    <col min="12" max="12" width="15.140625" style="8" customWidth="1"/>
    <col min="13" max="13" width="15.7109375" style="8" bestFit="1" customWidth="1"/>
    <col min="14" max="14" width="1.7109375" style="7" customWidth="1"/>
    <col min="15" max="15" width="18.140625" style="5" bestFit="1" customWidth="1"/>
    <col min="16" max="16" width="14.85546875" style="5" customWidth="1"/>
    <col min="17" max="17" width="18" style="5" bestFit="1" customWidth="1"/>
    <col min="18" max="19" width="16" style="5" bestFit="1" customWidth="1"/>
    <col min="20" max="20" width="15.28515625" style="5" customWidth="1"/>
    <col min="21" max="21" width="1.7109375" style="7" customWidth="1"/>
    <col min="22" max="22" width="16" style="5" bestFit="1" customWidth="1"/>
    <col min="23" max="23" width="17.28515625" style="5" customWidth="1"/>
    <col min="24" max="24" width="18" style="5" customWidth="1"/>
    <col min="25" max="25" width="17" style="5" customWidth="1"/>
    <col min="26" max="26" width="15.85546875" style="5" customWidth="1"/>
    <col min="27" max="27" width="19" style="5" customWidth="1"/>
    <col min="28" max="16384" width="9.140625" style="5"/>
  </cols>
  <sheetData>
    <row r="1" spans="1:27" x14ac:dyDescent="0.25">
      <c r="B1" s="9"/>
      <c r="C1" s="9"/>
      <c r="D1" s="9"/>
      <c r="E1" s="9"/>
      <c r="F1" s="9"/>
      <c r="G1" s="9"/>
      <c r="H1" s="9"/>
      <c r="I1" s="9"/>
      <c r="J1" s="9"/>
      <c r="K1" s="9"/>
      <c r="L1" s="9"/>
      <c r="M1" s="9"/>
      <c r="O1" s="93" t="s">
        <v>61</v>
      </c>
      <c r="P1" s="93"/>
      <c r="Q1" s="93"/>
      <c r="R1" s="93"/>
      <c r="S1" s="93"/>
      <c r="T1" s="93"/>
      <c r="V1" s="93" t="s">
        <v>16</v>
      </c>
      <c r="W1" s="93"/>
      <c r="X1" s="93"/>
      <c r="Y1" s="93"/>
      <c r="Z1" s="93"/>
      <c r="AA1" s="93"/>
    </row>
    <row r="2" spans="1:27" x14ac:dyDescent="0.25">
      <c r="B2" s="94"/>
      <c r="C2" s="94"/>
      <c r="D2" s="94"/>
      <c r="E2" s="9"/>
      <c r="F2" s="95" t="s">
        <v>17</v>
      </c>
      <c r="G2" s="95"/>
      <c r="H2" s="95"/>
      <c r="I2" s="95"/>
      <c r="J2" s="9"/>
      <c r="K2" s="9"/>
      <c r="L2" s="9"/>
      <c r="M2" s="9"/>
      <c r="O2" s="40"/>
      <c r="P2" s="52" t="s">
        <v>92</v>
      </c>
      <c r="Q2" s="52" t="s">
        <v>93</v>
      </c>
      <c r="R2" s="52" t="s">
        <v>72</v>
      </c>
      <c r="V2" s="40"/>
      <c r="W2" s="52" t="s">
        <v>94</v>
      </c>
      <c r="X2" s="52" t="s">
        <v>95</v>
      </c>
      <c r="Y2" s="52" t="s">
        <v>72</v>
      </c>
    </row>
    <row r="3" spans="1:27" x14ac:dyDescent="0.25">
      <c r="B3" s="94"/>
      <c r="C3" s="94"/>
      <c r="D3" s="94"/>
      <c r="E3" s="9"/>
      <c r="F3" s="96" t="s">
        <v>18</v>
      </c>
      <c r="G3" s="96"/>
      <c r="H3" s="96"/>
      <c r="I3" s="96"/>
      <c r="J3" s="9"/>
      <c r="K3" s="9"/>
      <c r="L3" s="9"/>
      <c r="M3" s="9"/>
      <c r="O3" s="53" t="s">
        <v>65</v>
      </c>
      <c r="P3" s="41">
        <f>MAX(Pivot!U:U)</f>
        <v>2</v>
      </c>
      <c r="Q3" s="81">
        <f>MAX(Pivot!V:V)</f>
        <v>1</v>
      </c>
      <c r="R3" s="40">
        <f>COUNTIF(B:B,"SELL")-Q3</f>
        <v>0</v>
      </c>
      <c r="V3" s="53" t="s">
        <v>65</v>
      </c>
      <c r="W3" s="41">
        <f>COUNTIF(Pivot!B:B,"Mua*")</f>
        <v>2</v>
      </c>
      <c r="X3" s="63">
        <f>COUNTIF(Pivot!B:B,"Bán*")</f>
        <v>1</v>
      </c>
      <c r="Y3" s="40">
        <f>COUNTIF(B:B,"SELL")-X3</f>
        <v>0</v>
      </c>
    </row>
    <row r="4" spans="1:27" x14ac:dyDescent="0.25">
      <c r="B4" s="94"/>
      <c r="C4" s="94"/>
      <c r="D4" s="94"/>
      <c r="E4" s="9"/>
      <c r="F4" s="96" t="s">
        <v>19</v>
      </c>
      <c r="G4" s="96"/>
      <c r="H4" s="96"/>
      <c r="I4" s="96"/>
      <c r="J4" s="9"/>
      <c r="K4" s="9"/>
      <c r="L4" s="9"/>
      <c r="M4" s="9"/>
      <c r="O4" s="53" t="s">
        <v>34</v>
      </c>
      <c r="P4" s="48">
        <f>SUMIF(Pivot!L:L,"Mua*",Pivot!Q:Q)</f>
        <v>21854000000</v>
      </c>
      <c r="Q4" s="48">
        <f>SUMIF(Pivot!L:L,"Bán*",Pivot!Q:Q)</f>
        <v>739000000</v>
      </c>
      <c r="R4" s="54">
        <f>SUMIF(B:B,"SELL",J:J)-Q4</f>
        <v>0</v>
      </c>
      <c r="V4" s="53" t="s">
        <v>34</v>
      </c>
      <c r="W4" s="48">
        <f>SUMIF(Pivot!B:B,"Mua*",Pivot!F:F)</f>
        <v>21854000000</v>
      </c>
      <c r="X4" s="48">
        <f>SUMIF(Pivot!B:B,"Bán*",Pivot!F:F)</f>
        <v>739000000</v>
      </c>
      <c r="Y4" s="54">
        <f>SUMIF(B:B,"SELL",J:J)-X4</f>
        <v>0</v>
      </c>
    </row>
    <row r="5" spans="1:27" x14ac:dyDescent="0.25">
      <c r="B5" s="94"/>
      <c r="C5" s="94"/>
      <c r="D5" s="94"/>
      <c r="E5" s="82"/>
      <c r="F5" s="82"/>
      <c r="G5" s="82"/>
      <c r="H5" s="82"/>
      <c r="I5" s="82"/>
      <c r="J5" s="82"/>
      <c r="K5" s="82"/>
      <c r="L5" s="82"/>
      <c r="M5" s="82"/>
      <c r="O5" s="53" t="s">
        <v>35</v>
      </c>
      <c r="P5" s="48">
        <f>SUMIF(Pivot!L:L,"Mua*",Pivot!R:R)</f>
        <v>32781000</v>
      </c>
      <c r="Q5" s="48">
        <f>SUMIF(Pivot!L:L,"Bán*",Pivot!R:R)</f>
        <v>1108500</v>
      </c>
      <c r="R5" s="54">
        <f>SUMIF(B:B,"SELL",K:K)-Q5</f>
        <v>0</v>
      </c>
      <c r="V5" s="53" t="s">
        <v>35</v>
      </c>
      <c r="W5" s="48">
        <f>SUMIF(Pivot!B:B,"Mua*",Pivot!G:G)</f>
        <v>32781000</v>
      </c>
      <c r="X5" s="55">
        <f>SUMIF(Pivot!B:B,"Bán*",Pivot!G:G)</f>
        <v>1108500</v>
      </c>
      <c r="Y5" s="54">
        <f>SUMIF(B:B,"SELL",K:K)-X5</f>
        <v>0</v>
      </c>
    </row>
    <row r="6" spans="1:27" ht="15" customHeight="1" x14ac:dyDescent="0.25">
      <c r="B6" s="94"/>
      <c r="C6" s="94"/>
      <c r="D6" s="94"/>
      <c r="E6" s="82"/>
      <c r="F6" s="97" t="s">
        <v>20</v>
      </c>
      <c r="G6" s="97"/>
      <c r="H6" s="97"/>
      <c r="I6" s="82"/>
      <c r="J6" s="82"/>
      <c r="K6" s="82"/>
      <c r="L6" s="82"/>
      <c r="M6" s="82"/>
      <c r="O6" s="53" t="s">
        <v>66</v>
      </c>
      <c r="P6" s="48">
        <f>SUMIF(Pivot!L:L,"Mua*",Pivot!S:S)</f>
        <v>0</v>
      </c>
      <c r="Q6" s="48">
        <f>SUMIF(Pivot!L:L,"Bán*",Pivot!S:S)</f>
        <v>739000</v>
      </c>
      <c r="R6" s="54">
        <f>SUMIF(B:B,"SELL",L:L)-Q6</f>
        <v>0</v>
      </c>
      <c r="V6" s="53" t="s">
        <v>66</v>
      </c>
      <c r="W6" s="48">
        <f>SUMIF(Pivot!B:B,"Mua*",Pivot!H:H)+SUMIF(Pivot!B:B,"Mua*",Pivot!I:I)</f>
        <v>0</v>
      </c>
      <c r="X6" s="48">
        <f>SUMIF(Pivot!B:B,"Bán*",Pivot!H:H)+SUMIF(Pivot!B:B,"Bán*",Pivot!I:I)</f>
        <v>739000</v>
      </c>
      <c r="Y6" s="54">
        <f>SUMIF(B:B,"SELL",L:L)-X6</f>
        <v>0</v>
      </c>
    </row>
    <row r="7" spans="1:27" ht="18.75" x14ac:dyDescent="0.25">
      <c r="B7" s="10"/>
      <c r="C7" s="10"/>
      <c r="D7" s="10"/>
      <c r="E7" s="10"/>
      <c r="F7" s="97"/>
      <c r="G7" s="97"/>
      <c r="H7" s="97"/>
      <c r="I7" s="10"/>
      <c r="J7" s="10"/>
      <c r="K7" s="10"/>
      <c r="L7" s="10"/>
      <c r="M7" s="10"/>
      <c r="O7" s="53" t="s">
        <v>36</v>
      </c>
      <c r="P7" s="48">
        <f>P4+P5</f>
        <v>21886781000</v>
      </c>
      <c r="Q7" s="48">
        <f>Q4-Q5-Q6</f>
        <v>737152500</v>
      </c>
      <c r="R7" s="54">
        <f>SUMIF(B:B,"SELL",M:M)-Q7</f>
        <v>0</v>
      </c>
      <c r="V7" s="53" t="s">
        <v>36</v>
      </c>
      <c r="W7" s="48">
        <f>W4+W5</f>
        <v>21886781000</v>
      </c>
      <c r="X7" s="48">
        <f>X4-X5-X6</f>
        <v>737152500</v>
      </c>
      <c r="Y7" s="54">
        <f>SUMIF(B:B,"SELL",M:M)-X7</f>
        <v>0</v>
      </c>
    </row>
    <row r="8" spans="1:27" ht="18.75" x14ac:dyDescent="0.25">
      <c r="B8" s="10"/>
      <c r="C8" s="10"/>
      <c r="D8" s="10"/>
      <c r="E8" s="10"/>
      <c r="F8" s="10"/>
      <c r="G8" s="10"/>
      <c r="H8" s="10"/>
      <c r="I8" s="10"/>
      <c r="J8" s="10"/>
      <c r="K8" s="10"/>
      <c r="L8" s="10"/>
      <c r="M8" s="10"/>
    </row>
    <row r="9" spans="1:27" ht="19.5" customHeight="1" x14ac:dyDescent="0.25">
      <c r="B9" s="11"/>
      <c r="C9" s="11"/>
      <c r="D9" s="11"/>
      <c r="E9" s="11"/>
      <c r="F9" s="12" t="s">
        <v>21</v>
      </c>
      <c r="G9" s="13" t="s">
        <v>17</v>
      </c>
      <c r="H9" s="14"/>
      <c r="I9" s="11"/>
      <c r="J9" s="11"/>
      <c r="K9" s="11"/>
      <c r="L9" s="11"/>
      <c r="M9" s="11"/>
      <c r="Q9" s="51"/>
      <c r="W9" s="5" t="s">
        <v>74</v>
      </c>
    </row>
    <row r="10" spans="1:27" ht="15.75" x14ac:dyDescent="0.25">
      <c r="F10" s="12" t="s">
        <v>22</v>
      </c>
      <c r="G10" s="13" t="s">
        <v>100</v>
      </c>
      <c r="H10" s="15"/>
      <c r="I10" s="15"/>
    </row>
    <row r="11" spans="1:27" ht="15.75" x14ac:dyDescent="0.25">
      <c r="F11" s="12" t="s">
        <v>23</v>
      </c>
      <c r="G11" s="13" t="s">
        <v>98</v>
      </c>
      <c r="H11" s="15"/>
      <c r="I11" s="15"/>
      <c r="Q11" s="51"/>
    </row>
    <row r="12" spans="1:27" ht="15.75" x14ac:dyDescent="0.25">
      <c r="F12" s="12" t="s">
        <v>24</v>
      </c>
      <c r="G12" s="89">
        <v>44287</v>
      </c>
      <c r="H12" s="89"/>
      <c r="I12" s="15"/>
      <c r="O12" s="5" t="s">
        <v>24</v>
      </c>
      <c r="P12" s="68">
        <f>Pivot!M2</f>
        <v>44287</v>
      </c>
      <c r="Q12" s="74">
        <f>P12-G12</f>
        <v>0</v>
      </c>
    </row>
    <row r="13" spans="1:27" ht="15.75" x14ac:dyDescent="0.25">
      <c r="F13" s="12" t="s">
        <v>25</v>
      </c>
      <c r="G13" s="89">
        <v>44291</v>
      </c>
      <c r="H13" s="89"/>
      <c r="I13" s="15"/>
      <c r="O13" s="5" t="s">
        <v>25</v>
      </c>
      <c r="P13" s="68">
        <f>Pivot!N2</f>
        <v>44291</v>
      </c>
      <c r="Q13" s="74">
        <f>P13-G13</f>
        <v>0</v>
      </c>
    </row>
    <row r="14" spans="1:27" x14ac:dyDescent="0.25">
      <c r="O14" s="47"/>
      <c r="P14" s="47"/>
      <c r="Q14" s="47"/>
      <c r="R14" s="47"/>
      <c r="S14" s="47"/>
      <c r="T14" s="47"/>
    </row>
    <row r="15" spans="1:27" ht="24" x14ac:dyDescent="0.25">
      <c r="A15" s="16"/>
      <c r="B15" s="17" t="s">
        <v>26</v>
      </c>
      <c r="C15" s="17" t="s">
        <v>27</v>
      </c>
      <c r="D15" s="18" t="s">
        <v>28</v>
      </c>
      <c r="E15" s="18" t="s">
        <v>29</v>
      </c>
      <c r="F15" s="18" t="s">
        <v>30</v>
      </c>
      <c r="G15" s="18" t="s">
        <v>31</v>
      </c>
      <c r="H15" s="18" t="s">
        <v>32</v>
      </c>
      <c r="I15" s="18" t="s">
        <v>33</v>
      </c>
      <c r="J15" s="18" t="s">
        <v>34</v>
      </c>
      <c r="K15" s="17" t="s">
        <v>45</v>
      </c>
      <c r="L15" s="17" t="s">
        <v>46</v>
      </c>
      <c r="M15" s="17" t="s">
        <v>36</v>
      </c>
      <c r="O15" s="18" t="s">
        <v>31</v>
      </c>
      <c r="P15" s="18" t="s">
        <v>32</v>
      </c>
      <c r="Q15" s="18" t="s">
        <v>34</v>
      </c>
      <c r="R15" s="18" t="s">
        <v>35</v>
      </c>
      <c r="S15" s="18" t="s">
        <v>66</v>
      </c>
      <c r="T15" s="17" t="s">
        <v>36</v>
      </c>
      <c r="V15" s="18" t="s">
        <v>31</v>
      </c>
      <c r="W15" s="18" t="s">
        <v>32</v>
      </c>
      <c r="X15" s="18" t="s">
        <v>34</v>
      </c>
      <c r="Y15" s="18" t="s">
        <v>35</v>
      </c>
      <c r="Z15" s="18" t="s">
        <v>66</v>
      </c>
      <c r="AA15" s="17" t="s">
        <v>36</v>
      </c>
    </row>
    <row r="16" spans="1:27" x14ac:dyDescent="0.25">
      <c r="A16" s="16"/>
      <c r="B16" s="19" t="s">
        <v>47</v>
      </c>
      <c r="C16" s="19" t="s">
        <v>37</v>
      </c>
      <c r="D16" s="20" t="s">
        <v>104</v>
      </c>
      <c r="E16" s="20" t="s">
        <v>103</v>
      </c>
      <c r="F16" s="21" t="s">
        <v>105</v>
      </c>
      <c r="G16" s="22">
        <v>7000</v>
      </c>
      <c r="H16" s="23">
        <v>105571.4286</v>
      </c>
      <c r="I16" s="20" t="s">
        <v>38</v>
      </c>
      <c r="J16" s="22">
        <v>739000000</v>
      </c>
      <c r="K16" s="22">
        <v>1108500</v>
      </c>
      <c r="L16" s="22">
        <v>739000</v>
      </c>
      <c r="M16" s="22">
        <v>737152500</v>
      </c>
      <c r="O16" s="48">
        <f>IF(B16="SELL",SUMIFS(Pivot!P:P,Pivot!L:L,"Bán*",Pivot!K:K,E16)-G16,0)</f>
        <v>0</v>
      </c>
      <c r="P16" s="48">
        <f>IF(B16="SELL",ROUND(J16/G16,4)-H16,0)</f>
        <v>0</v>
      </c>
      <c r="Q16" s="48">
        <f>IFERROR(IF(B16&lt;&gt;"Total:",SUMIFS(Pivot!Q:Q,Pivot!L:L,"Bán*",Pivot!K:K,E16),SUMIF(Pivot!L:L,"Bán*",Pivot!Q:Q))-J16,0)</f>
        <v>0</v>
      </c>
      <c r="R16" s="48">
        <f>IFERROR(IF(B16&lt;&gt;"Total:",SUMIFS(Pivot!R:R,Pivot!L:L,"Bán*",Pivot!K:K,E16),SUMIF(Pivot!L:L,"Bán*",Pivot!R:R))-K16,0)</f>
        <v>0</v>
      </c>
      <c r="S16" s="48">
        <f>IFERROR(IF(B16&lt;&gt;"Total:",SUMIFS(Pivot!S:S,Pivot!L:L,"Bán*",Pivot!K:K,E16),SUMIF(Pivot!L:L,"Bán*",Pivot!S:S))-L16,0)</f>
        <v>0</v>
      </c>
      <c r="T16" s="49">
        <f>IFERROR(J16-K16-L16-M16,0)</f>
        <v>0</v>
      </c>
      <c r="V16" s="48">
        <f>IF(B16="SELL",SUMIFS(Pivot!E:E,Pivot!B:B,"Bán*",Pivot!A:A,E16)-G16,0)</f>
        <v>0</v>
      </c>
      <c r="W16" s="48">
        <f>IF(B16="SELL",ROUND(J16/G16,4)-H16,0)</f>
        <v>0</v>
      </c>
      <c r="X16" s="48">
        <f>IFERROR(IF(B16&lt;&gt;"Total:",SUMIFS(Pivot!F:F,Pivot!B:B,"Bán*",Pivot!A:A,E16),SUMIF(Pivot!B:B,"Bán*",Pivot!F:F))-J16,0)</f>
        <v>0</v>
      </c>
      <c r="Y16" s="48">
        <f>IFERROR(IF(B16&lt;&gt;"Total:",SUMIFS(Pivot!G:G,Pivot!B:B,"Bán*",Pivot!A:A,E16),SUMIF(Pivot!B:B,"Bán*",Pivot!G:G))-K16,0)</f>
        <v>0</v>
      </c>
      <c r="Z16" s="48">
        <f>IFERROR(IF(B16&lt;&gt;"Total:",SUMIFS(Pivot!H:H,Pivot!B:B,"Bán",Pivot!A:A,E16)+SUMIFS(Pivot!I:I,Pivot!B:B,"Bán",Pivot!A:A,E16),SUMIF(Pivot!B:B,"Bán*",Pivot!I:I)+SUMIF(Pivot!B:B,"Bán*",Pivot!H:H))-L16,0)</f>
        <v>0</v>
      </c>
      <c r="AA16" s="49">
        <f>IFERROR(J16-K16-L16-M16,0)</f>
        <v>0</v>
      </c>
    </row>
    <row r="17" spans="2:27" x14ac:dyDescent="0.25">
      <c r="B17" s="90" t="s">
        <v>39</v>
      </c>
      <c r="C17" s="91"/>
      <c r="D17" s="91"/>
      <c r="E17" s="91"/>
      <c r="F17" s="92"/>
      <c r="G17" s="24"/>
      <c r="H17" s="25"/>
      <c r="I17" s="25"/>
      <c r="J17" s="33">
        <v>739000000</v>
      </c>
      <c r="K17" s="33">
        <v>1108500</v>
      </c>
      <c r="L17" s="33">
        <v>739000</v>
      </c>
      <c r="M17" s="33">
        <v>737152500</v>
      </c>
      <c r="O17" s="48">
        <f>IF(B17="SELL",SUMIFS(Pivot!P:P,Pivot!L:L,"Bán*",Pivot!K:K,E17)-G17,0)</f>
        <v>0</v>
      </c>
      <c r="P17" s="48">
        <f t="shared" ref="P17:P21" si="0">IF(B17="SELL",ROUND(J17/G17,4)-H17,0)</f>
        <v>0</v>
      </c>
      <c r="Q17" s="48">
        <f>IFERROR(IF(B17&lt;&gt;"Total:",SUMIFS(Pivot!Q:Q,Pivot!L:L,"Bán*",Pivot!K:K,E17),SUMIF(Pivot!L:L,"Bán*",Pivot!Q:Q))-J17,0)</f>
        <v>0</v>
      </c>
      <c r="R17" s="48">
        <f>IFERROR(IF(B17&lt;&gt;"Total:",SUMIFS(Pivot!R:R,Pivot!L:L,"Bán*",Pivot!K:K,E17),SUMIF(Pivot!L:L,"Bán*",Pivot!R:R))-K17,0)</f>
        <v>0</v>
      </c>
      <c r="S17" s="48">
        <f>IFERROR(IF(B17&lt;&gt;"Total:",SUMIFS(Pivot!S:S,Pivot!L:L,"Bán*",Pivot!K:K,E17),SUMIF(Pivot!L:L,"Bán*",Pivot!S:S))-L17,0)</f>
        <v>0</v>
      </c>
      <c r="T17" s="49">
        <f t="shared" ref="T17:T21" si="1">IFERROR(J17-K17-L17-M17,0)</f>
        <v>0</v>
      </c>
      <c r="V17" s="48">
        <f>IF(B17="SELL",SUMIFS(Pivot!E:E,Pivot!B:B,"Bán*",Pivot!A:A,E17)-G17,0)</f>
        <v>0</v>
      </c>
      <c r="W17" s="48">
        <f t="shared" ref="W17:W21" si="2">IF(B17="SELL",ROUND(J17/G17,4)-H17,0)</f>
        <v>0</v>
      </c>
      <c r="X17" s="48">
        <f>IFERROR(IF(B17&lt;&gt;"Total:",SUMIFS(Pivot!F:F,Pivot!B:B,"Bán*",Pivot!A:A,E17),SUMIF(Pivot!B:B,"Bán*",Pivot!F:F))-J17,0)</f>
        <v>0</v>
      </c>
      <c r="Y17" s="48">
        <f>IFERROR(IF(B17&lt;&gt;"Total:",SUMIFS(Pivot!G:G,Pivot!B:B,"Bán*",Pivot!A:A,E17),SUMIF(Pivot!B:B,"Bán*",Pivot!G:G))-K17,0)</f>
        <v>0</v>
      </c>
      <c r="Z17" s="48">
        <f>IFERROR(IF(B17&lt;&gt;"Total:",SUMIFS(Pivot!H:H,Pivot!B:B,"Bán",Pivot!A:A,E17)+SUMIFS(Pivot!I:I,Pivot!B:B,"Bán",Pivot!A:A,E17),SUMIF(Pivot!B:B,"Bán*",Pivot!I:I)+SUMIF(Pivot!B:B,"Bán*",Pivot!H:H))-L17,0)</f>
        <v>0</v>
      </c>
      <c r="AA17" s="49">
        <f t="shared" ref="AA17:AA21" si="3">IFERROR(J17-K17-L17-M17,0)</f>
        <v>0</v>
      </c>
    </row>
    <row r="18" spans="2:27" x14ac:dyDescent="0.25">
      <c r="B18" s="26"/>
      <c r="C18" s="26"/>
      <c r="D18" s="26"/>
      <c r="E18" s="26"/>
      <c r="F18" s="26"/>
      <c r="G18" s="27"/>
      <c r="H18" s="73"/>
      <c r="I18" s="28"/>
      <c r="J18" s="29"/>
      <c r="K18" s="29"/>
      <c r="L18" s="29"/>
      <c r="O18" s="48">
        <f>IF(B18="SELL",SUMIFS(Pivot!P:P,Pivot!L:L,"Bán*",Pivot!K:K,E18)-G18,0)</f>
        <v>0</v>
      </c>
      <c r="P18" s="48">
        <f t="shared" si="0"/>
        <v>0</v>
      </c>
      <c r="Q18" s="48">
        <f>IFERROR(IF(B18&lt;&gt;"Total:",SUMIFS(Pivot!Q:Q,Pivot!L:L,"Bán*",Pivot!K:K,E18),SUMIF(Pivot!L:L,"Bán*",Pivot!Q:Q))-J18,0)</f>
        <v>0</v>
      </c>
      <c r="R18" s="48">
        <f>IFERROR(IF(B18&lt;&gt;"Total:",SUMIFS(Pivot!R:R,Pivot!L:L,"Bán*",Pivot!K:K,E18),SUMIF(Pivot!L:L,"Bán*",Pivot!R:R))-K18,0)</f>
        <v>0</v>
      </c>
      <c r="S18" s="48">
        <f>IFERROR(IF(B18&lt;&gt;"Total:",SUMIFS(Pivot!S:S,Pivot!L:L,"Bán*",Pivot!K:K,E18),SUMIF(Pivot!L:L,"Bán*",Pivot!S:S))-L18,0)</f>
        <v>0</v>
      </c>
      <c r="T18" s="49">
        <f t="shared" si="1"/>
        <v>0</v>
      </c>
      <c r="V18" s="48">
        <f>IF(B18="SELL",SUMIFS(Pivot!E:E,Pivot!B:B,"Bán*",Pivot!A:A,E18)-G18,0)</f>
        <v>0</v>
      </c>
      <c r="W18" s="48">
        <f t="shared" si="2"/>
        <v>0</v>
      </c>
      <c r="X18" s="48">
        <f>IFERROR(IF(B18&lt;&gt;"Total:",SUMIFS(Pivot!F:F,Pivot!B:B,"Bán*",Pivot!A:A,E18),SUMIF(Pivot!B:B,"Bán*",Pivot!F:F))-J18,0)</f>
        <v>0</v>
      </c>
      <c r="Y18" s="48">
        <f>IFERROR(IF(B18&lt;&gt;"Total:",SUMIFS(Pivot!G:G,Pivot!B:B,"Bán*",Pivot!A:A,E18),SUMIF(Pivot!B:B,"Bán*",Pivot!G:G))-K18,0)</f>
        <v>0</v>
      </c>
      <c r="Z18" s="48">
        <f>IFERROR(IF(B18&lt;&gt;"Total:",SUMIFS(Pivot!H:H,Pivot!B:B,"Bán",Pivot!A:A,E18)+SUMIFS(Pivot!I:I,Pivot!B:B,"Bán",Pivot!A:A,E18),SUMIF(Pivot!B:B,"Bán*",Pivot!I:I)+SUMIF(Pivot!B:B,"Bán*",Pivot!H:H))-L18,0)</f>
        <v>0</v>
      </c>
      <c r="AA18" s="49">
        <f t="shared" si="3"/>
        <v>0</v>
      </c>
    </row>
    <row r="19" spans="2:27" x14ac:dyDescent="0.25">
      <c r="B19" s="30" t="s">
        <v>40</v>
      </c>
      <c r="O19" s="48">
        <f>IF(B19="SELL",SUMIFS(Pivot!P:P,Pivot!L:L,"Bán*",Pivot!K:K,E19)-G19,0)</f>
        <v>0</v>
      </c>
      <c r="P19" s="48">
        <f t="shared" si="0"/>
        <v>0</v>
      </c>
      <c r="Q19" s="48">
        <f>IFERROR(IF(B19&lt;&gt;"Total:",SUMIFS(Pivot!Q:Q,Pivot!L:L,"Bán*",Pivot!K:K,E19),SUMIF(Pivot!L:L,"Bán*",Pivot!Q:Q))-J19,0)</f>
        <v>0</v>
      </c>
      <c r="R19" s="48">
        <f>IFERROR(IF(B19&lt;&gt;"Total:",SUMIFS(Pivot!R:R,Pivot!L:L,"Bán*",Pivot!K:K,E19),SUMIF(Pivot!L:L,"Bán*",Pivot!R:R))-K19,0)</f>
        <v>0</v>
      </c>
      <c r="S19" s="48">
        <f>IFERROR(IF(B19&lt;&gt;"Total:",SUMIFS(Pivot!S:S,Pivot!L:L,"Bán*",Pivot!K:K,E19),SUMIF(Pivot!L:L,"Bán*",Pivot!S:S))-L19,0)</f>
        <v>0</v>
      </c>
      <c r="T19" s="49">
        <f t="shared" si="1"/>
        <v>0</v>
      </c>
      <c r="V19" s="48">
        <f>IF(B19="SELL",SUMIFS(Pivot!E:E,Pivot!B:B,"Bán*",Pivot!A:A,E19)-G19,0)</f>
        <v>0</v>
      </c>
      <c r="W19" s="48">
        <f t="shared" si="2"/>
        <v>0</v>
      </c>
      <c r="X19" s="48">
        <f>IFERROR(IF(B19&lt;&gt;"Total:",SUMIFS(Pivot!F:F,Pivot!B:B,"Bán*",Pivot!A:A,E19),SUMIF(Pivot!B:B,"Bán*",Pivot!F:F))-J19,0)</f>
        <v>0</v>
      </c>
      <c r="Y19" s="48">
        <f>IFERROR(IF(B19&lt;&gt;"Total:",SUMIFS(Pivot!G:G,Pivot!B:B,"Bán*",Pivot!A:A,E19),SUMIF(Pivot!B:B,"Bán*",Pivot!G:G))-K19,0)</f>
        <v>0</v>
      </c>
      <c r="Z19" s="48">
        <f>IFERROR(IF(B19&lt;&gt;"Total:",SUMIFS(Pivot!H:H,Pivot!B:B,"Bán",Pivot!A:A,E19)+SUMIFS(Pivot!I:I,Pivot!B:B,"Bán",Pivot!A:A,E19),SUMIF(Pivot!B:B,"Bán*",Pivot!I:I)+SUMIF(Pivot!B:B,"Bán*",Pivot!H:H))-L19,0)</f>
        <v>0</v>
      </c>
      <c r="AA19" s="49">
        <f t="shared" si="3"/>
        <v>0</v>
      </c>
    </row>
    <row r="20" spans="2:27" x14ac:dyDescent="0.25">
      <c r="B20" s="85" t="s">
        <v>41</v>
      </c>
      <c r="C20" s="86"/>
      <c r="D20" s="86"/>
      <c r="E20" s="86"/>
      <c r="F20" s="86"/>
      <c r="J20" s="84" t="s">
        <v>110</v>
      </c>
      <c r="K20" s="84"/>
      <c r="L20" s="84"/>
      <c r="O20" s="48">
        <f>IF(B20="SELL",SUMIFS(Pivot!P:P,Pivot!L:L,"Bán*",Pivot!K:K,E20)-G20,0)</f>
        <v>0</v>
      </c>
      <c r="P20" s="48">
        <f t="shared" si="0"/>
        <v>0</v>
      </c>
      <c r="Q20" s="48">
        <f>IFERROR(IF(B20&lt;&gt;"Total:",SUMIFS(Pivot!Q:Q,Pivot!L:L,"Bán*",Pivot!K:K,E20),SUMIF(Pivot!L:L,"Bán*",Pivot!Q:Q))-J20,0)</f>
        <v>0</v>
      </c>
      <c r="R20" s="48">
        <f>IFERROR(IF(B20&lt;&gt;"Total:",SUMIFS(Pivot!R:R,Pivot!L:L,"Bán*",Pivot!K:K,E20),SUMIF(Pivot!L:L,"Bán*",Pivot!R:R))-K20,0)</f>
        <v>0</v>
      </c>
      <c r="S20" s="48">
        <f>IFERROR(IF(B20&lt;&gt;"Total:",SUMIFS(Pivot!S:S,Pivot!L:L,"Bán*",Pivot!K:K,E20),SUMIF(Pivot!L:L,"Bán*",Pivot!S:S))-L20,0)</f>
        <v>0</v>
      </c>
      <c r="T20" s="49">
        <f t="shared" si="1"/>
        <v>0</v>
      </c>
      <c r="V20" s="48">
        <f>IF(B20="SELL",SUMIFS(Pivot!E:E,Pivot!B:B,"Bán*",Pivot!A:A,E20)-G20,0)</f>
        <v>0</v>
      </c>
      <c r="W20" s="48">
        <f t="shared" si="2"/>
        <v>0</v>
      </c>
      <c r="X20" s="48">
        <f>IFERROR(IF(B20&lt;&gt;"Total:",SUMIFS(Pivot!F:F,Pivot!B:B,"Bán*",Pivot!A:A,E20),SUMIF(Pivot!B:B,"Bán*",Pivot!F:F))-J20,0)</f>
        <v>0</v>
      </c>
      <c r="Y20" s="48">
        <f>IFERROR(IF(B20&lt;&gt;"Total:",SUMIFS(Pivot!G:G,Pivot!B:B,"Bán*",Pivot!A:A,E20),SUMIF(Pivot!B:B,"Bán*",Pivot!G:G))-K20,0)</f>
        <v>0</v>
      </c>
      <c r="Z20" s="48">
        <f>IFERROR(IF(B20&lt;&gt;"Total:",SUMIFS(Pivot!H:H,Pivot!B:B,"Bán",Pivot!A:A,E20)+SUMIFS(Pivot!I:I,Pivot!B:B,"Bán",Pivot!A:A,E20),SUMIF(Pivot!B:B,"Bán*",Pivot!I:I)+SUMIF(Pivot!B:B,"Bán*",Pivot!H:H))-L20,0)</f>
        <v>0</v>
      </c>
      <c r="AA20" s="49">
        <f t="shared" si="3"/>
        <v>0</v>
      </c>
    </row>
    <row r="21" spans="2:27" x14ac:dyDescent="0.25">
      <c r="B21" s="85" t="s">
        <v>96</v>
      </c>
      <c r="C21" s="86"/>
      <c r="D21" s="86"/>
      <c r="E21" s="86"/>
      <c r="F21" s="86"/>
      <c r="J21" s="87" t="s">
        <v>42</v>
      </c>
      <c r="K21" s="87"/>
      <c r="L21" s="87"/>
      <c r="O21" s="48">
        <f>IF(B21="SELL",SUMIFS(Pivot!P:P,Pivot!L:L,"Bán*",Pivot!K:K,E21)-G21,0)</f>
        <v>0</v>
      </c>
      <c r="P21" s="48">
        <f t="shared" si="0"/>
        <v>0</v>
      </c>
      <c r="Q21" s="48">
        <f>IFERROR(IF(B21&lt;&gt;"Total:",SUMIFS(Pivot!Q:Q,Pivot!L:L,"Bán*",Pivot!K:K,E21),SUMIF(Pivot!L:L,"Bán*",Pivot!Q:Q))-J21,0)</f>
        <v>0</v>
      </c>
      <c r="R21" s="48">
        <f>IFERROR(IF(B21&lt;&gt;"Total:",SUMIFS(Pivot!R:R,Pivot!L:L,"Bán*",Pivot!K:K,E21),SUMIF(Pivot!L:L,"Bán*",Pivot!R:R))-K21,0)</f>
        <v>0</v>
      </c>
      <c r="S21" s="48">
        <f>IFERROR(IF(B21&lt;&gt;"Total:",SUMIFS(Pivot!S:S,Pivot!L:L,"Bán*",Pivot!K:K,E21),SUMIF(Pivot!L:L,"Bán*",Pivot!S:S))-L21,0)</f>
        <v>0</v>
      </c>
      <c r="T21" s="49">
        <f t="shared" si="1"/>
        <v>0</v>
      </c>
      <c r="V21" s="48">
        <f>IF(B21="SELL",SUMIFS(Pivot!E:E,Pivot!B:B,"Bán*",Pivot!A:A,E21)-G21,0)</f>
        <v>0</v>
      </c>
      <c r="W21" s="48">
        <f t="shared" si="2"/>
        <v>0</v>
      </c>
      <c r="X21" s="48">
        <f>IFERROR(IF(B21&lt;&gt;"Total:",SUMIFS(Pivot!F:F,Pivot!B:B,"Bán*",Pivot!A:A,E21),SUMIF(Pivot!B:B,"Bán*",Pivot!F:F))-J21,0)</f>
        <v>0</v>
      </c>
      <c r="Y21" s="48">
        <f>IFERROR(IF(B21&lt;&gt;"Total:",SUMIFS(Pivot!G:G,Pivot!B:B,"Bán*",Pivot!A:A,E21),SUMIF(Pivot!B:B,"Bán*",Pivot!G:G))-K21,0)</f>
        <v>0</v>
      </c>
      <c r="Z21" s="48">
        <f>IFERROR(IF(B21&lt;&gt;"Total:",SUMIFS(Pivot!H:H,Pivot!B:B,"Bán",Pivot!A:A,E21)+SUMIFS(Pivot!I:I,Pivot!B:B,"Bán",Pivot!A:A,E21),SUMIF(Pivot!B:B,"Bán*",Pivot!I:I)+SUMIF(Pivot!B:B,"Bán*",Pivot!H:H))-L21,0)</f>
        <v>0</v>
      </c>
      <c r="AA21" s="49">
        <f t="shared" si="3"/>
        <v>0</v>
      </c>
    </row>
    <row r="22" spans="2:27" x14ac:dyDescent="0.25">
      <c r="B22" s="85" t="s">
        <v>97</v>
      </c>
      <c r="C22" s="86"/>
      <c r="D22" s="86"/>
      <c r="E22" s="86"/>
      <c r="F22" s="86"/>
      <c r="P22" s="6"/>
    </row>
    <row r="23" spans="2:27" x14ac:dyDescent="0.25">
      <c r="B23" s="31"/>
      <c r="C23" s="12"/>
      <c r="D23" s="12"/>
      <c r="E23" s="12"/>
      <c r="F23" s="12"/>
    </row>
    <row r="24" spans="2:27" x14ac:dyDescent="0.25">
      <c r="B24" s="88" t="s">
        <v>43</v>
      </c>
      <c r="C24" s="88"/>
      <c r="D24" s="88"/>
      <c r="E24" s="88"/>
      <c r="F24" s="88"/>
      <c r="G24" s="88"/>
      <c r="J24" s="32"/>
    </row>
    <row r="25" spans="2:27" ht="25.5" customHeight="1" x14ac:dyDescent="0.25">
      <c r="B25" s="88"/>
      <c r="C25" s="88"/>
      <c r="D25" s="88"/>
      <c r="E25" s="88"/>
      <c r="F25" s="88"/>
      <c r="G25" s="88"/>
      <c r="J25" s="32"/>
    </row>
    <row r="26" spans="2:27" ht="26.25" customHeight="1" x14ac:dyDescent="0.25"/>
  </sheetData>
  <mergeCells count="16">
    <mergeCell ref="O1:T1"/>
    <mergeCell ref="V1:AA1"/>
    <mergeCell ref="B2:D6"/>
    <mergeCell ref="F2:I2"/>
    <mergeCell ref="F3:I3"/>
    <mergeCell ref="F4:I4"/>
    <mergeCell ref="F6:H7"/>
    <mergeCell ref="J20:L20"/>
    <mergeCell ref="B21:F21"/>
    <mergeCell ref="J21:L21"/>
    <mergeCell ref="B24:G25"/>
    <mergeCell ref="G12:H12"/>
    <mergeCell ref="G13:H13"/>
    <mergeCell ref="B22:F22"/>
    <mergeCell ref="B17:F17"/>
    <mergeCell ref="B20:F20"/>
  </mergeCells>
  <conditionalFormatting sqref="P24:P27">
    <cfRule type="containsText" dxfId="22" priority="13" operator="containsText" text="Check">
      <formula>NOT(ISERROR(SEARCH("Check",P24)))</formula>
    </cfRule>
    <cfRule type="containsText" dxfId="21" priority="14" operator="containsText" text="OK">
      <formula>NOT(ISERROR(SEARCH("OK",P24)))</formula>
    </cfRule>
  </conditionalFormatting>
  <conditionalFormatting sqref="P23">
    <cfRule type="containsText" dxfId="20" priority="9" operator="containsText" text="OK">
      <formula>NOT(ISERROR(SEARCH("OK",P23)))</formula>
    </cfRule>
    <cfRule type="cellIs" dxfId="19" priority="11" operator="notEqual">
      <formula>0</formula>
    </cfRule>
  </conditionalFormatting>
  <conditionalFormatting sqref="O16:T21">
    <cfRule type="cellIs" dxfId="18" priority="7" operator="notEqual">
      <formula>0</formula>
    </cfRule>
  </conditionalFormatting>
  <conditionalFormatting sqref="R3:R7">
    <cfRule type="cellIs" dxfId="17" priority="5" operator="notEqual">
      <formula>0</formula>
    </cfRule>
  </conditionalFormatting>
  <conditionalFormatting sqref="Y3:Y7">
    <cfRule type="cellIs" dxfId="16" priority="3" operator="notEqual">
      <formula>0</formula>
    </cfRule>
  </conditionalFormatting>
  <conditionalFormatting sqref="V16:AA21">
    <cfRule type="cellIs" dxfId="15" priority="2" operator="notEqual">
      <formula>0</formula>
    </cfRule>
  </conditionalFormatting>
  <conditionalFormatting sqref="Q12:Q13">
    <cfRule type="cellIs" dxfId="14" priority="1" operator="notEqual">
      <formula>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
  <sheetViews>
    <sheetView workbookViewId="0">
      <selection activeCell="J18" sqref="J18"/>
    </sheetView>
  </sheetViews>
  <sheetFormatPr defaultRowHeight="15" x14ac:dyDescent="0.25"/>
  <cols>
    <col min="1" max="1" width="2.7109375" style="8" customWidth="1"/>
    <col min="2" max="2" width="10.140625" style="8" customWidth="1"/>
    <col min="3" max="3" width="8.7109375" style="8" bestFit="1" customWidth="1"/>
    <col min="4" max="4" width="14.5703125" style="8" bestFit="1" customWidth="1"/>
    <col min="5" max="5" width="10.140625" style="8" bestFit="1" customWidth="1"/>
    <col min="6" max="6" width="33.140625" style="8" customWidth="1"/>
    <col min="7" max="7" width="13.85546875" style="8" customWidth="1"/>
    <col min="8" max="8" width="14.28515625" style="8" bestFit="1" customWidth="1"/>
    <col min="9" max="9" width="14.5703125" style="8" customWidth="1"/>
    <col min="10" max="10" width="21.5703125" style="8" customWidth="1"/>
    <col min="11" max="11" width="17.7109375" style="8" customWidth="1"/>
    <col min="12" max="12" width="15.140625" style="8" customWidth="1"/>
    <col min="13" max="13" width="1.7109375" style="7" customWidth="1"/>
    <col min="14" max="14" width="18.140625" style="5" bestFit="1" customWidth="1"/>
    <col min="15" max="15" width="14.85546875" style="5" customWidth="1"/>
    <col min="16" max="16" width="20.7109375" style="5" customWidth="1"/>
    <col min="17" max="18" width="16" style="5" bestFit="1" customWidth="1"/>
    <col min="19" max="19" width="1.7109375" style="7" customWidth="1"/>
    <col min="20" max="20" width="16" style="5" bestFit="1" customWidth="1"/>
    <col min="21" max="21" width="17.28515625" style="5" customWidth="1"/>
    <col min="22" max="22" width="18" style="5" customWidth="1"/>
    <col min="23" max="23" width="17" style="5" customWidth="1"/>
    <col min="24" max="24" width="15.7109375" style="5" bestFit="1" customWidth="1"/>
    <col min="25" max="16384" width="9.140625" style="5"/>
  </cols>
  <sheetData>
    <row r="1" spans="1:24" x14ac:dyDescent="0.25">
      <c r="B1" s="9"/>
      <c r="C1" s="9"/>
      <c r="D1" s="9"/>
      <c r="E1" s="9"/>
      <c r="F1" s="9"/>
      <c r="G1" s="9"/>
      <c r="H1" s="9"/>
      <c r="I1" s="9"/>
      <c r="J1" s="9"/>
      <c r="K1" s="9"/>
      <c r="L1" s="9"/>
      <c r="N1" s="93" t="s">
        <v>61</v>
      </c>
      <c r="O1" s="93"/>
      <c r="P1" s="93"/>
      <c r="Q1" s="93"/>
      <c r="R1" s="93"/>
      <c r="T1" s="93" t="s">
        <v>16</v>
      </c>
      <c r="U1" s="93"/>
      <c r="V1" s="93"/>
      <c r="W1" s="93"/>
      <c r="X1" s="93"/>
    </row>
    <row r="2" spans="1:24" x14ac:dyDescent="0.25">
      <c r="B2" s="94"/>
      <c r="C2" s="94"/>
      <c r="D2" s="94"/>
      <c r="E2" s="9"/>
      <c r="F2" s="95" t="s">
        <v>17</v>
      </c>
      <c r="G2" s="95"/>
      <c r="H2" s="95"/>
      <c r="I2" s="95"/>
      <c r="J2" s="9"/>
      <c r="K2" s="9"/>
      <c r="L2" s="9"/>
      <c r="N2" s="53"/>
      <c r="O2" s="52" t="s">
        <v>92</v>
      </c>
      <c r="P2" s="52" t="s">
        <v>71</v>
      </c>
      <c r="Q2" s="52" t="s">
        <v>93</v>
      </c>
      <c r="R2" s="70"/>
      <c r="T2" s="40"/>
      <c r="U2" s="52" t="s">
        <v>94</v>
      </c>
      <c r="V2" s="52" t="s">
        <v>71</v>
      </c>
      <c r="W2" s="52" t="s">
        <v>95</v>
      </c>
      <c r="X2" s="70"/>
    </row>
    <row r="3" spans="1:24" x14ac:dyDescent="0.25">
      <c r="B3" s="94"/>
      <c r="C3" s="94"/>
      <c r="D3" s="94"/>
      <c r="E3" s="9"/>
      <c r="F3" s="96" t="s">
        <v>18</v>
      </c>
      <c r="G3" s="96"/>
      <c r="H3" s="96"/>
      <c r="I3" s="96"/>
      <c r="J3" s="9"/>
      <c r="K3" s="9"/>
      <c r="L3" s="9"/>
      <c r="N3" s="53" t="s">
        <v>91</v>
      </c>
      <c r="O3" s="41">
        <f>MAX(Pivot!U:U)</f>
        <v>2</v>
      </c>
      <c r="P3" s="40">
        <f>COUNTIF(B:B,"BUY")-O3</f>
        <v>0</v>
      </c>
      <c r="Q3" s="63">
        <f>MAX(Pivot!V:V)</f>
        <v>1</v>
      </c>
      <c r="R3" s="71"/>
      <c r="T3" s="53" t="s">
        <v>65</v>
      </c>
      <c r="U3" s="41">
        <f>COUNTIF(Pivot!B:B,"Mua*")</f>
        <v>2</v>
      </c>
      <c r="V3" s="50">
        <f>COUNTIF(B:B,"BUY")-U3</f>
        <v>0</v>
      </c>
      <c r="W3" s="63">
        <f>COUNTIF(Pivot!B:B,"Bán*")</f>
        <v>1</v>
      </c>
      <c r="X3" s="71"/>
    </row>
    <row r="4" spans="1:24" x14ac:dyDescent="0.25">
      <c r="B4" s="94"/>
      <c r="C4" s="94"/>
      <c r="D4" s="94"/>
      <c r="E4" s="9"/>
      <c r="F4" s="96" t="s">
        <v>19</v>
      </c>
      <c r="G4" s="96"/>
      <c r="H4" s="96"/>
      <c r="I4" s="96"/>
      <c r="J4" s="9"/>
      <c r="K4" s="9"/>
      <c r="L4" s="9"/>
      <c r="N4" s="53" t="s">
        <v>34</v>
      </c>
      <c r="O4" s="48">
        <f>SUMIF(Pivot!L:L,"Mua*",Pivot!Q:Q)</f>
        <v>21854000000</v>
      </c>
      <c r="P4" s="54">
        <f>SUMIF(B:B,"BUY",J:J)-O4</f>
        <v>0</v>
      </c>
      <c r="Q4" s="48">
        <f>SUMIF(Pivot!L:L,"Bán*",Pivot!Q:Q)</f>
        <v>739000000</v>
      </c>
      <c r="R4" s="72"/>
      <c r="T4" s="53" t="s">
        <v>34</v>
      </c>
      <c r="U4" s="48">
        <f>SUMIF(Pivot!B:B,"Mua*",Pivot!F:F)</f>
        <v>21854000000</v>
      </c>
      <c r="V4" s="54">
        <f>SUMIF(B:B,"BUY",J:J)-U4</f>
        <v>0</v>
      </c>
      <c r="W4" s="48">
        <f>SUMIF(Pivot!B:B,"Bán*",Pivot!F:F)</f>
        <v>739000000</v>
      </c>
      <c r="X4" s="72"/>
    </row>
    <row r="5" spans="1:24" x14ac:dyDescent="0.25">
      <c r="B5" s="94"/>
      <c r="C5" s="94"/>
      <c r="D5" s="94"/>
      <c r="E5" s="82"/>
      <c r="F5" s="82"/>
      <c r="G5" s="82"/>
      <c r="H5" s="82"/>
      <c r="I5" s="82"/>
      <c r="J5" s="82"/>
      <c r="K5" s="82"/>
      <c r="L5" s="82"/>
      <c r="N5" s="53" t="s">
        <v>35</v>
      </c>
      <c r="O5" s="48">
        <f>SUMIF(Pivot!L:L,"Mua*",Pivot!R:R)</f>
        <v>32781000</v>
      </c>
      <c r="P5" s="54">
        <f>SUMIF(B:B,"BUY",K:K)-O5</f>
        <v>0</v>
      </c>
      <c r="Q5" s="48">
        <f>SUMIF(Pivot!L:L,"Bán*",Pivot!R:R)</f>
        <v>1108500</v>
      </c>
      <c r="R5" s="72"/>
      <c r="T5" s="53" t="s">
        <v>35</v>
      </c>
      <c r="U5" s="48">
        <f>SUMIF(Pivot!B:B,"Mua*",Pivot!G:G)</f>
        <v>32781000</v>
      </c>
      <c r="V5" s="54">
        <f>SUMIF(B:B,"BUY",K:K)-U5</f>
        <v>0</v>
      </c>
      <c r="W5" s="55">
        <f>SUMIF(Pivot!B:B,"Bán*",Pivot!G:G)</f>
        <v>1108500</v>
      </c>
      <c r="X5" s="72"/>
    </row>
    <row r="6" spans="1:24" ht="15" customHeight="1" x14ac:dyDescent="0.25">
      <c r="B6" s="94"/>
      <c r="C6" s="94"/>
      <c r="D6" s="94"/>
      <c r="E6" s="82"/>
      <c r="F6" s="97" t="s">
        <v>20</v>
      </c>
      <c r="G6" s="97"/>
      <c r="H6" s="97"/>
      <c r="I6" s="82"/>
      <c r="J6" s="82"/>
      <c r="K6" s="82"/>
      <c r="L6" s="82"/>
      <c r="N6" s="53" t="s">
        <v>66</v>
      </c>
      <c r="O6" s="48">
        <f>SUMIF(Pivot!L:L,"Mua*",Pivot!S:S)</f>
        <v>0</v>
      </c>
      <c r="P6" s="66"/>
      <c r="Q6" s="48">
        <f>SUMIF(Pivot!L:L,"Bán*",Pivot!S:S)</f>
        <v>739000</v>
      </c>
      <c r="R6" s="72"/>
      <c r="T6" s="53" t="s">
        <v>66</v>
      </c>
      <c r="U6" s="48">
        <f>SUMIF(Pivot!B:B,"Mua*",Pivot!H:H)+SUMIF(Pivot!B:B,"Mua*",Pivot!I:I)</f>
        <v>0</v>
      </c>
      <c r="V6" s="66"/>
      <c r="W6" s="48">
        <f>SUMIF(Pivot!B:B,"Bán*",Pivot!H:H)+SUMIF(Pivot!B:B,"Bán*",Pivot!I:I)</f>
        <v>739000</v>
      </c>
      <c r="X6" s="72"/>
    </row>
    <row r="7" spans="1:24" ht="18.75" x14ac:dyDescent="0.25">
      <c r="B7" s="10"/>
      <c r="C7" s="10"/>
      <c r="D7" s="10"/>
      <c r="E7" s="10"/>
      <c r="F7" s="97"/>
      <c r="G7" s="97"/>
      <c r="H7" s="97"/>
      <c r="I7" s="10"/>
      <c r="J7" s="10"/>
      <c r="K7" s="10"/>
      <c r="L7" s="10"/>
      <c r="N7" s="53" t="s">
        <v>36</v>
      </c>
      <c r="O7" s="48">
        <f>O4+O5</f>
        <v>21886781000</v>
      </c>
      <c r="P7" s="54">
        <f>SUMIF(B:B,"BUY",L:L)-O7</f>
        <v>0</v>
      </c>
      <c r="Q7" s="48">
        <f>Q4-Q5-Q6</f>
        <v>737152500</v>
      </c>
      <c r="R7" s="72"/>
      <c r="T7" s="53" t="s">
        <v>36</v>
      </c>
      <c r="U7" s="48">
        <f>U4+U5</f>
        <v>21886781000</v>
      </c>
      <c r="V7" s="54">
        <f>SUMIF(B:B,"BUY",L:L)-U7</f>
        <v>0</v>
      </c>
      <c r="W7" s="48">
        <f>W4-W5-W6</f>
        <v>737152500</v>
      </c>
      <c r="X7" s="72"/>
    </row>
    <row r="8" spans="1:24" ht="18.75" x14ac:dyDescent="0.25">
      <c r="B8" s="10"/>
      <c r="C8" s="10"/>
      <c r="D8" s="10"/>
      <c r="E8" s="10"/>
      <c r="F8" s="10"/>
      <c r="G8" s="10"/>
      <c r="H8" s="10"/>
      <c r="I8" s="10"/>
      <c r="J8" s="10"/>
      <c r="K8" s="10"/>
      <c r="L8" s="10"/>
    </row>
    <row r="9" spans="1:24" ht="19.5" customHeight="1" x14ac:dyDescent="0.25">
      <c r="B9" s="11"/>
      <c r="C9" s="11"/>
      <c r="D9" s="11"/>
      <c r="E9" s="11"/>
      <c r="F9" s="12" t="s">
        <v>21</v>
      </c>
      <c r="G9" s="13" t="s">
        <v>17</v>
      </c>
      <c r="H9" s="14"/>
      <c r="I9" s="11"/>
      <c r="J9" s="11"/>
      <c r="K9" s="11"/>
      <c r="L9" s="11"/>
      <c r="P9" s="51"/>
    </row>
    <row r="10" spans="1:24" ht="15.75" x14ac:dyDescent="0.25">
      <c r="F10" s="12" t="s">
        <v>22</v>
      </c>
      <c r="G10" s="13" t="s">
        <v>100</v>
      </c>
      <c r="H10" s="15"/>
      <c r="I10" s="15"/>
    </row>
    <row r="11" spans="1:24" ht="15.75" x14ac:dyDescent="0.25">
      <c r="F11" s="12" t="s">
        <v>23</v>
      </c>
      <c r="G11" s="13" t="s">
        <v>98</v>
      </c>
      <c r="H11" s="15"/>
      <c r="I11" s="15"/>
      <c r="P11" s="51"/>
    </row>
    <row r="12" spans="1:24" ht="15.75" x14ac:dyDescent="0.25">
      <c r="F12" s="12" t="s">
        <v>24</v>
      </c>
      <c r="G12" s="89">
        <v>44287</v>
      </c>
      <c r="H12" s="89"/>
      <c r="I12" s="15"/>
      <c r="N12" s="5" t="s">
        <v>24</v>
      </c>
      <c r="O12" s="68">
        <f>Pivot!M2</f>
        <v>44287</v>
      </c>
      <c r="P12" s="69">
        <f>O12-G12</f>
        <v>0</v>
      </c>
    </row>
    <row r="13" spans="1:24" ht="15.75" x14ac:dyDescent="0.25">
      <c r="F13" s="12" t="s">
        <v>25</v>
      </c>
      <c r="G13" s="89">
        <v>44291</v>
      </c>
      <c r="H13" s="89"/>
      <c r="I13" s="15"/>
      <c r="N13" s="5" t="s">
        <v>25</v>
      </c>
      <c r="O13" s="68">
        <f>Pivot!N2</f>
        <v>44291</v>
      </c>
      <c r="P13" s="69">
        <f>O13-G13</f>
        <v>0</v>
      </c>
      <c r="T13" s="67"/>
      <c r="U13" s="67"/>
    </row>
    <row r="14" spans="1:24" x14ac:dyDescent="0.25">
      <c r="N14" s="47"/>
      <c r="O14" s="47"/>
      <c r="P14" s="47"/>
      <c r="Q14" s="47"/>
      <c r="R14" s="47"/>
    </row>
    <row r="15" spans="1:24" ht="24" x14ac:dyDescent="0.25">
      <c r="A15" s="16"/>
      <c r="B15" s="17" t="s">
        <v>26</v>
      </c>
      <c r="C15" s="17" t="s">
        <v>27</v>
      </c>
      <c r="D15" s="18" t="s">
        <v>28</v>
      </c>
      <c r="E15" s="18" t="s">
        <v>29</v>
      </c>
      <c r="F15" s="18" t="s">
        <v>30</v>
      </c>
      <c r="G15" s="18" t="s">
        <v>31</v>
      </c>
      <c r="H15" s="18" t="s">
        <v>32</v>
      </c>
      <c r="I15" s="18" t="s">
        <v>33</v>
      </c>
      <c r="J15" s="18" t="s">
        <v>34</v>
      </c>
      <c r="K15" s="18" t="s">
        <v>35</v>
      </c>
      <c r="L15" s="17" t="s">
        <v>36</v>
      </c>
      <c r="N15" s="18" t="s">
        <v>31</v>
      </c>
      <c r="O15" s="18" t="s">
        <v>32</v>
      </c>
      <c r="P15" s="18" t="s">
        <v>34</v>
      </c>
      <c r="Q15" s="18" t="s">
        <v>35</v>
      </c>
      <c r="R15" s="17" t="s">
        <v>36</v>
      </c>
      <c r="T15" s="18" t="s">
        <v>31</v>
      </c>
      <c r="U15" s="18" t="s">
        <v>32</v>
      </c>
      <c r="V15" s="18" t="s">
        <v>34</v>
      </c>
      <c r="W15" s="18" t="s">
        <v>35</v>
      </c>
      <c r="X15" s="17" t="s">
        <v>36</v>
      </c>
    </row>
    <row r="16" spans="1:24" x14ac:dyDescent="0.25">
      <c r="A16" s="16"/>
      <c r="B16" s="19" t="s">
        <v>44</v>
      </c>
      <c r="C16" s="19" t="s">
        <v>37</v>
      </c>
      <c r="D16" s="20" t="s">
        <v>106</v>
      </c>
      <c r="E16" s="20" t="s">
        <v>101</v>
      </c>
      <c r="F16" s="21" t="s">
        <v>107</v>
      </c>
      <c r="G16" s="22">
        <v>13000</v>
      </c>
      <c r="H16" s="23">
        <v>32615.384600000001</v>
      </c>
      <c r="I16" s="20" t="s">
        <v>38</v>
      </c>
      <c r="J16" s="22">
        <v>424000000</v>
      </c>
      <c r="K16" s="22">
        <v>636000</v>
      </c>
      <c r="L16" s="22">
        <v>424636000</v>
      </c>
      <c r="N16" s="48">
        <f>IF(B16="BUY",SUMIFS(Pivot!P:P,Pivot!L:L,"Mua*",Pivot!K:K,E16)-G16,0)</f>
        <v>0</v>
      </c>
      <c r="O16" s="65">
        <f>IF(B16="BUY",ROUND(J16/G16,4)-H16,0)</f>
        <v>0</v>
      </c>
      <c r="P16" s="48">
        <f>IFERROR(IF(B16&lt;&gt;"Total:",SUMIFS(Pivot!Q:Q,Pivot!L:L,"Mua*",Pivot!K:K,E16),SUMIF(Pivot!L:L,"Mua*",Pivot!Q:Q))-J16,0)</f>
        <v>0</v>
      </c>
      <c r="Q16" s="48">
        <f>IFERROR(IF(B16&lt;&gt;"Total:",SUMIFS(Pivot!R:R,Pivot!L:L,"Mua*",Pivot!K:K,E16),SUMIF(Pivot!L:L,"Mua*",Pivot!R:R))-K16,0)</f>
        <v>0</v>
      </c>
      <c r="R16" s="49">
        <f>IFERROR(J16+K16-L16,0)</f>
        <v>0</v>
      </c>
      <c r="T16" s="48">
        <f>IF(B16="BUY",SUMIFS(Pivot!E:E,Pivot!B:B,"Mua*",Pivot!A:A,E16)-G16,0)</f>
        <v>0</v>
      </c>
      <c r="U16" s="48">
        <f>IF(B16="BUY",ROUND(J16/G16,4)-H16,0)</f>
        <v>0</v>
      </c>
      <c r="V16" s="48">
        <f>IFERROR(IF(B16&lt;&gt;"Total:",SUMIFS(Pivot!F:F,Pivot!B:B,"Mua*",Pivot!A:A,E16),SUMIF(Pivot!B:B,"Mua*",Pivot!F:F))-J16,0)</f>
        <v>0</v>
      </c>
      <c r="W16" s="48">
        <f>IFERROR(IF(B16&lt;&gt;"Total:",SUMIFS(Pivot!G:G,Pivot!B:B,"Mua*",Pivot!A:A,E16),SUMIF(Pivot!B:B,"Mua*",Pivot!G:G))-K16,0)</f>
        <v>0</v>
      </c>
      <c r="X16" s="49">
        <f>IFERROR(J16+K16-L16,0)</f>
        <v>0</v>
      </c>
    </row>
    <row r="17" spans="1:24" x14ac:dyDescent="0.25">
      <c r="A17" s="16"/>
      <c r="B17" s="19" t="s">
        <v>44</v>
      </c>
      <c r="C17" s="19" t="s">
        <v>37</v>
      </c>
      <c r="D17" s="20" t="s">
        <v>108</v>
      </c>
      <c r="E17" s="20" t="s">
        <v>102</v>
      </c>
      <c r="F17" s="21" t="s">
        <v>109</v>
      </c>
      <c r="G17" s="22">
        <v>510000</v>
      </c>
      <c r="H17" s="23">
        <v>42019.607799999998</v>
      </c>
      <c r="I17" s="20" t="s">
        <v>38</v>
      </c>
      <c r="J17" s="22">
        <v>21430000000</v>
      </c>
      <c r="K17" s="22">
        <v>32145000</v>
      </c>
      <c r="L17" s="22">
        <v>21462145000</v>
      </c>
      <c r="N17" s="48">
        <f>IF(B17="BUY",SUMIFS(Pivot!P:P,Pivot!L:L,"Mua*",Pivot!K:K,E17)-G17,0)</f>
        <v>0</v>
      </c>
      <c r="O17" s="65">
        <f t="shared" ref="O17:O21" si="0">IF(B17="BUY",ROUND(J17/G17,4)-H17,0)</f>
        <v>0</v>
      </c>
      <c r="P17" s="48">
        <f>IFERROR(IF(B17&lt;&gt;"Total:",SUMIFS(Pivot!Q:Q,Pivot!L:L,"Mua*",Pivot!K:K,E17),SUMIF(Pivot!L:L,"Mua*",Pivot!Q:Q))-J17,0)</f>
        <v>0</v>
      </c>
      <c r="Q17" s="48">
        <f>IFERROR(IF(B17&lt;&gt;"Total:",SUMIFS(Pivot!R:R,Pivot!L:L,"Mua*",Pivot!K:K,E17),SUMIF(Pivot!L:L,"Mua*",Pivot!R:R))-K17,0)</f>
        <v>0</v>
      </c>
      <c r="R17" s="49">
        <f t="shared" ref="R17:R21" si="1">IFERROR(J17+K17-L17,0)</f>
        <v>0</v>
      </c>
      <c r="T17" s="48">
        <f>IF(B17="BUY",SUMIFS(Pivot!E:E,Pivot!B:B,"Mua*",Pivot!A:A,E17)-G17,0)</f>
        <v>0</v>
      </c>
      <c r="U17" s="48">
        <f t="shared" ref="U17:U21" si="2">IF(B17="BUY",ROUND(J17/G17,4)-H17,0)</f>
        <v>0</v>
      </c>
      <c r="V17" s="48">
        <f>IFERROR(IF(B17&lt;&gt;"Total:",SUMIFS(Pivot!F:F,Pivot!B:B,"Mua*",Pivot!A:A,E17),SUMIF(Pivot!B:B,"Mua*",Pivot!F:F))-J17,0)</f>
        <v>0</v>
      </c>
      <c r="W17" s="48">
        <f>IFERROR(IF(B17&lt;&gt;"Total:",SUMIFS(Pivot!G:G,Pivot!B:B,"Mua*",Pivot!A:A,E17),SUMIF(Pivot!B:B,"Mua*",Pivot!G:G))-K17,0)</f>
        <v>0</v>
      </c>
      <c r="X17" s="49">
        <f t="shared" ref="X17:X21" si="3">IFERROR(J17+K17-L17,0)</f>
        <v>0</v>
      </c>
    </row>
    <row r="18" spans="1:24" x14ac:dyDescent="0.25">
      <c r="B18" s="90" t="s">
        <v>39</v>
      </c>
      <c r="C18" s="91"/>
      <c r="D18" s="91"/>
      <c r="E18" s="91"/>
      <c r="F18" s="92"/>
      <c r="G18" s="24"/>
      <c r="H18" s="25"/>
      <c r="I18" s="25"/>
      <c r="J18" s="33">
        <v>21854000000</v>
      </c>
      <c r="K18" s="33">
        <v>32781000</v>
      </c>
      <c r="L18" s="33">
        <v>21886781000</v>
      </c>
      <c r="N18" s="48">
        <f>IF(B18="BUY",SUMIFS(Pivot!P:P,Pivot!L:L,"Mua*",Pivot!K:K,E18)-G18,0)</f>
        <v>0</v>
      </c>
      <c r="O18" s="65">
        <f t="shared" si="0"/>
        <v>0</v>
      </c>
      <c r="P18" s="48">
        <f>IFERROR(IF(B18&lt;&gt;"Total:",SUMIFS(Pivot!Q:Q,Pivot!L:L,"Mua*",Pivot!K:K,E18),SUMIF(Pivot!L:L,"Mua*",Pivot!Q:Q))-J18,0)</f>
        <v>0</v>
      </c>
      <c r="Q18" s="48">
        <f>IFERROR(IF(B18&lt;&gt;"Total:",SUMIFS(Pivot!R:R,Pivot!L:L,"Mua*",Pivot!K:K,E18),SUMIF(Pivot!L:L,"Mua*",Pivot!R:R))-K18,0)</f>
        <v>0</v>
      </c>
      <c r="R18" s="49">
        <f t="shared" si="1"/>
        <v>0</v>
      </c>
      <c r="T18" s="48">
        <f>IF(B18="BUY",SUMIFS(Pivot!E:E,Pivot!B:B,"Mua*",Pivot!A:A,E18)-G18,0)</f>
        <v>0</v>
      </c>
      <c r="U18" s="48">
        <f t="shared" si="2"/>
        <v>0</v>
      </c>
      <c r="V18" s="48">
        <f>IFERROR(IF(B18&lt;&gt;"Total:",SUMIFS(Pivot!F:F,Pivot!B:B,"Mua*",Pivot!A:A,E18),SUMIF(Pivot!B:B,"Mua*",Pivot!F:F))-J18,0)</f>
        <v>0</v>
      </c>
      <c r="W18" s="48">
        <f>IFERROR(IF(B18&lt;&gt;"Total:",SUMIFS(Pivot!G:G,Pivot!B:B,"Mua*",Pivot!A:A,E18),SUMIF(Pivot!B:B,"Mua*",Pivot!G:G))-K18,0)</f>
        <v>0</v>
      </c>
      <c r="X18" s="49">
        <f t="shared" si="3"/>
        <v>0</v>
      </c>
    </row>
    <row r="19" spans="1:24" x14ac:dyDescent="0.25">
      <c r="N19" s="48">
        <f>IF(B19="BUY",SUMIFS(Pivot!P:P,Pivot!L:L,"Mua*",Pivot!K:K,E19)-G19,0)</f>
        <v>0</v>
      </c>
      <c r="O19" s="65">
        <f t="shared" si="0"/>
        <v>0</v>
      </c>
      <c r="P19" s="48">
        <f>IFERROR(IF(B19&lt;&gt;"Total:",SUMIFS(Pivot!Q:Q,Pivot!L:L,"Mua*",Pivot!K:K,E19),SUMIF(Pivot!L:L,"Mua*",Pivot!Q:Q))-J19,0)</f>
        <v>0</v>
      </c>
      <c r="Q19" s="48">
        <f>IFERROR(IF(B19&lt;&gt;"Total:",SUMIFS(Pivot!R:R,Pivot!L:L,"Mua*",Pivot!K:K,E19),SUMIF(Pivot!L:L,"Mua*",Pivot!R:R))-K19,0)</f>
        <v>0</v>
      </c>
      <c r="R19" s="49">
        <f t="shared" si="1"/>
        <v>0</v>
      </c>
      <c r="T19" s="48">
        <f>IF(B19="BUY",SUMIFS(Pivot!E:E,Pivot!B:B,"Mua*",Pivot!A:A,E19)-G19,0)</f>
        <v>0</v>
      </c>
      <c r="U19" s="48">
        <f t="shared" si="2"/>
        <v>0</v>
      </c>
      <c r="V19" s="48">
        <f>IFERROR(IF(B19&lt;&gt;"Total:",SUMIFS(Pivot!F:F,Pivot!B:B,"Mua*",Pivot!A:A,E19),SUMIF(Pivot!B:B,"Mua*",Pivot!F:F))-J19,0)</f>
        <v>0</v>
      </c>
      <c r="W19" s="48">
        <f>IFERROR(IF(B19&lt;&gt;"Total:",SUMIFS(Pivot!G:G,Pivot!B:B,"Mua*",Pivot!A:A,E19),SUMIF(Pivot!B:B,"Mua*",Pivot!G:G))-K19,0)</f>
        <v>0</v>
      </c>
      <c r="X19" s="49">
        <f t="shared" si="3"/>
        <v>0</v>
      </c>
    </row>
    <row r="20" spans="1:24" x14ac:dyDescent="0.25">
      <c r="B20" s="30" t="s">
        <v>40</v>
      </c>
      <c r="H20" s="64"/>
      <c r="N20" s="48">
        <f>IF(B20="BUY",SUMIFS(Pivot!P:P,Pivot!L:L,"Mua*",Pivot!K:K,E20)-G20,0)</f>
        <v>0</v>
      </c>
      <c r="O20" s="65">
        <f t="shared" si="0"/>
        <v>0</v>
      </c>
      <c r="P20" s="48">
        <f>IFERROR(IF(B20&lt;&gt;"Total:",SUMIFS(Pivot!Q:Q,Pivot!L:L,"Mua*",Pivot!K:K,E20),SUMIF(Pivot!L:L,"Mua*",Pivot!Q:Q))-J20,0)</f>
        <v>0</v>
      </c>
      <c r="Q20" s="48">
        <f>IFERROR(IF(B20&lt;&gt;"Total:",SUMIFS(Pivot!R:R,Pivot!L:L,"Mua*",Pivot!K:K,E20),SUMIF(Pivot!L:L,"Mua*",Pivot!R:R))-K20,0)</f>
        <v>0</v>
      </c>
      <c r="R20" s="49">
        <f t="shared" si="1"/>
        <v>0</v>
      </c>
      <c r="T20" s="48">
        <f>IF(B20="BUY",SUMIFS(Pivot!E:E,Pivot!B:B,"Mua*",Pivot!A:A,E20)-G20,0)</f>
        <v>0</v>
      </c>
      <c r="U20" s="48">
        <f t="shared" si="2"/>
        <v>0</v>
      </c>
      <c r="V20" s="48">
        <f>IFERROR(IF(B20&lt;&gt;"Total:",SUMIFS(Pivot!F:F,Pivot!B:B,"Mua*",Pivot!A:A,E20),SUMIF(Pivot!B:B,"Mua*",Pivot!F:F))-J20,0)</f>
        <v>0</v>
      </c>
      <c r="W20" s="48">
        <f>IFERROR(IF(B20&lt;&gt;"Total:",SUMIFS(Pivot!G:G,Pivot!B:B,"Mua*",Pivot!A:A,E20),SUMIF(Pivot!B:B,"Mua*",Pivot!G:G))-K20,0)</f>
        <v>0</v>
      </c>
      <c r="X20" s="49">
        <f t="shared" si="3"/>
        <v>0</v>
      </c>
    </row>
    <row r="21" spans="1:24" x14ac:dyDescent="0.25">
      <c r="B21" s="85" t="s">
        <v>41</v>
      </c>
      <c r="C21" s="86"/>
      <c r="D21" s="86"/>
      <c r="E21" s="86"/>
      <c r="F21" s="86"/>
      <c r="J21" s="84" t="s">
        <v>110</v>
      </c>
      <c r="K21" s="84"/>
      <c r="L21" s="84"/>
      <c r="N21" s="48">
        <f>IF(B21="BUY",SUMIFS(Pivot!P:P,Pivot!L:L,"Mua*",Pivot!K:K,E21)-G21,0)</f>
        <v>0</v>
      </c>
      <c r="O21" s="65">
        <f t="shared" si="0"/>
        <v>0</v>
      </c>
      <c r="P21" s="48">
        <f>IFERROR(IF(B21&lt;&gt;"Total:",SUMIFS(Pivot!Q:Q,Pivot!L:L,"Mua*",Pivot!K:K,E21),SUMIF(Pivot!L:L,"Mua*",Pivot!Q:Q))-J21,0)</f>
        <v>0</v>
      </c>
      <c r="Q21" s="48">
        <f>IFERROR(IF(B21&lt;&gt;"Total:",SUMIFS(Pivot!R:R,Pivot!L:L,"Mua*",Pivot!K:K,E21),SUMIF(Pivot!L:L,"Mua*",Pivot!R:R))-K21,0)</f>
        <v>0</v>
      </c>
      <c r="R21" s="49">
        <f t="shared" si="1"/>
        <v>0</v>
      </c>
      <c r="T21" s="48">
        <f>IF(B21="BUY",SUMIFS(Pivot!E:E,Pivot!B:B,"Mua*",Pivot!A:A,E21)-G21,0)</f>
        <v>0</v>
      </c>
      <c r="U21" s="48">
        <f t="shared" si="2"/>
        <v>0</v>
      </c>
      <c r="V21" s="48">
        <f>IFERROR(IF(B21&lt;&gt;"Total:",SUMIFS(Pivot!F:F,Pivot!B:B,"Mua*",Pivot!A:A,E21),SUMIF(Pivot!B:B,"Mua*",Pivot!F:F))-J21,0)</f>
        <v>0</v>
      </c>
      <c r="W21" s="48">
        <f>IFERROR(IF(B21&lt;&gt;"Total:",SUMIFS(Pivot!G:G,Pivot!B:B,"Mua*",Pivot!A:A,E21),SUMIF(Pivot!B:B,"Mua*",Pivot!G:G))-K21,0)</f>
        <v>0</v>
      </c>
      <c r="X21" s="49">
        <f t="shared" si="3"/>
        <v>0</v>
      </c>
    </row>
    <row r="22" spans="1:24" x14ac:dyDescent="0.25">
      <c r="B22" s="85" t="s">
        <v>96</v>
      </c>
      <c r="C22" s="86"/>
      <c r="D22" s="86"/>
      <c r="E22" s="86"/>
      <c r="F22" s="86"/>
      <c r="J22" s="87" t="s">
        <v>42</v>
      </c>
      <c r="K22" s="87"/>
      <c r="L22" s="87"/>
      <c r="O22" s="6"/>
    </row>
    <row r="23" spans="1:24" x14ac:dyDescent="0.25">
      <c r="B23" s="85" t="s">
        <v>97</v>
      </c>
      <c r="C23" s="86"/>
      <c r="D23" s="86"/>
      <c r="E23" s="86"/>
      <c r="F23" s="86"/>
    </row>
    <row r="24" spans="1:24" ht="15" customHeight="1" x14ac:dyDescent="0.25">
      <c r="B24" s="56"/>
      <c r="C24" s="57"/>
      <c r="D24" s="57"/>
      <c r="E24" s="57"/>
      <c r="F24" s="57"/>
      <c r="J24" s="58"/>
    </row>
    <row r="25" spans="1:24" ht="15" customHeight="1" x14ac:dyDescent="0.25">
      <c r="B25" s="88" t="s">
        <v>43</v>
      </c>
      <c r="C25" s="88"/>
      <c r="D25" s="88"/>
      <c r="E25" s="88"/>
      <c r="F25" s="88"/>
      <c r="G25" s="88"/>
      <c r="J25" s="32"/>
    </row>
    <row r="26" spans="1:24" ht="26.25" customHeight="1" x14ac:dyDescent="0.25">
      <c r="B26" s="88"/>
      <c r="C26" s="88"/>
      <c r="D26" s="88"/>
      <c r="E26" s="88"/>
      <c r="F26" s="88"/>
      <c r="G26" s="88"/>
      <c r="J26" s="32"/>
    </row>
  </sheetData>
  <mergeCells count="16">
    <mergeCell ref="B23:F23"/>
    <mergeCell ref="B25:G26"/>
    <mergeCell ref="T1:X1"/>
    <mergeCell ref="B2:D6"/>
    <mergeCell ref="F2:I2"/>
    <mergeCell ref="F3:I3"/>
    <mergeCell ref="F4:I4"/>
    <mergeCell ref="F6:H7"/>
    <mergeCell ref="G12:H12"/>
    <mergeCell ref="G13:H13"/>
    <mergeCell ref="B22:F22"/>
    <mergeCell ref="N1:R1"/>
    <mergeCell ref="B21:F21"/>
    <mergeCell ref="J21:L21"/>
    <mergeCell ref="B18:F18"/>
    <mergeCell ref="J22:L22"/>
  </mergeCells>
  <conditionalFormatting sqref="O24:O27">
    <cfRule type="containsText" dxfId="13" priority="12" operator="containsText" text="Check">
      <formula>NOT(ISERROR(SEARCH("Check",O24)))</formula>
    </cfRule>
    <cfRule type="containsText" dxfId="12" priority="13" operator="containsText" text="OK">
      <formula>NOT(ISERROR(SEARCH("OK",O24)))</formula>
    </cfRule>
  </conditionalFormatting>
  <conditionalFormatting sqref="O23">
    <cfRule type="containsText" dxfId="11" priority="10" operator="containsText" text="OK">
      <formula>NOT(ISERROR(SEARCH("OK",O23)))</formula>
    </cfRule>
    <cfRule type="cellIs" dxfId="10" priority="11" operator="notEqual">
      <formula>0</formula>
    </cfRule>
  </conditionalFormatting>
  <conditionalFormatting sqref="N16:R21">
    <cfRule type="cellIs" dxfId="9" priority="9" operator="notEqual">
      <formula>0</formula>
    </cfRule>
  </conditionalFormatting>
  <conditionalFormatting sqref="P3:P7">
    <cfRule type="cellIs" dxfId="8" priority="8" operator="notEqual">
      <formula>0</formula>
    </cfRule>
  </conditionalFormatting>
  <conditionalFormatting sqref="R3:R7">
    <cfRule type="cellIs" dxfId="7" priority="7" operator="notEqual">
      <formula>0</formula>
    </cfRule>
  </conditionalFormatting>
  <conditionalFormatting sqref="V3:V5 V7">
    <cfRule type="cellIs" dxfId="6" priority="6" operator="notEqual">
      <formula>0</formula>
    </cfRule>
  </conditionalFormatting>
  <conditionalFormatting sqref="T16:X21">
    <cfRule type="cellIs" dxfId="5" priority="4" operator="notEqual">
      <formula>0</formula>
    </cfRule>
  </conditionalFormatting>
  <conditionalFormatting sqref="U6">
    <cfRule type="cellIs" dxfId="4" priority="3" operator="notEqual">
      <formula>0</formula>
    </cfRule>
  </conditionalFormatting>
  <conditionalFormatting sqref="P12:P13">
    <cfRule type="cellIs" dxfId="3" priority="2" operator="notEqual">
      <formula>0</formula>
    </cfRule>
  </conditionalFormatting>
  <conditionalFormatting sqref="X3:X7">
    <cfRule type="cellIs" dxfId="2" priority="1" operator="notEqual">
      <formula>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vt:lpstr>
      <vt:lpstr>SELL</vt:lpstr>
      <vt:lpstr>BUY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2021-05-05T04:58:05Z</dcterms:modified>
</cp:coreProperties>
</file>