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toth/Desktop/"/>
    </mc:Choice>
  </mc:AlternateContent>
  <xr:revisionPtr revIDLastSave="0" documentId="13_ncr:1_{5B1567BA-1DEB-7F4E-8EEC-39AAD800E4A8}" xr6:coauthVersionLast="45" xr6:coauthVersionMax="45" xr10:uidLastSave="{00000000-0000-0000-0000-000000000000}"/>
  <bookViews>
    <workbookView xWindow="0" yWindow="460" windowWidth="25600" windowHeight="15540" activeTab="4" xr2:uid="{FDAB788E-CCDB-1B47-AE52-300FE5AA462F}"/>
  </bookViews>
  <sheets>
    <sheet name="Iluminação" sheetId="1" r:id="rId1"/>
    <sheet name="Ar Condicionado" sheetId="2" r:id="rId2"/>
    <sheet name="Elec" sheetId="4" r:id="rId3"/>
    <sheet name="Fuel" sheetId="5" r:id="rId4"/>
    <sheet name="Hyd" sheetId="6" r:id="rId5"/>
    <sheet name="Fire" sheetId="7" r:id="rId6"/>
    <sheet name="Right_Side" sheetId="9" r:id="rId7"/>
    <sheet name="Left_Side" sheetId="10" r:id="rId8"/>
    <sheet name="Totais" sheetId="11" r:id="rId9"/>
  </sheets>
  <definedNames>
    <definedName name="_xlnm._FilterDatabase" localSheetId="1" hidden="1">'Ar Condicionado'!$A$1:$K$13</definedName>
    <definedName name="_xlnm._FilterDatabase" localSheetId="2" hidden="1">Elec!$A$1:$K$12</definedName>
    <definedName name="_xlnm._FilterDatabase" localSheetId="5" hidden="1">Fire!$A$1:$K$12</definedName>
    <definedName name="_xlnm._FilterDatabase" localSheetId="3" hidden="1">Fuel!$A$1:$K$9</definedName>
    <definedName name="_xlnm._FilterDatabase" localSheetId="4" hidden="1">Hyd!$A$1:$K$7</definedName>
    <definedName name="_xlnm._FilterDatabase" localSheetId="0" hidden="1">Iluminação!$A$1:$K$27</definedName>
    <definedName name="_xlnm._FilterDatabase" localSheetId="7" hidden="1">Left_Side!$A$1:$K$37</definedName>
    <definedName name="_xlnm._FilterDatabase" localSheetId="6" hidden="1">Right_Side!$A$1:$K$19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4" i="6" l="1"/>
  <c r="K21" i="2"/>
  <c r="B15" i="11" l="1"/>
  <c r="B16" i="11" s="1"/>
  <c r="B10" i="11" l="1"/>
  <c r="B14" i="11"/>
  <c r="B13" i="11"/>
  <c r="B12" i="11"/>
  <c r="B11" i="11"/>
  <c r="K43" i="10"/>
  <c r="K45" i="10"/>
  <c r="K44" i="10"/>
  <c r="K42" i="10"/>
  <c r="K28" i="9"/>
  <c r="K27" i="9"/>
  <c r="K26" i="9"/>
  <c r="K25" i="9"/>
  <c r="K24" i="9"/>
  <c r="K17" i="7"/>
  <c r="K19" i="7"/>
  <c r="K18" i="7"/>
  <c r="K13" i="6"/>
  <c r="K12" i="6"/>
  <c r="K16" i="5"/>
  <c r="K15" i="5"/>
  <c r="K14" i="5"/>
  <c r="K22" i="4"/>
  <c r="K21" i="4"/>
  <c r="K20" i="2"/>
  <c r="K19" i="2"/>
  <c r="K20" i="4"/>
  <c r="K19" i="4"/>
  <c r="K18" i="2"/>
  <c r="K36" i="1"/>
  <c r="K33" i="1"/>
  <c r="K32" i="1"/>
  <c r="K35" i="1"/>
  <c r="K34" i="1"/>
  <c r="K46" i="10" l="1"/>
  <c r="K20" i="7"/>
  <c r="K17" i="5"/>
  <c r="K18" i="4"/>
  <c r="K17" i="4"/>
  <c r="K16" i="4"/>
  <c r="K41" i="10" l="1"/>
  <c r="K40" i="10"/>
  <c r="K39" i="10"/>
  <c r="K23" i="9"/>
  <c r="K22" i="9"/>
  <c r="K21" i="9"/>
  <c r="K16" i="7"/>
  <c r="K15" i="7"/>
  <c r="K14" i="7"/>
  <c r="K11" i="6"/>
  <c r="K10" i="6"/>
  <c r="K9" i="6"/>
  <c r="K13" i="5"/>
  <c r="K12" i="5"/>
  <c r="K11" i="5"/>
  <c r="K17" i="2"/>
  <c r="K16" i="2"/>
  <c r="K15" i="2"/>
  <c r="K29" i="1"/>
  <c r="K31" i="1"/>
  <c r="K30" i="1"/>
  <c r="B3" i="11" l="1"/>
  <c r="B4" i="11" s="1"/>
  <c r="B1" i="11"/>
  <c r="B2" i="11"/>
  <c r="B5" i="11" l="1"/>
  <c r="B7" i="11" s="1"/>
  <c r="B8" i="11" s="1"/>
</calcChain>
</file>

<file path=xl/sharedStrings.xml><?xml version="1.0" encoding="utf-8"?>
<sst xmlns="http://schemas.openxmlformats.org/spreadsheetml/2006/main" count="1230" uniqueCount="180">
  <si>
    <t>Codigo do Botão</t>
  </si>
  <si>
    <t>Identificação</t>
  </si>
  <si>
    <t>Tipo</t>
  </si>
  <si>
    <t>Korry Regular</t>
  </si>
  <si>
    <t>ENG 1</t>
  </si>
  <si>
    <t>WING</t>
  </si>
  <si>
    <t>STROBE</t>
  </si>
  <si>
    <t>BEACON</t>
  </si>
  <si>
    <t>NAV &amp; LOGO</t>
  </si>
  <si>
    <t>RWY TURN OFF</t>
  </si>
  <si>
    <t>LAND L</t>
  </si>
  <si>
    <t>LAND R</t>
  </si>
  <si>
    <t>NOSE</t>
  </si>
  <si>
    <t>PROBE/WINDOW HEAT</t>
  </si>
  <si>
    <t>MASTER SW</t>
  </si>
  <si>
    <t>START</t>
  </si>
  <si>
    <t>MAN V/S CTL</t>
  </si>
  <si>
    <t>MODE SEL</t>
  </si>
  <si>
    <t>LDG ELEV</t>
  </si>
  <si>
    <t>DITCHING</t>
  </si>
  <si>
    <t>ICE IND &amp; STBY COMPASS</t>
  </si>
  <si>
    <t>ANN LT</t>
  </si>
  <si>
    <t>SEAT BELTS</t>
  </si>
  <si>
    <t>NO SMOKING</t>
  </si>
  <si>
    <t>EMER</t>
  </si>
  <si>
    <t>EXIT LT</t>
  </si>
  <si>
    <t>Seletor Livre</t>
  </si>
  <si>
    <t>Korry Protegido Preto</t>
  </si>
  <si>
    <t>Cor 01</t>
  </si>
  <si>
    <t>Cor 02</t>
  </si>
  <si>
    <t>-</t>
  </si>
  <si>
    <t>Orientação</t>
  </si>
  <si>
    <t>Laranja</t>
  </si>
  <si>
    <t>Azul</t>
  </si>
  <si>
    <t>Verde</t>
  </si>
  <si>
    <t>Branco</t>
  </si>
  <si>
    <t>Horizontal</t>
  </si>
  <si>
    <t>PACK FLOW</t>
  </si>
  <si>
    <t>COCKPIT</t>
  </si>
  <si>
    <t>FWD CABIN</t>
  </si>
  <si>
    <t>AFT CABIN</t>
  </si>
  <si>
    <t>HOT AIR</t>
  </si>
  <si>
    <t>PACK 1</t>
  </si>
  <si>
    <t>PACK2</t>
  </si>
  <si>
    <t>ENG 1 BLEED</t>
  </si>
  <si>
    <t>RAM AIR</t>
  </si>
  <si>
    <t>APU BLEED</t>
  </si>
  <si>
    <t>X-BLEED</t>
  </si>
  <si>
    <t>ENG 2 BLEED</t>
  </si>
  <si>
    <t>Texto 01</t>
  </si>
  <si>
    <t>Texto 02</t>
  </si>
  <si>
    <t>FAULT</t>
  </si>
  <si>
    <t>OFF</t>
  </si>
  <si>
    <t>ON</t>
  </si>
  <si>
    <t>ENG 2</t>
  </si>
  <si>
    <t>AVAIL</t>
  </si>
  <si>
    <t>MAN</t>
  </si>
  <si>
    <t>BAT 1</t>
  </si>
  <si>
    <t>BAT 2</t>
  </si>
  <si>
    <t>AC ESS FEED</t>
  </si>
  <si>
    <t>GALLEY</t>
  </si>
  <si>
    <t>BUS TIE</t>
  </si>
  <si>
    <t>IDG 1</t>
  </si>
  <si>
    <t>GEN 1</t>
  </si>
  <si>
    <t>APU GEN</t>
  </si>
  <si>
    <t>EXT PWR</t>
  </si>
  <si>
    <t>GEN 2</t>
  </si>
  <si>
    <t>IDG 2</t>
  </si>
  <si>
    <t>Korry Protegido Vermelho</t>
  </si>
  <si>
    <t>ALTN</t>
  </si>
  <si>
    <t>Vertical</t>
  </si>
  <si>
    <t>L TK PUMP 1</t>
  </si>
  <si>
    <t>L TK PUMP 2</t>
  </si>
  <si>
    <t>X FEED</t>
  </si>
  <si>
    <t>CTR TK PUMP 1</t>
  </si>
  <si>
    <t>CTR TK PUMP 2</t>
  </si>
  <si>
    <t>R TK PUMP 1</t>
  </si>
  <si>
    <t>R TK PUMP 2</t>
  </si>
  <si>
    <t>OPEN</t>
  </si>
  <si>
    <t>ENG 1 PUMP</t>
  </si>
  <si>
    <t>RAT MAN ON</t>
  </si>
  <si>
    <t>ELEC PUMP</t>
  </si>
  <si>
    <t>PTU</t>
  </si>
  <si>
    <t>ENG 2 PUMP</t>
  </si>
  <si>
    <t>Botão Com Capa Vermelha Fechada</t>
  </si>
  <si>
    <t>AGENT 1</t>
  </si>
  <si>
    <t>TEST</t>
  </si>
  <si>
    <t>ENG 1 FIRE</t>
  </si>
  <si>
    <t>AGENT 2</t>
  </si>
  <si>
    <t>APU FIRE</t>
  </si>
  <si>
    <t>AGENT</t>
  </si>
  <si>
    <t>ENG 2 FIRE</t>
  </si>
  <si>
    <t>Botão Simples</t>
  </si>
  <si>
    <t>SQUIB</t>
  </si>
  <si>
    <t>DISCH</t>
  </si>
  <si>
    <t>WIPER</t>
  </si>
  <si>
    <t>RAIN RPLNT</t>
  </si>
  <si>
    <t>ENG MAN START 1</t>
  </si>
  <si>
    <t>ENG MAN START 2</t>
  </si>
  <si>
    <t>N1 MODE 1</t>
  </si>
  <si>
    <t>N1 MODE 2</t>
  </si>
  <si>
    <t>BLOWER</t>
  </si>
  <si>
    <t>EXTRACT</t>
  </si>
  <si>
    <t>CAB FANS</t>
  </si>
  <si>
    <t>FWD</t>
  </si>
  <si>
    <t>AFT</t>
  </si>
  <si>
    <t>ELAC 2</t>
  </si>
  <si>
    <t>SEC 2</t>
  </si>
  <si>
    <t>SEC 3</t>
  </si>
  <si>
    <t>FAC 3</t>
  </si>
  <si>
    <t>OVRD</t>
  </si>
  <si>
    <t>Vermelho</t>
  </si>
  <si>
    <t>SMOKE</t>
  </si>
  <si>
    <t>MECH</t>
  </si>
  <si>
    <t>MASK MAN ON</t>
  </si>
  <si>
    <t>PASSENGER</t>
  </si>
  <si>
    <t>CREW SUPPLY</t>
  </si>
  <si>
    <t>GND CTL</t>
  </si>
  <si>
    <t>CVR ERASE</t>
  </si>
  <si>
    <t>CVR TEST</t>
  </si>
  <si>
    <t>TERR</t>
  </si>
  <si>
    <t>SYS</t>
  </si>
  <si>
    <t>G/S MODE</t>
  </si>
  <si>
    <t>FLAP MODE</t>
  </si>
  <si>
    <t>LDG FLAP 3</t>
  </si>
  <si>
    <t>EMER GEN TEST</t>
  </si>
  <si>
    <t>GEN 1 LINE</t>
  </si>
  <si>
    <t>RAT &amp; EMER GEN</t>
  </si>
  <si>
    <t>MAN ON</t>
  </si>
  <si>
    <t>COMMAND</t>
  </si>
  <si>
    <t>HORN SHUT OFF</t>
  </si>
  <si>
    <t>CAPT &amp; PURS</t>
  </si>
  <si>
    <t>ELAC 1</t>
  </si>
  <si>
    <t>SEC 1</t>
  </si>
  <si>
    <t>FAC 1</t>
  </si>
  <si>
    <t>ADR 1</t>
  </si>
  <si>
    <t>ADR 2</t>
  </si>
  <si>
    <t>ADR 3</t>
  </si>
  <si>
    <t>IR 1</t>
  </si>
  <si>
    <t>IR 3</t>
  </si>
  <si>
    <t>IR 2</t>
  </si>
  <si>
    <t>NAV</t>
  </si>
  <si>
    <t>CALL</t>
  </si>
  <si>
    <t>SYS ON</t>
  </si>
  <si>
    <t>EVAC</t>
  </si>
  <si>
    <t>Botão Com Capa Preta Fechada</t>
  </si>
  <si>
    <t>ALIGN</t>
  </si>
  <si>
    <t>Botão Vermelho com Proteção Vermelha</t>
  </si>
  <si>
    <t>Digital</t>
  </si>
  <si>
    <t>Analógico</t>
  </si>
  <si>
    <t>Conexões Botão</t>
  </si>
  <si>
    <t>QTD Leds</t>
  </si>
  <si>
    <t>Seletor 3 Posições</t>
  </si>
  <si>
    <t>Seletor 2 Posições</t>
  </si>
  <si>
    <t>DOME **</t>
  </si>
  <si>
    <t>***</t>
  </si>
  <si>
    <t>OVHD INTEG LT **</t>
  </si>
  <si>
    <t>Entradas Digitais</t>
  </si>
  <si>
    <t>Entradas Analógicas</t>
  </si>
  <si>
    <t>Total de Leds</t>
  </si>
  <si>
    <t>Leds</t>
  </si>
  <si>
    <t>Led Driver</t>
  </si>
  <si>
    <t>E/S Digital</t>
  </si>
  <si>
    <t>E/S Analógico</t>
  </si>
  <si>
    <t>E/S Digital + Led Drivers</t>
  </si>
  <si>
    <t>Controladoras CAN - Módulos</t>
  </si>
  <si>
    <t>E/S Dig + Led Drivers + CAN</t>
  </si>
  <si>
    <t>Número de Arduino - Módulos</t>
  </si>
  <si>
    <t>Arduino Master - Interface</t>
  </si>
  <si>
    <t>DISPLAY Numérico</t>
  </si>
  <si>
    <t>LCD BAT 01</t>
  </si>
  <si>
    <t>LCD BAT 02</t>
  </si>
  <si>
    <t>Led Azul</t>
  </si>
  <si>
    <t>Led Laranja</t>
  </si>
  <si>
    <t>Led Branco</t>
  </si>
  <si>
    <t>Led Verde</t>
  </si>
  <si>
    <t>Conferência Leds</t>
  </si>
  <si>
    <t>Led Vermelho</t>
  </si>
  <si>
    <t>Displays Numéricos</t>
  </si>
  <si>
    <t>Conferência de Leds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</si>
</sst>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BF019-C0B4-E24D-9262-6B6B1A6E996E}">
  <dimension ref="A1:K36"/>
  <sheetViews>
    <sheetView topLeftCell="E25" workbookViewId="0">
      <selection activeCell="K35" sqref="K35"/>
    </sheetView>
  </sheetViews>
  <sheetFormatPr baseColWidth="10" defaultRowHeight="16" x14ac:dyDescent="0.2"/>
  <cols>
    <col min="1" max="1" width="20.83203125" customWidth="1"/>
    <col min="2" max="3" width="40.83203125" customWidth="1"/>
    <col min="4" max="11" width="20.83203125" customWidth="1"/>
    <col min="12" max="12" width="10.83203125" customWidth="1"/>
  </cols>
  <sheetData>
    <row r="1" spans="1:11" ht="25" customHeight="1" x14ac:dyDescent="0.2">
      <c r="A1" s="4" t="s">
        <v>0</v>
      </c>
      <c r="B1" s="4" t="s">
        <v>1</v>
      </c>
      <c r="C1" s="4" t="s">
        <v>2</v>
      </c>
      <c r="D1" s="4" t="s">
        <v>31</v>
      </c>
      <c r="E1" s="4" t="s">
        <v>151</v>
      </c>
      <c r="F1" s="4" t="s">
        <v>28</v>
      </c>
      <c r="G1" s="4" t="s">
        <v>29</v>
      </c>
      <c r="H1" s="11" t="s">
        <v>49</v>
      </c>
      <c r="I1" s="11" t="s">
        <v>50</v>
      </c>
      <c r="J1" s="11" t="s">
        <v>2</v>
      </c>
      <c r="K1" s="11" t="s">
        <v>150</v>
      </c>
    </row>
    <row r="2" spans="1:11" ht="25" customHeight="1" x14ac:dyDescent="0.2">
      <c r="A2" s="3">
        <v>1</v>
      </c>
      <c r="B2" s="3" t="s">
        <v>5</v>
      </c>
      <c r="C2" s="3" t="s">
        <v>3</v>
      </c>
      <c r="D2" s="3" t="s">
        <v>36</v>
      </c>
      <c r="E2" s="3">
        <v>2</v>
      </c>
      <c r="F2" s="3" t="s">
        <v>32</v>
      </c>
      <c r="G2" s="3" t="s">
        <v>33</v>
      </c>
      <c r="H2" s="3" t="s">
        <v>51</v>
      </c>
      <c r="I2" s="3" t="s">
        <v>53</v>
      </c>
      <c r="J2" s="3" t="s">
        <v>148</v>
      </c>
      <c r="K2" s="3">
        <v>1</v>
      </c>
    </row>
    <row r="3" spans="1:11" ht="25" customHeight="1" x14ac:dyDescent="0.2">
      <c r="A3" s="3">
        <v>2</v>
      </c>
      <c r="B3" s="3" t="s">
        <v>4</v>
      </c>
      <c r="C3" s="3" t="s">
        <v>3</v>
      </c>
      <c r="D3" s="3" t="s">
        <v>36</v>
      </c>
      <c r="E3" s="3">
        <v>2</v>
      </c>
      <c r="F3" s="3" t="s">
        <v>32</v>
      </c>
      <c r="G3" s="3" t="s">
        <v>33</v>
      </c>
      <c r="H3" s="3" t="s">
        <v>51</v>
      </c>
      <c r="I3" s="3" t="s">
        <v>53</v>
      </c>
      <c r="J3" s="3" t="s">
        <v>148</v>
      </c>
      <c r="K3" s="3">
        <v>1</v>
      </c>
    </row>
    <row r="4" spans="1:11" ht="25" customHeight="1" x14ac:dyDescent="0.2">
      <c r="A4" s="3">
        <v>3</v>
      </c>
      <c r="B4" s="3" t="s">
        <v>54</v>
      </c>
      <c r="C4" s="3" t="s">
        <v>3</v>
      </c>
      <c r="D4" s="3" t="s">
        <v>36</v>
      </c>
      <c r="E4" s="3">
        <v>2</v>
      </c>
      <c r="F4" s="3" t="s">
        <v>32</v>
      </c>
      <c r="G4" s="3" t="s">
        <v>33</v>
      </c>
      <c r="H4" s="3" t="s">
        <v>51</v>
      </c>
      <c r="I4" s="3" t="s">
        <v>53</v>
      </c>
      <c r="J4" s="3" t="s">
        <v>148</v>
      </c>
      <c r="K4" s="3">
        <v>1</v>
      </c>
    </row>
    <row r="5" spans="1:11" ht="25" customHeight="1" x14ac:dyDescent="0.2">
      <c r="A5" s="3">
        <v>4</v>
      </c>
      <c r="B5" s="3" t="s">
        <v>6</v>
      </c>
      <c r="C5" s="3" t="s">
        <v>152</v>
      </c>
      <c r="D5" s="3" t="s">
        <v>30</v>
      </c>
      <c r="E5" s="3" t="s">
        <v>30</v>
      </c>
      <c r="F5" s="3" t="s">
        <v>30</v>
      </c>
      <c r="G5" s="3" t="s">
        <v>30</v>
      </c>
      <c r="H5" s="3" t="s">
        <v>30</v>
      </c>
      <c r="I5" s="3" t="s">
        <v>30</v>
      </c>
      <c r="J5" s="3" t="s">
        <v>148</v>
      </c>
      <c r="K5" s="3">
        <v>2</v>
      </c>
    </row>
    <row r="6" spans="1:11" ht="25" customHeight="1" x14ac:dyDescent="0.2">
      <c r="A6" s="3">
        <v>5</v>
      </c>
      <c r="B6" s="3" t="s">
        <v>7</v>
      </c>
      <c r="C6" s="3" t="s">
        <v>153</v>
      </c>
      <c r="D6" s="3" t="s">
        <v>30</v>
      </c>
      <c r="E6" s="3" t="s">
        <v>30</v>
      </c>
      <c r="F6" s="3" t="s">
        <v>30</v>
      </c>
      <c r="G6" s="3" t="s">
        <v>30</v>
      </c>
      <c r="H6" s="3" t="s">
        <v>30</v>
      </c>
      <c r="I6" s="3" t="s">
        <v>30</v>
      </c>
      <c r="J6" s="3" t="s">
        <v>148</v>
      </c>
      <c r="K6" s="3">
        <v>1</v>
      </c>
    </row>
    <row r="7" spans="1:11" ht="25" customHeight="1" x14ac:dyDescent="0.2">
      <c r="A7" s="3">
        <v>6</v>
      </c>
      <c r="B7" s="3" t="s">
        <v>5</v>
      </c>
      <c r="C7" s="3" t="s">
        <v>153</v>
      </c>
      <c r="D7" s="3" t="s">
        <v>30</v>
      </c>
      <c r="E7" s="3" t="s">
        <v>30</v>
      </c>
      <c r="F7" s="3" t="s">
        <v>30</v>
      </c>
      <c r="G7" s="3" t="s">
        <v>30</v>
      </c>
      <c r="H7" s="3" t="s">
        <v>30</v>
      </c>
      <c r="I7" s="3" t="s">
        <v>30</v>
      </c>
      <c r="J7" s="3" t="s">
        <v>148</v>
      </c>
      <c r="K7" s="3">
        <v>1</v>
      </c>
    </row>
    <row r="8" spans="1:11" ht="25" customHeight="1" x14ac:dyDescent="0.2">
      <c r="A8" s="3">
        <v>7</v>
      </c>
      <c r="B8" s="3" t="s">
        <v>8</v>
      </c>
      <c r="C8" s="3" t="s">
        <v>152</v>
      </c>
      <c r="D8" s="3" t="s">
        <v>30</v>
      </c>
      <c r="E8" s="3" t="s">
        <v>30</v>
      </c>
      <c r="F8" s="3" t="s">
        <v>30</v>
      </c>
      <c r="G8" s="3" t="s">
        <v>30</v>
      </c>
      <c r="H8" s="3" t="s">
        <v>30</v>
      </c>
      <c r="I8" s="3" t="s">
        <v>30</v>
      </c>
      <c r="J8" s="3" t="s">
        <v>148</v>
      </c>
      <c r="K8" s="3">
        <v>1</v>
      </c>
    </row>
    <row r="9" spans="1:11" ht="25" customHeight="1" x14ac:dyDescent="0.2">
      <c r="A9" s="3">
        <v>8</v>
      </c>
      <c r="B9" s="3" t="s">
        <v>9</v>
      </c>
      <c r="C9" s="3" t="s">
        <v>153</v>
      </c>
      <c r="D9" s="3" t="s">
        <v>30</v>
      </c>
      <c r="E9" s="3" t="s">
        <v>30</v>
      </c>
      <c r="F9" s="3" t="s">
        <v>30</v>
      </c>
      <c r="G9" s="3" t="s">
        <v>30</v>
      </c>
      <c r="H9" s="3" t="s">
        <v>30</v>
      </c>
      <c r="I9" s="3" t="s">
        <v>30</v>
      </c>
      <c r="J9" s="3" t="s">
        <v>148</v>
      </c>
      <c r="K9" s="3">
        <v>1</v>
      </c>
    </row>
    <row r="10" spans="1:11" ht="25" customHeight="1" x14ac:dyDescent="0.2">
      <c r="A10" s="3">
        <v>9</v>
      </c>
      <c r="B10" s="3" t="s">
        <v>10</v>
      </c>
      <c r="C10" s="3" t="s">
        <v>152</v>
      </c>
      <c r="D10" s="3" t="s">
        <v>30</v>
      </c>
      <c r="E10" s="3" t="s">
        <v>30</v>
      </c>
      <c r="F10" s="3" t="s">
        <v>30</v>
      </c>
      <c r="G10" s="3" t="s">
        <v>30</v>
      </c>
      <c r="H10" s="3" t="s">
        <v>30</v>
      </c>
      <c r="I10" s="3" t="s">
        <v>30</v>
      </c>
      <c r="J10" s="3" t="s">
        <v>148</v>
      </c>
      <c r="K10" s="3">
        <v>2</v>
      </c>
    </row>
    <row r="11" spans="1:11" ht="25" customHeight="1" x14ac:dyDescent="0.2">
      <c r="A11" s="3">
        <v>10</v>
      </c>
      <c r="B11" s="3" t="s">
        <v>11</v>
      </c>
      <c r="C11" s="3" t="s">
        <v>152</v>
      </c>
      <c r="D11" s="3" t="s">
        <v>30</v>
      </c>
      <c r="E11" s="3" t="s">
        <v>30</v>
      </c>
      <c r="F11" s="3" t="s">
        <v>30</v>
      </c>
      <c r="G11" s="3" t="s">
        <v>30</v>
      </c>
      <c r="H11" s="3" t="s">
        <v>30</v>
      </c>
      <c r="I11" s="3" t="s">
        <v>30</v>
      </c>
      <c r="J11" s="3" t="s">
        <v>148</v>
      </c>
      <c r="K11" s="3">
        <v>2</v>
      </c>
    </row>
    <row r="12" spans="1:11" ht="25" customHeight="1" x14ac:dyDescent="0.2">
      <c r="A12" s="3">
        <v>11</v>
      </c>
      <c r="B12" s="3" t="s">
        <v>12</v>
      </c>
      <c r="C12" s="3" t="s">
        <v>152</v>
      </c>
      <c r="D12" s="3" t="s">
        <v>30</v>
      </c>
      <c r="E12" s="3" t="s">
        <v>30</v>
      </c>
      <c r="F12" s="3" t="s">
        <v>30</v>
      </c>
      <c r="G12" s="3" t="s">
        <v>30</v>
      </c>
      <c r="H12" s="3" t="s">
        <v>30</v>
      </c>
      <c r="I12" s="3" t="s">
        <v>30</v>
      </c>
      <c r="J12" s="3" t="s">
        <v>148</v>
      </c>
      <c r="K12" s="3">
        <v>2</v>
      </c>
    </row>
    <row r="13" spans="1:11" ht="25" customHeight="1" x14ac:dyDescent="0.2">
      <c r="A13" s="3">
        <v>12</v>
      </c>
      <c r="B13" s="3" t="s">
        <v>13</v>
      </c>
      <c r="C13" s="3" t="s">
        <v>3</v>
      </c>
      <c r="D13" s="3" t="s">
        <v>36</v>
      </c>
      <c r="E13" s="3">
        <v>1</v>
      </c>
      <c r="F13" s="3" t="s">
        <v>30</v>
      </c>
      <c r="G13" s="3" t="s">
        <v>33</v>
      </c>
      <c r="H13" s="3" t="s">
        <v>30</v>
      </c>
      <c r="I13" s="3" t="s">
        <v>53</v>
      </c>
      <c r="J13" s="3" t="s">
        <v>148</v>
      </c>
      <c r="K13" s="3">
        <v>1</v>
      </c>
    </row>
    <row r="14" spans="1:11" ht="25" customHeight="1" x14ac:dyDescent="0.2">
      <c r="A14" s="3">
        <v>13</v>
      </c>
      <c r="B14" s="3" t="s">
        <v>14</v>
      </c>
      <c r="C14" s="3" t="s">
        <v>3</v>
      </c>
      <c r="D14" s="3" t="s">
        <v>36</v>
      </c>
      <c r="E14" s="3">
        <v>2</v>
      </c>
      <c r="F14" s="3" t="s">
        <v>32</v>
      </c>
      <c r="G14" s="3" t="s">
        <v>33</v>
      </c>
      <c r="H14" s="3" t="s">
        <v>51</v>
      </c>
      <c r="I14" s="3" t="s">
        <v>53</v>
      </c>
      <c r="J14" s="3" t="s">
        <v>148</v>
      </c>
      <c r="K14" s="3">
        <v>1</v>
      </c>
    </row>
    <row r="15" spans="1:11" ht="25" customHeight="1" x14ac:dyDescent="0.2">
      <c r="A15" s="3">
        <v>14</v>
      </c>
      <c r="B15" s="3" t="s">
        <v>15</v>
      </c>
      <c r="C15" s="3" t="s">
        <v>3</v>
      </c>
      <c r="D15" s="3" t="s">
        <v>36</v>
      </c>
      <c r="E15" s="3">
        <v>2</v>
      </c>
      <c r="F15" s="3" t="s">
        <v>34</v>
      </c>
      <c r="G15" s="3" t="s">
        <v>33</v>
      </c>
      <c r="H15" s="3" t="s">
        <v>55</v>
      </c>
      <c r="I15" s="3" t="s">
        <v>53</v>
      </c>
      <c r="J15" s="3" t="s">
        <v>148</v>
      </c>
      <c r="K15" s="3">
        <v>1</v>
      </c>
    </row>
    <row r="16" spans="1:11" ht="25" customHeight="1" x14ac:dyDescent="0.2">
      <c r="A16" s="3">
        <v>15</v>
      </c>
      <c r="B16" s="3" t="s">
        <v>16</v>
      </c>
      <c r="C16" s="3" t="s">
        <v>152</v>
      </c>
      <c r="D16" s="3" t="s">
        <v>30</v>
      </c>
      <c r="E16" s="3" t="s">
        <v>30</v>
      </c>
      <c r="F16" s="3" t="s">
        <v>30</v>
      </c>
      <c r="G16" s="3" t="s">
        <v>30</v>
      </c>
      <c r="H16" s="3" t="s">
        <v>30</v>
      </c>
      <c r="I16" s="3" t="s">
        <v>30</v>
      </c>
      <c r="J16" s="3" t="s">
        <v>148</v>
      </c>
      <c r="K16" s="3">
        <v>2</v>
      </c>
    </row>
    <row r="17" spans="1:11" ht="25" customHeight="1" x14ac:dyDescent="0.2">
      <c r="A17" s="3">
        <v>16</v>
      </c>
      <c r="B17" s="3" t="s">
        <v>17</v>
      </c>
      <c r="C17" s="3" t="s">
        <v>3</v>
      </c>
      <c r="D17" s="3" t="s">
        <v>36</v>
      </c>
      <c r="E17" s="3">
        <v>2</v>
      </c>
      <c r="F17" s="3" t="s">
        <v>32</v>
      </c>
      <c r="G17" s="3" t="s">
        <v>35</v>
      </c>
      <c r="H17" s="3" t="s">
        <v>51</v>
      </c>
      <c r="I17" s="3" t="s">
        <v>56</v>
      </c>
      <c r="J17" s="3" t="s">
        <v>148</v>
      </c>
      <c r="K17" s="3">
        <v>1</v>
      </c>
    </row>
    <row r="18" spans="1:11" ht="25" customHeight="1" x14ac:dyDescent="0.2">
      <c r="A18" s="3">
        <v>17</v>
      </c>
      <c r="B18" s="3" t="s">
        <v>18</v>
      </c>
      <c r="C18" s="3" t="s">
        <v>26</v>
      </c>
      <c r="D18" s="3" t="s">
        <v>30</v>
      </c>
      <c r="E18" s="3" t="s">
        <v>30</v>
      </c>
      <c r="F18" s="3" t="s">
        <v>30</v>
      </c>
      <c r="G18" s="3" t="s">
        <v>30</v>
      </c>
      <c r="H18" s="3"/>
      <c r="I18" s="3"/>
      <c r="J18" s="3" t="s">
        <v>149</v>
      </c>
      <c r="K18" s="3">
        <v>1</v>
      </c>
    </row>
    <row r="19" spans="1:11" ht="25" customHeight="1" x14ac:dyDescent="0.2">
      <c r="A19" s="3">
        <v>18</v>
      </c>
      <c r="B19" s="3" t="s">
        <v>19</v>
      </c>
      <c r="C19" s="3" t="s">
        <v>27</v>
      </c>
      <c r="D19" s="3" t="s">
        <v>36</v>
      </c>
      <c r="E19" s="3">
        <v>1</v>
      </c>
      <c r="F19" s="3" t="s">
        <v>30</v>
      </c>
      <c r="G19" s="3" t="s">
        <v>35</v>
      </c>
      <c r="H19" s="3" t="s">
        <v>30</v>
      </c>
      <c r="I19" s="3" t="s">
        <v>53</v>
      </c>
      <c r="J19" s="3" t="s">
        <v>148</v>
      </c>
      <c r="K19" s="3">
        <v>1</v>
      </c>
    </row>
    <row r="20" spans="1:11" ht="25" customHeight="1" x14ac:dyDescent="0.2">
      <c r="A20" s="12">
        <v>19</v>
      </c>
      <c r="B20" s="12" t="s">
        <v>156</v>
      </c>
      <c r="C20" s="12" t="s">
        <v>26</v>
      </c>
      <c r="D20" s="12" t="s">
        <v>30</v>
      </c>
      <c r="E20" s="12" t="s">
        <v>30</v>
      </c>
      <c r="F20" s="12" t="s">
        <v>30</v>
      </c>
      <c r="G20" s="12" t="s">
        <v>30</v>
      </c>
      <c r="H20" s="12" t="s">
        <v>30</v>
      </c>
      <c r="I20" s="12" t="s">
        <v>30</v>
      </c>
      <c r="J20" s="12" t="s">
        <v>155</v>
      </c>
      <c r="K20" s="12" t="s">
        <v>155</v>
      </c>
    </row>
    <row r="21" spans="1:11" ht="25" customHeight="1" x14ac:dyDescent="0.2">
      <c r="A21" s="3">
        <v>20</v>
      </c>
      <c r="B21" s="3" t="s">
        <v>20</v>
      </c>
      <c r="C21" s="3" t="s">
        <v>153</v>
      </c>
      <c r="D21" s="3" t="s">
        <v>30</v>
      </c>
      <c r="E21" s="3" t="s">
        <v>30</v>
      </c>
      <c r="F21" s="3" t="s">
        <v>30</v>
      </c>
      <c r="G21" s="3" t="s">
        <v>30</v>
      </c>
      <c r="H21" s="3" t="s">
        <v>30</v>
      </c>
      <c r="I21" s="3" t="s">
        <v>30</v>
      </c>
      <c r="J21" s="3" t="s">
        <v>148</v>
      </c>
      <c r="K21" s="3">
        <v>1</v>
      </c>
    </row>
    <row r="22" spans="1:11" ht="25" customHeight="1" x14ac:dyDescent="0.2">
      <c r="A22" s="12">
        <v>21</v>
      </c>
      <c r="B22" s="12" t="s">
        <v>154</v>
      </c>
      <c r="C22" s="12" t="s">
        <v>152</v>
      </c>
      <c r="D22" s="12" t="s">
        <v>30</v>
      </c>
      <c r="E22" s="12" t="s">
        <v>30</v>
      </c>
      <c r="F22" s="12" t="s">
        <v>30</v>
      </c>
      <c r="G22" s="12" t="s">
        <v>30</v>
      </c>
      <c r="H22" s="12" t="s">
        <v>30</v>
      </c>
      <c r="I22" s="12" t="s">
        <v>30</v>
      </c>
      <c r="J22" s="12" t="s">
        <v>155</v>
      </c>
      <c r="K22" s="12" t="s">
        <v>155</v>
      </c>
    </row>
    <row r="23" spans="1:11" ht="25" customHeight="1" x14ac:dyDescent="0.2">
      <c r="A23" s="3">
        <v>22</v>
      </c>
      <c r="B23" s="3" t="s">
        <v>21</v>
      </c>
      <c r="C23" s="3" t="s">
        <v>152</v>
      </c>
      <c r="D23" s="3" t="s">
        <v>30</v>
      </c>
      <c r="E23" s="3" t="s">
        <v>30</v>
      </c>
      <c r="F23" s="3" t="s">
        <v>30</v>
      </c>
      <c r="G23" s="3" t="s">
        <v>30</v>
      </c>
      <c r="H23" s="3" t="s">
        <v>30</v>
      </c>
      <c r="I23" s="3" t="s">
        <v>30</v>
      </c>
      <c r="J23" s="3" t="s">
        <v>148</v>
      </c>
      <c r="K23" s="3">
        <v>2</v>
      </c>
    </row>
    <row r="24" spans="1:11" ht="25" customHeight="1" x14ac:dyDescent="0.2">
      <c r="A24" s="3">
        <v>23</v>
      </c>
      <c r="B24" s="3" t="s">
        <v>22</v>
      </c>
      <c r="C24" s="3" t="s">
        <v>152</v>
      </c>
      <c r="D24" s="3" t="s">
        <v>30</v>
      </c>
      <c r="E24" s="3" t="s">
        <v>30</v>
      </c>
      <c r="F24" s="3" t="s">
        <v>30</v>
      </c>
      <c r="G24" s="3" t="s">
        <v>30</v>
      </c>
      <c r="H24" s="3" t="s">
        <v>30</v>
      </c>
      <c r="I24" s="3" t="s">
        <v>30</v>
      </c>
      <c r="J24" s="3" t="s">
        <v>148</v>
      </c>
      <c r="K24" s="3">
        <v>2</v>
      </c>
    </row>
    <row r="25" spans="1:11" ht="25" customHeight="1" x14ac:dyDescent="0.2">
      <c r="A25" s="3">
        <v>24</v>
      </c>
      <c r="B25" s="3" t="s">
        <v>23</v>
      </c>
      <c r="C25" s="3" t="s">
        <v>152</v>
      </c>
      <c r="D25" s="3" t="s">
        <v>30</v>
      </c>
      <c r="E25" s="3" t="s">
        <v>30</v>
      </c>
      <c r="F25" s="3" t="s">
        <v>30</v>
      </c>
      <c r="G25" s="3" t="s">
        <v>30</v>
      </c>
      <c r="H25" s="3" t="s">
        <v>30</v>
      </c>
      <c r="I25" s="3" t="s">
        <v>30</v>
      </c>
      <c r="J25" s="3" t="s">
        <v>148</v>
      </c>
      <c r="K25" s="3">
        <v>2</v>
      </c>
    </row>
    <row r="26" spans="1:11" ht="25" customHeight="1" x14ac:dyDescent="0.2">
      <c r="A26" s="3">
        <v>25</v>
      </c>
      <c r="B26" s="3" t="s">
        <v>24</v>
      </c>
      <c r="C26" s="3" t="s">
        <v>3</v>
      </c>
      <c r="D26" s="3" t="s">
        <v>36</v>
      </c>
      <c r="E26" s="3">
        <v>1</v>
      </c>
      <c r="F26" s="3" t="s">
        <v>30</v>
      </c>
      <c r="G26" s="3" t="s">
        <v>32</v>
      </c>
      <c r="H26" s="3" t="s">
        <v>30</v>
      </c>
      <c r="I26" s="3" t="s">
        <v>52</v>
      </c>
      <c r="J26" s="3" t="s">
        <v>148</v>
      </c>
      <c r="K26" s="3">
        <v>1</v>
      </c>
    </row>
    <row r="27" spans="1:11" ht="25" customHeight="1" x14ac:dyDescent="0.2">
      <c r="A27" s="3">
        <v>26</v>
      </c>
      <c r="B27" s="3" t="s">
        <v>25</v>
      </c>
      <c r="C27" s="3" t="s">
        <v>152</v>
      </c>
      <c r="D27" s="3" t="s">
        <v>30</v>
      </c>
      <c r="E27" s="3" t="s">
        <v>30</v>
      </c>
      <c r="F27" s="3" t="s">
        <v>30</v>
      </c>
      <c r="G27" s="3" t="s">
        <v>30</v>
      </c>
      <c r="H27" s="3" t="s">
        <v>30</v>
      </c>
      <c r="I27" s="3" t="s">
        <v>30</v>
      </c>
      <c r="J27" s="3" t="s">
        <v>148</v>
      </c>
      <c r="K27" s="3">
        <v>2</v>
      </c>
    </row>
    <row r="29" spans="1:11" ht="25" customHeight="1" x14ac:dyDescent="0.2">
      <c r="I29" s="16" t="s">
        <v>157</v>
      </c>
      <c r="J29" s="16"/>
      <c r="K29" s="3">
        <f>SUMIF(J2:J27,"Digital",K2:K27)</f>
        <v>32</v>
      </c>
    </row>
    <row r="30" spans="1:11" ht="25" customHeight="1" x14ac:dyDescent="0.2">
      <c r="I30" s="16" t="s">
        <v>158</v>
      </c>
      <c r="J30" s="16"/>
      <c r="K30" s="3">
        <f>COUNTIF(J2:J27,"Analógico")</f>
        <v>1</v>
      </c>
    </row>
    <row r="31" spans="1:11" ht="25" customHeight="1" x14ac:dyDescent="0.2">
      <c r="I31" s="16" t="s">
        <v>159</v>
      </c>
      <c r="J31" s="16"/>
      <c r="K31" s="3">
        <f>SUM(E2:E27)</f>
        <v>15</v>
      </c>
    </row>
    <row r="32" spans="1:11" ht="25" customHeight="1" x14ac:dyDescent="0.2">
      <c r="I32" s="16" t="s">
        <v>172</v>
      </c>
      <c r="J32" s="16"/>
      <c r="K32" s="3">
        <f>COUNTIF(F2:G27, "Azul")</f>
        <v>6</v>
      </c>
    </row>
    <row r="33" spans="9:11" ht="25" customHeight="1" x14ac:dyDescent="0.2">
      <c r="I33" s="16" t="s">
        <v>173</v>
      </c>
      <c r="J33" s="16"/>
      <c r="K33" s="3">
        <f>COUNTIF(F2:G27, "Laranja")</f>
        <v>6</v>
      </c>
    </row>
    <row r="34" spans="9:11" ht="25" customHeight="1" x14ac:dyDescent="0.2">
      <c r="I34" s="16" t="s">
        <v>174</v>
      </c>
      <c r="J34" s="16"/>
      <c r="K34" s="3">
        <f>COUNTIF(F2:G27, "Branco")</f>
        <v>2</v>
      </c>
    </row>
    <row r="35" spans="9:11" ht="25" customHeight="1" x14ac:dyDescent="0.2">
      <c r="I35" s="16" t="s">
        <v>175</v>
      </c>
      <c r="J35" s="16"/>
      <c r="K35" s="3">
        <f>COUNTIF(F2:G27, "Verde")</f>
        <v>1</v>
      </c>
    </row>
    <row r="36" spans="9:11" ht="25" customHeight="1" x14ac:dyDescent="0.2">
      <c r="I36" s="16" t="s">
        <v>176</v>
      </c>
      <c r="J36" s="16"/>
      <c r="K36" s="3">
        <f>SUM(K32:K35)</f>
        <v>15</v>
      </c>
    </row>
  </sheetData>
  <autoFilter ref="A1:K27" xr:uid="{B6E2AD11-F110-A24C-8C31-C1721607C646}"/>
  <mergeCells count="8">
    <mergeCell ref="I34:J34"/>
    <mergeCell ref="I35:J35"/>
    <mergeCell ref="I36:J36"/>
    <mergeCell ref="I29:J29"/>
    <mergeCell ref="I30:J30"/>
    <mergeCell ref="I31:J31"/>
    <mergeCell ref="I32:J32"/>
    <mergeCell ref="I33:J33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EBD29-8788-F44D-9C08-C1770062EB01}">
  <dimension ref="A1:K27"/>
  <sheetViews>
    <sheetView topLeftCell="D2" workbookViewId="0">
      <selection activeCell="K21" sqref="K21"/>
    </sheetView>
  </sheetViews>
  <sheetFormatPr baseColWidth="10" defaultRowHeight="16" x14ac:dyDescent="0.2"/>
  <cols>
    <col min="1" max="1" width="20.83203125" style="5" customWidth="1"/>
    <col min="2" max="3" width="40.83203125" style="5" customWidth="1"/>
    <col min="4" max="7" width="20.83203125" style="5" customWidth="1"/>
    <col min="8" max="9" width="20.83203125" customWidth="1"/>
    <col min="10" max="11" width="20.83203125" style="5" customWidth="1"/>
    <col min="12" max="16384" width="10.83203125" style="5"/>
  </cols>
  <sheetData>
    <row r="1" spans="1:11" ht="25" customHeight="1" x14ac:dyDescent="0.2">
      <c r="A1" s="4" t="s">
        <v>0</v>
      </c>
      <c r="B1" s="4" t="s">
        <v>1</v>
      </c>
      <c r="C1" s="4" t="s">
        <v>2</v>
      </c>
      <c r="D1" s="4" t="s">
        <v>31</v>
      </c>
      <c r="E1" s="4" t="s">
        <v>151</v>
      </c>
      <c r="F1" s="4" t="s">
        <v>28</v>
      </c>
      <c r="G1" s="4" t="s">
        <v>29</v>
      </c>
      <c r="H1" s="11" t="s">
        <v>49</v>
      </c>
      <c r="I1" s="11" t="s">
        <v>50</v>
      </c>
      <c r="J1" s="11" t="s">
        <v>2</v>
      </c>
      <c r="K1" s="11" t="s">
        <v>150</v>
      </c>
    </row>
    <row r="2" spans="1:11" ht="25" customHeight="1" x14ac:dyDescent="0.2">
      <c r="A2" s="3">
        <v>1</v>
      </c>
      <c r="B2" s="3" t="s">
        <v>37</v>
      </c>
      <c r="C2" s="3" t="s">
        <v>26</v>
      </c>
      <c r="D2" s="3" t="s">
        <v>30</v>
      </c>
      <c r="E2" s="3" t="s">
        <v>30</v>
      </c>
      <c r="F2" s="3" t="s">
        <v>30</v>
      </c>
      <c r="G2" s="3" t="s">
        <v>30</v>
      </c>
      <c r="H2" s="3" t="s">
        <v>30</v>
      </c>
      <c r="I2" s="3" t="s">
        <v>30</v>
      </c>
      <c r="J2" s="3" t="s">
        <v>149</v>
      </c>
      <c r="K2" s="3">
        <v>1</v>
      </c>
    </row>
    <row r="3" spans="1:11" ht="25" customHeight="1" x14ac:dyDescent="0.2">
      <c r="A3" s="3">
        <v>2</v>
      </c>
      <c r="B3" s="3" t="s">
        <v>38</v>
      </c>
      <c r="C3" s="3" t="s">
        <v>26</v>
      </c>
      <c r="D3" s="3" t="s">
        <v>30</v>
      </c>
      <c r="E3" s="3" t="s">
        <v>30</v>
      </c>
      <c r="F3" s="3" t="s">
        <v>30</v>
      </c>
      <c r="G3" s="3" t="s">
        <v>30</v>
      </c>
      <c r="H3" s="3" t="s">
        <v>30</v>
      </c>
      <c r="I3" s="3" t="s">
        <v>30</v>
      </c>
      <c r="J3" s="3" t="s">
        <v>149</v>
      </c>
      <c r="K3" s="3">
        <v>1</v>
      </c>
    </row>
    <row r="4" spans="1:11" ht="25" customHeight="1" x14ac:dyDescent="0.2">
      <c r="A4" s="3">
        <v>3</v>
      </c>
      <c r="B4" s="3" t="s">
        <v>39</v>
      </c>
      <c r="C4" s="3" t="s">
        <v>26</v>
      </c>
      <c r="D4" s="3" t="s">
        <v>30</v>
      </c>
      <c r="E4" s="3" t="s">
        <v>30</v>
      </c>
      <c r="F4" s="3" t="s">
        <v>30</v>
      </c>
      <c r="G4" s="3" t="s">
        <v>30</v>
      </c>
      <c r="H4" s="3" t="s">
        <v>30</v>
      </c>
      <c r="I4" s="3" t="s">
        <v>30</v>
      </c>
      <c r="J4" s="3" t="s">
        <v>149</v>
      </c>
      <c r="K4" s="3">
        <v>1</v>
      </c>
    </row>
    <row r="5" spans="1:11" ht="25" customHeight="1" x14ac:dyDescent="0.2">
      <c r="A5" s="3">
        <v>4</v>
      </c>
      <c r="B5" s="3" t="s">
        <v>40</v>
      </c>
      <c r="C5" s="3" t="s">
        <v>26</v>
      </c>
      <c r="D5" s="3" t="s">
        <v>30</v>
      </c>
      <c r="E5" s="3" t="s">
        <v>30</v>
      </c>
      <c r="F5" s="3" t="s">
        <v>30</v>
      </c>
      <c r="G5" s="3" t="s">
        <v>30</v>
      </c>
      <c r="H5" s="3" t="s">
        <v>30</v>
      </c>
      <c r="I5" s="3" t="s">
        <v>30</v>
      </c>
      <c r="J5" s="3" t="s">
        <v>149</v>
      </c>
      <c r="K5" s="3">
        <v>1</v>
      </c>
    </row>
    <row r="6" spans="1:11" ht="25" customHeight="1" x14ac:dyDescent="0.2">
      <c r="A6" s="3">
        <v>5</v>
      </c>
      <c r="B6" s="3" t="s">
        <v>41</v>
      </c>
      <c r="C6" s="3" t="s">
        <v>3</v>
      </c>
      <c r="D6" s="3" t="s">
        <v>36</v>
      </c>
      <c r="E6" s="3">
        <v>2</v>
      </c>
      <c r="F6" s="3" t="s">
        <v>32</v>
      </c>
      <c r="G6" s="3" t="s">
        <v>35</v>
      </c>
      <c r="H6" s="3" t="s">
        <v>51</v>
      </c>
      <c r="I6" s="3" t="s">
        <v>52</v>
      </c>
      <c r="J6" s="3" t="s">
        <v>148</v>
      </c>
      <c r="K6" s="3">
        <v>1</v>
      </c>
    </row>
    <row r="7" spans="1:11" ht="25" customHeight="1" x14ac:dyDescent="0.2">
      <c r="A7" s="3">
        <v>6</v>
      </c>
      <c r="B7" s="3" t="s">
        <v>42</v>
      </c>
      <c r="C7" s="3" t="s">
        <v>3</v>
      </c>
      <c r="D7" s="3" t="s">
        <v>36</v>
      </c>
      <c r="E7" s="3">
        <v>2</v>
      </c>
      <c r="F7" s="3" t="s">
        <v>32</v>
      </c>
      <c r="G7" s="3" t="s">
        <v>35</v>
      </c>
      <c r="H7" s="3" t="s">
        <v>51</v>
      </c>
      <c r="I7" s="3" t="s">
        <v>52</v>
      </c>
      <c r="J7" s="3" t="s">
        <v>148</v>
      </c>
      <c r="K7" s="3">
        <v>1</v>
      </c>
    </row>
    <row r="8" spans="1:11" ht="25" customHeight="1" x14ac:dyDescent="0.2">
      <c r="A8" s="3">
        <v>7</v>
      </c>
      <c r="B8" s="3" t="s">
        <v>43</v>
      </c>
      <c r="C8" s="3" t="s">
        <v>3</v>
      </c>
      <c r="D8" s="3" t="s">
        <v>36</v>
      </c>
      <c r="E8" s="3">
        <v>2</v>
      </c>
      <c r="F8" s="3" t="s">
        <v>32</v>
      </c>
      <c r="G8" s="3" t="s">
        <v>35</v>
      </c>
      <c r="H8" s="3" t="s">
        <v>51</v>
      </c>
      <c r="I8" s="3" t="s">
        <v>52</v>
      </c>
      <c r="J8" s="3" t="s">
        <v>148</v>
      </c>
      <c r="K8" s="3">
        <v>1</v>
      </c>
    </row>
    <row r="9" spans="1:11" ht="25" customHeight="1" x14ac:dyDescent="0.2">
      <c r="A9" s="3">
        <v>8</v>
      </c>
      <c r="B9" s="3" t="s">
        <v>44</v>
      </c>
      <c r="C9" s="3" t="s">
        <v>3</v>
      </c>
      <c r="D9" s="3" t="s">
        <v>36</v>
      </c>
      <c r="E9" s="3">
        <v>2</v>
      </c>
      <c r="F9" s="3" t="s">
        <v>32</v>
      </c>
      <c r="G9" s="3" t="s">
        <v>35</v>
      </c>
      <c r="H9" s="3" t="s">
        <v>51</v>
      </c>
      <c r="I9" s="3" t="s">
        <v>52</v>
      </c>
      <c r="J9" s="3" t="s">
        <v>148</v>
      </c>
      <c r="K9" s="3">
        <v>1</v>
      </c>
    </row>
    <row r="10" spans="1:11" ht="25" customHeight="1" x14ac:dyDescent="0.2">
      <c r="A10" s="3">
        <v>9</v>
      </c>
      <c r="B10" s="3" t="s">
        <v>45</v>
      </c>
      <c r="C10" s="3" t="s">
        <v>27</v>
      </c>
      <c r="D10" s="3" t="s">
        <v>36</v>
      </c>
      <c r="E10" s="3">
        <v>1</v>
      </c>
      <c r="F10" s="3" t="s">
        <v>30</v>
      </c>
      <c r="G10" s="3" t="s">
        <v>35</v>
      </c>
      <c r="H10" s="3" t="s">
        <v>30</v>
      </c>
      <c r="I10" s="3" t="s">
        <v>53</v>
      </c>
      <c r="J10" s="3" t="s">
        <v>148</v>
      </c>
      <c r="K10" s="3">
        <v>1</v>
      </c>
    </row>
    <row r="11" spans="1:11" ht="25" customHeight="1" x14ac:dyDescent="0.2">
      <c r="A11" s="3">
        <v>10</v>
      </c>
      <c r="B11" s="3" t="s">
        <v>46</v>
      </c>
      <c r="C11" s="3" t="s">
        <v>3</v>
      </c>
      <c r="D11" s="3" t="s">
        <v>36</v>
      </c>
      <c r="E11" s="3">
        <v>2</v>
      </c>
      <c r="F11" s="3" t="s">
        <v>32</v>
      </c>
      <c r="G11" s="3" t="s">
        <v>33</v>
      </c>
      <c r="H11" s="3" t="s">
        <v>51</v>
      </c>
      <c r="I11" s="3" t="s">
        <v>53</v>
      </c>
      <c r="J11" s="3" t="s">
        <v>148</v>
      </c>
      <c r="K11" s="3">
        <v>1</v>
      </c>
    </row>
    <row r="12" spans="1:11" ht="25" customHeight="1" x14ac:dyDescent="0.2">
      <c r="A12" s="3">
        <v>11</v>
      </c>
      <c r="B12" s="3" t="s">
        <v>47</v>
      </c>
      <c r="C12" s="3" t="s">
        <v>26</v>
      </c>
      <c r="D12" s="3" t="s">
        <v>30</v>
      </c>
      <c r="E12" s="3" t="s">
        <v>30</v>
      </c>
      <c r="F12" s="3" t="s">
        <v>30</v>
      </c>
      <c r="G12" s="3" t="s">
        <v>30</v>
      </c>
      <c r="H12" s="3" t="s">
        <v>30</v>
      </c>
      <c r="I12" s="3" t="s">
        <v>30</v>
      </c>
      <c r="J12" s="3" t="s">
        <v>149</v>
      </c>
      <c r="K12" s="3">
        <v>1</v>
      </c>
    </row>
    <row r="13" spans="1:11" ht="25" customHeight="1" x14ac:dyDescent="0.2">
      <c r="A13" s="3">
        <v>12</v>
      </c>
      <c r="B13" s="3" t="s">
        <v>48</v>
      </c>
      <c r="C13" s="3" t="s">
        <v>3</v>
      </c>
      <c r="D13" s="3" t="s">
        <v>36</v>
      </c>
      <c r="E13" s="3">
        <v>2</v>
      </c>
      <c r="F13" s="3" t="s">
        <v>32</v>
      </c>
      <c r="G13" s="3" t="s">
        <v>35</v>
      </c>
      <c r="H13" s="3" t="s">
        <v>51</v>
      </c>
      <c r="I13" s="3" t="s">
        <v>52</v>
      </c>
      <c r="J13" s="3" t="s">
        <v>148</v>
      </c>
      <c r="K13" s="3">
        <v>1</v>
      </c>
    </row>
    <row r="14" spans="1:11" ht="20" customHeight="1" x14ac:dyDescent="0.2">
      <c r="H14" s="5"/>
      <c r="I14" s="5"/>
    </row>
    <row r="15" spans="1:11" ht="25" customHeight="1" x14ac:dyDescent="0.2">
      <c r="H15" s="5"/>
      <c r="I15" s="16" t="s">
        <v>157</v>
      </c>
      <c r="J15" s="16"/>
      <c r="K15" s="3">
        <f>SUMIF(J2:J13,"Digital",K2:K13)</f>
        <v>7</v>
      </c>
    </row>
    <row r="16" spans="1:11" ht="25" customHeight="1" x14ac:dyDescent="0.2">
      <c r="H16" s="5"/>
      <c r="I16" s="16" t="s">
        <v>158</v>
      </c>
      <c r="J16" s="16"/>
      <c r="K16" s="3">
        <f>COUNTIF(J2:J13,"Analógico")</f>
        <v>5</v>
      </c>
    </row>
    <row r="17" spans="8:11" ht="25" customHeight="1" x14ac:dyDescent="0.2">
      <c r="H17" s="5"/>
      <c r="I17" s="16" t="s">
        <v>159</v>
      </c>
      <c r="J17" s="16"/>
      <c r="K17" s="3">
        <f>SUM(E2:E13)</f>
        <v>13</v>
      </c>
    </row>
    <row r="18" spans="8:11" ht="25" customHeight="1" x14ac:dyDescent="0.2">
      <c r="H18" s="5"/>
      <c r="I18" s="16" t="s">
        <v>172</v>
      </c>
      <c r="J18" s="16"/>
      <c r="K18" s="3">
        <f>COUNTIF(F2:G13, "Azul")</f>
        <v>1</v>
      </c>
    </row>
    <row r="19" spans="8:11" ht="25" customHeight="1" x14ac:dyDescent="0.2">
      <c r="H19" s="5"/>
      <c r="I19" s="16" t="s">
        <v>173</v>
      </c>
      <c r="J19" s="16"/>
      <c r="K19" s="3">
        <f>COUNTIF(F2:G13, "Laranja")</f>
        <v>6</v>
      </c>
    </row>
    <row r="20" spans="8:11" ht="25" customHeight="1" x14ac:dyDescent="0.2">
      <c r="H20" s="5"/>
      <c r="I20" s="16" t="s">
        <v>174</v>
      </c>
      <c r="J20" s="16"/>
      <c r="K20" s="3">
        <f>COUNTIF(F2:G13, "Branco")</f>
        <v>6</v>
      </c>
    </row>
    <row r="21" spans="8:11" ht="25" customHeight="1" x14ac:dyDescent="0.2">
      <c r="H21" s="5"/>
      <c r="I21" s="16" t="s">
        <v>176</v>
      </c>
      <c r="J21" s="16"/>
      <c r="K21" s="3">
        <f>SUM(K18:K20)</f>
        <v>13</v>
      </c>
    </row>
    <row r="22" spans="8:11" ht="25" customHeight="1" x14ac:dyDescent="0.2">
      <c r="H22" s="5"/>
    </row>
    <row r="23" spans="8:11" ht="20" customHeight="1" x14ac:dyDescent="0.2">
      <c r="H23" s="5"/>
      <c r="I23" s="5"/>
    </row>
    <row r="24" spans="8:11" ht="20" customHeight="1" x14ac:dyDescent="0.2">
      <c r="H24" s="5"/>
      <c r="I24" s="5"/>
    </row>
    <row r="25" spans="8:11" ht="20" customHeight="1" x14ac:dyDescent="0.2">
      <c r="H25" s="5"/>
      <c r="I25" s="5"/>
    </row>
    <row r="26" spans="8:11" ht="20" customHeight="1" x14ac:dyDescent="0.2">
      <c r="H26" s="5"/>
      <c r="I26" s="5"/>
    </row>
    <row r="27" spans="8:11" ht="20" customHeight="1" x14ac:dyDescent="0.2">
      <c r="H27" s="5"/>
      <c r="I27" s="5"/>
    </row>
  </sheetData>
  <autoFilter ref="A1:K13" xr:uid="{0C25C79A-59A1-6948-A023-AB4D3979EDEA}"/>
  <mergeCells count="7">
    <mergeCell ref="I20:J20"/>
    <mergeCell ref="I21:J21"/>
    <mergeCell ref="I15:J15"/>
    <mergeCell ref="I16:J16"/>
    <mergeCell ref="I17:J17"/>
    <mergeCell ref="I18:J18"/>
    <mergeCell ref="I19:J19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EFD8C-F694-424A-B9CC-FACF813563A5}">
  <dimension ref="A1:K27"/>
  <sheetViews>
    <sheetView topLeftCell="C1" workbookViewId="0">
      <selection activeCell="E18" sqref="E18"/>
    </sheetView>
  </sheetViews>
  <sheetFormatPr baseColWidth="10" defaultRowHeight="16" x14ac:dyDescent="0.2"/>
  <cols>
    <col min="1" max="1" width="20.83203125" style="5" customWidth="1"/>
    <col min="2" max="3" width="40.83203125" style="5" customWidth="1"/>
    <col min="4" max="7" width="20.83203125" style="5" customWidth="1"/>
    <col min="8" max="9" width="20.83203125" customWidth="1"/>
    <col min="10" max="11" width="20.83203125" style="5" customWidth="1"/>
    <col min="12" max="16384" width="10.83203125" style="5"/>
  </cols>
  <sheetData>
    <row r="1" spans="1:11" ht="25" customHeight="1" x14ac:dyDescent="0.2">
      <c r="A1" s="4" t="s">
        <v>0</v>
      </c>
      <c r="B1" s="4" t="s">
        <v>1</v>
      </c>
      <c r="C1" s="4" t="s">
        <v>2</v>
      </c>
      <c r="D1" s="4" t="s">
        <v>31</v>
      </c>
      <c r="E1" s="4" t="s">
        <v>151</v>
      </c>
      <c r="F1" s="4" t="s">
        <v>28</v>
      </c>
      <c r="G1" s="4" t="s">
        <v>29</v>
      </c>
      <c r="H1" s="6" t="s">
        <v>49</v>
      </c>
      <c r="I1" s="6" t="s">
        <v>50</v>
      </c>
      <c r="J1" s="6" t="s">
        <v>2</v>
      </c>
      <c r="K1" s="11" t="s">
        <v>150</v>
      </c>
    </row>
    <row r="2" spans="1:11" ht="25" customHeight="1" x14ac:dyDescent="0.2">
      <c r="A2" s="3">
        <v>1</v>
      </c>
      <c r="B2" s="3" t="s">
        <v>57</v>
      </c>
      <c r="C2" s="3" t="s">
        <v>3</v>
      </c>
      <c r="D2" s="3" t="s">
        <v>70</v>
      </c>
      <c r="E2" s="3">
        <v>2</v>
      </c>
      <c r="F2" s="3" t="s">
        <v>32</v>
      </c>
      <c r="G2" s="3" t="s">
        <v>35</v>
      </c>
      <c r="H2" s="3" t="s">
        <v>51</v>
      </c>
      <c r="I2" s="3" t="s">
        <v>52</v>
      </c>
      <c r="J2" s="3" t="s">
        <v>148</v>
      </c>
      <c r="K2" s="3">
        <v>1</v>
      </c>
    </row>
    <row r="3" spans="1:11" ht="25" customHeight="1" x14ac:dyDescent="0.2">
      <c r="A3" s="3">
        <v>2</v>
      </c>
      <c r="B3" s="3" t="s">
        <v>58</v>
      </c>
      <c r="C3" s="3" t="s">
        <v>3</v>
      </c>
      <c r="D3" s="3" t="s">
        <v>70</v>
      </c>
      <c r="E3" s="3">
        <v>2</v>
      </c>
      <c r="F3" s="3" t="s">
        <v>32</v>
      </c>
      <c r="G3" s="3" t="s">
        <v>35</v>
      </c>
      <c r="H3" s="3" t="s">
        <v>51</v>
      </c>
      <c r="I3" s="3" t="s">
        <v>52</v>
      </c>
      <c r="J3" s="3" t="s">
        <v>148</v>
      </c>
      <c r="K3" s="3">
        <v>1</v>
      </c>
    </row>
    <row r="4" spans="1:11" ht="25" customHeight="1" x14ac:dyDescent="0.2">
      <c r="A4" s="3">
        <v>3</v>
      </c>
      <c r="B4" s="3" t="s">
        <v>59</v>
      </c>
      <c r="C4" s="3" t="s">
        <v>3</v>
      </c>
      <c r="D4" s="3" t="s">
        <v>36</v>
      </c>
      <c r="E4" s="3">
        <v>2</v>
      </c>
      <c r="F4" s="3" t="s">
        <v>32</v>
      </c>
      <c r="G4" s="3" t="s">
        <v>35</v>
      </c>
      <c r="H4" s="3" t="s">
        <v>51</v>
      </c>
      <c r="I4" s="3" t="s">
        <v>69</v>
      </c>
      <c r="J4" s="3" t="s">
        <v>148</v>
      </c>
      <c r="K4" s="3">
        <v>1</v>
      </c>
    </row>
    <row r="5" spans="1:11" ht="25" customHeight="1" x14ac:dyDescent="0.2">
      <c r="A5" s="3">
        <v>4</v>
      </c>
      <c r="B5" s="3" t="s">
        <v>60</v>
      </c>
      <c r="C5" s="3" t="s">
        <v>3</v>
      </c>
      <c r="D5" s="3" t="s">
        <v>36</v>
      </c>
      <c r="E5" s="3">
        <v>2</v>
      </c>
      <c r="F5" s="3" t="s">
        <v>32</v>
      </c>
      <c r="G5" s="3" t="s">
        <v>35</v>
      </c>
      <c r="H5" s="3" t="s">
        <v>51</v>
      </c>
      <c r="I5" s="3" t="s">
        <v>52</v>
      </c>
      <c r="J5" s="3" t="s">
        <v>148</v>
      </c>
      <c r="K5" s="3">
        <v>1</v>
      </c>
    </row>
    <row r="6" spans="1:11" ht="25" customHeight="1" x14ac:dyDescent="0.2">
      <c r="A6" s="3">
        <v>5</v>
      </c>
      <c r="B6" s="3" t="s">
        <v>61</v>
      </c>
      <c r="C6" s="3" t="s">
        <v>3</v>
      </c>
      <c r="D6" s="3" t="s">
        <v>36</v>
      </c>
      <c r="E6" s="3">
        <v>1</v>
      </c>
      <c r="F6" s="3" t="s">
        <v>30</v>
      </c>
      <c r="G6" s="3" t="s">
        <v>35</v>
      </c>
      <c r="H6" s="3" t="s">
        <v>30</v>
      </c>
      <c r="I6" s="3" t="s">
        <v>52</v>
      </c>
      <c r="J6" s="3" t="s">
        <v>148</v>
      </c>
      <c r="K6" s="3">
        <v>1</v>
      </c>
    </row>
    <row r="7" spans="1:11" ht="25" customHeight="1" x14ac:dyDescent="0.2">
      <c r="A7" s="3">
        <v>6</v>
      </c>
      <c r="B7" s="3" t="s">
        <v>62</v>
      </c>
      <c r="C7" s="3" t="s">
        <v>68</v>
      </c>
      <c r="D7" s="3" t="s">
        <v>36</v>
      </c>
      <c r="E7" s="3">
        <v>1</v>
      </c>
      <c r="F7" s="3" t="s">
        <v>32</v>
      </c>
      <c r="G7" s="3" t="s">
        <v>30</v>
      </c>
      <c r="H7" s="3" t="s">
        <v>51</v>
      </c>
      <c r="I7" s="3" t="s">
        <v>30</v>
      </c>
      <c r="J7" s="3" t="s">
        <v>148</v>
      </c>
      <c r="K7" s="3">
        <v>1</v>
      </c>
    </row>
    <row r="8" spans="1:11" ht="25" customHeight="1" x14ac:dyDescent="0.2">
      <c r="A8" s="3">
        <v>7</v>
      </c>
      <c r="B8" s="3" t="s">
        <v>63</v>
      </c>
      <c r="C8" s="3" t="s">
        <v>3</v>
      </c>
      <c r="D8" s="3" t="s">
        <v>36</v>
      </c>
      <c r="E8" s="3">
        <v>2</v>
      </c>
      <c r="F8" s="3" t="s">
        <v>32</v>
      </c>
      <c r="G8" s="3" t="s">
        <v>35</v>
      </c>
      <c r="H8" s="3" t="s">
        <v>51</v>
      </c>
      <c r="I8" s="3" t="s">
        <v>52</v>
      </c>
      <c r="J8" s="3" t="s">
        <v>148</v>
      </c>
      <c r="K8" s="3">
        <v>1</v>
      </c>
    </row>
    <row r="9" spans="1:11" ht="25" customHeight="1" x14ac:dyDescent="0.2">
      <c r="A9" s="3">
        <v>8</v>
      </c>
      <c r="B9" s="3" t="s">
        <v>64</v>
      </c>
      <c r="C9" s="3" t="s">
        <v>3</v>
      </c>
      <c r="D9" s="3" t="s">
        <v>36</v>
      </c>
      <c r="E9" s="3">
        <v>2</v>
      </c>
      <c r="F9" s="3" t="s">
        <v>32</v>
      </c>
      <c r="G9" s="3" t="s">
        <v>35</v>
      </c>
      <c r="H9" s="3" t="s">
        <v>51</v>
      </c>
      <c r="I9" s="3" t="s">
        <v>52</v>
      </c>
      <c r="J9" s="3" t="s">
        <v>148</v>
      </c>
      <c r="K9" s="3">
        <v>1</v>
      </c>
    </row>
    <row r="10" spans="1:11" ht="25" customHeight="1" x14ac:dyDescent="0.2">
      <c r="A10" s="3">
        <v>9</v>
      </c>
      <c r="B10" s="3" t="s">
        <v>65</v>
      </c>
      <c r="C10" s="3" t="s">
        <v>3</v>
      </c>
      <c r="D10" s="3" t="s">
        <v>36</v>
      </c>
      <c r="E10" s="3">
        <v>2</v>
      </c>
      <c r="F10" s="3" t="s">
        <v>34</v>
      </c>
      <c r="G10" s="3" t="s">
        <v>35</v>
      </c>
      <c r="H10" s="3" t="s">
        <v>55</v>
      </c>
      <c r="I10" s="3" t="s">
        <v>53</v>
      </c>
      <c r="J10" s="3" t="s">
        <v>148</v>
      </c>
      <c r="K10" s="3">
        <v>1</v>
      </c>
    </row>
    <row r="11" spans="1:11" ht="25" customHeight="1" x14ac:dyDescent="0.2">
      <c r="A11" s="3">
        <v>10</v>
      </c>
      <c r="B11" s="3" t="s">
        <v>66</v>
      </c>
      <c r="C11" s="3" t="s">
        <v>3</v>
      </c>
      <c r="D11" s="3" t="s">
        <v>36</v>
      </c>
      <c r="E11" s="3">
        <v>2</v>
      </c>
      <c r="F11" s="3" t="s">
        <v>32</v>
      </c>
      <c r="G11" s="3" t="s">
        <v>35</v>
      </c>
      <c r="H11" s="3" t="s">
        <v>51</v>
      </c>
      <c r="I11" s="3" t="s">
        <v>52</v>
      </c>
      <c r="J11" s="3" t="s">
        <v>148</v>
      </c>
      <c r="K11" s="3">
        <v>1</v>
      </c>
    </row>
    <row r="12" spans="1:11" ht="25" customHeight="1" x14ac:dyDescent="0.2">
      <c r="A12" s="3">
        <v>11</v>
      </c>
      <c r="B12" s="3" t="s">
        <v>67</v>
      </c>
      <c r="C12" s="3" t="s">
        <v>68</v>
      </c>
      <c r="D12" s="8" t="s">
        <v>36</v>
      </c>
      <c r="E12" s="8">
        <v>1</v>
      </c>
      <c r="F12" s="3" t="s">
        <v>32</v>
      </c>
      <c r="G12" s="3" t="s">
        <v>30</v>
      </c>
      <c r="H12" s="3" t="s">
        <v>51</v>
      </c>
      <c r="I12" s="3" t="s">
        <v>30</v>
      </c>
      <c r="J12" s="3" t="s">
        <v>148</v>
      </c>
      <c r="K12" s="3">
        <v>1</v>
      </c>
    </row>
    <row r="13" spans="1:11" ht="25" customHeight="1" x14ac:dyDescent="0.2">
      <c r="A13" s="7">
        <v>12</v>
      </c>
      <c r="B13" s="3" t="s">
        <v>170</v>
      </c>
      <c r="C13" s="3" t="s">
        <v>169</v>
      </c>
      <c r="D13" s="3" t="s">
        <v>30</v>
      </c>
      <c r="E13" s="3">
        <v>24</v>
      </c>
      <c r="F13" s="3" t="s">
        <v>30</v>
      </c>
      <c r="G13" s="3" t="s">
        <v>30</v>
      </c>
      <c r="H13" s="3" t="s">
        <v>30</v>
      </c>
      <c r="I13" s="3" t="s">
        <v>30</v>
      </c>
      <c r="J13" s="3" t="s">
        <v>148</v>
      </c>
      <c r="K13" s="3">
        <v>0</v>
      </c>
    </row>
    <row r="14" spans="1:11" ht="25" customHeight="1" x14ac:dyDescent="0.2">
      <c r="A14" s="7">
        <v>12</v>
      </c>
      <c r="B14" s="3" t="s">
        <v>171</v>
      </c>
      <c r="C14" s="3" t="s">
        <v>169</v>
      </c>
      <c r="D14" s="3" t="s">
        <v>30</v>
      </c>
      <c r="E14" s="3">
        <v>24</v>
      </c>
      <c r="F14" s="3" t="s">
        <v>30</v>
      </c>
      <c r="G14" s="3" t="s">
        <v>30</v>
      </c>
      <c r="H14" s="3" t="s">
        <v>30</v>
      </c>
      <c r="I14" s="3" t="s">
        <v>30</v>
      </c>
      <c r="J14" s="3" t="s">
        <v>148</v>
      </c>
      <c r="K14" s="3">
        <v>0</v>
      </c>
    </row>
    <row r="15" spans="1:11" ht="25" customHeight="1" x14ac:dyDescent="0.2">
      <c r="H15" s="5"/>
    </row>
    <row r="16" spans="1:11" ht="25" customHeight="1" x14ac:dyDescent="0.2">
      <c r="H16" s="5"/>
      <c r="I16" s="17" t="s">
        <v>157</v>
      </c>
      <c r="J16" s="18"/>
      <c r="K16" s="7">
        <f>SUMIF(J1:J14,"Digital",K1:K14)</f>
        <v>11</v>
      </c>
    </row>
    <row r="17" spans="8:11" ht="25" customHeight="1" x14ac:dyDescent="0.2">
      <c r="H17" s="5"/>
      <c r="I17" s="17" t="s">
        <v>158</v>
      </c>
      <c r="J17" s="18"/>
      <c r="K17" s="7">
        <f>COUNTIF(J1:J14,"Analógico")</f>
        <v>0</v>
      </c>
    </row>
    <row r="18" spans="8:11" ht="25" customHeight="1" x14ac:dyDescent="0.2">
      <c r="H18" s="5"/>
      <c r="I18" s="17" t="s">
        <v>159</v>
      </c>
      <c r="J18" s="18"/>
      <c r="K18" s="7">
        <f>SUM(E1:E14)</f>
        <v>67</v>
      </c>
    </row>
    <row r="19" spans="8:11" ht="25" customHeight="1" x14ac:dyDescent="0.2">
      <c r="H19" s="5"/>
      <c r="I19" s="16" t="s">
        <v>173</v>
      </c>
      <c r="J19" s="16"/>
      <c r="K19" s="3">
        <f>COUNTIF(F2:G14, "Laranja")</f>
        <v>9</v>
      </c>
    </row>
    <row r="20" spans="8:11" ht="25" customHeight="1" x14ac:dyDescent="0.2">
      <c r="H20" s="5"/>
      <c r="I20" s="16" t="s">
        <v>174</v>
      </c>
      <c r="J20" s="16"/>
      <c r="K20" s="3">
        <f>COUNTIF(F2:G14, "Branco")</f>
        <v>9</v>
      </c>
    </row>
    <row r="21" spans="8:11" ht="25" customHeight="1" x14ac:dyDescent="0.2">
      <c r="H21" s="5"/>
      <c r="I21" s="16" t="s">
        <v>175</v>
      </c>
      <c r="J21" s="16"/>
      <c r="K21" s="3">
        <f>COUNTIF(F2:G14, "Verde")</f>
        <v>1</v>
      </c>
    </row>
    <row r="22" spans="8:11" ht="25" customHeight="1" x14ac:dyDescent="0.2">
      <c r="H22" s="5"/>
      <c r="I22" s="16" t="s">
        <v>176</v>
      </c>
      <c r="J22" s="16"/>
      <c r="K22" s="3">
        <f>SUM(K19:K21)</f>
        <v>19</v>
      </c>
    </row>
    <row r="23" spans="8:11" ht="25" customHeight="1" x14ac:dyDescent="0.2">
      <c r="H23" s="5"/>
    </row>
    <row r="24" spans="8:11" ht="20" customHeight="1" x14ac:dyDescent="0.2">
      <c r="H24" s="5"/>
      <c r="I24" s="5"/>
    </row>
    <row r="25" spans="8:11" ht="20" customHeight="1" x14ac:dyDescent="0.2">
      <c r="H25" s="5"/>
      <c r="I25" s="5"/>
    </row>
    <row r="26" spans="8:11" ht="20" customHeight="1" x14ac:dyDescent="0.2">
      <c r="H26" s="5"/>
      <c r="I26" s="5"/>
    </row>
    <row r="27" spans="8:11" ht="20" customHeight="1" x14ac:dyDescent="0.2">
      <c r="H27" s="5"/>
      <c r="I27" s="5"/>
    </row>
  </sheetData>
  <autoFilter ref="A1:K12" xr:uid="{549319D1-AD78-334A-8F4D-267F358C1214}"/>
  <mergeCells count="7">
    <mergeCell ref="I20:J20"/>
    <mergeCell ref="I21:J21"/>
    <mergeCell ref="I22:J22"/>
    <mergeCell ref="I16:J16"/>
    <mergeCell ref="I17:J17"/>
    <mergeCell ref="I18:J18"/>
    <mergeCell ref="I19:J19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DDAF0-D01F-EE46-92B0-ABFFB0472E90}">
  <dimension ref="A1:K26"/>
  <sheetViews>
    <sheetView topLeftCell="D1" workbookViewId="0">
      <selection activeCell="K16" sqref="K16"/>
    </sheetView>
  </sheetViews>
  <sheetFormatPr baseColWidth="10" defaultRowHeight="16" x14ac:dyDescent="0.2"/>
  <cols>
    <col min="1" max="1" width="20.83203125" style="5" customWidth="1"/>
    <col min="2" max="3" width="40.83203125" style="5" customWidth="1"/>
    <col min="4" max="7" width="20.83203125" style="5" customWidth="1"/>
    <col min="8" max="9" width="20.83203125" customWidth="1"/>
    <col min="10" max="11" width="20.83203125" style="5" customWidth="1"/>
    <col min="12" max="16384" width="10.83203125" style="5"/>
  </cols>
  <sheetData>
    <row r="1" spans="1:11" ht="25" customHeight="1" x14ac:dyDescent="0.2">
      <c r="A1" s="4" t="s">
        <v>0</v>
      </c>
      <c r="B1" s="4" t="s">
        <v>1</v>
      </c>
      <c r="C1" s="4" t="s">
        <v>2</v>
      </c>
      <c r="D1" s="4" t="s">
        <v>31</v>
      </c>
      <c r="E1" s="4" t="s">
        <v>151</v>
      </c>
      <c r="F1" s="4" t="s">
        <v>28</v>
      </c>
      <c r="G1" s="4" t="s">
        <v>29</v>
      </c>
      <c r="H1" s="6" t="s">
        <v>49</v>
      </c>
      <c r="I1" s="6" t="s">
        <v>50</v>
      </c>
      <c r="J1" s="6" t="s">
        <v>2</v>
      </c>
      <c r="K1" s="11" t="s">
        <v>150</v>
      </c>
    </row>
    <row r="2" spans="1:11" ht="25" customHeight="1" x14ac:dyDescent="0.2">
      <c r="A2" s="3">
        <v>2</v>
      </c>
      <c r="B2" s="3" t="s">
        <v>72</v>
      </c>
      <c r="C2" s="3" t="s">
        <v>3</v>
      </c>
      <c r="D2" s="3" t="s">
        <v>36</v>
      </c>
      <c r="E2" s="3">
        <v>2</v>
      </c>
      <c r="F2" s="3" t="s">
        <v>32</v>
      </c>
      <c r="G2" s="3" t="s">
        <v>35</v>
      </c>
      <c r="H2" s="3" t="s">
        <v>51</v>
      </c>
      <c r="I2" s="3" t="s">
        <v>52</v>
      </c>
      <c r="J2" s="3" t="s">
        <v>148</v>
      </c>
      <c r="K2" s="3">
        <v>1</v>
      </c>
    </row>
    <row r="3" spans="1:11" ht="25" customHeight="1" x14ac:dyDescent="0.2">
      <c r="A3" s="3">
        <v>3</v>
      </c>
      <c r="B3" s="3" t="s">
        <v>73</v>
      </c>
      <c r="C3" s="3" t="s">
        <v>3</v>
      </c>
      <c r="D3" s="3" t="s">
        <v>36</v>
      </c>
      <c r="E3" s="3">
        <v>2</v>
      </c>
      <c r="F3" s="3" t="s">
        <v>34</v>
      </c>
      <c r="G3" s="3" t="s">
        <v>35</v>
      </c>
      <c r="H3" s="3" t="s">
        <v>78</v>
      </c>
      <c r="I3" s="3" t="s">
        <v>53</v>
      </c>
      <c r="J3" s="3" t="s">
        <v>148</v>
      </c>
      <c r="K3" s="3">
        <v>1</v>
      </c>
    </row>
    <row r="4" spans="1:11" ht="25" customHeight="1" x14ac:dyDescent="0.2">
      <c r="A4" s="3">
        <v>5</v>
      </c>
      <c r="B4" s="3" t="s">
        <v>74</v>
      </c>
      <c r="C4" s="3" t="s">
        <v>3</v>
      </c>
      <c r="D4" s="3" t="s">
        <v>36</v>
      </c>
      <c r="E4" s="3">
        <v>2</v>
      </c>
      <c r="F4" s="3" t="s">
        <v>32</v>
      </c>
      <c r="G4" s="3" t="s">
        <v>35</v>
      </c>
      <c r="H4" s="3" t="s">
        <v>51</v>
      </c>
      <c r="I4" s="3" t="s">
        <v>52</v>
      </c>
      <c r="J4" s="3" t="s">
        <v>148</v>
      </c>
      <c r="K4" s="3">
        <v>1</v>
      </c>
    </row>
    <row r="5" spans="1:11" ht="25" customHeight="1" x14ac:dyDescent="0.2">
      <c r="A5" s="3">
        <v>7</v>
      </c>
      <c r="B5" s="3" t="s">
        <v>75</v>
      </c>
      <c r="C5" s="3" t="s">
        <v>3</v>
      </c>
      <c r="D5" s="3" t="s">
        <v>36</v>
      </c>
      <c r="E5" s="3">
        <v>2</v>
      </c>
      <c r="F5" s="3" t="s">
        <v>32</v>
      </c>
      <c r="G5" s="3" t="s">
        <v>35</v>
      </c>
      <c r="H5" s="3" t="s">
        <v>51</v>
      </c>
      <c r="I5" s="3" t="s">
        <v>52</v>
      </c>
      <c r="J5" s="3" t="s">
        <v>148</v>
      </c>
      <c r="K5" s="3">
        <v>1</v>
      </c>
    </row>
    <row r="6" spans="1:11" ht="25" customHeight="1" x14ac:dyDescent="0.2">
      <c r="A6" s="3">
        <v>9</v>
      </c>
      <c r="B6" s="3" t="s">
        <v>77</v>
      </c>
      <c r="C6" s="3" t="s">
        <v>3</v>
      </c>
      <c r="D6" s="3" t="s">
        <v>36</v>
      </c>
      <c r="E6" s="3">
        <v>2</v>
      </c>
      <c r="F6" s="3" t="s">
        <v>32</v>
      </c>
      <c r="G6" s="3" t="s">
        <v>35</v>
      </c>
      <c r="H6" s="3" t="s">
        <v>51</v>
      </c>
      <c r="I6" s="3" t="s">
        <v>52</v>
      </c>
      <c r="J6" s="3" t="s">
        <v>148</v>
      </c>
      <c r="K6" s="3">
        <v>1</v>
      </c>
    </row>
    <row r="7" spans="1:11" ht="25" customHeight="1" x14ac:dyDescent="0.2">
      <c r="A7" s="3">
        <v>1</v>
      </c>
      <c r="B7" s="3" t="s">
        <v>71</v>
      </c>
      <c r="C7" s="3" t="s">
        <v>3</v>
      </c>
      <c r="D7" s="3" t="s">
        <v>70</v>
      </c>
      <c r="E7" s="3">
        <v>2</v>
      </c>
      <c r="F7" s="3" t="s">
        <v>32</v>
      </c>
      <c r="G7" s="3" t="s">
        <v>35</v>
      </c>
      <c r="H7" s="3" t="s">
        <v>51</v>
      </c>
      <c r="I7" s="3" t="s">
        <v>52</v>
      </c>
      <c r="J7" s="3" t="s">
        <v>148</v>
      </c>
      <c r="K7" s="3">
        <v>1</v>
      </c>
    </row>
    <row r="8" spans="1:11" ht="25" customHeight="1" x14ac:dyDescent="0.2">
      <c r="A8" s="3">
        <v>6</v>
      </c>
      <c r="B8" s="3" t="s">
        <v>17</v>
      </c>
      <c r="C8" s="3" t="s">
        <v>3</v>
      </c>
      <c r="D8" s="3" t="s">
        <v>70</v>
      </c>
      <c r="E8" s="3">
        <v>2</v>
      </c>
      <c r="F8" s="3" t="s">
        <v>32</v>
      </c>
      <c r="G8" s="3" t="s">
        <v>35</v>
      </c>
      <c r="H8" s="3" t="s">
        <v>51</v>
      </c>
      <c r="I8" s="3" t="s">
        <v>56</v>
      </c>
      <c r="J8" s="3" t="s">
        <v>148</v>
      </c>
      <c r="K8" s="3">
        <v>1</v>
      </c>
    </row>
    <row r="9" spans="1:11" ht="25" customHeight="1" x14ac:dyDescent="0.2">
      <c r="A9" s="3">
        <v>8</v>
      </c>
      <c r="B9" s="3" t="s">
        <v>76</v>
      </c>
      <c r="C9" s="3" t="s">
        <v>3</v>
      </c>
      <c r="D9" s="3" t="s">
        <v>70</v>
      </c>
      <c r="E9" s="3">
        <v>2</v>
      </c>
      <c r="F9" s="3" t="s">
        <v>32</v>
      </c>
      <c r="G9" s="3" t="s">
        <v>35</v>
      </c>
      <c r="H9" s="3" t="s">
        <v>51</v>
      </c>
      <c r="I9" s="3" t="s">
        <v>52</v>
      </c>
      <c r="J9" s="3" t="s">
        <v>148</v>
      </c>
      <c r="K9" s="3">
        <v>1</v>
      </c>
    </row>
    <row r="10" spans="1:11" ht="20" customHeight="1" x14ac:dyDescent="0.2">
      <c r="H10" s="5"/>
      <c r="I10" s="5"/>
    </row>
    <row r="11" spans="1:11" ht="25" customHeight="1" x14ac:dyDescent="0.2">
      <c r="H11" s="5"/>
      <c r="I11" s="16" t="s">
        <v>157</v>
      </c>
      <c r="J11" s="16"/>
      <c r="K11" s="3">
        <f>SUMIF(J2:J9,"Digital",K2:K9)</f>
        <v>8</v>
      </c>
    </row>
    <row r="12" spans="1:11" ht="25" customHeight="1" x14ac:dyDescent="0.2">
      <c r="H12" s="5"/>
      <c r="I12" s="16" t="s">
        <v>158</v>
      </c>
      <c r="J12" s="16"/>
      <c r="K12" s="3">
        <f>COUNTIF(J2:J9,"Analógico")</f>
        <v>0</v>
      </c>
    </row>
    <row r="13" spans="1:11" ht="25" customHeight="1" x14ac:dyDescent="0.2">
      <c r="H13" s="5"/>
      <c r="I13" s="16" t="s">
        <v>159</v>
      </c>
      <c r="J13" s="16"/>
      <c r="K13" s="3">
        <f>SUM(E2:E9)</f>
        <v>16</v>
      </c>
    </row>
    <row r="14" spans="1:11" ht="25" customHeight="1" x14ac:dyDescent="0.2">
      <c r="H14" s="5"/>
      <c r="I14" s="16" t="s">
        <v>173</v>
      </c>
      <c r="J14" s="16"/>
      <c r="K14" s="3">
        <f>COUNTIF(F2:G9, "Laranja")</f>
        <v>7</v>
      </c>
    </row>
    <row r="15" spans="1:11" ht="25" customHeight="1" x14ac:dyDescent="0.2">
      <c r="H15" s="5"/>
      <c r="I15" s="16" t="s">
        <v>174</v>
      </c>
      <c r="J15" s="16"/>
      <c r="K15" s="3">
        <f>COUNTIF(F2:G9, "Branco")</f>
        <v>8</v>
      </c>
    </row>
    <row r="16" spans="1:11" ht="25" customHeight="1" x14ac:dyDescent="0.2">
      <c r="H16" s="5"/>
      <c r="I16" s="16" t="s">
        <v>175</v>
      </c>
      <c r="J16" s="16"/>
      <c r="K16" s="3">
        <f>COUNTIF(F2:G9, "Verde")</f>
        <v>1</v>
      </c>
    </row>
    <row r="17" spans="8:11" ht="25" customHeight="1" x14ac:dyDescent="0.2">
      <c r="H17" s="5"/>
      <c r="I17" s="16" t="s">
        <v>176</v>
      </c>
      <c r="J17" s="16"/>
      <c r="K17" s="3">
        <f>SUM(K14:K16)</f>
        <v>16</v>
      </c>
    </row>
    <row r="18" spans="8:11" ht="20" customHeight="1" x14ac:dyDescent="0.2">
      <c r="H18" s="5"/>
      <c r="I18" s="5"/>
    </row>
    <row r="19" spans="8:11" ht="20" customHeight="1" x14ac:dyDescent="0.2">
      <c r="H19" s="5"/>
      <c r="I19" s="5"/>
    </row>
    <row r="20" spans="8:11" ht="20" customHeight="1" x14ac:dyDescent="0.2">
      <c r="H20" s="5"/>
      <c r="I20" s="5"/>
    </row>
    <row r="21" spans="8:11" ht="20" customHeight="1" x14ac:dyDescent="0.2">
      <c r="H21" s="5"/>
      <c r="I21" s="5"/>
    </row>
    <row r="22" spans="8:11" ht="20" customHeight="1" x14ac:dyDescent="0.2">
      <c r="H22" s="5"/>
      <c r="I22" s="5"/>
    </row>
    <row r="23" spans="8:11" ht="20" customHeight="1" x14ac:dyDescent="0.2">
      <c r="H23" s="5"/>
      <c r="I23" s="5"/>
    </row>
    <row r="24" spans="8:11" ht="20" customHeight="1" x14ac:dyDescent="0.2">
      <c r="H24" s="5"/>
      <c r="I24" s="5"/>
    </row>
    <row r="25" spans="8:11" ht="20" customHeight="1" x14ac:dyDescent="0.2">
      <c r="H25" s="5"/>
      <c r="I25" s="5"/>
    </row>
    <row r="26" spans="8:11" ht="20" customHeight="1" x14ac:dyDescent="0.2">
      <c r="H26" s="5"/>
      <c r="I26" s="5"/>
    </row>
  </sheetData>
  <autoFilter ref="A1:K9" xr:uid="{B518428F-F78E-B242-BAAA-310BF8F20905}"/>
  <sortState xmlns:xlrd2="http://schemas.microsoft.com/office/spreadsheetml/2017/richdata2" ref="A2:H12">
    <sortCondition ref="C9"/>
  </sortState>
  <mergeCells count="7">
    <mergeCell ref="I16:J16"/>
    <mergeCell ref="I17:J17"/>
    <mergeCell ref="I11:J11"/>
    <mergeCell ref="I12:J12"/>
    <mergeCell ref="I13:J13"/>
    <mergeCell ref="I14:J14"/>
    <mergeCell ref="I15:J15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155E6-8528-AE4C-B8DD-A417543ADF6F}">
  <dimension ref="A1:K21"/>
  <sheetViews>
    <sheetView tabSelected="1" topLeftCell="D1" workbookViewId="0">
      <selection activeCell="M15" sqref="M15"/>
    </sheetView>
  </sheetViews>
  <sheetFormatPr baseColWidth="10" defaultRowHeight="16" x14ac:dyDescent="0.2"/>
  <cols>
    <col min="1" max="1" width="20.83203125" style="5" customWidth="1"/>
    <col min="2" max="3" width="40.83203125" style="5" customWidth="1"/>
    <col min="4" max="7" width="20.83203125" style="5" customWidth="1"/>
    <col min="8" max="9" width="20.83203125" customWidth="1"/>
    <col min="10" max="11" width="20.83203125" style="5" customWidth="1"/>
    <col min="12" max="16384" width="10.83203125" style="5"/>
  </cols>
  <sheetData>
    <row r="1" spans="1:11" ht="25" customHeight="1" x14ac:dyDescent="0.2">
      <c r="A1" s="4" t="s">
        <v>0</v>
      </c>
      <c r="B1" s="4" t="s">
        <v>1</v>
      </c>
      <c r="C1" s="4" t="s">
        <v>2</v>
      </c>
      <c r="D1" s="4" t="s">
        <v>31</v>
      </c>
      <c r="E1" s="4" t="s">
        <v>151</v>
      </c>
      <c r="F1" s="4" t="s">
        <v>28</v>
      </c>
      <c r="G1" s="4" t="s">
        <v>29</v>
      </c>
      <c r="H1" s="11" t="s">
        <v>49</v>
      </c>
      <c r="I1" s="11" t="s">
        <v>50</v>
      </c>
      <c r="J1" s="11" t="s">
        <v>2</v>
      </c>
      <c r="K1" s="11" t="s">
        <v>150</v>
      </c>
    </row>
    <row r="2" spans="1:11" ht="25" customHeight="1" x14ac:dyDescent="0.2">
      <c r="A2" s="3">
        <v>1</v>
      </c>
      <c r="B2" s="3" t="s">
        <v>79</v>
      </c>
      <c r="C2" s="3" t="s">
        <v>3</v>
      </c>
      <c r="D2" s="3" t="s">
        <v>36</v>
      </c>
      <c r="E2" s="3">
        <v>2</v>
      </c>
      <c r="F2" s="3" t="s">
        <v>32</v>
      </c>
      <c r="G2" s="3" t="s">
        <v>35</v>
      </c>
      <c r="H2" s="3" t="s">
        <v>51</v>
      </c>
      <c r="I2" s="3" t="s">
        <v>52</v>
      </c>
      <c r="J2" s="3" t="s">
        <v>148</v>
      </c>
      <c r="K2" s="3">
        <v>1</v>
      </c>
    </row>
    <row r="3" spans="1:11" ht="25" customHeight="1" x14ac:dyDescent="0.2">
      <c r="A3" s="3">
        <v>2</v>
      </c>
      <c r="B3" s="3" t="s">
        <v>80</v>
      </c>
      <c r="C3" s="3" t="s">
        <v>84</v>
      </c>
      <c r="D3" s="3" t="s">
        <v>30</v>
      </c>
      <c r="E3" s="3">
        <v>1</v>
      </c>
      <c r="F3" s="3" t="s">
        <v>35</v>
      </c>
      <c r="G3" s="3" t="s">
        <v>30</v>
      </c>
      <c r="H3" s="3" t="s">
        <v>30</v>
      </c>
      <c r="I3" s="3" t="s">
        <v>30</v>
      </c>
      <c r="J3" s="3" t="s">
        <v>148</v>
      </c>
      <c r="K3" s="3">
        <v>1</v>
      </c>
    </row>
    <row r="4" spans="1:11" ht="25" customHeight="1" x14ac:dyDescent="0.2">
      <c r="A4" s="3">
        <v>3</v>
      </c>
      <c r="B4" s="3" t="s">
        <v>81</v>
      </c>
      <c r="C4" s="3" t="s">
        <v>27</v>
      </c>
      <c r="D4" s="3" t="s">
        <v>36</v>
      </c>
      <c r="E4" s="3">
        <v>2</v>
      </c>
      <c r="F4" s="3" t="s">
        <v>32</v>
      </c>
      <c r="G4" s="3" t="s">
        <v>35</v>
      </c>
      <c r="H4" s="3" t="s">
        <v>51</v>
      </c>
      <c r="I4" s="3" t="s">
        <v>52</v>
      </c>
      <c r="J4" s="3" t="s">
        <v>148</v>
      </c>
      <c r="K4" s="3">
        <v>1</v>
      </c>
    </row>
    <row r="5" spans="1:11" ht="25" customHeight="1" x14ac:dyDescent="0.2">
      <c r="A5" s="3">
        <v>5</v>
      </c>
      <c r="B5" s="3" t="s">
        <v>82</v>
      </c>
      <c r="C5" s="3" t="s">
        <v>3</v>
      </c>
      <c r="D5" s="3" t="s">
        <v>36</v>
      </c>
      <c r="E5" s="3">
        <v>2</v>
      </c>
      <c r="F5" s="3" t="s">
        <v>32</v>
      </c>
      <c r="G5" s="3" t="s">
        <v>35</v>
      </c>
      <c r="H5" s="3" t="s">
        <v>51</v>
      </c>
      <c r="I5" s="3" t="s">
        <v>52</v>
      </c>
      <c r="J5" s="3" t="s">
        <v>148</v>
      </c>
      <c r="K5" s="3">
        <v>1</v>
      </c>
    </row>
    <row r="6" spans="1:11" ht="25" customHeight="1" x14ac:dyDescent="0.2">
      <c r="A6" s="3">
        <v>6</v>
      </c>
      <c r="B6" s="3" t="s">
        <v>83</v>
      </c>
      <c r="C6" s="3" t="s">
        <v>3</v>
      </c>
      <c r="D6" s="3" t="s">
        <v>36</v>
      </c>
      <c r="E6" s="3">
        <v>2</v>
      </c>
      <c r="F6" s="3" t="s">
        <v>32</v>
      </c>
      <c r="G6" s="3" t="s">
        <v>35</v>
      </c>
      <c r="H6" s="3" t="s">
        <v>51</v>
      </c>
      <c r="I6" s="3" t="s">
        <v>52</v>
      </c>
      <c r="J6" s="3" t="s">
        <v>148</v>
      </c>
      <c r="K6" s="3">
        <v>1</v>
      </c>
    </row>
    <row r="7" spans="1:11" ht="25" customHeight="1" x14ac:dyDescent="0.2">
      <c r="A7" s="3">
        <v>7</v>
      </c>
      <c r="B7" s="3" t="s">
        <v>81</v>
      </c>
      <c r="C7" s="3" t="s">
        <v>3</v>
      </c>
      <c r="D7" s="3" t="s">
        <v>36</v>
      </c>
      <c r="E7" s="3">
        <v>2</v>
      </c>
      <c r="F7" s="3" t="s">
        <v>32</v>
      </c>
      <c r="G7" s="3" t="s">
        <v>35</v>
      </c>
      <c r="H7" s="3" t="s">
        <v>51</v>
      </c>
      <c r="I7" s="3" t="s">
        <v>53</v>
      </c>
      <c r="J7" s="3" t="s">
        <v>148</v>
      </c>
      <c r="K7" s="3">
        <v>1</v>
      </c>
    </row>
    <row r="8" spans="1:11" ht="20" customHeight="1" x14ac:dyDescent="0.2">
      <c r="H8" s="5"/>
      <c r="I8" s="5"/>
    </row>
    <row r="9" spans="1:11" ht="25" customHeight="1" x14ac:dyDescent="0.2">
      <c r="H9" s="5"/>
      <c r="I9" s="16" t="s">
        <v>157</v>
      </c>
      <c r="J9" s="16"/>
      <c r="K9" s="3">
        <f>SUMIF(J2:J7,"Digital",K2:K7)</f>
        <v>6</v>
      </c>
    </row>
    <row r="10" spans="1:11" ht="25" customHeight="1" x14ac:dyDescent="0.2">
      <c r="H10" s="5"/>
      <c r="I10" s="16" t="s">
        <v>158</v>
      </c>
      <c r="J10" s="16"/>
      <c r="K10" s="3">
        <f>COUNTIF(J2:J7,"Analógico")</f>
        <v>0</v>
      </c>
    </row>
    <row r="11" spans="1:11" ht="25" customHeight="1" x14ac:dyDescent="0.2">
      <c r="H11" s="5"/>
      <c r="I11" s="16" t="s">
        <v>159</v>
      </c>
      <c r="J11" s="16"/>
      <c r="K11" s="3">
        <f>SUM(E2:E7)</f>
        <v>11</v>
      </c>
    </row>
    <row r="12" spans="1:11" ht="25" customHeight="1" x14ac:dyDescent="0.2">
      <c r="H12" s="5"/>
      <c r="I12" s="16" t="s">
        <v>173</v>
      </c>
      <c r="J12" s="16"/>
      <c r="K12" s="3">
        <f>COUNTIF(F2:G7, "Laranja")</f>
        <v>5</v>
      </c>
    </row>
    <row r="13" spans="1:11" ht="25" customHeight="1" x14ac:dyDescent="0.2">
      <c r="H13" s="5"/>
      <c r="I13" s="16" t="s">
        <v>174</v>
      </c>
      <c r="J13" s="16"/>
      <c r="K13" s="3">
        <f>COUNTIF(F2:G7, "Branco")</f>
        <v>6</v>
      </c>
    </row>
    <row r="14" spans="1:11" ht="25" customHeight="1" x14ac:dyDescent="0.2">
      <c r="H14" s="5"/>
      <c r="I14" s="16" t="s">
        <v>176</v>
      </c>
      <c r="J14" s="16"/>
      <c r="K14" s="3">
        <f>SUM(K12:K13)</f>
        <v>11</v>
      </c>
    </row>
    <row r="15" spans="1:11" ht="25" customHeight="1" x14ac:dyDescent="0.2">
      <c r="H15" s="5"/>
    </row>
    <row r="16" spans="1:11" ht="20" customHeight="1" x14ac:dyDescent="0.2">
      <c r="H16" s="5"/>
      <c r="I16" s="5"/>
    </row>
    <row r="17" spans="8:9" ht="20" customHeight="1" x14ac:dyDescent="0.2">
      <c r="H17" s="5"/>
      <c r="I17" s="5"/>
    </row>
    <row r="18" spans="8:9" ht="20" customHeight="1" x14ac:dyDescent="0.2">
      <c r="H18" s="5"/>
      <c r="I18" s="5"/>
    </row>
    <row r="19" spans="8:9" ht="20" customHeight="1" x14ac:dyDescent="0.2">
      <c r="H19" s="5"/>
      <c r="I19" s="5"/>
    </row>
    <row r="20" spans="8:9" ht="20" customHeight="1" x14ac:dyDescent="0.2">
      <c r="H20" s="5"/>
      <c r="I20" s="5"/>
    </row>
    <row r="21" spans="8:9" ht="20" customHeight="1" x14ac:dyDescent="0.2">
      <c r="H21" s="5"/>
      <c r="I21" s="5"/>
    </row>
  </sheetData>
  <autoFilter ref="A1:K7" xr:uid="{4DEAA98D-4160-C745-9F62-D2FC03588B1C}"/>
  <mergeCells count="6">
    <mergeCell ref="I14:J14"/>
    <mergeCell ref="I9:J9"/>
    <mergeCell ref="I10:J10"/>
    <mergeCell ref="I11:J11"/>
    <mergeCell ref="I12:J12"/>
    <mergeCell ref="I13:J13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602D5-3D74-9F4B-9545-55CA4D08D963}">
  <dimension ref="A1:K21"/>
  <sheetViews>
    <sheetView topLeftCell="D1" workbookViewId="0">
      <selection activeCell="K19" sqref="K19"/>
    </sheetView>
  </sheetViews>
  <sheetFormatPr baseColWidth="10" defaultRowHeight="16" x14ac:dyDescent="0.2"/>
  <cols>
    <col min="1" max="1" width="20.83203125" style="5" customWidth="1"/>
    <col min="2" max="3" width="40.83203125" style="5" customWidth="1"/>
    <col min="4" max="7" width="20.83203125" style="5" customWidth="1"/>
    <col min="8" max="9" width="20.83203125" customWidth="1"/>
    <col min="10" max="11" width="20.83203125" style="5" customWidth="1"/>
    <col min="12" max="16384" width="10.83203125" style="5"/>
  </cols>
  <sheetData>
    <row r="1" spans="1:11" ht="25" customHeight="1" x14ac:dyDescent="0.2">
      <c r="A1" s="4" t="s">
        <v>0</v>
      </c>
      <c r="B1" s="4" t="s">
        <v>1</v>
      </c>
      <c r="C1" s="4" t="s">
        <v>2</v>
      </c>
      <c r="D1" s="4" t="s">
        <v>31</v>
      </c>
      <c r="E1" s="4" t="s">
        <v>151</v>
      </c>
      <c r="F1" s="4" t="s">
        <v>28</v>
      </c>
      <c r="G1" s="4" t="s">
        <v>29</v>
      </c>
      <c r="H1" s="6" t="s">
        <v>49</v>
      </c>
      <c r="I1" s="6" t="s">
        <v>50</v>
      </c>
      <c r="J1" s="6" t="s">
        <v>2</v>
      </c>
      <c r="K1" s="11" t="s">
        <v>150</v>
      </c>
    </row>
    <row r="2" spans="1:11" ht="25" customHeight="1" x14ac:dyDescent="0.2">
      <c r="A2" s="3">
        <v>1</v>
      </c>
      <c r="B2" s="3" t="s">
        <v>85</v>
      </c>
      <c r="C2" s="3" t="s">
        <v>3</v>
      </c>
      <c r="D2" s="3" t="s">
        <v>36</v>
      </c>
      <c r="E2" s="3">
        <v>2</v>
      </c>
      <c r="F2" s="3" t="s">
        <v>35</v>
      </c>
      <c r="G2" s="3" t="s">
        <v>32</v>
      </c>
      <c r="H2" s="3" t="s">
        <v>93</v>
      </c>
      <c r="I2" s="3" t="s">
        <v>94</v>
      </c>
      <c r="J2" s="3" t="s">
        <v>148</v>
      </c>
      <c r="K2" s="3">
        <v>1</v>
      </c>
    </row>
    <row r="3" spans="1:11" ht="25" customHeight="1" x14ac:dyDescent="0.2">
      <c r="A3" s="3">
        <v>2</v>
      </c>
      <c r="B3" s="3" t="s">
        <v>86</v>
      </c>
      <c r="C3" s="3" t="s">
        <v>92</v>
      </c>
      <c r="D3" s="3" t="s">
        <v>30</v>
      </c>
      <c r="E3" s="3">
        <v>1</v>
      </c>
      <c r="F3" s="3" t="s">
        <v>35</v>
      </c>
      <c r="G3" s="3" t="s">
        <v>30</v>
      </c>
      <c r="H3" s="3" t="s">
        <v>30</v>
      </c>
      <c r="I3" s="3" t="s">
        <v>30</v>
      </c>
      <c r="J3" s="3" t="s">
        <v>148</v>
      </c>
      <c r="K3" s="3">
        <v>1</v>
      </c>
    </row>
    <row r="4" spans="1:11" ht="25" customHeight="1" x14ac:dyDescent="0.2">
      <c r="A4" s="3">
        <v>3</v>
      </c>
      <c r="B4" s="3" t="s">
        <v>87</v>
      </c>
      <c r="C4" s="3" t="s">
        <v>147</v>
      </c>
      <c r="D4" s="3" t="s">
        <v>30</v>
      </c>
      <c r="E4" s="3">
        <v>8</v>
      </c>
      <c r="F4" s="3" t="s">
        <v>111</v>
      </c>
      <c r="G4" s="3" t="s">
        <v>111</v>
      </c>
      <c r="H4" s="3" t="s">
        <v>30</v>
      </c>
      <c r="I4" s="3" t="s">
        <v>30</v>
      </c>
      <c r="J4" s="3" t="s">
        <v>148</v>
      </c>
      <c r="K4" s="3">
        <v>1</v>
      </c>
    </row>
    <row r="5" spans="1:11" ht="25" customHeight="1" x14ac:dyDescent="0.2">
      <c r="A5" s="3">
        <v>5</v>
      </c>
      <c r="B5" s="3" t="s">
        <v>88</v>
      </c>
      <c r="C5" s="3" t="s">
        <v>3</v>
      </c>
      <c r="D5" s="3" t="s">
        <v>36</v>
      </c>
      <c r="E5" s="3">
        <v>2</v>
      </c>
      <c r="F5" s="3" t="s">
        <v>35</v>
      </c>
      <c r="G5" s="3" t="s">
        <v>32</v>
      </c>
      <c r="H5" s="3" t="s">
        <v>93</v>
      </c>
      <c r="I5" s="3" t="s">
        <v>94</v>
      </c>
      <c r="J5" s="3" t="s">
        <v>148</v>
      </c>
      <c r="K5" s="3">
        <v>1</v>
      </c>
    </row>
    <row r="6" spans="1:11" ht="25" customHeight="1" x14ac:dyDescent="0.2">
      <c r="A6" s="3">
        <v>6</v>
      </c>
      <c r="B6" s="3" t="s">
        <v>89</v>
      </c>
      <c r="C6" s="3" t="s">
        <v>147</v>
      </c>
      <c r="D6" s="3" t="s">
        <v>30</v>
      </c>
      <c r="E6" s="3">
        <v>8</v>
      </c>
      <c r="F6" s="3" t="s">
        <v>111</v>
      </c>
      <c r="G6" s="3" t="s">
        <v>111</v>
      </c>
      <c r="H6" s="3" t="s">
        <v>30</v>
      </c>
      <c r="I6" s="3" t="s">
        <v>30</v>
      </c>
      <c r="J6" s="3" t="s">
        <v>148</v>
      </c>
      <c r="K6" s="3">
        <v>1</v>
      </c>
    </row>
    <row r="7" spans="1:11" ht="25" customHeight="1" x14ac:dyDescent="0.2">
      <c r="A7" s="3">
        <v>7</v>
      </c>
      <c r="B7" s="3" t="s">
        <v>90</v>
      </c>
      <c r="C7" s="3" t="s">
        <v>3</v>
      </c>
      <c r="D7" s="3" t="s">
        <v>36</v>
      </c>
      <c r="E7" s="3">
        <v>2</v>
      </c>
      <c r="F7" s="3" t="s">
        <v>35</v>
      </c>
      <c r="G7" s="3" t="s">
        <v>32</v>
      </c>
      <c r="H7" s="3" t="s">
        <v>93</v>
      </c>
      <c r="I7" s="3" t="s">
        <v>94</v>
      </c>
      <c r="J7" s="3" t="s">
        <v>148</v>
      </c>
      <c r="K7" s="3">
        <v>1</v>
      </c>
    </row>
    <row r="8" spans="1:11" ht="25" customHeight="1" x14ac:dyDescent="0.2">
      <c r="A8" s="3">
        <v>10</v>
      </c>
      <c r="B8" s="3" t="s">
        <v>86</v>
      </c>
      <c r="C8" s="3" t="s">
        <v>92</v>
      </c>
      <c r="D8" s="3" t="s">
        <v>30</v>
      </c>
      <c r="E8" s="3">
        <v>1</v>
      </c>
      <c r="F8" s="3" t="s">
        <v>35</v>
      </c>
      <c r="G8" s="3" t="s">
        <v>30</v>
      </c>
      <c r="H8" s="3" t="s">
        <v>30</v>
      </c>
      <c r="I8" s="3" t="s">
        <v>30</v>
      </c>
      <c r="J8" s="3" t="s">
        <v>148</v>
      </c>
      <c r="K8" s="3">
        <v>1</v>
      </c>
    </row>
    <row r="9" spans="1:11" ht="25" customHeight="1" x14ac:dyDescent="0.2">
      <c r="A9" s="3">
        <v>11</v>
      </c>
      <c r="B9" s="3" t="s">
        <v>85</v>
      </c>
      <c r="C9" s="3" t="s">
        <v>3</v>
      </c>
      <c r="D9" s="3" t="s">
        <v>36</v>
      </c>
      <c r="E9" s="3">
        <v>2</v>
      </c>
      <c r="F9" s="3" t="s">
        <v>35</v>
      </c>
      <c r="G9" s="3" t="s">
        <v>32</v>
      </c>
      <c r="H9" s="3" t="s">
        <v>93</v>
      </c>
      <c r="I9" s="3" t="s">
        <v>94</v>
      </c>
      <c r="J9" s="3" t="s">
        <v>148</v>
      </c>
      <c r="K9" s="3">
        <v>1</v>
      </c>
    </row>
    <row r="10" spans="1:11" ht="25" customHeight="1" x14ac:dyDescent="0.2">
      <c r="A10" s="3">
        <v>12</v>
      </c>
      <c r="B10" s="3" t="s">
        <v>91</v>
      </c>
      <c r="C10" s="3" t="s">
        <v>147</v>
      </c>
      <c r="D10" s="3" t="s">
        <v>30</v>
      </c>
      <c r="E10" s="3">
        <v>8</v>
      </c>
      <c r="F10" s="3" t="s">
        <v>111</v>
      </c>
      <c r="G10" s="3" t="s">
        <v>111</v>
      </c>
      <c r="H10" s="3" t="s">
        <v>30</v>
      </c>
      <c r="I10" s="3" t="s">
        <v>30</v>
      </c>
      <c r="J10" s="3" t="s">
        <v>148</v>
      </c>
      <c r="K10" s="3">
        <v>1</v>
      </c>
    </row>
    <row r="11" spans="1:11" ht="25" customHeight="1" x14ac:dyDescent="0.2">
      <c r="A11" s="7">
        <v>13</v>
      </c>
      <c r="B11" s="3" t="s">
        <v>86</v>
      </c>
      <c r="C11" s="3" t="s">
        <v>92</v>
      </c>
      <c r="D11" s="3" t="s">
        <v>30</v>
      </c>
      <c r="E11" s="3">
        <v>1</v>
      </c>
      <c r="F11" s="3" t="s">
        <v>35</v>
      </c>
      <c r="G11" s="3" t="s">
        <v>30</v>
      </c>
      <c r="H11" s="3" t="s">
        <v>30</v>
      </c>
      <c r="I11" s="3" t="s">
        <v>30</v>
      </c>
      <c r="J11" s="3" t="s">
        <v>148</v>
      </c>
      <c r="K11" s="3">
        <v>1</v>
      </c>
    </row>
    <row r="12" spans="1:11" ht="25" customHeight="1" x14ac:dyDescent="0.2">
      <c r="A12" s="7">
        <v>14</v>
      </c>
      <c r="B12" s="3" t="s">
        <v>88</v>
      </c>
      <c r="C12" s="3" t="s">
        <v>3</v>
      </c>
      <c r="D12" s="3" t="s">
        <v>36</v>
      </c>
      <c r="E12" s="3">
        <v>2</v>
      </c>
      <c r="F12" s="3" t="s">
        <v>35</v>
      </c>
      <c r="G12" s="3" t="s">
        <v>32</v>
      </c>
      <c r="H12" s="3" t="s">
        <v>93</v>
      </c>
      <c r="I12" s="3" t="s">
        <v>94</v>
      </c>
      <c r="J12" s="3" t="s">
        <v>148</v>
      </c>
      <c r="K12" s="3">
        <v>1</v>
      </c>
    </row>
    <row r="13" spans="1:11" ht="20" customHeight="1" x14ac:dyDescent="0.2">
      <c r="H13" s="5"/>
      <c r="I13" s="5"/>
    </row>
    <row r="14" spans="1:11" ht="25" customHeight="1" x14ac:dyDescent="0.2">
      <c r="H14" s="5"/>
      <c r="I14" s="16" t="s">
        <v>157</v>
      </c>
      <c r="J14" s="16"/>
      <c r="K14" s="3">
        <f>SUMIF(J2:J12,"Digital",K2:K12)</f>
        <v>11</v>
      </c>
    </row>
    <row r="15" spans="1:11" ht="25" customHeight="1" x14ac:dyDescent="0.2">
      <c r="H15" s="5"/>
      <c r="I15" s="16" t="s">
        <v>158</v>
      </c>
      <c r="J15" s="16"/>
      <c r="K15" s="3">
        <f>COUNTIF(J2:J12,"Analógico")</f>
        <v>0</v>
      </c>
    </row>
    <row r="16" spans="1:11" ht="25" customHeight="1" x14ac:dyDescent="0.2">
      <c r="H16" s="5"/>
      <c r="I16" s="16" t="s">
        <v>159</v>
      </c>
      <c r="J16" s="16"/>
      <c r="K16" s="3">
        <f>SUM(E2:E12)</f>
        <v>37</v>
      </c>
    </row>
    <row r="17" spans="8:11" ht="25" customHeight="1" x14ac:dyDescent="0.2">
      <c r="H17" s="5"/>
      <c r="I17" s="16" t="s">
        <v>173</v>
      </c>
      <c r="J17" s="16"/>
      <c r="K17" s="3">
        <f>COUNTIF(F2:G12, "Laranja")</f>
        <v>5</v>
      </c>
    </row>
    <row r="18" spans="8:11" ht="25" customHeight="1" x14ac:dyDescent="0.2">
      <c r="H18" s="5"/>
      <c r="I18" s="16" t="s">
        <v>174</v>
      </c>
      <c r="J18" s="16"/>
      <c r="K18" s="3">
        <f>COUNTIF(F2:G12,"Branco")</f>
        <v>8</v>
      </c>
    </row>
    <row r="19" spans="8:11" ht="25" customHeight="1" x14ac:dyDescent="0.2">
      <c r="H19" s="5"/>
      <c r="I19" s="16" t="s">
        <v>177</v>
      </c>
      <c r="J19" s="16"/>
      <c r="K19" s="3">
        <f>SUM(E4,E6,E10)</f>
        <v>24</v>
      </c>
    </row>
    <row r="20" spans="8:11" ht="25" customHeight="1" x14ac:dyDescent="0.2">
      <c r="H20" s="5"/>
      <c r="I20" s="16" t="s">
        <v>176</v>
      </c>
      <c r="J20" s="16"/>
      <c r="K20" s="3">
        <f>SUM(K17:K19)</f>
        <v>37</v>
      </c>
    </row>
    <row r="21" spans="8:11" ht="20" customHeight="1" x14ac:dyDescent="0.2">
      <c r="H21" s="5"/>
      <c r="I21" s="5"/>
    </row>
  </sheetData>
  <autoFilter ref="A1:K12" xr:uid="{387E29E8-57D1-5748-A94C-A75706C9DFD3}"/>
  <mergeCells count="7">
    <mergeCell ref="I19:J19"/>
    <mergeCell ref="I20:J20"/>
    <mergeCell ref="I14:J14"/>
    <mergeCell ref="I15:J15"/>
    <mergeCell ref="I16:J16"/>
    <mergeCell ref="I17:J17"/>
    <mergeCell ref="I18:J18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8311B-BC3A-8F4D-B9F7-CE9652DAFDD3}">
  <dimension ref="A1:K28"/>
  <sheetViews>
    <sheetView topLeftCell="E10" workbookViewId="0">
      <selection activeCell="K26" sqref="K26"/>
    </sheetView>
  </sheetViews>
  <sheetFormatPr baseColWidth="10" defaultRowHeight="16" x14ac:dyDescent="0.2"/>
  <cols>
    <col min="1" max="1" width="20.83203125" style="5" customWidth="1"/>
    <col min="2" max="3" width="40.83203125" style="5" customWidth="1"/>
    <col min="4" max="7" width="20.83203125" style="5" customWidth="1"/>
    <col min="8" max="9" width="20.83203125" customWidth="1"/>
    <col min="10" max="11" width="20.83203125" style="5" customWidth="1"/>
    <col min="12" max="16384" width="10.83203125" style="5"/>
  </cols>
  <sheetData>
    <row r="1" spans="1:11" ht="25" customHeight="1" x14ac:dyDescent="0.2">
      <c r="A1" s="4" t="s">
        <v>0</v>
      </c>
      <c r="B1" s="4" t="s">
        <v>1</v>
      </c>
      <c r="C1" s="4" t="s">
        <v>2</v>
      </c>
      <c r="D1" s="4" t="s">
        <v>31</v>
      </c>
      <c r="E1" s="4" t="s">
        <v>151</v>
      </c>
      <c r="F1" s="4" t="s">
        <v>28</v>
      </c>
      <c r="G1" s="4" t="s">
        <v>29</v>
      </c>
      <c r="H1" s="6" t="s">
        <v>49</v>
      </c>
      <c r="I1" s="6" t="s">
        <v>50</v>
      </c>
      <c r="J1" s="6" t="s">
        <v>2</v>
      </c>
      <c r="K1" s="11" t="s">
        <v>150</v>
      </c>
    </row>
    <row r="2" spans="1:11" ht="25" customHeight="1" x14ac:dyDescent="0.2">
      <c r="A2" s="3">
        <v>1</v>
      </c>
      <c r="B2" s="3" t="s">
        <v>95</v>
      </c>
      <c r="C2" s="3" t="s">
        <v>26</v>
      </c>
      <c r="D2" s="3" t="s">
        <v>30</v>
      </c>
      <c r="E2" s="3" t="s">
        <v>30</v>
      </c>
      <c r="F2" s="3" t="s">
        <v>30</v>
      </c>
      <c r="G2" s="3" t="s">
        <v>30</v>
      </c>
      <c r="H2" s="3" t="s">
        <v>30</v>
      </c>
      <c r="I2" s="3" t="s">
        <v>30</v>
      </c>
      <c r="J2" s="3" t="s">
        <v>149</v>
      </c>
      <c r="K2" s="3">
        <v>1</v>
      </c>
    </row>
    <row r="3" spans="1:11" ht="25" customHeight="1" x14ac:dyDescent="0.2">
      <c r="A3" s="3">
        <v>2</v>
      </c>
      <c r="B3" s="3" t="s">
        <v>96</v>
      </c>
      <c r="C3" s="3" t="s">
        <v>92</v>
      </c>
      <c r="D3" s="3" t="s">
        <v>30</v>
      </c>
      <c r="E3" s="3">
        <v>1</v>
      </c>
      <c r="F3" s="3" t="s">
        <v>35</v>
      </c>
      <c r="G3" s="3" t="s">
        <v>30</v>
      </c>
      <c r="H3" s="3" t="s">
        <v>30</v>
      </c>
      <c r="I3" s="3" t="s">
        <v>30</v>
      </c>
      <c r="J3" s="3" t="s">
        <v>148</v>
      </c>
      <c r="K3" s="3">
        <v>1</v>
      </c>
    </row>
    <row r="4" spans="1:11" ht="25" customHeight="1" x14ac:dyDescent="0.2">
      <c r="A4" s="3">
        <v>3</v>
      </c>
      <c r="B4" s="3" t="s">
        <v>97</v>
      </c>
      <c r="C4" s="3" t="s">
        <v>27</v>
      </c>
      <c r="D4" s="3" t="s">
        <v>36</v>
      </c>
      <c r="E4" s="3">
        <v>1</v>
      </c>
      <c r="F4" s="3" t="s">
        <v>30</v>
      </c>
      <c r="G4" s="3" t="s">
        <v>33</v>
      </c>
      <c r="H4" s="3" t="s">
        <v>30</v>
      </c>
      <c r="I4" s="3" t="s">
        <v>53</v>
      </c>
      <c r="J4" s="3" t="s">
        <v>148</v>
      </c>
      <c r="K4" s="3">
        <v>1</v>
      </c>
    </row>
    <row r="5" spans="1:11" ht="25" customHeight="1" x14ac:dyDescent="0.2">
      <c r="A5" s="3">
        <v>6</v>
      </c>
      <c r="B5" s="3" t="s">
        <v>99</v>
      </c>
      <c r="C5" s="3" t="s">
        <v>27</v>
      </c>
      <c r="D5" s="3" t="s">
        <v>36</v>
      </c>
      <c r="E5" s="3">
        <v>1</v>
      </c>
      <c r="F5" s="3" t="s">
        <v>30</v>
      </c>
      <c r="G5" s="3" t="s">
        <v>33</v>
      </c>
      <c r="H5" s="3" t="s">
        <v>30</v>
      </c>
      <c r="I5" s="3" t="s">
        <v>53</v>
      </c>
      <c r="J5" s="3" t="s">
        <v>148</v>
      </c>
      <c r="K5" s="3">
        <v>1</v>
      </c>
    </row>
    <row r="6" spans="1:11" ht="25" customHeight="1" x14ac:dyDescent="0.2">
      <c r="A6" s="3">
        <v>10</v>
      </c>
      <c r="B6" s="3" t="s">
        <v>101</v>
      </c>
      <c r="C6" s="3" t="s">
        <v>3</v>
      </c>
      <c r="D6" s="3" t="s">
        <v>36</v>
      </c>
      <c r="E6" s="3">
        <v>2</v>
      </c>
      <c r="F6" s="3" t="s">
        <v>32</v>
      </c>
      <c r="G6" s="3" t="s">
        <v>35</v>
      </c>
      <c r="H6" s="3" t="s">
        <v>51</v>
      </c>
      <c r="I6" s="3" t="s">
        <v>110</v>
      </c>
      <c r="J6" s="3" t="s">
        <v>148</v>
      </c>
      <c r="K6" s="3">
        <v>1</v>
      </c>
    </row>
    <row r="7" spans="1:11" ht="25" customHeight="1" x14ac:dyDescent="0.2">
      <c r="A7" s="3">
        <v>11</v>
      </c>
      <c r="B7" s="3" t="s">
        <v>102</v>
      </c>
      <c r="C7" s="3" t="s">
        <v>3</v>
      </c>
      <c r="D7" s="3" t="s">
        <v>36</v>
      </c>
      <c r="E7" s="3">
        <v>2</v>
      </c>
      <c r="F7" s="3" t="s">
        <v>32</v>
      </c>
      <c r="G7" s="3" t="s">
        <v>35</v>
      </c>
      <c r="H7" s="3" t="s">
        <v>51</v>
      </c>
      <c r="I7" s="3" t="s">
        <v>110</v>
      </c>
      <c r="J7" s="3" t="s">
        <v>148</v>
      </c>
      <c r="K7" s="3">
        <v>1</v>
      </c>
    </row>
    <row r="8" spans="1:11" ht="25" customHeight="1" x14ac:dyDescent="0.2">
      <c r="A8" s="3">
        <v>12</v>
      </c>
      <c r="B8" s="3" t="s">
        <v>103</v>
      </c>
      <c r="C8" s="3" t="s">
        <v>3</v>
      </c>
      <c r="D8" s="3" t="s">
        <v>36</v>
      </c>
      <c r="E8" s="3">
        <v>1</v>
      </c>
      <c r="F8" s="3" t="s">
        <v>30</v>
      </c>
      <c r="G8" s="3" t="s">
        <v>35</v>
      </c>
      <c r="H8" s="3" t="s">
        <v>30</v>
      </c>
      <c r="I8" s="3" t="s">
        <v>52</v>
      </c>
      <c r="J8" s="3" t="s">
        <v>148</v>
      </c>
      <c r="K8" s="3">
        <v>1</v>
      </c>
    </row>
    <row r="9" spans="1:11" ht="25" customHeight="1" x14ac:dyDescent="0.2">
      <c r="A9" s="7">
        <v>13</v>
      </c>
      <c r="B9" s="3" t="s">
        <v>106</v>
      </c>
      <c r="C9" s="3" t="s">
        <v>3</v>
      </c>
      <c r="D9" s="3" t="s">
        <v>36</v>
      </c>
      <c r="E9" s="3">
        <v>2</v>
      </c>
      <c r="F9" s="3" t="s">
        <v>32</v>
      </c>
      <c r="G9" s="3" t="s">
        <v>35</v>
      </c>
      <c r="H9" s="3" t="s">
        <v>51</v>
      </c>
      <c r="I9" s="3" t="s">
        <v>52</v>
      </c>
      <c r="J9" s="3" t="s">
        <v>148</v>
      </c>
      <c r="K9" s="3">
        <v>1</v>
      </c>
    </row>
    <row r="10" spans="1:11" ht="25" customHeight="1" x14ac:dyDescent="0.2">
      <c r="A10" s="3">
        <v>14</v>
      </c>
      <c r="B10" s="3" t="s">
        <v>108</v>
      </c>
      <c r="C10" s="3" t="s">
        <v>3</v>
      </c>
      <c r="D10" s="3" t="s">
        <v>36</v>
      </c>
      <c r="E10" s="3">
        <v>2</v>
      </c>
      <c r="F10" s="3" t="s">
        <v>32</v>
      </c>
      <c r="G10" s="3" t="s">
        <v>35</v>
      </c>
      <c r="H10" s="3" t="s">
        <v>51</v>
      </c>
      <c r="I10" s="3" t="s">
        <v>52</v>
      </c>
      <c r="J10" s="3" t="s">
        <v>148</v>
      </c>
      <c r="K10" s="3">
        <v>1</v>
      </c>
    </row>
    <row r="11" spans="1:11" ht="25" customHeight="1" x14ac:dyDescent="0.2">
      <c r="A11" s="7">
        <v>15</v>
      </c>
      <c r="B11" s="3" t="s">
        <v>94</v>
      </c>
      <c r="C11" s="3" t="s">
        <v>84</v>
      </c>
      <c r="D11" s="3" t="s">
        <v>30</v>
      </c>
      <c r="E11" s="3">
        <v>1</v>
      </c>
      <c r="F11" s="3" t="s">
        <v>35</v>
      </c>
      <c r="G11" s="3" t="s">
        <v>30</v>
      </c>
      <c r="H11" s="3" t="s">
        <v>30</v>
      </c>
      <c r="I11" s="3" t="s">
        <v>30</v>
      </c>
      <c r="J11" s="3" t="s">
        <v>148</v>
      </c>
      <c r="K11" s="3">
        <v>1</v>
      </c>
    </row>
    <row r="12" spans="1:11" ht="25" customHeight="1" x14ac:dyDescent="0.2">
      <c r="A12" s="3">
        <v>16</v>
      </c>
      <c r="B12" s="3" t="s">
        <v>98</v>
      </c>
      <c r="C12" s="3" t="s">
        <v>27</v>
      </c>
      <c r="D12" s="3" t="s">
        <v>70</v>
      </c>
      <c r="E12" s="3">
        <v>1</v>
      </c>
      <c r="F12" s="3" t="s">
        <v>30</v>
      </c>
      <c r="G12" s="3" t="s">
        <v>33</v>
      </c>
      <c r="H12" s="3" t="s">
        <v>30</v>
      </c>
      <c r="I12" s="3" t="s">
        <v>53</v>
      </c>
      <c r="J12" s="3" t="s">
        <v>148</v>
      </c>
      <c r="K12" s="3">
        <v>1</v>
      </c>
    </row>
    <row r="13" spans="1:11" ht="25" customHeight="1" x14ac:dyDescent="0.2">
      <c r="A13" s="7">
        <v>17</v>
      </c>
      <c r="B13" s="3" t="s">
        <v>86</v>
      </c>
      <c r="C13" s="3" t="s">
        <v>92</v>
      </c>
      <c r="D13" s="3" t="s">
        <v>30</v>
      </c>
      <c r="E13" s="3">
        <v>1</v>
      </c>
      <c r="F13" s="3" t="s">
        <v>35</v>
      </c>
      <c r="G13" s="3" t="s">
        <v>30</v>
      </c>
      <c r="H13" s="3" t="s">
        <v>30</v>
      </c>
      <c r="I13" s="3" t="s">
        <v>30</v>
      </c>
      <c r="J13" s="3" t="s">
        <v>148</v>
      </c>
      <c r="K13" s="3">
        <v>1</v>
      </c>
    </row>
    <row r="14" spans="1:11" ht="25" customHeight="1" x14ac:dyDescent="0.2">
      <c r="A14" s="3">
        <v>18</v>
      </c>
      <c r="B14" s="3" t="s">
        <v>100</v>
      </c>
      <c r="C14" s="3" t="s">
        <v>27</v>
      </c>
      <c r="D14" s="3" t="s">
        <v>70</v>
      </c>
      <c r="E14" s="3">
        <v>1</v>
      </c>
      <c r="F14" s="3" t="s">
        <v>30</v>
      </c>
      <c r="G14" s="3" t="s">
        <v>33</v>
      </c>
      <c r="H14" s="3" t="s">
        <v>30</v>
      </c>
      <c r="I14" s="3" t="s">
        <v>53</v>
      </c>
      <c r="J14" s="3" t="s">
        <v>148</v>
      </c>
      <c r="K14" s="3">
        <v>1</v>
      </c>
    </row>
    <row r="15" spans="1:11" ht="25" customHeight="1" x14ac:dyDescent="0.2">
      <c r="A15" s="7">
        <v>19</v>
      </c>
      <c r="B15" s="3" t="s">
        <v>94</v>
      </c>
      <c r="C15" s="3" t="s">
        <v>84</v>
      </c>
      <c r="D15" s="3" t="s">
        <v>30</v>
      </c>
      <c r="E15" s="3">
        <v>1</v>
      </c>
      <c r="F15" s="3" t="s">
        <v>35</v>
      </c>
      <c r="G15" s="3" t="s">
        <v>30</v>
      </c>
      <c r="H15" s="3" t="s">
        <v>30</v>
      </c>
      <c r="I15" s="3" t="s">
        <v>30</v>
      </c>
      <c r="J15" s="3" t="s">
        <v>148</v>
      </c>
      <c r="K15" s="3">
        <v>1</v>
      </c>
    </row>
    <row r="16" spans="1:11" ht="25" customHeight="1" x14ac:dyDescent="0.2">
      <c r="A16" s="3">
        <v>20</v>
      </c>
      <c r="B16" s="3" t="s">
        <v>104</v>
      </c>
      <c r="C16" s="3" t="s">
        <v>3</v>
      </c>
      <c r="D16" s="3" t="s">
        <v>70</v>
      </c>
      <c r="E16" s="3">
        <v>2</v>
      </c>
      <c r="F16" s="3" t="s">
        <v>111</v>
      </c>
      <c r="G16" s="3" t="s">
        <v>32</v>
      </c>
      <c r="H16" s="3" t="s">
        <v>112</v>
      </c>
      <c r="I16" s="3" t="s">
        <v>94</v>
      </c>
      <c r="J16" s="3" t="s">
        <v>148</v>
      </c>
      <c r="K16" s="3">
        <v>1</v>
      </c>
    </row>
    <row r="17" spans="1:11" ht="25" customHeight="1" x14ac:dyDescent="0.2">
      <c r="A17" s="7">
        <v>21</v>
      </c>
      <c r="B17" s="3" t="s">
        <v>105</v>
      </c>
      <c r="C17" s="3" t="s">
        <v>3</v>
      </c>
      <c r="D17" s="3" t="s">
        <v>70</v>
      </c>
      <c r="E17" s="3">
        <v>2</v>
      </c>
      <c r="F17" s="3" t="s">
        <v>111</v>
      </c>
      <c r="G17" s="3" t="s">
        <v>32</v>
      </c>
      <c r="H17" s="3" t="s">
        <v>112</v>
      </c>
      <c r="I17" s="3" t="s">
        <v>94</v>
      </c>
      <c r="J17" s="3" t="s">
        <v>148</v>
      </c>
      <c r="K17" s="3">
        <v>1</v>
      </c>
    </row>
    <row r="18" spans="1:11" ht="25" customHeight="1" x14ac:dyDescent="0.2">
      <c r="A18" s="3">
        <v>22</v>
      </c>
      <c r="B18" s="3" t="s">
        <v>107</v>
      </c>
      <c r="C18" s="3" t="s">
        <v>3</v>
      </c>
      <c r="D18" s="3" t="s">
        <v>70</v>
      </c>
      <c r="E18" s="3">
        <v>2</v>
      </c>
      <c r="F18" s="3" t="s">
        <v>32</v>
      </c>
      <c r="G18" s="3" t="s">
        <v>35</v>
      </c>
      <c r="H18" s="3" t="s">
        <v>51</v>
      </c>
      <c r="I18" s="3" t="s">
        <v>52</v>
      </c>
      <c r="J18" s="3" t="s">
        <v>148</v>
      </c>
      <c r="K18" s="3">
        <v>1</v>
      </c>
    </row>
    <row r="19" spans="1:11" ht="25" customHeight="1" x14ac:dyDescent="0.2">
      <c r="A19" s="7">
        <v>23</v>
      </c>
      <c r="B19" s="3" t="s">
        <v>109</v>
      </c>
      <c r="C19" s="3" t="s">
        <v>3</v>
      </c>
      <c r="D19" s="3" t="s">
        <v>70</v>
      </c>
      <c r="E19" s="3">
        <v>2</v>
      </c>
      <c r="F19" s="3" t="s">
        <v>32</v>
      </c>
      <c r="G19" s="3" t="s">
        <v>35</v>
      </c>
      <c r="H19" s="3" t="s">
        <v>51</v>
      </c>
      <c r="I19" s="3" t="s">
        <v>52</v>
      </c>
      <c r="J19" s="3" t="s">
        <v>148</v>
      </c>
      <c r="K19" s="3">
        <v>1</v>
      </c>
    </row>
    <row r="20" spans="1:11" ht="20" customHeight="1" x14ac:dyDescent="0.2"/>
    <row r="21" spans="1:11" ht="25" customHeight="1" x14ac:dyDescent="0.2">
      <c r="H21" s="5"/>
      <c r="I21" s="16" t="s">
        <v>157</v>
      </c>
      <c r="J21" s="16"/>
      <c r="K21" s="3">
        <f>SUMIF(J2:J19,"Digital",K2:K19)</f>
        <v>17</v>
      </c>
    </row>
    <row r="22" spans="1:11" ht="25" customHeight="1" x14ac:dyDescent="0.2">
      <c r="I22" s="16" t="s">
        <v>158</v>
      </c>
      <c r="J22" s="16"/>
      <c r="K22" s="3">
        <f>COUNTIF(J2:J19,"Analógico")</f>
        <v>1</v>
      </c>
    </row>
    <row r="23" spans="1:11" ht="25" customHeight="1" x14ac:dyDescent="0.2">
      <c r="I23" s="16" t="s">
        <v>159</v>
      </c>
      <c r="J23" s="16"/>
      <c r="K23" s="3">
        <f>SUM(E2:E19)</f>
        <v>25</v>
      </c>
    </row>
    <row r="24" spans="1:11" ht="25" customHeight="1" x14ac:dyDescent="0.2">
      <c r="I24" s="16" t="s">
        <v>173</v>
      </c>
      <c r="J24" s="16"/>
      <c r="K24" s="3">
        <f>COUNTIF(F2:G19, "Laranja")</f>
        <v>8</v>
      </c>
    </row>
    <row r="25" spans="1:11" ht="25" customHeight="1" x14ac:dyDescent="0.2">
      <c r="I25" s="16" t="s">
        <v>174</v>
      </c>
      <c r="J25" s="16"/>
      <c r="K25" s="3">
        <f>COUNTIF(F2:G19, "Branco")</f>
        <v>11</v>
      </c>
    </row>
    <row r="26" spans="1:11" ht="25" customHeight="1" x14ac:dyDescent="0.2">
      <c r="I26" s="16" t="s">
        <v>172</v>
      </c>
      <c r="J26" s="16"/>
      <c r="K26" s="3">
        <f>COUNTIF(F1:G19, "Azul")</f>
        <v>4</v>
      </c>
    </row>
    <row r="27" spans="1:11" ht="25" customHeight="1" x14ac:dyDescent="0.2">
      <c r="I27" s="16" t="s">
        <v>177</v>
      </c>
      <c r="J27" s="16"/>
      <c r="K27" s="3">
        <f>COUNTIF(F2:G19, "Vermelho")</f>
        <v>2</v>
      </c>
    </row>
    <row r="28" spans="1:11" ht="25" customHeight="1" x14ac:dyDescent="0.2">
      <c r="I28" s="16" t="s">
        <v>176</v>
      </c>
      <c r="J28" s="16"/>
      <c r="K28" s="3">
        <f>SUM(K24:K27)</f>
        <v>25</v>
      </c>
    </row>
  </sheetData>
  <autoFilter ref="A1:K19" xr:uid="{5CE2F02F-EF4C-A54B-8F76-8D54F7EB78EF}"/>
  <sortState xmlns:xlrd2="http://schemas.microsoft.com/office/spreadsheetml/2017/richdata2" ref="A4:I19">
    <sortCondition ref="D19"/>
  </sortState>
  <mergeCells count="8">
    <mergeCell ref="I26:J26"/>
    <mergeCell ref="I27:J27"/>
    <mergeCell ref="I28:J28"/>
    <mergeCell ref="I21:J21"/>
    <mergeCell ref="I22:J22"/>
    <mergeCell ref="I23:J23"/>
    <mergeCell ref="I24:J24"/>
    <mergeCell ref="I25:J25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6DF2C-3775-D446-9E27-494AE75ABACB}">
  <dimension ref="A1:K46"/>
  <sheetViews>
    <sheetView topLeftCell="E32" workbookViewId="0">
      <selection activeCell="K50" sqref="K50"/>
    </sheetView>
  </sheetViews>
  <sheetFormatPr baseColWidth="10" defaultRowHeight="16" x14ac:dyDescent="0.2"/>
  <cols>
    <col min="1" max="1" width="20.83203125" style="5" customWidth="1"/>
    <col min="2" max="3" width="40.83203125" style="5" customWidth="1"/>
    <col min="4" max="7" width="20.83203125" style="5" customWidth="1"/>
    <col min="8" max="9" width="20.83203125" customWidth="1"/>
    <col min="10" max="11" width="20.83203125" style="5" customWidth="1"/>
    <col min="12" max="16384" width="10.83203125" style="5"/>
  </cols>
  <sheetData>
    <row r="1" spans="1:11" ht="25" customHeight="1" x14ac:dyDescent="0.2">
      <c r="A1" s="4" t="s">
        <v>0</v>
      </c>
      <c r="B1" s="4" t="s">
        <v>1</v>
      </c>
      <c r="C1" s="4" t="s">
        <v>2</v>
      </c>
      <c r="D1" s="4" t="s">
        <v>31</v>
      </c>
      <c r="E1" s="4" t="s">
        <v>151</v>
      </c>
      <c r="F1" s="4" t="s">
        <v>28</v>
      </c>
      <c r="G1" s="4" t="s">
        <v>29</v>
      </c>
      <c r="H1" s="1" t="s">
        <v>49</v>
      </c>
      <c r="I1" s="1" t="s">
        <v>50</v>
      </c>
      <c r="J1" s="1" t="s">
        <v>2</v>
      </c>
      <c r="K1" s="11" t="s">
        <v>150</v>
      </c>
    </row>
    <row r="2" spans="1:11" ht="25" customHeight="1" x14ac:dyDescent="0.2">
      <c r="A2" s="3">
        <v>1</v>
      </c>
      <c r="B2" s="3" t="s">
        <v>95</v>
      </c>
      <c r="C2" s="3" t="s">
        <v>26</v>
      </c>
      <c r="D2" s="3" t="s">
        <v>30</v>
      </c>
      <c r="E2" s="3" t="s">
        <v>30</v>
      </c>
      <c r="F2" s="3" t="s">
        <v>30</v>
      </c>
      <c r="G2" s="3" t="s">
        <v>30</v>
      </c>
      <c r="H2" s="3" t="s">
        <v>30</v>
      </c>
      <c r="I2" s="3" t="s">
        <v>30</v>
      </c>
      <c r="J2" s="3" t="s">
        <v>149</v>
      </c>
      <c r="K2" s="3">
        <v>1</v>
      </c>
    </row>
    <row r="3" spans="1:11" ht="25" customHeight="1" x14ac:dyDescent="0.2">
      <c r="A3" s="3">
        <v>2</v>
      </c>
      <c r="B3" s="3" t="s">
        <v>96</v>
      </c>
      <c r="C3" s="3" t="s">
        <v>92</v>
      </c>
      <c r="D3" s="3" t="s">
        <v>30</v>
      </c>
      <c r="E3" s="3">
        <v>1</v>
      </c>
      <c r="F3" s="3" t="s">
        <v>35</v>
      </c>
      <c r="G3" s="3" t="s">
        <v>30</v>
      </c>
      <c r="H3" s="3" t="s">
        <v>30</v>
      </c>
      <c r="I3" s="3" t="s">
        <v>30</v>
      </c>
      <c r="J3" s="3" t="s">
        <v>148</v>
      </c>
      <c r="K3" s="3">
        <v>1</v>
      </c>
    </row>
    <row r="4" spans="1:11" ht="25" customHeight="1" x14ac:dyDescent="0.2">
      <c r="A4" s="3">
        <v>3</v>
      </c>
      <c r="B4" s="3" t="s">
        <v>24</v>
      </c>
      <c r="C4" s="3" t="s">
        <v>27</v>
      </c>
      <c r="D4" s="3" t="s">
        <v>36</v>
      </c>
      <c r="E4" s="3">
        <v>2</v>
      </c>
      <c r="F4" s="3" t="s">
        <v>32</v>
      </c>
      <c r="G4" s="3" t="s">
        <v>111</v>
      </c>
      <c r="H4" s="3" t="s">
        <v>142</v>
      </c>
      <c r="I4" s="3" t="s">
        <v>53</v>
      </c>
      <c r="J4" s="3" t="s">
        <v>148</v>
      </c>
      <c r="K4" s="3">
        <v>1</v>
      </c>
    </row>
    <row r="5" spans="1:11" ht="25" customHeight="1" x14ac:dyDescent="0.2">
      <c r="A5" s="3">
        <v>6</v>
      </c>
      <c r="B5" s="3" t="s">
        <v>113</v>
      </c>
      <c r="C5" s="3" t="s">
        <v>92</v>
      </c>
      <c r="D5" s="3" t="s">
        <v>30</v>
      </c>
      <c r="E5" s="3">
        <v>1</v>
      </c>
      <c r="F5" s="3" t="s">
        <v>35</v>
      </c>
      <c r="G5" s="3" t="s">
        <v>30</v>
      </c>
      <c r="H5" s="3" t="s">
        <v>30</v>
      </c>
      <c r="I5" s="3" t="s">
        <v>30</v>
      </c>
      <c r="J5" s="3" t="s">
        <v>148</v>
      </c>
      <c r="K5" s="3">
        <v>1</v>
      </c>
    </row>
    <row r="6" spans="1:11" ht="25" customHeight="1" x14ac:dyDescent="0.2">
      <c r="A6" s="3">
        <v>10</v>
      </c>
      <c r="B6" s="3" t="s">
        <v>104</v>
      </c>
      <c r="C6" s="3" t="s">
        <v>92</v>
      </c>
      <c r="D6" s="3" t="s">
        <v>30</v>
      </c>
      <c r="E6" s="3">
        <v>1</v>
      </c>
      <c r="F6" s="3" t="s">
        <v>35</v>
      </c>
      <c r="G6" s="3" t="s">
        <v>30</v>
      </c>
      <c r="H6" s="3" t="s">
        <v>30</v>
      </c>
      <c r="I6" s="3" t="s">
        <v>30</v>
      </c>
      <c r="J6" s="3" t="s">
        <v>148</v>
      </c>
      <c r="K6" s="3">
        <v>1</v>
      </c>
    </row>
    <row r="7" spans="1:11" ht="25" customHeight="1" x14ac:dyDescent="0.2">
      <c r="A7" s="3">
        <v>11</v>
      </c>
      <c r="B7" s="3" t="s">
        <v>105</v>
      </c>
      <c r="C7" s="3" t="s">
        <v>92</v>
      </c>
      <c r="D7" s="3" t="s">
        <v>30</v>
      </c>
      <c r="E7" s="3">
        <v>1</v>
      </c>
      <c r="F7" s="3" t="s">
        <v>35</v>
      </c>
      <c r="G7" s="3" t="s">
        <v>30</v>
      </c>
      <c r="H7" s="3" t="s">
        <v>30</v>
      </c>
      <c r="I7" s="3" t="s">
        <v>30</v>
      </c>
      <c r="J7" s="3" t="s">
        <v>148</v>
      </c>
      <c r="K7" s="3">
        <v>1</v>
      </c>
    </row>
    <row r="8" spans="1:11" ht="25" customHeight="1" x14ac:dyDescent="0.2">
      <c r="A8" s="3">
        <v>12</v>
      </c>
      <c r="B8" s="3" t="s">
        <v>114</v>
      </c>
      <c r="C8" s="3" t="s">
        <v>84</v>
      </c>
      <c r="D8" s="3" t="s">
        <v>30</v>
      </c>
      <c r="E8" s="3">
        <v>1</v>
      </c>
      <c r="F8" s="3" t="s">
        <v>35</v>
      </c>
      <c r="G8" s="3" t="s">
        <v>30</v>
      </c>
      <c r="H8" s="3" t="s">
        <v>30</v>
      </c>
      <c r="I8" s="3" t="s">
        <v>30</v>
      </c>
      <c r="J8" s="3" t="s">
        <v>148</v>
      </c>
      <c r="K8" s="3">
        <v>1</v>
      </c>
    </row>
    <row r="9" spans="1:11" ht="25" customHeight="1" x14ac:dyDescent="0.2">
      <c r="A9" s="3">
        <v>13</v>
      </c>
      <c r="B9" s="3" t="s">
        <v>115</v>
      </c>
      <c r="C9" s="3" t="s">
        <v>3</v>
      </c>
      <c r="D9" s="3" t="s">
        <v>36</v>
      </c>
      <c r="E9" s="3">
        <v>1</v>
      </c>
      <c r="F9" s="3" t="s">
        <v>35</v>
      </c>
      <c r="G9" s="3" t="s">
        <v>30</v>
      </c>
      <c r="H9" s="3" t="s">
        <v>143</v>
      </c>
      <c r="I9" s="3" t="s">
        <v>30</v>
      </c>
      <c r="J9" s="3" t="s">
        <v>148</v>
      </c>
      <c r="K9" s="3">
        <v>1</v>
      </c>
    </row>
    <row r="10" spans="1:11" ht="25" customHeight="1" x14ac:dyDescent="0.2">
      <c r="A10" s="3">
        <v>14</v>
      </c>
      <c r="B10" s="3" t="s">
        <v>116</v>
      </c>
      <c r="C10" s="3" t="s">
        <v>3</v>
      </c>
      <c r="D10" s="3" t="s">
        <v>36</v>
      </c>
      <c r="E10" s="3">
        <v>1</v>
      </c>
      <c r="F10" s="3" t="s">
        <v>35</v>
      </c>
      <c r="G10" s="3" t="s">
        <v>30</v>
      </c>
      <c r="H10" s="3" t="s">
        <v>30</v>
      </c>
      <c r="I10" s="3" t="s">
        <v>52</v>
      </c>
      <c r="J10" s="3" t="s">
        <v>148</v>
      </c>
      <c r="K10" s="3">
        <v>1</v>
      </c>
    </row>
    <row r="11" spans="1:11" ht="25" customHeight="1" x14ac:dyDescent="0.2">
      <c r="A11" s="3">
        <v>15</v>
      </c>
      <c r="B11" s="3" t="s">
        <v>117</v>
      </c>
      <c r="C11" s="3" t="s">
        <v>3</v>
      </c>
      <c r="D11" s="3" t="s">
        <v>36</v>
      </c>
      <c r="E11" s="3">
        <v>1</v>
      </c>
      <c r="F11" s="3" t="s">
        <v>30</v>
      </c>
      <c r="G11" s="3" t="s">
        <v>33</v>
      </c>
      <c r="H11" s="3" t="s">
        <v>30</v>
      </c>
      <c r="I11" s="3" t="s">
        <v>53</v>
      </c>
      <c r="J11" s="3" t="s">
        <v>148</v>
      </c>
      <c r="K11" s="3">
        <v>1</v>
      </c>
    </row>
    <row r="12" spans="1:11" ht="25" customHeight="1" x14ac:dyDescent="0.2">
      <c r="A12" s="3">
        <v>16</v>
      </c>
      <c r="B12" s="3" t="s">
        <v>118</v>
      </c>
      <c r="C12" s="3" t="s">
        <v>92</v>
      </c>
      <c r="D12" s="3" t="s">
        <v>30</v>
      </c>
      <c r="E12" s="3">
        <v>1</v>
      </c>
      <c r="F12" s="3" t="s">
        <v>35</v>
      </c>
      <c r="G12" s="3" t="s">
        <v>30</v>
      </c>
      <c r="H12" s="3" t="s">
        <v>30</v>
      </c>
      <c r="I12" s="3" t="s">
        <v>30</v>
      </c>
      <c r="J12" s="3" t="s">
        <v>148</v>
      </c>
      <c r="K12" s="3">
        <v>1</v>
      </c>
    </row>
    <row r="13" spans="1:11" ht="25" customHeight="1" x14ac:dyDescent="0.2">
      <c r="A13" s="3">
        <v>17</v>
      </c>
      <c r="B13" s="3" t="s">
        <v>119</v>
      </c>
      <c r="C13" s="3" t="s">
        <v>92</v>
      </c>
      <c r="D13" s="3" t="s">
        <v>30</v>
      </c>
      <c r="E13" s="3">
        <v>1</v>
      </c>
      <c r="F13" s="3" t="s">
        <v>35</v>
      </c>
      <c r="G13" s="3" t="s">
        <v>30</v>
      </c>
      <c r="H13" s="3" t="s">
        <v>30</v>
      </c>
      <c r="I13" s="3" t="s">
        <v>30</v>
      </c>
      <c r="J13" s="3" t="s">
        <v>148</v>
      </c>
      <c r="K13" s="3">
        <v>1</v>
      </c>
    </row>
    <row r="14" spans="1:11" ht="25" customHeight="1" x14ac:dyDescent="0.2">
      <c r="A14" s="3">
        <v>18</v>
      </c>
      <c r="B14" s="3" t="s">
        <v>120</v>
      </c>
      <c r="C14" s="3" t="s">
        <v>3</v>
      </c>
      <c r="D14" s="3" t="s">
        <v>36</v>
      </c>
      <c r="E14" s="3">
        <v>2</v>
      </c>
      <c r="F14" s="3" t="s">
        <v>32</v>
      </c>
      <c r="G14" s="3" t="s">
        <v>35</v>
      </c>
      <c r="H14" s="3" t="s">
        <v>51</v>
      </c>
      <c r="I14" s="3" t="s">
        <v>52</v>
      </c>
      <c r="J14" s="3" t="s">
        <v>148</v>
      </c>
      <c r="K14" s="3">
        <v>1</v>
      </c>
    </row>
    <row r="15" spans="1:11" ht="25" customHeight="1" x14ac:dyDescent="0.2">
      <c r="A15" s="3">
        <v>19</v>
      </c>
      <c r="B15" s="3" t="s">
        <v>122</v>
      </c>
      <c r="C15" s="3" t="s">
        <v>3</v>
      </c>
      <c r="D15" s="3" t="s">
        <v>36</v>
      </c>
      <c r="E15" s="3">
        <v>1</v>
      </c>
      <c r="F15" s="3" t="s">
        <v>30</v>
      </c>
      <c r="G15" s="3" t="s">
        <v>35</v>
      </c>
      <c r="H15" s="3" t="s">
        <v>30</v>
      </c>
      <c r="I15" s="3" t="s">
        <v>52</v>
      </c>
      <c r="J15" s="3" t="s">
        <v>148</v>
      </c>
      <c r="K15" s="3">
        <v>1</v>
      </c>
    </row>
    <row r="16" spans="1:11" ht="25" customHeight="1" x14ac:dyDescent="0.2">
      <c r="A16" s="3">
        <v>20</v>
      </c>
      <c r="B16" s="3" t="s">
        <v>124</v>
      </c>
      <c r="C16" s="3" t="s">
        <v>3</v>
      </c>
      <c r="D16" s="3" t="s">
        <v>36</v>
      </c>
      <c r="E16" s="3">
        <v>1</v>
      </c>
      <c r="F16" s="3" t="s">
        <v>30</v>
      </c>
      <c r="G16" s="3" t="s">
        <v>35</v>
      </c>
      <c r="H16" s="3" t="s">
        <v>30</v>
      </c>
      <c r="I16" s="3" t="s">
        <v>53</v>
      </c>
      <c r="J16" s="3" t="s">
        <v>148</v>
      </c>
      <c r="K16" s="3">
        <v>1</v>
      </c>
    </row>
    <row r="17" spans="1:11" ht="25" customHeight="1" x14ac:dyDescent="0.2">
      <c r="A17" s="3">
        <v>21</v>
      </c>
      <c r="B17" s="3" t="s">
        <v>126</v>
      </c>
      <c r="C17" s="3" t="s">
        <v>3</v>
      </c>
      <c r="D17" s="3" t="s">
        <v>36</v>
      </c>
      <c r="E17" s="3">
        <v>2</v>
      </c>
      <c r="F17" s="3" t="s">
        <v>32</v>
      </c>
      <c r="G17" s="3" t="s">
        <v>35</v>
      </c>
      <c r="H17" s="3" t="s">
        <v>112</v>
      </c>
      <c r="I17" s="3" t="s">
        <v>52</v>
      </c>
      <c r="J17" s="3" t="s">
        <v>148</v>
      </c>
      <c r="K17" s="3">
        <v>1</v>
      </c>
    </row>
    <row r="18" spans="1:11" ht="25" customHeight="1" x14ac:dyDescent="0.2">
      <c r="A18" s="3">
        <v>22</v>
      </c>
      <c r="B18" s="3" t="s">
        <v>129</v>
      </c>
      <c r="C18" s="3" t="s">
        <v>27</v>
      </c>
      <c r="D18" s="3" t="s">
        <v>36</v>
      </c>
      <c r="E18" s="3">
        <v>2</v>
      </c>
      <c r="F18" s="3" t="s">
        <v>111</v>
      </c>
      <c r="G18" s="3" t="s">
        <v>35</v>
      </c>
      <c r="H18" s="3" t="s">
        <v>144</v>
      </c>
      <c r="I18" s="3" t="s">
        <v>53</v>
      </c>
      <c r="J18" s="3" t="s">
        <v>148</v>
      </c>
      <c r="K18" s="3">
        <v>1</v>
      </c>
    </row>
    <row r="19" spans="1:11" ht="25" customHeight="1" x14ac:dyDescent="0.2">
      <c r="A19" s="3">
        <v>23</v>
      </c>
      <c r="B19" s="3" t="s">
        <v>125</v>
      </c>
      <c r="C19" s="3" t="s">
        <v>145</v>
      </c>
      <c r="D19" s="3" t="s">
        <v>30</v>
      </c>
      <c r="E19" s="3">
        <v>1</v>
      </c>
      <c r="F19" s="3" t="s">
        <v>35</v>
      </c>
      <c r="G19" s="3" t="s">
        <v>30</v>
      </c>
      <c r="H19" s="3" t="s">
        <v>30</v>
      </c>
      <c r="I19" s="3" t="s">
        <v>30</v>
      </c>
      <c r="J19" s="3" t="s">
        <v>148</v>
      </c>
      <c r="K19" s="3">
        <v>1</v>
      </c>
    </row>
    <row r="20" spans="1:11" ht="25" customHeight="1" x14ac:dyDescent="0.2">
      <c r="A20" s="3">
        <v>24</v>
      </c>
      <c r="B20" s="3" t="s">
        <v>132</v>
      </c>
      <c r="C20" s="3" t="s">
        <v>3</v>
      </c>
      <c r="D20" s="3" t="s">
        <v>36</v>
      </c>
      <c r="E20" s="3">
        <v>2</v>
      </c>
      <c r="F20" s="3" t="s">
        <v>32</v>
      </c>
      <c r="G20" s="3" t="s">
        <v>35</v>
      </c>
      <c r="H20" s="3" t="s">
        <v>51</v>
      </c>
      <c r="I20" s="3" t="s">
        <v>52</v>
      </c>
      <c r="J20" s="3" t="s">
        <v>148</v>
      </c>
      <c r="K20" s="3">
        <v>1</v>
      </c>
    </row>
    <row r="21" spans="1:11" ht="25" customHeight="1" x14ac:dyDescent="0.2">
      <c r="A21" s="3">
        <v>25</v>
      </c>
      <c r="B21" s="3" t="s">
        <v>134</v>
      </c>
      <c r="C21" s="3" t="s">
        <v>3</v>
      </c>
      <c r="D21" s="3" t="s">
        <v>36</v>
      </c>
      <c r="E21" s="3">
        <v>2</v>
      </c>
      <c r="F21" s="3" t="s">
        <v>32</v>
      </c>
      <c r="G21" s="3" t="s">
        <v>35</v>
      </c>
      <c r="H21" s="3" t="s">
        <v>51</v>
      </c>
      <c r="I21" s="3" t="s">
        <v>52</v>
      </c>
      <c r="J21" s="3" t="s">
        <v>148</v>
      </c>
      <c r="K21" s="3">
        <v>1</v>
      </c>
    </row>
    <row r="22" spans="1:11" ht="25" customHeight="1" x14ac:dyDescent="0.2">
      <c r="A22" s="3">
        <v>26</v>
      </c>
      <c r="B22" s="3" t="s">
        <v>128</v>
      </c>
      <c r="C22" s="3" t="s">
        <v>84</v>
      </c>
      <c r="D22" s="3" t="s">
        <v>30</v>
      </c>
      <c r="E22" s="3">
        <v>1</v>
      </c>
      <c r="F22" s="3" t="s">
        <v>35</v>
      </c>
      <c r="G22" s="3" t="s">
        <v>30</v>
      </c>
      <c r="H22" s="3" t="s">
        <v>30</v>
      </c>
      <c r="I22" s="3" t="s">
        <v>30</v>
      </c>
      <c r="J22" s="3" t="s">
        <v>148</v>
      </c>
      <c r="K22" s="3">
        <v>1</v>
      </c>
    </row>
    <row r="23" spans="1:11" ht="25" customHeight="1" x14ac:dyDescent="0.2">
      <c r="A23" s="3">
        <v>27</v>
      </c>
      <c r="B23" s="3" t="s">
        <v>135</v>
      </c>
      <c r="C23" s="3" t="s">
        <v>3</v>
      </c>
      <c r="D23" s="3" t="s">
        <v>36</v>
      </c>
      <c r="E23" s="3">
        <v>2</v>
      </c>
      <c r="F23" s="3" t="s">
        <v>32</v>
      </c>
      <c r="G23" s="3" t="s">
        <v>35</v>
      </c>
      <c r="H23" s="3" t="s">
        <v>51</v>
      </c>
      <c r="I23" s="3" t="s">
        <v>52</v>
      </c>
      <c r="J23" s="3" t="s">
        <v>148</v>
      </c>
      <c r="K23" s="3">
        <v>1</v>
      </c>
    </row>
    <row r="24" spans="1:11" ht="25" customHeight="1" x14ac:dyDescent="0.2">
      <c r="A24" s="3">
        <v>28</v>
      </c>
      <c r="B24" s="3" t="s">
        <v>130</v>
      </c>
      <c r="C24" s="3" t="s">
        <v>92</v>
      </c>
      <c r="D24" s="3" t="s">
        <v>30</v>
      </c>
      <c r="E24" s="3">
        <v>1</v>
      </c>
      <c r="F24" s="3" t="s">
        <v>35</v>
      </c>
      <c r="G24" s="3" t="s">
        <v>30</v>
      </c>
      <c r="H24" s="3" t="s">
        <v>30</v>
      </c>
      <c r="I24" s="3" t="s">
        <v>30</v>
      </c>
      <c r="J24" s="3" t="s">
        <v>148</v>
      </c>
      <c r="K24" s="3">
        <v>1</v>
      </c>
    </row>
    <row r="25" spans="1:11" ht="25" customHeight="1" x14ac:dyDescent="0.2">
      <c r="A25" s="3">
        <v>29</v>
      </c>
      <c r="B25" s="3" t="s">
        <v>131</v>
      </c>
      <c r="C25" s="3" t="s">
        <v>152</v>
      </c>
      <c r="D25" s="2" t="s">
        <v>30</v>
      </c>
      <c r="E25" s="2" t="s">
        <v>30</v>
      </c>
      <c r="F25" s="3" t="s">
        <v>30</v>
      </c>
      <c r="G25" s="3" t="s">
        <v>30</v>
      </c>
      <c r="H25" s="3" t="s">
        <v>30</v>
      </c>
      <c r="I25" s="3" t="s">
        <v>30</v>
      </c>
      <c r="J25" s="3" t="s">
        <v>148</v>
      </c>
      <c r="K25" s="3">
        <v>2</v>
      </c>
    </row>
    <row r="26" spans="1:11" ht="25" customHeight="1" x14ac:dyDescent="0.2">
      <c r="A26" s="3">
        <v>30</v>
      </c>
      <c r="B26" s="3" t="s">
        <v>137</v>
      </c>
      <c r="C26" s="3" t="s">
        <v>3</v>
      </c>
      <c r="D26" s="3" t="s">
        <v>36</v>
      </c>
      <c r="E26" s="3">
        <v>2</v>
      </c>
      <c r="F26" s="3" t="s">
        <v>32</v>
      </c>
      <c r="G26" s="3" t="s">
        <v>35</v>
      </c>
      <c r="H26" s="3" t="s">
        <v>51</v>
      </c>
      <c r="I26" s="3" t="s">
        <v>52</v>
      </c>
      <c r="J26" s="3" t="s">
        <v>148</v>
      </c>
      <c r="K26" s="3">
        <v>1</v>
      </c>
    </row>
    <row r="27" spans="1:11" ht="25" customHeight="1" x14ac:dyDescent="0.2">
      <c r="A27" s="3">
        <v>31</v>
      </c>
      <c r="B27" s="3" t="s">
        <v>136</v>
      </c>
      <c r="C27" s="3" t="s">
        <v>3</v>
      </c>
      <c r="D27" s="3" t="s">
        <v>36</v>
      </c>
      <c r="E27" s="3">
        <v>2</v>
      </c>
      <c r="F27" s="3" t="s">
        <v>32</v>
      </c>
      <c r="G27" s="3" t="s">
        <v>35</v>
      </c>
      <c r="H27" s="3" t="s">
        <v>51</v>
      </c>
      <c r="I27" s="3" t="s">
        <v>52</v>
      </c>
      <c r="J27" s="3" t="s">
        <v>148</v>
      </c>
      <c r="K27" s="3">
        <v>1</v>
      </c>
    </row>
    <row r="28" spans="1:11" ht="25" customHeight="1" x14ac:dyDescent="0.2">
      <c r="A28" s="3">
        <v>32</v>
      </c>
      <c r="B28" s="3" t="s">
        <v>138</v>
      </c>
      <c r="C28" s="3" t="s">
        <v>3</v>
      </c>
      <c r="D28" s="3" t="s">
        <v>36</v>
      </c>
      <c r="E28" s="3">
        <v>2</v>
      </c>
      <c r="F28" s="3" t="s">
        <v>32</v>
      </c>
      <c r="G28" s="3" t="s">
        <v>35</v>
      </c>
      <c r="H28" s="3" t="s">
        <v>51</v>
      </c>
      <c r="I28" s="3" t="s">
        <v>146</v>
      </c>
      <c r="J28" s="3" t="s">
        <v>148</v>
      </c>
      <c r="K28" s="3">
        <v>1</v>
      </c>
    </row>
    <row r="29" spans="1:11" ht="25" customHeight="1" x14ac:dyDescent="0.2">
      <c r="A29" s="3">
        <v>33</v>
      </c>
      <c r="B29" s="3" t="s">
        <v>139</v>
      </c>
      <c r="C29" s="3" t="s">
        <v>3</v>
      </c>
      <c r="D29" s="3" t="s">
        <v>36</v>
      </c>
      <c r="E29" s="3">
        <v>2</v>
      </c>
      <c r="F29" s="3" t="s">
        <v>32</v>
      </c>
      <c r="G29" s="3" t="s">
        <v>35</v>
      </c>
      <c r="H29" s="3" t="s">
        <v>51</v>
      </c>
      <c r="I29" s="3" t="s">
        <v>146</v>
      </c>
      <c r="J29" s="3" t="s">
        <v>148</v>
      </c>
      <c r="K29" s="3">
        <v>1</v>
      </c>
    </row>
    <row r="30" spans="1:11" ht="25" customHeight="1" x14ac:dyDescent="0.2">
      <c r="A30" s="3">
        <v>34</v>
      </c>
      <c r="B30" s="3" t="s">
        <v>140</v>
      </c>
      <c r="C30" s="3" t="s">
        <v>3</v>
      </c>
      <c r="D30" s="3" t="s">
        <v>36</v>
      </c>
      <c r="E30" s="3">
        <v>2</v>
      </c>
      <c r="F30" s="3" t="s">
        <v>32</v>
      </c>
      <c r="G30" s="3" t="s">
        <v>35</v>
      </c>
      <c r="H30" s="3" t="s">
        <v>51</v>
      </c>
      <c r="I30" s="3" t="s">
        <v>146</v>
      </c>
      <c r="J30" s="3" t="s">
        <v>148</v>
      </c>
      <c r="K30" s="3">
        <v>1</v>
      </c>
    </row>
    <row r="31" spans="1:11" ht="25" customHeight="1" x14ac:dyDescent="0.2">
      <c r="A31" s="3">
        <v>35</v>
      </c>
      <c r="B31" s="3" t="s">
        <v>121</v>
      </c>
      <c r="C31" s="3" t="s">
        <v>3</v>
      </c>
      <c r="D31" s="3" t="s">
        <v>70</v>
      </c>
      <c r="E31" s="3">
        <v>2</v>
      </c>
      <c r="F31" s="3" t="s">
        <v>32</v>
      </c>
      <c r="G31" s="3" t="s">
        <v>35</v>
      </c>
      <c r="H31" s="3" t="s">
        <v>51</v>
      </c>
      <c r="I31" s="3" t="s">
        <v>52</v>
      </c>
      <c r="J31" s="3" t="s">
        <v>148</v>
      </c>
      <c r="K31" s="3">
        <v>1</v>
      </c>
    </row>
    <row r="32" spans="1:11" ht="25" customHeight="1" x14ac:dyDescent="0.2">
      <c r="A32" s="3">
        <v>36</v>
      </c>
      <c r="B32" s="3" t="s">
        <v>141</v>
      </c>
      <c r="C32" s="3" t="s">
        <v>26</v>
      </c>
      <c r="D32" s="3" t="s">
        <v>30</v>
      </c>
      <c r="E32" s="3" t="s">
        <v>30</v>
      </c>
      <c r="F32" s="3" t="s">
        <v>30</v>
      </c>
      <c r="G32" s="3" t="s">
        <v>30</v>
      </c>
      <c r="H32" s="3" t="s">
        <v>30</v>
      </c>
      <c r="I32" s="3" t="s">
        <v>30</v>
      </c>
      <c r="J32" s="3" t="s">
        <v>149</v>
      </c>
      <c r="K32" s="3">
        <v>1</v>
      </c>
    </row>
    <row r="33" spans="1:11" ht="25" customHeight="1" x14ac:dyDescent="0.2">
      <c r="A33" s="3">
        <v>37</v>
      </c>
      <c r="B33" s="3" t="s">
        <v>141</v>
      </c>
      <c r="C33" s="3" t="s">
        <v>26</v>
      </c>
      <c r="D33" s="3" t="s">
        <v>30</v>
      </c>
      <c r="E33" s="3" t="s">
        <v>30</v>
      </c>
      <c r="F33" s="3" t="s">
        <v>30</v>
      </c>
      <c r="G33" s="3" t="s">
        <v>30</v>
      </c>
      <c r="H33" s="3" t="s">
        <v>30</v>
      </c>
      <c r="I33" s="3" t="s">
        <v>30</v>
      </c>
      <c r="J33" s="3" t="s">
        <v>149</v>
      </c>
      <c r="K33" s="3">
        <v>1</v>
      </c>
    </row>
    <row r="34" spans="1:11" ht="25" customHeight="1" x14ac:dyDescent="0.2">
      <c r="A34" s="3">
        <v>38</v>
      </c>
      <c r="B34" s="3" t="s">
        <v>141</v>
      </c>
      <c r="C34" s="3" t="s">
        <v>26</v>
      </c>
      <c r="D34" s="3" t="s">
        <v>30</v>
      </c>
      <c r="E34" s="3" t="s">
        <v>30</v>
      </c>
      <c r="F34" s="3" t="s">
        <v>30</v>
      </c>
      <c r="G34" s="3" t="s">
        <v>30</v>
      </c>
      <c r="H34" s="3" t="s">
        <v>30</v>
      </c>
      <c r="I34" s="3" t="s">
        <v>30</v>
      </c>
      <c r="J34" s="3" t="s">
        <v>149</v>
      </c>
      <c r="K34" s="3">
        <v>1</v>
      </c>
    </row>
    <row r="35" spans="1:11" ht="25" customHeight="1" x14ac:dyDescent="0.2">
      <c r="A35" s="3">
        <v>39</v>
      </c>
      <c r="B35" s="3" t="s">
        <v>123</v>
      </c>
      <c r="C35" s="3" t="s">
        <v>3</v>
      </c>
      <c r="D35" s="3" t="s">
        <v>70</v>
      </c>
      <c r="E35" s="3">
        <v>1</v>
      </c>
      <c r="F35" s="3" t="s">
        <v>30</v>
      </c>
      <c r="G35" s="3" t="s">
        <v>35</v>
      </c>
      <c r="H35" s="3" t="s">
        <v>30</v>
      </c>
      <c r="I35" s="3" t="s">
        <v>52</v>
      </c>
      <c r="J35" s="3" t="s">
        <v>148</v>
      </c>
      <c r="K35" s="3">
        <v>1</v>
      </c>
    </row>
    <row r="36" spans="1:11" ht="25" customHeight="1" x14ac:dyDescent="0.2">
      <c r="A36" s="3">
        <v>40</v>
      </c>
      <c r="B36" s="3" t="s">
        <v>127</v>
      </c>
      <c r="C36" s="3" t="s">
        <v>3</v>
      </c>
      <c r="D36" s="3" t="s">
        <v>70</v>
      </c>
      <c r="E36" s="3">
        <v>1</v>
      </c>
      <c r="F36" s="3" t="s">
        <v>111</v>
      </c>
      <c r="G36" s="3" t="s">
        <v>30</v>
      </c>
      <c r="H36" s="3" t="s">
        <v>51</v>
      </c>
      <c r="I36" s="10" t="s">
        <v>30</v>
      </c>
      <c r="J36" s="3" t="s">
        <v>148</v>
      </c>
      <c r="K36" s="3">
        <v>1</v>
      </c>
    </row>
    <row r="37" spans="1:11" ht="25" customHeight="1" x14ac:dyDescent="0.2">
      <c r="A37" s="3">
        <v>41</v>
      </c>
      <c r="B37" s="3" t="s">
        <v>133</v>
      </c>
      <c r="C37" s="3" t="s">
        <v>3</v>
      </c>
      <c r="D37" s="3" t="s">
        <v>70</v>
      </c>
      <c r="E37" s="3">
        <v>2</v>
      </c>
      <c r="F37" s="3" t="s">
        <v>32</v>
      </c>
      <c r="G37" s="3" t="s">
        <v>35</v>
      </c>
      <c r="H37" s="3" t="s">
        <v>51</v>
      </c>
      <c r="I37" s="3" t="s">
        <v>52</v>
      </c>
      <c r="J37" s="3" t="s">
        <v>148</v>
      </c>
      <c r="K37" s="3">
        <v>1</v>
      </c>
    </row>
    <row r="38" spans="1:11" x14ac:dyDescent="0.2">
      <c r="B38" s="9"/>
    </row>
    <row r="39" spans="1:11" ht="25" customHeight="1" x14ac:dyDescent="0.2">
      <c r="I39" s="16" t="s">
        <v>157</v>
      </c>
      <c r="J39" s="16"/>
      <c r="K39" s="3">
        <f>SUMIF(J2:J37,"Digital",K2:K37)</f>
        <v>33</v>
      </c>
    </row>
    <row r="40" spans="1:11" ht="25" customHeight="1" x14ac:dyDescent="0.2">
      <c r="I40" s="19" t="s">
        <v>158</v>
      </c>
      <c r="J40" s="19"/>
      <c r="K40" s="3">
        <f>COUNTIF(J2:J37,"Analógico")</f>
        <v>4</v>
      </c>
    </row>
    <row r="41" spans="1:11" ht="25" customHeight="1" x14ac:dyDescent="0.2">
      <c r="I41" s="19" t="s">
        <v>159</v>
      </c>
      <c r="J41" s="19"/>
      <c r="K41" s="3">
        <f>SUM(E2:E37)</f>
        <v>45</v>
      </c>
    </row>
    <row r="42" spans="1:11" ht="25" customHeight="1" x14ac:dyDescent="0.2">
      <c r="I42" s="16" t="s">
        <v>173</v>
      </c>
      <c r="J42" s="16"/>
      <c r="K42" s="3">
        <f>COUNTIF(F2:G37, "Laranja")</f>
        <v>13</v>
      </c>
    </row>
    <row r="43" spans="1:11" ht="25" customHeight="1" x14ac:dyDescent="0.2">
      <c r="I43" s="16" t="s">
        <v>174</v>
      </c>
      <c r="J43" s="16"/>
      <c r="K43" s="3">
        <f>COUNTIF(F2:G37, "Branco")</f>
        <v>28</v>
      </c>
    </row>
    <row r="44" spans="1:11" ht="25" customHeight="1" x14ac:dyDescent="0.2">
      <c r="I44" s="16" t="s">
        <v>172</v>
      </c>
      <c r="J44" s="16"/>
      <c r="K44" s="3">
        <f>COUNTIF(F2:G37, "Azul")</f>
        <v>1</v>
      </c>
    </row>
    <row r="45" spans="1:11" ht="25" customHeight="1" x14ac:dyDescent="0.2">
      <c r="I45" s="16" t="s">
        <v>177</v>
      </c>
      <c r="J45" s="16"/>
      <c r="K45" s="3">
        <f>COUNTIF(F2:G37, "Vermelho")</f>
        <v>3</v>
      </c>
    </row>
    <row r="46" spans="1:11" ht="25" customHeight="1" x14ac:dyDescent="0.2">
      <c r="I46" s="16" t="s">
        <v>176</v>
      </c>
      <c r="J46" s="16"/>
      <c r="K46" s="3">
        <f>SUM(K42:K45)</f>
        <v>45</v>
      </c>
    </row>
  </sheetData>
  <autoFilter ref="A1:K37" xr:uid="{BAA691F4-83C5-3747-9AF2-478A4472095B}"/>
  <sortState xmlns:xlrd2="http://schemas.microsoft.com/office/spreadsheetml/2017/richdata2" ref="A4:I37">
    <sortCondition ref="D4"/>
  </sortState>
  <mergeCells count="8">
    <mergeCell ref="I44:J44"/>
    <mergeCell ref="I45:J45"/>
    <mergeCell ref="I46:J46"/>
    <mergeCell ref="I39:J39"/>
    <mergeCell ref="I40:J40"/>
    <mergeCell ref="I41:J41"/>
    <mergeCell ref="I42:J42"/>
    <mergeCell ref="I43:J43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3E1D9-5AFD-1F48-85EF-540E2F5730A2}">
  <dimension ref="A1:B16"/>
  <sheetViews>
    <sheetView workbookViewId="0">
      <selection activeCell="L5" sqref="L5"/>
    </sheetView>
  </sheetViews>
  <sheetFormatPr baseColWidth="10" defaultRowHeight="16" x14ac:dyDescent="0.2"/>
  <cols>
    <col min="1" max="1" width="40.83203125" customWidth="1"/>
    <col min="2" max="2" width="20.83203125" customWidth="1"/>
  </cols>
  <sheetData>
    <row r="1" spans="1:2" ht="25" customHeight="1" x14ac:dyDescent="0.2">
      <c r="A1" s="13" t="s">
        <v>162</v>
      </c>
      <c r="B1" s="3">
        <f>SUM(Iluminação!K29+'Ar Condicionado'!K15+Elec!K16+Fuel!K11+Hyd!K9+Fire!K14+Right_Side!K21+Left_Side!K39)</f>
        <v>125</v>
      </c>
    </row>
    <row r="2" spans="1:2" ht="25" customHeight="1" x14ac:dyDescent="0.2">
      <c r="A2" s="13" t="s">
        <v>163</v>
      </c>
      <c r="B2" s="3">
        <f>SUM(Iluminação!K30+'Ar Condicionado'!K16+Elec!K17+Fuel!K12+Hyd!K10+Fire!K15+Right_Side!K22+Left_Side!K40)</f>
        <v>11</v>
      </c>
    </row>
    <row r="3" spans="1:2" ht="25" customHeight="1" x14ac:dyDescent="0.2">
      <c r="A3" s="13" t="s">
        <v>160</v>
      </c>
      <c r="B3" s="3">
        <f>SUM(Iluminação!K31+'Ar Condicionado'!K17+Elec!K18+Fuel!K13+Hyd!K11+Fire!K16+Right_Side!K23+Left_Side!K41)</f>
        <v>229</v>
      </c>
    </row>
    <row r="4" spans="1:2" ht="25" customHeight="1" x14ac:dyDescent="0.2">
      <c r="A4" s="13" t="s">
        <v>161</v>
      </c>
      <c r="B4" s="7">
        <f>ROUNDUP(B3/8,0)</f>
        <v>29</v>
      </c>
    </row>
    <row r="5" spans="1:2" ht="25" customHeight="1" x14ac:dyDescent="0.2">
      <c r="A5" s="13" t="s">
        <v>164</v>
      </c>
      <c r="B5" s="3">
        <f>(ROUNDUP(((B4/4)),0)*3) + B1</f>
        <v>149</v>
      </c>
    </row>
    <row r="6" spans="1:2" ht="25" customHeight="1" x14ac:dyDescent="0.2">
      <c r="A6" s="14" t="s">
        <v>165</v>
      </c>
      <c r="B6" s="3">
        <v>6</v>
      </c>
    </row>
    <row r="7" spans="1:2" ht="25" customHeight="1" x14ac:dyDescent="0.2">
      <c r="A7" s="14" t="s">
        <v>166</v>
      </c>
      <c r="B7" s="3">
        <f>B5+(B6*5)</f>
        <v>179</v>
      </c>
    </row>
    <row r="8" spans="1:2" ht="25" customHeight="1" x14ac:dyDescent="0.2">
      <c r="A8" s="14" t="s">
        <v>167</v>
      </c>
      <c r="B8" s="3">
        <f>ROUNDUP(B7/62,0)</f>
        <v>3</v>
      </c>
    </row>
    <row r="9" spans="1:2" ht="25" customHeight="1" x14ac:dyDescent="0.2">
      <c r="A9" s="14" t="s">
        <v>168</v>
      </c>
      <c r="B9" s="3">
        <v>1</v>
      </c>
    </row>
    <row r="10" spans="1:2" ht="25" customHeight="1" x14ac:dyDescent="0.2">
      <c r="A10" s="14" t="s">
        <v>173</v>
      </c>
      <c r="B10" s="3">
        <f>SUM(Iluminação!K33+'Ar Condicionado'!K19+Elec!K19+Fuel!K14+Hyd!K12+Fire!K17+Right_Side!K24+Left_Side!K42)</f>
        <v>59</v>
      </c>
    </row>
    <row r="11" spans="1:2" ht="25" customHeight="1" x14ac:dyDescent="0.2">
      <c r="A11" s="14" t="s">
        <v>172</v>
      </c>
      <c r="B11" s="3">
        <f>SUM(Iluminação!K32+'Ar Condicionado'!K18+Right_Side!K26+Left_Side!K44)</f>
        <v>12</v>
      </c>
    </row>
    <row r="12" spans="1:2" ht="25" customHeight="1" x14ac:dyDescent="0.2">
      <c r="A12" s="14" t="s">
        <v>175</v>
      </c>
      <c r="B12" s="3">
        <f>SUM(Iluminação!K35+Elec!K21+Fuel!K16)</f>
        <v>3</v>
      </c>
    </row>
    <row r="13" spans="1:2" ht="25" customHeight="1" x14ac:dyDescent="0.2">
      <c r="A13" s="14" t="s">
        <v>174</v>
      </c>
      <c r="B13" s="3">
        <f>SUM(Iluminação!K34+'Ar Condicionado'!K20+Elec!K20+Fuel!K15+Hyd!K13+Fire!K18+Right_Side!K25+Left_Side!K43)</f>
        <v>78</v>
      </c>
    </row>
    <row r="14" spans="1:2" ht="25" customHeight="1" x14ac:dyDescent="0.2">
      <c r="A14" s="14" t="s">
        <v>177</v>
      </c>
      <c r="B14" s="3">
        <f>SUM(Fire!K19+Right_Side!K27+Left_Side!K45)</f>
        <v>29</v>
      </c>
    </row>
    <row r="15" spans="1:2" ht="25" customHeight="1" x14ac:dyDescent="0.2">
      <c r="A15" s="15" t="s">
        <v>178</v>
      </c>
      <c r="B15" s="3">
        <f>SUM(Elec!E13+Elec!E14)</f>
        <v>48</v>
      </c>
    </row>
    <row r="16" spans="1:2" ht="25" customHeight="1" x14ac:dyDescent="0.2">
      <c r="A16" s="15" t="s">
        <v>179</v>
      </c>
      <c r="B16" s="3">
        <f>SUM(B10:B15)</f>
        <v>229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Iluminação</vt:lpstr>
      <vt:lpstr>Ar Condicionado</vt:lpstr>
      <vt:lpstr>Elec</vt:lpstr>
      <vt:lpstr>Fuel</vt:lpstr>
      <vt:lpstr>Hyd</vt:lpstr>
      <vt:lpstr>Fire</vt:lpstr>
      <vt:lpstr>Right_Side</vt:lpstr>
      <vt:lpstr>Left_Side</vt:lpstr>
      <vt:lpstr>Totais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2020-05-07T11:21:13Z</dcterms:created>
  <dcterms:modified xsi:type="dcterms:W3CDTF">2020-06-02T11:52:48Z</dcterms:modified>
</cp:coreProperties>
</file>