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3040" windowHeight="11148" activeTab="3"/>
  </bookViews>
  <sheets>
    <sheet name="Tong hop diem" sheetId="1" r:id="rId1"/>
    <sheet name="Sinh vien diem&lt;7" sheetId="10" r:id="rId2"/>
    <sheet name="Sinh vien diem &gt;=7" sheetId="11" r:id="rId3"/>
    <sheet name="Các bảng tham chiếu và thống kê" sheetId="5" r:id="rId4"/>
    <sheet name="Bảng thống kê" sheetId="12" r:id="rId5"/>
  </sheets>
  <definedNames>
    <definedName name="_xlnm._FilterDatabase" localSheetId="0" hidden="1">'Tong hop diem'!$A$1:$K$45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<sst xmlns="http://schemas.openxmlformats.org/spreadsheetml/2006/main" count="375" uniqueCount="164">
  <si>
    <t>ĐIỂM THI HK1-2018-2019 (CT428)</t>
  </si>
  <si>
    <t>Ma CB</t>
  </si>
  <si>
    <t>Ho va ten</t>
  </si>
  <si>
    <t>Nguyen Minh Trung</t>
  </si>
  <si>
    <t>Ma MH</t>
  </si>
  <si>
    <t>CT428</t>
  </si>
  <si>
    <t>Ma NH</t>
  </si>
  <si>
    <t>Nam hoc</t>
  </si>
  <si>
    <t>2020-2021</t>
  </si>
  <si>
    <t>Hoc ky</t>
  </si>
  <si>
    <t>STT</t>
  </si>
  <si>
    <t>Mã SV</t>
  </si>
  <si>
    <t>Họ và Tên</t>
  </si>
  <si>
    <t>Điểm TH 1</t>
  </si>
  <si>
    <t>Điểm TH 2</t>
  </si>
  <si>
    <t>Điểm TH 3</t>
  </si>
  <si>
    <t>Điểm BT lớn</t>
  </si>
  <si>
    <t>Điểm LT</t>
  </si>
  <si>
    <t>Điểm tổng</t>
  </si>
  <si>
    <t>Điểm theo thang điểm 10</t>
  </si>
  <si>
    <t>Điểm chữ</t>
  </si>
  <si>
    <t>0B1505719</t>
  </si>
  <si>
    <t>Nguyễn Phước Hiếu</t>
  </si>
  <si>
    <t>D+</t>
  </si>
  <si>
    <t>1B1505915</t>
  </si>
  <si>
    <t>Lý Minh Trí</t>
  </si>
  <si>
    <t>C</t>
  </si>
  <si>
    <t>0B1509874</t>
  </si>
  <si>
    <t>Nguyễn Kiều Mi</t>
  </si>
  <si>
    <t>0B1509929</t>
  </si>
  <si>
    <t>Đặng Duy Linh</t>
  </si>
  <si>
    <t>2B1605223</t>
  </si>
  <si>
    <t>Lê Thị Trúc Linh</t>
  </si>
  <si>
    <t>0B1605235</t>
  </si>
  <si>
    <t>Phạm Thị Huỳnh Như</t>
  </si>
  <si>
    <t>B+</t>
  </si>
  <si>
    <t>0B1605249</t>
  </si>
  <si>
    <t>Lê Minh Thông</t>
  </si>
  <si>
    <t>0B1605257</t>
  </si>
  <si>
    <t>Quách Thu Vân</t>
  </si>
  <si>
    <t>B</t>
  </si>
  <si>
    <t>3B1605281</t>
  </si>
  <si>
    <t>Trần Thị Kim Khoa</t>
  </si>
  <si>
    <t>F</t>
  </si>
  <si>
    <t>0B1605285</t>
  </si>
  <si>
    <t>Huỳnh Thị Hồng Loan</t>
  </si>
  <si>
    <t>0B1605291</t>
  </si>
  <si>
    <t>Trần Thị Thanh Nguyên</t>
  </si>
  <si>
    <t>C+</t>
  </si>
  <si>
    <t>1B1605344</t>
  </si>
  <si>
    <t>Nguyễn Thị Thúy Nga</t>
  </si>
  <si>
    <t>0B1606845</t>
  </si>
  <si>
    <t>Vũ Mạnh Thắng</t>
  </si>
  <si>
    <t>0B1607017</t>
  </si>
  <si>
    <t>Cao Ngọc Quyên</t>
  </si>
  <si>
    <t>4B1607025</t>
  </si>
  <si>
    <t>Nguyễn Chí Thanh</t>
  </si>
  <si>
    <t>0B1609533</t>
  </si>
  <si>
    <t>Nguyễn Bích Ngân</t>
  </si>
  <si>
    <t>2B1609759</t>
  </si>
  <si>
    <t>Nguyễn Hải Anh</t>
  </si>
  <si>
    <t>0B1609762</t>
  </si>
  <si>
    <t>Nguyễn Hoàng Châu</t>
  </si>
  <si>
    <t>5B1609765</t>
  </si>
  <si>
    <t>Trần Nam Dương</t>
  </si>
  <si>
    <t>0B1609773</t>
  </si>
  <si>
    <t>Đào Nguyễn Duy Khanh</t>
  </si>
  <si>
    <t>0B1704708</t>
  </si>
  <si>
    <t>Ngô Hùng Vĩ</t>
  </si>
  <si>
    <t>1B1706550</t>
  </si>
  <si>
    <t>Lê Thanh Tùng</t>
  </si>
  <si>
    <t>0B1706555</t>
  </si>
  <si>
    <t>Lê Hồng Quốc Vương</t>
  </si>
  <si>
    <t>2B1706560</t>
  </si>
  <si>
    <t>Huỳnh Hoàng Ẩn</t>
  </si>
  <si>
    <t>1B1706589</t>
  </si>
  <si>
    <t>Hồ Thị Mỷ Huyền</t>
  </si>
  <si>
    <t>0B1706597</t>
  </si>
  <si>
    <t>Đặng Trung Kiên</t>
  </si>
  <si>
    <t>0B1706606</t>
  </si>
  <si>
    <t>Ngụy Hữu Lộc</t>
  </si>
  <si>
    <t>A</t>
  </si>
  <si>
    <t>0B1706610</t>
  </si>
  <si>
    <t>Nguyễn Trà Mi</t>
  </si>
  <si>
    <t>0B1706626</t>
  </si>
  <si>
    <t>Lại Ngọc Hoàng Phi</t>
  </si>
  <si>
    <t>3B1706630</t>
  </si>
  <si>
    <t>Nguyễn Khắc Minh Phúc</t>
  </si>
  <si>
    <t>0B1706633</t>
  </si>
  <si>
    <t>Trần Thị Hoàng Quyên</t>
  </si>
  <si>
    <t>0B1706641</t>
  </si>
  <si>
    <t>Trương Quốc Thái</t>
  </si>
  <si>
    <t>3B1706643</t>
  </si>
  <si>
    <t>Nguyễn Thị Phương Thảo</t>
  </si>
  <si>
    <t>1B1706655</t>
  </si>
  <si>
    <t>Nguyễn Chí Tôn</t>
  </si>
  <si>
    <t>0B1706666</t>
  </si>
  <si>
    <t>Trịnh Uyên</t>
  </si>
  <si>
    <t>1B1706877</t>
  </si>
  <si>
    <t>Nguyễn Anh Thư</t>
  </si>
  <si>
    <t>0B1706892</t>
  </si>
  <si>
    <t>Huỳnh Lê Tỷ</t>
  </si>
  <si>
    <t>0B1709289</t>
  </si>
  <si>
    <t>Nguyễn Ngọc Luyến</t>
  </si>
  <si>
    <t>1B1709313</t>
  </si>
  <si>
    <t>Võ Thị Thùy Trang</t>
  </si>
  <si>
    <t>D</t>
  </si>
  <si>
    <t>Bảng quy đổi điểm</t>
  </si>
  <si>
    <t>Bảng Điểm Chuyên cần</t>
  </si>
  <si>
    <t>Điểm theo thang điểm 4</t>
  </si>
  <si>
    <t>Số buổi vắng</t>
  </si>
  <si>
    <t>Điểm CT</t>
  </si>
  <si>
    <t>0.5</t>
  </si>
  <si>
    <t>1.5</t>
  </si>
  <si>
    <t>0.25</t>
  </si>
  <si>
    <t>5.5</t>
  </si>
  <si>
    <t>6.5</t>
  </si>
  <si>
    <t>2.5</t>
  </si>
  <si>
    <t>3.5</t>
  </si>
  <si>
    <t>Bảng Danh sách Sinh viên</t>
  </si>
  <si>
    <t>Bảng thống kê theo điểm chữ</t>
  </si>
  <si>
    <t>Số lượng sinh viên</t>
  </si>
  <si>
    <t>B1607017</t>
  </si>
  <si>
    <t>B1509929</t>
  </si>
  <si>
    <t>B1706597</t>
  </si>
  <si>
    <t>B1609773</t>
  </si>
  <si>
    <t>B1706589</t>
  </si>
  <si>
    <t>B1706560</t>
  </si>
  <si>
    <t>B1706892</t>
  </si>
  <si>
    <t>B1605285</t>
  </si>
  <si>
    <t>B1706626</t>
  </si>
  <si>
    <t>B1706555</t>
  </si>
  <si>
    <t>Bảng thống kê SV</t>
  </si>
  <si>
    <t>B1605249</t>
  </si>
  <si>
    <t>Số sinh viên điểm BT lớn =0 hoặc điểm LT =-3</t>
  </si>
  <si>
    <t>B1706550</t>
  </si>
  <si>
    <t>B1605223</t>
  </si>
  <si>
    <t>B1505915</t>
  </si>
  <si>
    <t>Số SV có Điểm theo thang điểm 10 &gt;= 7 và có Điểm chữ là B+ hoặc A</t>
  </si>
  <si>
    <t>B1704708</t>
  </si>
  <si>
    <t>B1706606</t>
  </si>
  <si>
    <t>B1706877</t>
  </si>
  <si>
    <t>B1609533</t>
  </si>
  <si>
    <t>B1607025</t>
  </si>
  <si>
    <t>B1706655</t>
  </si>
  <si>
    <t>B1609759</t>
  </si>
  <si>
    <t>B1609762</t>
  </si>
  <si>
    <t>B1706630</t>
  </si>
  <si>
    <t>B1509874</t>
  </si>
  <si>
    <t>B1709289</t>
  </si>
  <si>
    <t>B1505719</t>
  </si>
  <si>
    <t>B1706643</t>
  </si>
  <si>
    <t>B1605344</t>
  </si>
  <si>
    <t>B1706610</t>
  </si>
  <si>
    <t>B1605235</t>
  </si>
  <si>
    <t>B1605257</t>
  </si>
  <si>
    <t>B1609765</t>
  </si>
  <si>
    <t>B1706633</t>
  </si>
  <si>
    <t>B1605281</t>
  </si>
  <si>
    <t>B1605291</t>
  </si>
  <si>
    <t>B1706666</t>
  </si>
  <si>
    <t>B1706641</t>
  </si>
  <si>
    <t>B1709313</t>
  </si>
  <si>
    <t>B1606845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</si>
</sst>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-* #,##0.00\ &quot;₫&quot;_-;\-* #,##0.00\ &quot;₫&quot;_-;_-* &quot;-&quot;??\ &quot;₫&quot;_-;_-@_-"/>
    <numFmt numFmtId="178" formatCode="_ * #,##0_ ;_ * \-#,##0_ ;_ * &quot;-&quot;_ ;_ @_ "/>
    <numFmt numFmtId="179" formatCode="_-* #,##0\ &quot;₫&quot;_-;\-* #,##0\ &quot;₫&quot;_-;_-* &quot;-&quot;\ &quot;₫&quot;_-;_-@_-"/>
  </numFmts>
  <fonts count="29">
    <font>
      <sz val="11"/>
      <color theme="1"/>
      <name val="Calibri"/>
      <charset val="163"/>
      <scheme val="minor"/>
    </font>
    <font>
      <b/>
      <sz val="16"/>
      <color rgb="FF002060"/>
      <name val="Times New Roman"/>
      <charset val="163"/>
    </font>
    <font>
      <sz val="10"/>
      <color theme="1"/>
      <name val="Times New Roman"/>
      <charset val="163"/>
    </font>
    <font>
      <b/>
      <sz val="12"/>
      <color rgb="FF002060"/>
      <name val="Times New Roman"/>
      <charset val="163"/>
    </font>
    <font>
      <sz val="12"/>
      <color theme="1"/>
      <name val="Times New Roman"/>
      <charset val="163"/>
    </font>
    <font>
      <b/>
      <sz val="14"/>
      <color theme="1"/>
      <name val="Times New Roman"/>
      <charset val="163"/>
    </font>
    <font>
      <b/>
      <sz val="12"/>
      <color theme="1"/>
      <name val="Times New Roman"/>
      <charset val="163"/>
    </font>
    <font>
      <b/>
      <sz val="11"/>
      <color theme="1"/>
      <name val="Times New Roman"/>
      <charset val="163"/>
    </font>
    <font>
      <b/>
      <sz val="16"/>
      <color theme="1"/>
      <name val="Times New Roman"/>
      <charset val="163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178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4" borderId="18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5" borderId="21" applyNumberFormat="0" applyAlignment="0" applyProtection="0">
      <alignment vertical="center"/>
    </xf>
    <xf numFmtId="0" fontId="19" fillId="6" borderId="22" applyNumberFormat="0" applyAlignment="0" applyProtection="0">
      <alignment vertical="center"/>
    </xf>
    <xf numFmtId="0" fontId="20" fillId="6" borderId="21" applyNumberFormat="0" applyAlignment="0" applyProtection="0">
      <alignment vertical="center"/>
    </xf>
    <xf numFmtId="0" fontId="21" fillId="7" borderId="23" applyNumberFormat="0" applyAlignment="0" applyProtection="0">
      <alignment vertical="center"/>
    </xf>
    <xf numFmtId="0" fontId="22" fillId="0" borderId="24" applyNumberFormat="0" applyFill="0" applyAlignment="0" applyProtection="0">
      <alignment vertical="center"/>
    </xf>
    <xf numFmtId="0" fontId="23" fillId="0" borderId="25" applyNumberFormat="0" applyFill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</cellStyleXfs>
  <cellXfs count="5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right"/>
    </xf>
    <xf numFmtId="0" fontId="4" fillId="0" borderId="6" xfId="0" applyFont="1" applyBorder="1" applyAlignment="1">
      <alignment horizontal="right"/>
    </xf>
    <xf numFmtId="0" fontId="4" fillId="0" borderId="6" xfId="0" applyFont="1" applyBorder="1" applyAlignment="1">
      <alignment horizontal="center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wrapText="1"/>
    </xf>
    <xf numFmtId="0" fontId="2" fillId="0" borderId="8" xfId="0" applyFont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vertical="center" wrapText="1"/>
    </xf>
    <xf numFmtId="0" fontId="4" fillId="0" borderId="10" xfId="0" applyFont="1" applyBorder="1" applyAlignment="1">
      <alignment horizontal="center"/>
    </xf>
    <xf numFmtId="0" fontId="0" fillId="0" borderId="11" xfId="0" applyBorder="1" applyAlignment="1">
      <alignment wrapText="1"/>
    </xf>
    <xf numFmtId="0" fontId="2" fillId="0" borderId="12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6" fillId="0" borderId="13" xfId="0" applyFont="1" applyBorder="1" applyAlignment="1">
      <alignment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vertical="center" wrapText="1"/>
    </xf>
    <xf numFmtId="0" fontId="6" fillId="0" borderId="15" xfId="0" applyFont="1" applyBorder="1" applyAlignment="1">
      <alignment horizontal="center" vertical="center" wrapText="1"/>
    </xf>
    <xf numFmtId="0" fontId="7" fillId="0" borderId="13" xfId="0" applyFont="1" applyBorder="1" applyAlignment="1">
      <alignment vertical="center" wrapText="1"/>
    </xf>
    <xf numFmtId="0" fontId="7" fillId="0" borderId="14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2" fillId="0" borderId="16" xfId="0" applyFont="1" applyBorder="1" applyAlignment="1">
      <alignment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2" fontId="4" fillId="0" borderId="6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 wrapText="1"/>
    </xf>
    <xf numFmtId="0" fontId="2" fillId="0" borderId="17" xfId="0" applyFont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0" xfId="0" applyFont="1"/>
    <xf numFmtId="2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/>
              <a:t>Thống kê tổng số lượng Sinh viên theo điểm chữ</a:t>
            </a:r>
            <a:endParaRPr lang="vi-VN"/>
          </a:p>
          <a:p>
            <a:pPr>
              <a:defRPr lang="en-US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</c:spPr>
    </c:floor>
    <c:sideWall>
      <c:thickness val="0"/>
      <c:spPr>
        <a:noFill/>
        <a:ln>
          <a:noFill/>
        </a:ln>
        <a:effectLst/>
      </c:spPr>
    </c:sideWall>
    <c:backWall>
      <c:thickness val="0"/>
      <c:spPr>
        <a:noFill/>
        <a:ln>
          <a:noFill/>
        </a:ln>
        <a:effectLst/>
      </c:spPr>
    </c:backWall>
    <c:plotArea>
      <c:layout>
        <c:manualLayout>
          <c:layoutTarget val="inner"/>
          <c:xMode val="edge"/>
          <c:yMode val="edge"/>
          <c:x val="0.05"/>
          <c:y val="0.247106663750365"/>
          <c:w val="0.850273403324584"/>
          <c:h val="0.563078521434821"/>
        </c:manualLayout>
      </c:layout>
      <c:pie3D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Lbls>
            <c:dLbl>
              <c:idx val="6"/>
              <c:layout>
                <c:manualLayout>
                  <c:x val="0.065507874015748"/>
                  <c:y val="0.025882545931758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'Các bảng tham chiếu và thống kê'!$E$14:$E$21</c:f>
              <c:strCache>
                <c:ptCount val="8"/>
                <c:pt idx="0">
                  <c:v>A</c:v>
                </c:pt>
                <c:pt idx="1">
                  <c:v>B+</c:v>
                </c:pt>
                <c:pt idx="2">
                  <c:v>B</c:v>
                </c:pt>
                <c:pt idx="3">
                  <c:v>C+</c:v>
                </c:pt>
                <c:pt idx="4">
                  <c:v>C</c:v>
                </c:pt>
                <c:pt idx="5">
                  <c:v>D+</c:v>
                </c:pt>
                <c:pt idx="6">
                  <c:v>D</c:v>
                </c:pt>
                <c:pt idx="7">
                  <c:v>F</c:v>
                </c:pt>
              </c:strCache>
            </c:strRef>
          </c:cat>
          <c:val>
            <c:numRef>
              <c:f>'Các bảng tham chiếu và thống kê'!$F$14:$F$21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6</c:v>
                </c:pt>
                <c:pt idx="4">
                  <c:v>10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7dd9fe6-0456-44b9-a53a-542328f2bba2}"/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0</xdr:colOff>
      <xdr:row>23</xdr:row>
      <xdr:rowOff>0</xdr:rowOff>
    </xdr:to>
    <xdr:graphicFrame>
      <xdr:nvGraphicFramePr>
        <xdr:cNvPr id="2" name="Chart 1"/>
        <xdr:cNvGraphicFramePr/>
      </xdr:nvGraphicFramePr>
      <xdr:xfrm>
        <a:off x="0" y="0"/>
        <a:ext cx="6789420" cy="4206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N46"/>
  <sheetViews>
    <sheetView zoomScale="102" zoomScaleNormal="102" workbookViewId="0">
      <selection activeCell="J7" sqref="J7"/>
    </sheetView>
  </sheetViews>
  <sheetFormatPr defaultColWidth="9" defaultRowHeight="14.4"/>
  <sheetData>
    <row r="1" ht="21.15" spans="1:11">
      <c r="A1" s="38"/>
      <c r="B1" s="39" t="s">
        <v>0</v>
      </c>
      <c r="C1" s="40"/>
      <c r="D1" s="40"/>
      <c r="E1" s="40"/>
      <c r="F1" s="40"/>
      <c r="G1" s="40"/>
      <c r="H1" s="41"/>
      <c r="I1" s="44"/>
      <c r="J1" s="44"/>
      <c r="K1" s="44"/>
    </row>
    <row r="2" ht="16.35" spans="1:11">
      <c r="A2" s="46"/>
      <c r="B2" s="23" t="s">
        <v>1</v>
      </c>
      <c r="C2" s="23">
        <v>1043</v>
      </c>
      <c r="D2" s="47" t="s">
        <v>2</v>
      </c>
      <c r="E2" s="48"/>
      <c r="F2" s="47" t="s">
        <v>3</v>
      </c>
      <c r="G2" s="49"/>
      <c r="H2" s="48"/>
      <c r="I2" s="50"/>
      <c r="J2" s="50"/>
      <c r="K2" s="50"/>
    </row>
    <row r="3" ht="16.35" spans="1:11">
      <c r="A3" s="46"/>
      <c r="B3" s="23" t="s">
        <v>4</v>
      </c>
      <c r="C3" s="23" t="s">
        <v>5</v>
      </c>
      <c r="D3" s="47" t="s">
        <v>6</v>
      </c>
      <c r="E3" s="48"/>
      <c r="F3" s="47">
        <v>8</v>
      </c>
      <c r="G3" s="49"/>
      <c r="H3" s="48"/>
      <c r="I3" s="50"/>
      <c r="J3" s="50"/>
      <c r="K3" s="50"/>
    </row>
    <row r="4" ht="31.95" spans="1:11">
      <c r="A4" s="46"/>
      <c r="B4" s="23" t="s">
        <v>7</v>
      </c>
      <c r="C4" s="23" t="s">
        <v>8</v>
      </c>
      <c r="D4" s="47" t="s">
        <v>9</v>
      </c>
      <c r="E4" s="48"/>
      <c r="F4" s="47">
        <v>1</v>
      </c>
      <c r="G4" s="49"/>
      <c r="H4" s="48"/>
      <c r="I4" s="50"/>
      <c r="J4" s="50"/>
      <c r="K4" s="50"/>
    </row>
    <row r="5" ht="15.15" spans="1:11">
      <c r="A5" s="46"/>
      <c r="B5" s="50"/>
      <c r="C5" s="50"/>
      <c r="D5" s="50"/>
      <c r="E5" s="50"/>
      <c r="F5" s="50"/>
      <c r="G5" s="50"/>
      <c r="H5" s="50"/>
      <c r="I5" s="50"/>
      <c r="J5" s="50"/>
      <c r="K5" s="50"/>
    </row>
    <row r="6" ht="63.15" spans="1:11">
      <c r="A6" s="51" t="s">
        <v>10</v>
      </c>
      <c r="B6" s="52" t="s">
        <v>11</v>
      </c>
      <c r="C6" s="52" t="s">
        <v>12</v>
      </c>
      <c r="D6" s="52" t="s">
        <v>13</v>
      </c>
      <c r="E6" s="52" t="s">
        <v>14</v>
      </c>
      <c r="F6" s="52" t="s">
        <v>15</v>
      </c>
      <c r="G6" s="52" t="s">
        <v>16</v>
      </c>
      <c r="H6" s="52" t="s">
        <v>17</v>
      </c>
      <c r="I6" s="52" t="s">
        <v>18</v>
      </c>
      <c r="J6" s="52" t="s">
        <v>19</v>
      </c>
      <c r="K6" s="52" t="s">
        <v>20</v>
      </c>
    </row>
    <row r="7" ht="46.8" spans="1:12">
      <c r="A7" s="22">
        <v>1</v>
      </c>
      <c r="B7" s="23" t="s">
        <v>21</v>
      </c>
      <c r="C7" s="23" t="s">
        <v>22</v>
      </c>
      <c r="D7" s="42">
        <v>0.45</v>
      </c>
      <c r="E7" s="42">
        <v>0.25</v>
      </c>
      <c r="F7" s="42">
        <v>0.3</v>
      </c>
      <c r="G7" s="42">
        <v>0.5</v>
      </c>
      <c r="H7" s="43">
        <v>4.2</v>
      </c>
      <c r="I7" s="43">
        <f>SUM(D7,E7,F7,G7,M7,0.6*H7)</f>
        <v>4.02</v>
      </c>
      <c r="J7" s="43">
        <v>5.02</v>
      </c>
      <c r="K7" s="45" t="s">
        <v>23</v>
      </c>
      <c r="L7" s="53"/>
    </row>
    <row r="8" ht="31.95" spans="1:12">
      <c r="A8" s="22">
        <v>2</v>
      </c>
      <c r="B8" s="23" t="s">
        <v>24</v>
      </c>
      <c r="C8" s="23" t="s">
        <v>25</v>
      </c>
      <c r="D8" s="42">
        <v>0.5</v>
      </c>
      <c r="E8" s="42">
        <v>0.35</v>
      </c>
      <c r="F8" s="42">
        <v>0.4</v>
      </c>
      <c r="G8" s="42">
        <v>1</v>
      </c>
      <c r="H8" s="42">
        <v>5.5</v>
      </c>
      <c r="I8" s="43">
        <f t="shared" ref="I7:I14" si="0">SUM(D8,E8,F8,G8,M8,0.6*H8)</f>
        <v>5.55</v>
      </c>
      <c r="J8" s="43">
        <v>6.05</v>
      </c>
      <c r="K8" s="45" t="s">
        <v>26</v>
      </c>
      <c r="L8" s="53"/>
    </row>
    <row r="9" ht="31.95" spans="1:14">
      <c r="A9" s="22">
        <v>3</v>
      </c>
      <c r="B9" s="23" t="s">
        <v>27</v>
      </c>
      <c r="C9" s="23" t="s">
        <v>28</v>
      </c>
      <c r="D9" s="42">
        <v>0.25</v>
      </c>
      <c r="E9" s="42">
        <v>0.25</v>
      </c>
      <c r="F9" s="42">
        <v>0.3</v>
      </c>
      <c r="G9" s="42">
        <v>0.5</v>
      </c>
      <c r="H9" s="43">
        <v>5.8</v>
      </c>
      <c r="I9" s="43">
        <f t="shared" si="0"/>
        <v>4.78</v>
      </c>
      <c r="J9" s="43">
        <v>5.78</v>
      </c>
      <c r="K9" s="45" t="s">
        <v>26</v>
      </c>
      <c r="L9" s="53"/>
      <c r="N9" s="54"/>
    </row>
    <row r="10" ht="31.95" spans="1:12">
      <c r="A10" s="22">
        <v>4</v>
      </c>
      <c r="B10" s="23" t="s">
        <v>29</v>
      </c>
      <c r="C10" s="23" t="s">
        <v>30</v>
      </c>
      <c r="D10" s="42">
        <v>0.4</v>
      </c>
      <c r="E10" s="42">
        <v>0.25</v>
      </c>
      <c r="F10" s="42">
        <v>0.35</v>
      </c>
      <c r="G10" s="42">
        <v>1</v>
      </c>
      <c r="H10" s="43">
        <v>4.5</v>
      </c>
      <c r="I10" s="43">
        <f t="shared" si="0"/>
        <v>4.7</v>
      </c>
      <c r="J10" s="43">
        <v>5.7</v>
      </c>
      <c r="K10" s="45" t="s">
        <v>26</v>
      </c>
      <c r="L10" s="53"/>
    </row>
    <row r="11" ht="47.55" spans="1:12">
      <c r="A11" s="22">
        <v>5</v>
      </c>
      <c r="B11" s="23" t="s">
        <v>31</v>
      </c>
      <c r="C11" s="23" t="s">
        <v>32</v>
      </c>
      <c r="D11" s="42">
        <v>0.45</v>
      </c>
      <c r="E11" s="42">
        <v>0.4</v>
      </c>
      <c r="F11" s="42">
        <v>0.35</v>
      </c>
      <c r="G11" s="42">
        <v>0.75</v>
      </c>
      <c r="H11" s="43">
        <v>5.5</v>
      </c>
      <c r="I11" s="43">
        <f t="shared" si="0"/>
        <v>5.25</v>
      </c>
      <c r="J11" s="43">
        <v>5.5</v>
      </c>
      <c r="K11" s="45" t="s">
        <v>26</v>
      </c>
      <c r="L11" s="53"/>
    </row>
    <row r="12" ht="63.15" spans="1:12">
      <c r="A12" s="22">
        <v>6</v>
      </c>
      <c r="B12" s="23" t="s">
        <v>33</v>
      </c>
      <c r="C12" s="23" t="s">
        <v>34</v>
      </c>
      <c r="D12" s="42">
        <v>0.4</v>
      </c>
      <c r="E12" s="42">
        <v>0.45</v>
      </c>
      <c r="F12" s="42">
        <v>0.5</v>
      </c>
      <c r="G12" s="42">
        <v>1.2</v>
      </c>
      <c r="H12" s="43">
        <v>7.5</v>
      </c>
      <c r="I12" s="43">
        <f t="shared" si="0"/>
        <v>7.05</v>
      </c>
      <c r="J12" s="43">
        <v>8.05</v>
      </c>
      <c r="K12" s="45" t="s">
        <v>35</v>
      </c>
      <c r="L12" s="53"/>
    </row>
    <row r="13" ht="31.95" spans="1:12">
      <c r="A13" s="22">
        <v>7</v>
      </c>
      <c r="B13" s="23" t="s">
        <v>36</v>
      </c>
      <c r="C13" s="23" t="s">
        <v>37</v>
      </c>
      <c r="D13" s="42">
        <v>0.4</v>
      </c>
      <c r="E13" s="42">
        <v>0.4</v>
      </c>
      <c r="F13" s="42">
        <v>0.4</v>
      </c>
      <c r="G13" s="42">
        <v>1</v>
      </c>
      <c r="H13" s="43">
        <v>5.3</v>
      </c>
      <c r="I13" s="43">
        <f t="shared" si="0"/>
        <v>5.38</v>
      </c>
      <c r="J13" s="43">
        <v>6.38</v>
      </c>
      <c r="K13" s="45" t="s">
        <v>26</v>
      </c>
      <c r="L13" s="53"/>
    </row>
    <row r="14" ht="31.95" spans="1:12">
      <c r="A14" s="22">
        <v>8</v>
      </c>
      <c r="B14" s="23" t="s">
        <v>38</v>
      </c>
      <c r="C14" s="23" t="s">
        <v>39</v>
      </c>
      <c r="D14" s="42">
        <v>0.45</v>
      </c>
      <c r="E14" s="42">
        <v>0.4</v>
      </c>
      <c r="F14" s="42">
        <v>0.4</v>
      </c>
      <c r="G14" s="42">
        <v>1</v>
      </c>
      <c r="H14" s="43">
        <v>7.7</v>
      </c>
      <c r="I14" s="43">
        <f t="shared" si="0"/>
        <v>6.87</v>
      </c>
      <c r="J14" s="43">
        <v>7.87</v>
      </c>
      <c r="K14" s="45" t="s">
        <v>40</v>
      </c>
      <c r="L14" s="53"/>
    </row>
    <row r="15" ht="47.55" spans="1:11">
      <c r="A15" s="22">
        <v>9</v>
      </c>
      <c r="B15" s="23" t="s">
        <v>41</v>
      </c>
      <c r="C15" s="23" t="s">
        <v>42</v>
      </c>
      <c r="D15" s="42">
        <v>0.5</v>
      </c>
      <c r="E15" s="42">
        <v>0.4</v>
      </c>
      <c r="F15" s="42">
        <v>0.4</v>
      </c>
      <c r="G15" s="42">
        <v>1</v>
      </c>
      <c r="H15" s="43">
        <v>-3</v>
      </c>
      <c r="I15" s="43">
        <v>0</v>
      </c>
      <c r="J15" s="43">
        <v>0</v>
      </c>
      <c r="K15" s="45" t="s">
        <v>43</v>
      </c>
    </row>
    <row r="16" ht="47.55" spans="1:11">
      <c r="A16" s="22">
        <v>10</v>
      </c>
      <c r="B16" s="23" t="s">
        <v>44</v>
      </c>
      <c r="C16" s="23" t="s">
        <v>45</v>
      </c>
      <c r="D16" s="42">
        <v>0.45</v>
      </c>
      <c r="E16" s="42">
        <v>0.4</v>
      </c>
      <c r="F16" s="42">
        <v>0.45</v>
      </c>
      <c r="G16" s="42">
        <v>0</v>
      </c>
      <c r="H16" s="43">
        <v>6.8</v>
      </c>
      <c r="I16" s="43">
        <f>SUM(D16,E16,F16,G16,M16,0.6*H16)</f>
        <v>5.38</v>
      </c>
      <c r="J16" s="43">
        <v>0</v>
      </c>
      <c r="K16" s="45" t="s">
        <v>43</v>
      </c>
    </row>
    <row r="17" ht="47.55" spans="1:11">
      <c r="A17" s="22">
        <v>11</v>
      </c>
      <c r="B17" s="23" t="s">
        <v>46</v>
      </c>
      <c r="C17" s="23" t="s">
        <v>47</v>
      </c>
      <c r="D17" s="42">
        <v>0.45</v>
      </c>
      <c r="E17" s="42">
        <v>0.4</v>
      </c>
      <c r="F17" s="42">
        <v>0.4</v>
      </c>
      <c r="G17" s="42">
        <v>0.75</v>
      </c>
      <c r="H17" s="43">
        <v>6.3</v>
      </c>
      <c r="I17" s="43">
        <f>SUM(D17,E17,F17,G17,M17,0.6*H17)</f>
        <v>5.78</v>
      </c>
      <c r="J17" s="43">
        <v>6.78</v>
      </c>
      <c r="K17" s="45" t="s">
        <v>48</v>
      </c>
    </row>
    <row r="18" ht="47.55" spans="1:11">
      <c r="A18" s="22">
        <v>12</v>
      </c>
      <c r="B18" s="23" t="s">
        <v>49</v>
      </c>
      <c r="C18" s="23" t="s">
        <v>50</v>
      </c>
      <c r="D18" s="42">
        <v>0.3</v>
      </c>
      <c r="E18" s="42">
        <v>0.5</v>
      </c>
      <c r="F18" s="42">
        <v>0.45</v>
      </c>
      <c r="G18" s="42">
        <v>0.3</v>
      </c>
      <c r="H18" s="43">
        <v>8.3</v>
      </c>
      <c r="I18" s="43">
        <f>SUM(D18,E18,F18,G18,M18,0.6*H18)</f>
        <v>6.53</v>
      </c>
      <c r="J18" s="43">
        <v>7.03</v>
      </c>
      <c r="K18" s="45" t="s">
        <v>40</v>
      </c>
    </row>
    <row r="19" ht="31.95" spans="1:11">
      <c r="A19" s="22">
        <v>13</v>
      </c>
      <c r="B19" s="23" t="s">
        <v>51</v>
      </c>
      <c r="C19" s="23" t="s">
        <v>52</v>
      </c>
      <c r="D19" s="42">
        <v>0.4</v>
      </c>
      <c r="E19" s="42">
        <v>0.5</v>
      </c>
      <c r="F19" s="42">
        <v>0.5</v>
      </c>
      <c r="G19" s="42">
        <v>1.2</v>
      </c>
      <c r="H19" s="43">
        <v>5.5</v>
      </c>
      <c r="I19" s="43">
        <f>SUM(D19,E19,F19,G19,M19,0.6*H19)</f>
        <v>5.9</v>
      </c>
      <c r="J19" s="43">
        <v>6.9</v>
      </c>
      <c r="K19" s="45" t="s">
        <v>48</v>
      </c>
    </row>
    <row r="20" ht="47.55" spans="1:11">
      <c r="A20" s="22">
        <v>14</v>
      </c>
      <c r="B20" s="23" t="s">
        <v>53</v>
      </c>
      <c r="C20" s="23" t="s">
        <v>54</v>
      </c>
      <c r="D20" s="42">
        <v>0.5</v>
      </c>
      <c r="E20" s="42">
        <v>0.5</v>
      </c>
      <c r="F20" s="42">
        <v>0.45</v>
      </c>
      <c r="G20" s="42">
        <v>0.3</v>
      </c>
      <c r="H20" s="43">
        <v>6</v>
      </c>
      <c r="I20" s="43">
        <f>SUM(D20,E20,F20,G20,M20,0.6*H20)</f>
        <v>5.35</v>
      </c>
      <c r="J20" s="43">
        <v>6.35</v>
      </c>
      <c r="K20" s="45" t="s">
        <v>26</v>
      </c>
    </row>
    <row r="21" ht="47.55" spans="1:11">
      <c r="A21" s="22">
        <v>15</v>
      </c>
      <c r="B21" s="23" t="s">
        <v>55</v>
      </c>
      <c r="C21" s="23" t="s">
        <v>56</v>
      </c>
      <c r="D21" s="42">
        <v>0.4</v>
      </c>
      <c r="E21" s="42">
        <v>0.45</v>
      </c>
      <c r="F21" s="42">
        <v>0.4</v>
      </c>
      <c r="G21" s="42">
        <v>0.3</v>
      </c>
      <c r="H21" s="43">
        <v>-3</v>
      </c>
      <c r="I21" s="43">
        <v>0</v>
      </c>
      <c r="J21" s="43">
        <v>0</v>
      </c>
      <c r="K21" s="45" t="s">
        <v>43</v>
      </c>
    </row>
    <row r="22" ht="47.55" spans="1:11">
      <c r="A22" s="22">
        <v>16</v>
      </c>
      <c r="B22" s="23" t="s">
        <v>57</v>
      </c>
      <c r="C22" s="23" t="s">
        <v>58</v>
      </c>
      <c r="D22" s="42">
        <v>0.4</v>
      </c>
      <c r="E22" s="42">
        <v>0.45</v>
      </c>
      <c r="F22" s="42">
        <v>0.45</v>
      </c>
      <c r="G22" s="42">
        <v>1</v>
      </c>
      <c r="H22" s="43">
        <v>5.7</v>
      </c>
      <c r="I22" s="43">
        <f>SUM(D22,E22,F22,G22,M22,0.6*H22)</f>
        <v>5.72</v>
      </c>
      <c r="J22" s="43">
        <v>6.72</v>
      </c>
      <c r="K22" s="45" t="s">
        <v>48</v>
      </c>
    </row>
    <row r="23" ht="31.95" spans="1:11">
      <c r="A23" s="22">
        <v>17</v>
      </c>
      <c r="B23" s="23" t="s">
        <v>59</v>
      </c>
      <c r="C23" s="23" t="s">
        <v>60</v>
      </c>
      <c r="D23" s="42">
        <v>0.5</v>
      </c>
      <c r="E23" s="42">
        <v>0.5</v>
      </c>
      <c r="F23" s="42">
        <v>0.45</v>
      </c>
      <c r="G23" s="42">
        <v>1.5</v>
      </c>
      <c r="H23" s="43">
        <v>7</v>
      </c>
      <c r="I23" s="43">
        <f>SUM(D23,E23,F23,G23,M23,0.6*H23)</f>
        <v>7.15</v>
      </c>
      <c r="J23" s="43">
        <v>7.4</v>
      </c>
      <c r="K23" s="45" t="s">
        <v>40</v>
      </c>
    </row>
    <row r="24" ht="47.55" spans="1:11">
      <c r="A24" s="22">
        <v>18</v>
      </c>
      <c r="B24" s="23" t="s">
        <v>61</v>
      </c>
      <c r="C24" s="23" t="s">
        <v>62</v>
      </c>
      <c r="D24" s="42">
        <v>0.4</v>
      </c>
      <c r="E24" s="42">
        <v>0.4</v>
      </c>
      <c r="F24" s="42">
        <v>0.4</v>
      </c>
      <c r="G24" s="42">
        <v>0.3</v>
      </c>
      <c r="H24" s="43">
        <v>6.5</v>
      </c>
      <c r="I24" s="43">
        <f>SUM(D24,E24,F24,G24,M24,0.6*H24)</f>
        <v>5.4</v>
      </c>
      <c r="J24" s="43">
        <v>6.4</v>
      </c>
      <c r="K24" s="45" t="s">
        <v>26</v>
      </c>
    </row>
    <row r="25" ht="47.55" spans="1:11">
      <c r="A25" s="22">
        <v>19</v>
      </c>
      <c r="B25" s="23" t="s">
        <v>63</v>
      </c>
      <c r="C25" s="23" t="s">
        <v>64</v>
      </c>
      <c r="D25" s="42">
        <v>0.4</v>
      </c>
      <c r="E25" s="42">
        <v>0.4</v>
      </c>
      <c r="F25" s="42">
        <v>0.35</v>
      </c>
      <c r="G25" s="42">
        <v>1.35</v>
      </c>
      <c r="H25" s="43">
        <v>-3</v>
      </c>
      <c r="I25" s="43">
        <v>0</v>
      </c>
      <c r="J25" s="43">
        <v>0</v>
      </c>
      <c r="K25" s="45" t="s">
        <v>43</v>
      </c>
    </row>
    <row r="26" ht="63.15" spans="1:11">
      <c r="A26" s="22">
        <v>20</v>
      </c>
      <c r="B26" s="23" t="s">
        <v>65</v>
      </c>
      <c r="C26" s="23" t="s">
        <v>66</v>
      </c>
      <c r="D26" s="42">
        <v>0.35</v>
      </c>
      <c r="E26" s="42">
        <v>0.4</v>
      </c>
      <c r="F26" s="42">
        <v>0</v>
      </c>
      <c r="G26" s="42">
        <v>0.85</v>
      </c>
      <c r="H26" s="43">
        <v>6.5</v>
      </c>
      <c r="I26" s="43">
        <f t="shared" ref="I26:I35" si="1">SUM(D26,E26,F26,G26,M26,0.6*H26)</f>
        <v>5.5</v>
      </c>
      <c r="J26" s="43">
        <v>6.5</v>
      </c>
      <c r="K26" s="45" t="s">
        <v>48</v>
      </c>
    </row>
    <row r="27" ht="31.95" spans="1:11">
      <c r="A27" s="22">
        <v>21</v>
      </c>
      <c r="B27" s="23" t="s">
        <v>67</v>
      </c>
      <c r="C27" s="23" t="s">
        <v>68</v>
      </c>
      <c r="D27" s="42">
        <v>0.5</v>
      </c>
      <c r="E27" s="42">
        <v>0.4</v>
      </c>
      <c r="F27" s="42">
        <v>0.45</v>
      </c>
      <c r="G27" s="42">
        <v>1.35</v>
      </c>
      <c r="H27" s="43">
        <v>6.7</v>
      </c>
      <c r="I27" s="43">
        <f t="shared" si="1"/>
        <v>6.72</v>
      </c>
      <c r="J27" s="43">
        <v>7.72</v>
      </c>
      <c r="K27" s="45" t="s">
        <v>40</v>
      </c>
    </row>
    <row r="28" ht="31.95" spans="1:11">
      <c r="A28" s="22">
        <v>22</v>
      </c>
      <c r="B28" s="23" t="s">
        <v>69</v>
      </c>
      <c r="C28" s="23" t="s">
        <v>70</v>
      </c>
      <c r="D28" s="42">
        <v>0.4</v>
      </c>
      <c r="E28" s="42">
        <v>0.4</v>
      </c>
      <c r="F28" s="42">
        <v>0.4</v>
      </c>
      <c r="G28" s="42">
        <v>0</v>
      </c>
      <c r="H28" s="43">
        <v>4.5</v>
      </c>
      <c r="I28" s="43">
        <f t="shared" si="1"/>
        <v>3.9</v>
      </c>
      <c r="J28" s="43">
        <v>0</v>
      </c>
      <c r="K28" s="45" t="s">
        <v>43</v>
      </c>
    </row>
    <row r="29" ht="47.55" spans="1:11">
      <c r="A29" s="22">
        <v>23</v>
      </c>
      <c r="B29" s="23" t="s">
        <v>71</v>
      </c>
      <c r="C29" s="23" t="s">
        <v>72</v>
      </c>
      <c r="D29" s="42">
        <v>0.5</v>
      </c>
      <c r="E29" s="42">
        <v>0.5</v>
      </c>
      <c r="F29" s="42">
        <v>0.5</v>
      </c>
      <c r="G29" s="42">
        <v>1.5</v>
      </c>
      <c r="H29" s="43">
        <v>7.5</v>
      </c>
      <c r="I29" s="43">
        <f t="shared" si="1"/>
        <v>7.5</v>
      </c>
      <c r="J29" s="43">
        <v>8.5</v>
      </c>
      <c r="K29" s="45" t="s">
        <v>35</v>
      </c>
    </row>
    <row r="30" ht="47.55" spans="1:11">
      <c r="A30" s="22">
        <v>24</v>
      </c>
      <c r="B30" s="23" t="s">
        <v>73</v>
      </c>
      <c r="C30" s="23" t="s">
        <v>74</v>
      </c>
      <c r="D30" s="42">
        <v>0.45</v>
      </c>
      <c r="E30" s="42">
        <v>0.3</v>
      </c>
      <c r="F30" s="42">
        <v>0.45</v>
      </c>
      <c r="G30" s="42">
        <v>1.2</v>
      </c>
      <c r="H30" s="43">
        <v>8.8</v>
      </c>
      <c r="I30" s="43">
        <f t="shared" si="1"/>
        <v>7.68</v>
      </c>
      <c r="J30" s="43">
        <v>8.11</v>
      </c>
      <c r="K30" s="45" t="s">
        <v>35</v>
      </c>
    </row>
    <row r="31" ht="47.55" spans="1:11">
      <c r="A31" s="22">
        <v>25</v>
      </c>
      <c r="B31" s="23" t="s">
        <v>75</v>
      </c>
      <c r="C31" s="23" t="s">
        <v>76</v>
      </c>
      <c r="D31" s="42">
        <v>0.3</v>
      </c>
      <c r="E31" s="42">
        <v>0.3</v>
      </c>
      <c r="F31" s="42">
        <v>0.4</v>
      </c>
      <c r="G31" s="42">
        <v>0.75</v>
      </c>
      <c r="H31" s="43">
        <v>6.8</v>
      </c>
      <c r="I31" s="43">
        <f t="shared" si="1"/>
        <v>5.83</v>
      </c>
      <c r="J31" s="43">
        <v>6.33</v>
      </c>
      <c r="K31" s="45" t="s">
        <v>26</v>
      </c>
    </row>
    <row r="32" ht="47.55" spans="1:11">
      <c r="A32" s="22">
        <v>26</v>
      </c>
      <c r="B32" s="23" t="s">
        <v>77</v>
      </c>
      <c r="C32" s="23" t="s">
        <v>78</v>
      </c>
      <c r="D32" s="42">
        <v>0.5</v>
      </c>
      <c r="E32" s="42">
        <v>0.3</v>
      </c>
      <c r="F32" s="42">
        <v>0.45</v>
      </c>
      <c r="G32" s="42">
        <v>1</v>
      </c>
      <c r="H32" s="43">
        <v>7.8</v>
      </c>
      <c r="I32" s="43">
        <f t="shared" si="1"/>
        <v>6.93</v>
      </c>
      <c r="J32" s="43">
        <v>7.93</v>
      </c>
      <c r="K32" s="45" t="s">
        <v>40</v>
      </c>
    </row>
    <row r="33" ht="31.95" spans="1:11">
      <c r="A33" s="22">
        <v>27</v>
      </c>
      <c r="B33" s="23" t="s">
        <v>79</v>
      </c>
      <c r="C33" s="23" t="s">
        <v>80</v>
      </c>
      <c r="D33" s="42">
        <v>0.5</v>
      </c>
      <c r="E33" s="42">
        <v>0.4</v>
      </c>
      <c r="F33" s="42">
        <v>0.45</v>
      </c>
      <c r="G33" s="42">
        <v>1.5</v>
      </c>
      <c r="H33" s="43">
        <v>8.8</v>
      </c>
      <c r="I33" s="43">
        <f t="shared" si="1"/>
        <v>8.13</v>
      </c>
      <c r="J33" s="43">
        <v>9.13</v>
      </c>
      <c r="K33" s="45" t="s">
        <v>81</v>
      </c>
    </row>
    <row r="34" ht="31.95" spans="1:11">
      <c r="A34" s="22">
        <v>28</v>
      </c>
      <c r="B34" s="23" t="s">
        <v>82</v>
      </c>
      <c r="C34" s="23" t="s">
        <v>83</v>
      </c>
      <c r="D34" s="42">
        <v>0.5</v>
      </c>
      <c r="E34" s="42">
        <v>0.45</v>
      </c>
      <c r="F34" s="42">
        <v>0.45</v>
      </c>
      <c r="G34" s="42">
        <v>1</v>
      </c>
      <c r="H34" s="43">
        <v>7.8</v>
      </c>
      <c r="I34" s="43">
        <f t="shared" si="1"/>
        <v>7.08</v>
      </c>
      <c r="J34" s="43">
        <v>8.08</v>
      </c>
      <c r="K34" s="45" t="s">
        <v>35</v>
      </c>
    </row>
    <row r="35" ht="47.55" spans="1:11">
      <c r="A35" s="22">
        <v>29</v>
      </c>
      <c r="B35" s="23" t="s">
        <v>84</v>
      </c>
      <c r="C35" s="23" t="s">
        <v>85</v>
      </c>
      <c r="D35" s="42">
        <v>0.5</v>
      </c>
      <c r="E35" s="42">
        <v>0.5</v>
      </c>
      <c r="F35" s="42">
        <v>0.5</v>
      </c>
      <c r="G35" s="42">
        <v>0</v>
      </c>
      <c r="H35" s="43">
        <v>7.7</v>
      </c>
      <c r="I35" s="43">
        <f t="shared" si="1"/>
        <v>6.12</v>
      </c>
      <c r="J35" s="43">
        <v>0</v>
      </c>
      <c r="K35" s="45" t="s">
        <v>43</v>
      </c>
    </row>
    <row r="36" ht="63.15" spans="1:11">
      <c r="A36" s="22">
        <v>30</v>
      </c>
      <c r="B36" s="23" t="s">
        <v>86</v>
      </c>
      <c r="C36" s="23" t="s">
        <v>87</v>
      </c>
      <c r="D36" s="42">
        <v>0.5</v>
      </c>
      <c r="E36" s="42">
        <v>0.4</v>
      </c>
      <c r="F36" s="42">
        <v>0.45</v>
      </c>
      <c r="G36" s="42">
        <v>1</v>
      </c>
      <c r="H36" s="43">
        <v>-3</v>
      </c>
      <c r="I36" s="43">
        <v>0</v>
      </c>
      <c r="J36" s="43">
        <v>0</v>
      </c>
      <c r="K36" s="45" t="s">
        <v>43</v>
      </c>
    </row>
    <row r="37" ht="47.55" spans="1:11">
      <c r="A37" s="22">
        <v>31</v>
      </c>
      <c r="B37" s="23" t="s">
        <v>88</v>
      </c>
      <c r="C37" s="23" t="s">
        <v>89</v>
      </c>
      <c r="D37" s="42">
        <v>0.4</v>
      </c>
      <c r="E37" s="42">
        <v>0.5</v>
      </c>
      <c r="F37" s="42">
        <v>0.5</v>
      </c>
      <c r="G37" s="42">
        <v>1</v>
      </c>
      <c r="H37" s="43">
        <v>9.2</v>
      </c>
      <c r="I37" s="43">
        <f>SUM(D37,E37,F37,G37,M37,0.6*H37)</f>
        <v>7.92</v>
      </c>
      <c r="J37" s="43">
        <v>8.92</v>
      </c>
      <c r="K37" s="45" t="s">
        <v>35</v>
      </c>
    </row>
    <row r="38" ht="47.55" spans="1:11">
      <c r="A38" s="22">
        <v>32</v>
      </c>
      <c r="B38" s="23" t="s">
        <v>90</v>
      </c>
      <c r="C38" s="23" t="s">
        <v>91</v>
      </c>
      <c r="D38" s="42">
        <v>0.4</v>
      </c>
      <c r="E38" s="42">
        <v>0.4</v>
      </c>
      <c r="F38" s="42">
        <v>0.45</v>
      </c>
      <c r="G38" s="42">
        <v>1</v>
      </c>
      <c r="H38" s="43">
        <v>7.5</v>
      </c>
      <c r="I38" s="43">
        <f>SUM(D38,E38,F38,G38,M38,0.6*H38)</f>
        <v>6.75</v>
      </c>
      <c r="J38" s="43">
        <v>7.75</v>
      </c>
      <c r="K38" s="45" t="s">
        <v>40</v>
      </c>
    </row>
    <row r="39" ht="63.15" spans="1:11">
      <c r="A39" s="22">
        <v>33</v>
      </c>
      <c r="B39" s="23" t="s">
        <v>92</v>
      </c>
      <c r="C39" s="23" t="s">
        <v>93</v>
      </c>
      <c r="D39" s="42">
        <v>0.4</v>
      </c>
      <c r="E39" s="42">
        <v>0.45</v>
      </c>
      <c r="F39" s="42">
        <v>0.45</v>
      </c>
      <c r="G39" s="42">
        <v>1</v>
      </c>
      <c r="H39" s="43">
        <v>-3</v>
      </c>
      <c r="I39" s="43">
        <v>0</v>
      </c>
      <c r="J39" s="43">
        <v>0</v>
      </c>
      <c r="K39" s="45" t="s">
        <v>43</v>
      </c>
    </row>
    <row r="40" ht="31.95" spans="1:11">
      <c r="A40" s="22">
        <v>34</v>
      </c>
      <c r="B40" s="23" t="s">
        <v>94</v>
      </c>
      <c r="C40" s="23" t="s">
        <v>95</v>
      </c>
      <c r="D40" s="42">
        <v>0.4</v>
      </c>
      <c r="E40" s="42">
        <v>0</v>
      </c>
      <c r="F40" s="42">
        <v>0.45</v>
      </c>
      <c r="G40" s="42">
        <v>0.75</v>
      </c>
      <c r="H40" s="43">
        <v>8.3</v>
      </c>
      <c r="I40" s="43">
        <f t="shared" ref="I40:I45" si="2">SUM(D40,E40,F40,G40,M40,0.6*H40)</f>
        <v>6.58</v>
      </c>
      <c r="J40" s="43">
        <v>7.08</v>
      </c>
      <c r="K40" s="45" t="s">
        <v>40</v>
      </c>
    </row>
    <row r="41" ht="31.95" spans="1:11">
      <c r="A41" s="22">
        <v>35</v>
      </c>
      <c r="B41" s="23" t="s">
        <v>96</v>
      </c>
      <c r="C41" s="23" t="s">
        <v>97</v>
      </c>
      <c r="D41" s="42">
        <v>0.5</v>
      </c>
      <c r="E41" s="42">
        <v>0</v>
      </c>
      <c r="F41" s="42">
        <v>0</v>
      </c>
      <c r="G41" s="42">
        <v>0</v>
      </c>
      <c r="H41" s="43">
        <v>7.5</v>
      </c>
      <c r="I41" s="43">
        <f t="shared" si="2"/>
        <v>5</v>
      </c>
      <c r="J41" s="43">
        <v>6</v>
      </c>
      <c r="K41" s="45" t="s">
        <v>26</v>
      </c>
    </row>
    <row r="42" ht="31.95" spans="1:11">
      <c r="A42" s="22">
        <v>36</v>
      </c>
      <c r="B42" s="23" t="s">
        <v>98</v>
      </c>
      <c r="C42" s="23" t="s">
        <v>99</v>
      </c>
      <c r="D42" s="42">
        <v>0.5</v>
      </c>
      <c r="E42" s="42">
        <v>0.35</v>
      </c>
      <c r="F42" s="42">
        <v>0.45</v>
      </c>
      <c r="G42" s="42">
        <v>0.5</v>
      </c>
      <c r="H42" s="43">
        <v>5.5</v>
      </c>
      <c r="I42" s="43">
        <f t="shared" si="2"/>
        <v>5.1</v>
      </c>
      <c r="J42" s="43">
        <v>5.6</v>
      </c>
      <c r="K42" s="45" t="s">
        <v>26</v>
      </c>
    </row>
    <row r="43" ht="31.95" spans="1:11">
      <c r="A43" s="22">
        <v>37</v>
      </c>
      <c r="B43" s="23" t="s">
        <v>100</v>
      </c>
      <c r="C43" s="23" t="s">
        <v>101</v>
      </c>
      <c r="D43" s="42">
        <v>0.5</v>
      </c>
      <c r="E43" s="42">
        <v>0.4</v>
      </c>
      <c r="F43" s="42">
        <v>0.4</v>
      </c>
      <c r="G43" s="42">
        <v>0.3</v>
      </c>
      <c r="H43" s="43">
        <v>6.7</v>
      </c>
      <c r="I43" s="43">
        <f t="shared" si="2"/>
        <v>5.62</v>
      </c>
      <c r="J43" s="43">
        <v>6.62</v>
      </c>
      <c r="K43" s="45" t="s">
        <v>48</v>
      </c>
    </row>
    <row r="44" ht="47.55" spans="1:11">
      <c r="A44" s="22">
        <v>38</v>
      </c>
      <c r="B44" s="23" t="s">
        <v>102</v>
      </c>
      <c r="C44" s="23" t="s">
        <v>103</v>
      </c>
      <c r="D44" s="42">
        <v>0.3</v>
      </c>
      <c r="E44" s="42">
        <v>0.4</v>
      </c>
      <c r="F44" s="42">
        <v>0.45</v>
      </c>
      <c r="G44" s="42">
        <v>1</v>
      </c>
      <c r="H44" s="43">
        <v>5.5</v>
      </c>
      <c r="I44" s="43">
        <f t="shared" si="2"/>
        <v>5.45</v>
      </c>
      <c r="J44" s="43">
        <v>6.45</v>
      </c>
      <c r="K44" s="45" t="s">
        <v>48</v>
      </c>
    </row>
    <row r="45" ht="47.55" spans="1:11">
      <c r="A45" s="22">
        <v>39</v>
      </c>
      <c r="B45" s="23" t="s">
        <v>104</v>
      </c>
      <c r="C45" s="23" t="s">
        <v>105</v>
      </c>
      <c r="D45" s="42">
        <v>0.4</v>
      </c>
      <c r="E45" s="42">
        <v>0.4</v>
      </c>
      <c r="F45" s="42">
        <v>0.4</v>
      </c>
      <c r="G45" s="42">
        <v>0.75</v>
      </c>
      <c r="H45" s="43">
        <v>3.2</v>
      </c>
      <c r="I45" s="43">
        <f t="shared" si="2"/>
        <v>3.87</v>
      </c>
      <c r="J45" s="43">
        <v>4.37</v>
      </c>
      <c r="K45" s="45" t="s">
        <v>106</v>
      </c>
    </row>
    <row r="46" spans="10:10">
      <c r="J46" s="55"/>
    </row>
  </sheetData>
  <mergeCells count="7">
    <mergeCell ref="B1:H1"/>
    <mergeCell ref="D2:E2"/>
    <mergeCell ref="F2:H2"/>
    <mergeCell ref="D3:E3"/>
    <mergeCell ref="F3:H3"/>
    <mergeCell ref="D4:E4"/>
    <mergeCell ref="F4:H4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7"/>
  <sheetViews>
    <sheetView workbookViewId="0">
      <pane xSplit="3" ySplit="6" topLeftCell="D7" activePane="bottomRight" state="frozen"/>
      <selection/>
      <selection pane="topRight"/>
      <selection pane="bottomLeft"/>
      <selection pane="bottomRight" activeCell="K6" sqref="K6"/>
    </sheetView>
  </sheetViews>
  <sheetFormatPr defaultColWidth="9" defaultRowHeight="14.4"/>
  <sheetData>
    <row r="1" ht="21.15" spans="1:11">
      <c r="A1" s="38"/>
      <c r="B1" s="39" t="s">
        <v>0</v>
      </c>
      <c r="C1" s="40"/>
      <c r="D1" s="40"/>
      <c r="E1" s="40"/>
      <c r="F1" s="40"/>
      <c r="G1" s="40"/>
      <c r="H1" s="41"/>
      <c r="I1" s="44"/>
      <c r="J1" s="44"/>
      <c r="K1" s="44"/>
    </row>
    <row r="2" ht="47.55" spans="1:11">
      <c r="A2" s="22">
        <v>1</v>
      </c>
      <c r="B2" s="23" t="s">
        <v>21</v>
      </c>
      <c r="C2" s="23" t="s">
        <v>22</v>
      </c>
      <c r="D2" s="42">
        <v>0.45</v>
      </c>
      <c r="E2" s="42">
        <v>0.25</v>
      </c>
      <c r="F2" s="42">
        <v>0.3</v>
      </c>
      <c r="G2" s="42">
        <v>0.5</v>
      </c>
      <c r="H2" s="43">
        <v>4.2</v>
      </c>
      <c r="I2" s="43">
        <v>4.02</v>
      </c>
      <c r="J2" s="43">
        <v>5.02</v>
      </c>
      <c r="K2" s="45" t="s">
        <v>23</v>
      </c>
    </row>
    <row r="3" ht="31.95" spans="1:11">
      <c r="A3" s="22">
        <v>2</v>
      </c>
      <c r="B3" s="23" t="s">
        <v>24</v>
      </c>
      <c r="C3" s="23" t="s">
        <v>25</v>
      </c>
      <c r="D3" s="42">
        <v>0.5</v>
      </c>
      <c r="E3" s="42">
        <v>0.35</v>
      </c>
      <c r="F3" s="42">
        <v>0.4</v>
      </c>
      <c r="G3" s="42">
        <v>1</v>
      </c>
      <c r="H3" s="42">
        <v>5.5</v>
      </c>
      <c r="I3" s="43">
        <v>5.55</v>
      </c>
      <c r="J3" s="43">
        <v>6.05</v>
      </c>
      <c r="K3" s="45" t="s">
        <v>26</v>
      </c>
    </row>
    <row r="4" ht="31.95" spans="1:11">
      <c r="A4" s="22">
        <v>3</v>
      </c>
      <c r="B4" s="23" t="s">
        <v>27</v>
      </c>
      <c r="C4" s="23" t="s">
        <v>28</v>
      </c>
      <c r="D4" s="42">
        <v>0.25</v>
      </c>
      <c r="E4" s="42">
        <v>0.25</v>
      </c>
      <c r="F4" s="42">
        <v>0.3</v>
      </c>
      <c r="G4" s="42">
        <v>0.5</v>
      </c>
      <c r="H4" s="43">
        <v>5.8</v>
      </c>
      <c r="I4" s="43">
        <v>4.78</v>
      </c>
      <c r="J4" s="43">
        <v>5.78</v>
      </c>
      <c r="K4" s="45" t="s">
        <v>26</v>
      </c>
    </row>
    <row r="5" ht="31.95" spans="1:11">
      <c r="A5" s="22">
        <v>4</v>
      </c>
      <c r="B5" s="23" t="s">
        <v>29</v>
      </c>
      <c r="C5" s="23" t="s">
        <v>30</v>
      </c>
      <c r="D5" s="42">
        <v>0.4</v>
      </c>
      <c r="E5" s="42">
        <v>0.25</v>
      </c>
      <c r="F5" s="42">
        <v>0.35</v>
      </c>
      <c r="G5" s="42">
        <v>1</v>
      </c>
      <c r="H5" s="43">
        <v>4.5</v>
      </c>
      <c r="I5" s="43">
        <v>4.7</v>
      </c>
      <c r="J5" s="43">
        <v>5.7</v>
      </c>
      <c r="K5" s="45" t="s">
        <v>26</v>
      </c>
    </row>
    <row r="6" ht="47.55" spans="1:11">
      <c r="A6" s="22">
        <v>5</v>
      </c>
      <c r="B6" s="23" t="s">
        <v>31</v>
      </c>
      <c r="C6" s="23" t="s">
        <v>32</v>
      </c>
      <c r="D6" s="42">
        <v>0.45</v>
      </c>
      <c r="E6" s="42">
        <v>0.4</v>
      </c>
      <c r="F6" s="42">
        <v>0.35</v>
      </c>
      <c r="G6" s="42">
        <v>0.75</v>
      </c>
      <c r="H6" s="43">
        <v>5.5</v>
      </c>
      <c r="I6" s="43">
        <v>5.25</v>
      </c>
      <c r="J6" s="43">
        <v>5.5</v>
      </c>
      <c r="K6" s="45" t="s">
        <v>26</v>
      </c>
    </row>
    <row r="7" ht="31.95" spans="1:11">
      <c r="A7" s="22">
        <v>7</v>
      </c>
      <c r="B7" s="23" t="s">
        <v>36</v>
      </c>
      <c r="C7" s="23" t="s">
        <v>37</v>
      </c>
      <c r="D7" s="42">
        <v>0.4</v>
      </c>
      <c r="E7" s="42">
        <v>0.4</v>
      </c>
      <c r="F7" s="42">
        <v>0.4</v>
      </c>
      <c r="G7" s="42">
        <v>1</v>
      </c>
      <c r="H7" s="43">
        <v>5.3</v>
      </c>
      <c r="I7" s="43">
        <v>5.38</v>
      </c>
      <c r="J7" s="43">
        <v>6.38</v>
      </c>
      <c r="K7" s="45" t="s">
        <v>26</v>
      </c>
    </row>
    <row r="8" ht="47.55" spans="1:11">
      <c r="A8" s="22">
        <v>9</v>
      </c>
      <c r="B8" s="23" t="s">
        <v>41</v>
      </c>
      <c r="C8" s="23" t="s">
        <v>42</v>
      </c>
      <c r="D8" s="42">
        <v>0.5</v>
      </c>
      <c r="E8" s="42">
        <v>0.4</v>
      </c>
      <c r="F8" s="42">
        <v>0.4</v>
      </c>
      <c r="G8" s="42">
        <v>1</v>
      </c>
      <c r="H8" s="43">
        <v>-3</v>
      </c>
      <c r="I8" s="43">
        <v>0</v>
      </c>
      <c r="J8" s="43">
        <v>0</v>
      </c>
      <c r="K8" s="45" t="s">
        <v>43</v>
      </c>
    </row>
    <row r="9" ht="47.55" spans="1:11">
      <c r="A9" s="22">
        <v>10</v>
      </c>
      <c r="B9" s="23" t="s">
        <v>44</v>
      </c>
      <c r="C9" s="23" t="s">
        <v>45</v>
      </c>
      <c r="D9" s="42">
        <v>0.45</v>
      </c>
      <c r="E9" s="42">
        <v>0.4</v>
      </c>
      <c r="F9" s="42">
        <v>0.45</v>
      </c>
      <c r="G9" s="42">
        <v>0</v>
      </c>
      <c r="H9" s="43">
        <v>6.8</v>
      </c>
      <c r="I9" s="43">
        <v>5.38</v>
      </c>
      <c r="J9" s="43">
        <v>0</v>
      </c>
      <c r="K9" s="45" t="s">
        <v>43</v>
      </c>
    </row>
    <row r="10" ht="47.55" spans="1:11">
      <c r="A10" s="22">
        <v>11</v>
      </c>
      <c r="B10" s="23" t="s">
        <v>46</v>
      </c>
      <c r="C10" s="23" t="s">
        <v>47</v>
      </c>
      <c r="D10" s="42">
        <v>0.45</v>
      </c>
      <c r="E10" s="42">
        <v>0.4</v>
      </c>
      <c r="F10" s="42">
        <v>0.4</v>
      </c>
      <c r="G10" s="42">
        <v>0.75</v>
      </c>
      <c r="H10" s="43">
        <v>6.3</v>
      </c>
      <c r="I10" s="43">
        <v>5.78</v>
      </c>
      <c r="J10" s="43">
        <v>6.78</v>
      </c>
      <c r="K10" s="45" t="s">
        <v>48</v>
      </c>
    </row>
    <row r="11" ht="31.95" spans="1:11">
      <c r="A11" s="22">
        <v>13</v>
      </c>
      <c r="B11" s="23" t="s">
        <v>51</v>
      </c>
      <c r="C11" s="23" t="s">
        <v>52</v>
      </c>
      <c r="D11" s="42">
        <v>0.4</v>
      </c>
      <c r="E11" s="42">
        <v>0.5</v>
      </c>
      <c r="F11" s="42">
        <v>0.5</v>
      </c>
      <c r="G11" s="42">
        <v>1.2</v>
      </c>
      <c r="H11" s="43">
        <v>5.5</v>
      </c>
      <c r="I11" s="43">
        <v>5.9</v>
      </c>
      <c r="J11" s="43">
        <v>6.9</v>
      </c>
      <c r="K11" s="45" t="s">
        <v>48</v>
      </c>
    </row>
    <row r="12" ht="47.55" spans="1:11">
      <c r="A12" s="22">
        <v>14</v>
      </c>
      <c r="B12" s="23" t="s">
        <v>53</v>
      </c>
      <c r="C12" s="23" t="s">
        <v>54</v>
      </c>
      <c r="D12" s="42">
        <v>0.5</v>
      </c>
      <c r="E12" s="42">
        <v>0.5</v>
      </c>
      <c r="F12" s="42">
        <v>0.45</v>
      </c>
      <c r="G12" s="42">
        <v>0.3</v>
      </c>
      <c r="H12" s="43">
        <v>6</v>
      </c>
      <c r="I12" s="43">
        <v>5.35</v>
      </c>
      <c r="J12" s="43">
        <v>6.35</v>
      </c>
      <c r="K12" s="45" t="s">
        <v>26</v>
      </c>
    </row>
    <row r="13" ht="47.55" spans="1:11">
      <c r="A13" s="22">
        <v>15</v>
      </c>
      <c r="B13" s="23" t="s">
        <v>55</v>
      </c>
      <c r="C13" s="23" t="s">
        <v>56</v>
      </c>
      <c r="D13" s="42">
        <v>0.4</v>
      </c>
      <c r="E13" s="42">
        <v>0.45</v>
      </c>
      <c r="F13" s="42">
        <v>0.4</v>
      </c>
      <c r="G13" s="42">
        <v>0.3</v>
      </c>
      <c r="H13" s="43">
        <v>-3</v>
      </c>
      <c r="I13" s="43">
        <v>0</v>
      </c>
      <c r="J13" s="43">
        <v>0</v>
      </c>
      <c r="K13" s="45" t="s">
        <v>43</v>
      </c>
    </row>
    <row r="14" ht="47.55" spans="1:11">
      <c r="A14" s="22">
        <v>16</v>
      </c>
      <c r="B14" s="23" t="s">
        <v>57</v>
      </c>
      <c r="C14" s="23" t="s">
        <v>58</v>
      </c>
      <c r="D14" s="42">
        <v>0.4</v>
      </c>
      <c r="E14" s="42">
        <v>0.45</v>
      </c>
      <c r="F14" s="42">
        <v>0.45</v>
      </c>
      <c r="G14" s="42">
        <v>1</v>
      </c>
      <c r="H14" s="43">
        <v>5.7</v>
      </c>
      <c r="I14" s="43">
        <v>5.72</v>
      </c>
      <c r="J14" s="43">
        <v>6.72</v>
      </c>
      <c r="K14" s="45" t="s">
        <v>48</v>
      </c>
    </row>
    <row r="15" ht="47.55" spans="1:11">
      <c r="A15" s="22">
        <v>18</v>
      </c>
      <c r="B15" s="23" t="s">
        <v>61</v>
      </c>
      <c r="C15" s="23" t="s">
        <v>62</v>
      </c>
      <c r="D15" s="42">
        <v>0.4</v>
      </c>
      <c r="E15" s="42">
        <v>0.4</v>
      </c>
      <c r="F15" s="42">
        <v>0.4</v>
      </c>
      <c r="G15" s="42">
        <v>0.3</v>
      </c>
      <c r="H15" s="43">
        <v>6.5</v>
      </c>
      <c r="I15" s="43">
        <v>5.4</v>
      </c>
      <c r="J15" s="43">
        <v>6.4</v>
      </c>
      <c r="K15" s="45" t="s">
        <v>26</v>
      </c>
    </row>
    <row r="16" ht="47.55" spans="1:11">
      <c r="A16" s="22">
        <v>19</v>
      </c>
      <c r="B16" s="23" t="s">
        <v>63</v>
      </c>
      <c r="C16" s="23" t="s">
        <v>64</v>
      </c>
      <c r="D16" s="42">
        <v>0.4</v>
      </c>
      <c r="E16" s="42">
        <v>0.4</v>
      </c>
      <c r="F16" s="42">
        <v>0.35</v>
      </c>
      <c r="G16" s="42">
        <v>1.35</v>
      </c>
      <c r="H16" s="43">
        <v>-3</v>
      </c>
      <c r="I16" s="43">
        <v>0</v>
      </c>
      <c r="J16" s="43">
        <v>0</v>
      </c>
      <c r="K16" s="45" t="s">
        <v>43</v>
      </c>
    </row>
    <row r="17" ht="63.15" spans="1:11">
      <c r="A17" s="22">
        <v>20</v>
      </c>
      <c r="B17" s="23" t="s">
        <v>65</v>
      </c>
      <c r="C17" s="23" t="s">
        <v>66</v>
      </c>
      <c r="D17" s="42">
        <v>0.35</v>
      </c>
      <c r="E17" s="42">
        <v>0.4</v>
      </c>
      <c r="F17" s="42">
        <v>0</v>
      </c>
      <c r="G17" s="42">
        <v>0.85</v>
      </c>
      <c r="H17" s="43">
        <v>6.5</v>
      </c>
      <c r="I17" s="43">
        <v>5.5</v>
      </c>
      <c r="J17" s="43">
        <v>6.5</v>
      </c>
      <c r="K17" s="45" t="s">
        <v>48</v>
      </c>
    </row>
    <row r="18" ht="31.95" spans="1:11">
      <c r="A18" s="22">
        <v>22</v>
      </c>
      <c r="B18" s="23" t="s">
        <v>69</v>
      </c>
      <c r="C18" s="23" t="s">
        <v>70</v>
      </c>
      <c r="D18" s="42">
        <v>0.4</v>
      </c>
      <c r="E18" s="42">
        <v>0.4</v>
      </c>
      <c r="F18" s="42">
        <v>0.4</v>
      </c>
      <c r="G18" s="42">
        <v>0</v>
      </c>
      <c r="H18" s="43">
        <v>4.5</v>
      </c>
      <c r="I18" s="43">
        <v>3.9</v>
      </c>
      <c r="J18" s="43">
        <v>0</v>
      </c>
      <c r="K18" s="45" t="s">
        <v>43</v>
      </c>
    </row>
    <row r="19" ht="47.55" spans="1:11">
      <c r="A19" s="22">
        <v>25</v>
      </c>
      <c r="B19" s="23" t="s">
        <v>75</v>
      </c>
      <c r="C19" s="23" t="s">
        <v>76</v>
      </c>
      <c r="D19" s="42">
        <v>0.3</v>
      </c>
      <c r="E19" s="42">
        <v>0.3</v>
      </c>
      <c r="F19" s="42">
        <v>0.4</v>
      </c>
      <c r="G19" s="42">
        <v>0.75</v>
      </c>
      <c r="H19" s="43">
        <v>6.8</v>
      </c>
      <c r="I19" s="43">
        <v>5.83</v>
      </c>
      <c r="J19" s="43">
        <v>6.33</v>
      </c>
      <c r="K19" s="45" t="s">
        <v>26</v>
      </c>
    </row>
    <row r="20" ht="47.55" spans="1:11">
      <c r="A20" s="22">
        <v>29</v>
      </c>
      <c r="B20" s="23" t="s">
        <v>84</v>
      </c>
      <c r="C20" s="23" t="s">
        <v>85</v>
      </c>
      <c r="D20" s="42">
        <v>0.5</v>
      </c>
      <c r="E20" s="42">
        <v>0.5</v>
      </c>
      <c r="F20" s="42">
        <v>0.5</v>
      </c>
      <c r="G20" s="42">
        <v>0</v>
      </c>
      <c r="H20" s="43">
        <v>7.7</v>
      </c>
      <c r="I20" s="43">
        <v>6.12</v>
      </c>
      <c r="J20" s="43">
        <v>0</v>
      </c>
      <c r="K20" s="45" t="s">
        <v>43</v>
      </c>
    </row>
    <row r="21" ht="63.15" spans="1:11">
      <c r="A21" s="22">
        <v>30</v>
      </c>
      <c r="B21" s="23" t="s">
        <v>86</v>
      </c>
      <c r="C21" s="23" t="s">
        <v>87</v>
      </c>
      <c r="D21" s="42">
        <v>0.5</v>
      </c>
      <c r="E21" s="42">
        <v>0.4</v>
      </c>
      <c r="F21" s="42">
        <v>0.45</v>
      </c>
      <c r="G21" s="42">
        <v>1</v>
      </c>
      <c r="H21" s="43">
        <v>-3</v>
      </c>
      <c r="I21" s="43">
        <v>0</v>
      </c>
      <c r="J21" s="43">
        <v>0</v>
      </c>
      <c r="K21" s="45" t="s">
        <v>43</v>
      </c>
    </row>
    <row r="22" ht="63.15" spans="1:11">
      <c r="A22" s="22">
        <v>33</v>
      </c>
      <c r="B22" s="23" t="s">
        <v>92</v>
      </c>
      <c r="C22" s="23" t="s">
        <v>93</v>
      </c>
      <c r="D22" s="42">
        <v>0.4</v>
      </c>
      <c r="E22" s="42">
        <v>0.45</v>
      </c>
      <c r="F22" s="42">
        <v>0.45</v>
      </c>
      <c r="G22" s="42">
        <v>1</v>
      </c>
      <c r="H22" s="43">
        <v>-3</v>
      </c>
      <c r="I22" s="43">
        <v>0</v>
      </c>
      <c r="J22" s="43">
        <v>0</v>
      </c>
      <c r="K22" s="45" t="s">
        <v>43</v>
      </c>
    </row>
    <row r="23" ht="31.95" spans="1:11">
      <c r="A23" s="22">
        <v>35</v>
      </c>
      <c r="B23" s="23" t="s">
        <v>96</v>
      </c>
      <c r="C23" s="23" t="s">
        <v>97</v>
      </c>
      <c r="D23" s="42">
        <v>0.5</v>
      </c>
      <c r="E23" s="42">
        <v>0</v>
      </c>
      <c r="F23" s="42">
        <v>0</v>
      </c>
      <c r="G23" s="42">
        <v>0</v>
      </c>
      <c r="H23" s="43">
        <v>7.5</v>
      </c>
      <c r="I23" s="43">
        <v>5</v>
      </c>
      <c r="J23" s="43">
        <v>6</v>
      </c>
      <c r="K23" s="45" t="s">
        <v>26</v>
      </c>
    </row>
    <row r="24" ht="31.95" spans="1:11">
      <c r="A24" s="22">
        <v>36</v>
      </c>
      <c r="B24" s="23" t="s">
        <v>98</v>
      </c>
      <c r="C24" s="23" t="s">
        <v>99</v>
      </c>
      <c r="D24" s="42">
        <v>0.5</v>
      </c>
      <c r="E24" s="42">
        <v>0.35</v>
      </c>
      <c r="F24" s="42">
        <v>0.45</v>
      </c>
      <c r="G24" s="42">
        <v>0.5</v>
      </c>
      <c r="H24" s="43">
        <v>5.5</v>
      </c>
      <c r="I24" s="43">
        <v>5.1</v>
      </c>
      <c r="J24" s="43">
        <v>5.6</v>
      </c>
      <c r="K24" s="45" t="s">
        <v>26</v>
      </c>
    </row>
    <row r="25" ht="31.95" spans="1:11">
      <c r="A25" s="22">
        <v>37</v>
      </c>
      <c r="B25" s="23" t="s">
        <v>100</v>
      </c>
      <c r="C25" s="23" t="s">
        <v>101</v>
      </c>
      <c r="D25" s="42">
        <v>0.5</v>
      </c>
      <c r="E25" s="42">
        <v>0.4</v>
      </c>
      <c r="F25" s="42">
        <v>0.4</v>
      </c>
      <c r="G25" s="42">
        <v>0.3</v>
      </c>
      <c r="H25" s="43">
        <v>6.7</v>
      </c>
      <c r="I25" s="43">
        <v>5.62</v>
      </c>
      <c r="J25" s="43">
        <v>6.62</v>
      </c>
      <c r="K25" s="45" t="s">
        <v>48</v>
      </c>
    </row>
    <row r="26" ht="47.55" spans="1:11">
      <c r="A26" s="22">
        <v>38</v>
      </c>
      <c r="B26" s="23" t="s">
        <v>102</v>
      </c>
      <c r="C26" s="23" t="s">
        <v>103</v>
      </c>
      <c r="D26" s="42">
        <v>0.3</v>
      </c>
      <c r="E26" s="42">
        <v>0.4</v>
      </c>
      <c r="F26" s="42">
        <v>0.45</v>
      </c>
      <c r="G26" s="42">
        <v>1</v>
      </c>
      <c r="H26" s="43">
        <v>5.5</v>
      </c>
      <c r="I26" s="43">
        <v>5.45</v>
      </c>
      <c r="J26" s="43">
        <v>6.45</v>
      </c>
      <c r="K26" s="45" t="s">
        <v>48</v>
      </c>
    </row>
    <row r="27" ht="47.55" spans="1:11">
      <c r="A27" s="22">
        <v>39</v>
      </c>
      <c r="B27" s="23" t="s">
        <v>104</v>
      </c>
      <c r="C27" s="23" t="s">
        <v>105</v>
      </c>
      <c r="D27" s="42">
        <v>0.4</v>
      </c>
      <c r="E27" s="42">
        <v>0.4</v>
      </c>
      <c r="F27" s="42">
        <v>0.4</v>
      </c>
      <c r="G27" s="42">
        <v>0.75</v>
      </c>
      <c r="H27" s="43">
        <v>3.2</v>
      </c>
      <c r="I27" s="43">
        <v>3.87</v>
      </c>
      <c r="J27" s="43">
        <v>4.37</v>
      </c>
      <c r="K27" s="45" t="s">
        <v>106</v>
      </c>
    </row>
  </sheetData>
  <mergeCells count="1">
    <mergeCell ref="B1:H1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"/>
  <sheetViews>
    <sheetView workbookViewId="0">
      <pane xSplit="3" ySplit="6" topLeftCell="D7" activePane="bottomRight" state="frozen"/>
      <selection/>
      <selection pane="topRight"/>
      <selection pane="bottomLeft"/>
      <selection pane="bottomRight" activeCell="P13" sqref="P13"/>
    </sheetView>
  </sheetViews>
  <sheetFormatPr defaultColWidth="9" defaultRowHeight="14.4"/>
  <sheetData>
    <row r="1" ht="21.15" spans="1:11">
      <c r="A1" s="38"/>
      <c r="B1" s="39" t="s">
        <v>0</v>
      </c>
      <c r="C1" s="40"/>
      <c r="D1" s="40"/>
      <c r="E1" s="40"/>
      <c r="F1" s="40"/>
      <c r="G1" s="40"/>
      <c r="H1" s="41"/>
      <c r="I1" s="44"/>
      <c r="J1" s="44"/>
      <c r="K1" s="44"/>
    </row>
    <row r="2" ht="63.15" spans="1:11">
      <c r="A2" s="22">
        <v>6</v>
      </c>
      <c r="B2" s="23" t="s">
        <v>33</v>
      </c>
      <c r="C2" s="23" t="s">
        <v>34</v>
      </c>
      <c r="D2" s="42">
        <v>0.4</v>
      </c>
      <c r="E2" s="42">
        <v>0.45</v>
      </c>
      <c r="F2" s="42">
        <v>0.5</v>
      </c>
      <c r="G2" s="42">
        <v>1.2</v>
      </c>
      <c r="H2" s="43">
        <v>7.5</v>
      </c>
      <c r="I2" s="43">
        <v>7.05</v>
      </c>
      <c r="J2" s="43">
        <v>8.05</v>
      </c>
      <c r="K2" s="45" t="s">
        <v>35</v>
      </c>
    </row>
    <row r="3" ht="31.95" spans="1:11">
      <c r="A3" s="22">
        <v>8</v>
      </c>
      <c r="B3" s="23" t="s">
        <v>38</v>
      </c>
      <c r="C3" s="23" t="s">
        <v>39</v>
      </c>
      <c r="D3" s="42">
        <v>0.45</v>
      </c>
      <c r="E3" s="42">
        <v>0.4</v>
      </c>
      <c r="F3" s="42">
        <v>0.4</v>
      </c>
      <c r="G3" s="42">
        <v>1</v>
      </c>
      <c r="H3" s="43">
        <v>7.7</v>
      </c>
      <c r="I3" s="43">
        <v>6.87</v>
      </c>
      <c r="J3" s="43">
        <v>7.87</v>
      </c>
      <c r="K3" s="45" t="s">
        <v>40</v>
      </c>
    </row>
    <row r="4" ht="47.55" spans="1:11">
      <c r="A4" s="22">
        <v>12</v>
      </c>
      <c r="B4" s="23" t="s">
        <v>49</v>
      </c>
      <c r="C4" s="23" t="s">
        <v>50</v>
      </c>
      <c r="D4" s="42">
        <v>0.3</v>
      </c>
      <c r="E4" s="42">
        <v>0.5</v>
      </c>
      <c r="F4" s="42">
        <v>0.45</v>
      </c>
      <c r="G4" s="42">
        <v>0.3</v>
      </c>
      <c r="H4" s="43">
        <v>8.3</v>
      </c>
      <c r="I4" s="43">
        <v>6.53</v>
      </c>
      <c r="J4" s="43">
        <v>7.03</v>
      </c>
      <c r="K4" s="45" t="s">
        <v>40</v>
      </c>
    </row>
    <row r="5" ht="31.95" spans="1:11">
      <c r="A5" s="22">
        <v>17</v>
      </c>
      <c r="B5" s="23" t="s">
        <v>59</v>
      </c>
      <c r="C5" s="23" t="s">
        <v>60</v>
      </c>
      <c r="D5" s="42">
        <v>0.5</v>
      </c>
      <c r="E5" s="42">
        <v>0.5</v>
      </c>
      <c r="F5" s="42">
        <v>0.45</v>
      </c>
      <c r="G5" s="42">
        <v>1.5</v>
      </c>
      <c r="H5" s="43">
        <v>7</v>
      </c>
      <c r="I5" s="43">
        <v>7.15</v>
      </c>
      <c r="J5" s="43">
        <v>7.4</v>
      </c>
      <c r="K5" s="45" t="s">
        <v>40</v>
      </c>
    </row>
    <row r="6" ht="31.95" spans="1:11">
      <c r="A6" s="22">
        <v>21</v>
      </c>
      <c r="B6" s="23" t="s">
        <v>67</v>
      </c>
      <c r="C6" s="23" t="s">
        <v>68</v>
      </c>
      <c r="D6" s="42">
        <v>0.5</v>
      </c>
      <c r="E6" s="42">
        <v>0.4</v>
      </c>
      <c r="F6" s="42">
        <v>0.45</v>
      </c>
      <c r="G6" s="42">
        <v>1.35</v>
      </c>
      <c r="H6" s="43">
        <v>6.7</v>
      </c>
      <c r="I6" s="43">
        <v>6.72</v>
      </c>
      <c r="J6" s="43">
        <v>7.72</v>
      </c>
      <c r="K6" s="45" t="s">
        <v>40</v>
      </c>
    </row>
    <row r="7" ht="47.55" spans="1:11">
      <c r="A7" s="22">
        <v>23</v>
      </c>
      <c r="B7" s="23" t="s">
        <v>71</v>
      </c>
      <c r="C7" s="23" t="s">
        <v>72</v>
      </c>
      <c r="D7" s="42">
        <v>0.5</v>
      </c>
      <c r="E7" s="42">
        <v>0.5</v>
      </c>
      <c r="F7" s="42">
        <v>0.5</v>
      </c>
      <c r="G7" s="42">
        <v>1.5</v>
      </c>
      <c r="H7" s="43">
        <v>7.5</v>
      </c>
      <c r="I7" s="43">
        <v>7.5</v>
      </c>
      <c r="J7" s="43">
        <v>8.5</v>
      </c>
      <c r="K7" s="45" t="s">
        <v>35</v>
      </c>
    </row>
    <row r="8" ht="47.55" spans="1:11">
      <c r="A8" s="22">
        <v>24</v>
      </c>
      <c r="B8" s="23" t="s">
        <v>73</v>
      </c>
      <c r="C8" s="23" t="s">
        <v>74</v>
      </c>
      <c r="D8" s="42">
        <v>0.45</v>
      </c>
      <c r="E8" s="42">
        <v>0.3</v>
      </c>
      <c r="F8" s="42">
        <v>0.45</v>
      </c>
      <c r="G8" s="42">
        <v>1.2</v>
      </c>
      <c r="H8" s="43">
        <v>8.8</v>
      </c>
      <c r="I8" s="43">
        <v>7.68</v>
      </c>
      <c r="J8" s="43">
        <v>8.11</v>
      </c>
      <c r="K8" s="45" t="s">
        <v>35</v>
      </c>
    </row>
    <row r="9" ht="47.55" spans="1:11">
      <c r="A9" s="22">
        <v>26</v>
      </c>
      <c r="B9" s="23" t="s">
        <v>77</v>
      </c>
      <c r="C9" s="23" t="s">
        <v>78</v>
      </c>
      <c r="D9" s="42">
        <v>0.5</v>
      </c>
      <c r="E9" s="42">
        <v>0.3</v>
      </c>
      <c r="F9" s="42">
        <v>0.45</v>
      </c>
      <c r="G9" s="42">
        <v>1</v>
      </c>
      <c r="H9" s="43">
        <v>7.8</v>
      </c>
      <c r="I9" s="43">
        <v>6.93</v>
      </c>
      <c r="J9" s="43">
        <v>7.93</v>
      </c>
      <c r="K9" s="45" t="s">
        <v>40</v>
      </c>
    </row>
    <row r="10" ht="31.95" spans="1:11">
      <c r="A10" s="22">
        <v>27</v>
      </c>
      <c r="B10" s="23" t="s">
        <v>79</v>
      </c>
      <c r="C10" s="23" t="s">
        <v>80</v>
      </c>
      <c r="D10" s="42">
        <v>0.5</v>
      </c>
      <c r="E10" s="42">
        <v>0.4</v>
      </c>
      <c r="F10" s="42">
        <v>0.45</v>
      </c>
      <c r="G10" s="42">
        <v>1.5</v>
      </c>
      <c r="H10" s="43">
        <v>8.8</v>
      </c>
      <c r="I10" s="43">
        <v>8.13</v>
      </c>
      <c r="J10" s="43">
        <v>9.13</v>
      </c>
      <c r="K10" s="45" t="s">
        <v>81</v>
      </c>
    </row>
    <row r="11" ht="31.95" spans="1:11">
      <c r="A11" s="22">
        <v>28</v>
      </c>
      <c r="B11" s="23" t="s">
        <v>82</v>
      </c>
      <c r="C11" s="23" t="s">
        <v>83</v>
      </c>
      <c r="D11" s="42">
        <v>0.5</v>
      </c>
      <c r="E11" s="42">
        <v>0.45</v>
      </c>
      <c r="F11" s="42">
        <v>0.45</v>
      </c>
      <c r="G11" s="42">
        <v>1</v>
      </c>
      <c r="H11" s="43">
        <v>7.8</v>
      </c>
      <c r="I11" s="43">
        <v>7.08</v>
      </c>
      <c r="J11" s="43">
        <v>8.08</v>
      </c>
      <c r="K11" s="45" t="s">
        <v>35</v>
      </c>
    </row>
    <row r="12" ht="47.55" spans="1:11">
      <c r="A12" s="22">
        <v>31</v>
      </c>
      <c r="B12" s="23" t="s">
        <v>88</v>
      </c>
      <c r="C12" s="23" t="s">
        <v>89</v>
      </c>
      <c r="D12" s="42">
        <v>0.4</v>
      </c>
      <c r="E12" s="42">
        <v>0.5</v>
      </c>
      <c r="F12" s="42">
        <v>0.5</v>
      </c>
      <c r="G12" s="42">
        <v>1</v>
      </c>
      <c r="H12" s="43">
        <v>9.2</v>
      </c>
      <c r="I12" s="43">
        <v>7.92</v>
      </c>
      <c r="J12" s="43">
        <v>8.92</v>
      </c>
      <c r="K12" s="45" t="s">
        <v>35</v>
      </c>
    </row>
    <row r="13" ht="47.55" spans="1:11">
      <c r="A13" s="22">
        <v>32</v>
      </c>
      <c r="B13" s="23" t="s">
        <v>90</v>
      </c>
      <c r="C13" s="23" t="s">
        <v>91</v>
      </c>
      <c r="D13" s="42">
        <v>0.4</v>
      </c>
      <c r="E13" s="42">
        <v>0.4</v>
      </c>
      <c r="F13" s="42">
        <v>0.45</v>
      </c>
      <c r="G13" s="42">
        <v>1</v>
      </c>
      <c r="H13" s="43">
        <v>7.5</v>
      </c>
      <c r="I13" s="43">
        <v>6.75</v>
      </c>
      <c r="J13" s="43">
        <v>7.75</v>
      </c>
      <c r="K13" s="45" t="s">
        <v>40</v>
      </c>
    </row>
    <row r="14" ht="31.95" spans="1:11">
      <c r="A14" s="22">
        <v>34</v>
      </c>
      <c r="B14" s="23" t="s">
        <v>94</v>
      </c>
      <c r="C14" s="23" t="s">
        <v>95</v>
      </c>
      <c r="D14" s="42">
        <v>0.4</v>
      </c>
      <c r="E14" s="42">
        <v>0</v>
      </c>
      <c r="F14" s="42">
        <v>0.45</v>
      </c>
      <c r="G14" s="42">
        <v>0.75</v>
      </c>
      <c r="H14" s="43">
        <v>8.3</v>
      </c>
      <c r="I14" s="43">
        <v>6.58</v>
      </c>
      <c r="J14" s="43">
        <v>7.08</v>
      </c>
      <c r="K14" s="45" t="s">
        <v>40</v>
      </c>
    </row>
  </sheetData>
  <mergeCells count="1">
    <mergeCell ref="B1:H1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F52"/>
  <sheetViews>
    <sheetView tabSelected="1" topLeftCell="A11" workbookViewId="0">
      <selection activeCell="H15" sqref="H15"/>
    </sheetView>
  </sheetViews>
  <sheetFormatPr defaultColWidth="9" defaultRowHeight="14.4" outlineLevelCol="5"/>
  <sheetData>
    <row r="1" ht="21.15" spans="1:6">
      <c r="A1" s="1" t="s">
        <v>107</v>
      </c>
      <c r="B1" s="2"/>
      <c r="C1" s="3"/>
      <c r="D1" s="4"/>
      <c r="E1" s="5" t="s">
        <v>108</v>
      </c>
      <c r="F1" s="6"/>
    </row>
    <row r="2" ht="63.15" spans="1:6">
      <c r="A2" s="7" t="s">
        <v>19</v>
      </c>
      <c r="B2" s="8" t="s">
        <v>20</v>
      </c>
      <c r="C2" s="8" t="s">
        <v>109</v>
      </c>
      <c r="D2" s="4"/>
      <c r="E2" s="9" t="s">
        <v>110</v>
      </c>
      <c r="F2" s="9" t="s">
        <v>111</v>
      </c>
    </row>
    <row r="3" ht="16.35" spans="1:6">
      <c r="A3" s="10">
        <v>0</v>
      </c>
      <c r="B3" s="11" t="s">
        <v>43</v>
      </c>
      <c r="C3" s="11">
        <v>0</v>
      </c>
      <c r="D3" s="4"/>
      <c r="E3" s="12">
        <v>0</v>
      </c>
      <c r="F3" s="11">
        <v>1</v>
      </c>
    </row>
    <row r="4" ht="16.35" spans="1:6">
      <c r="A4" s="10">
        <v>4</v>
      </c>
      <c r="B4" s="11" t="s">
        <v>106</v>
      </c>
      <c r="C4" s="11">
        <v>1</v>
      </c>
      <c r="D4" s="4"/>
      <c r="E4" s="12">
        <v>1</v>
      </c>
      <c r="F4" s="11" t="s">
        <v>112</v>
      </c>
    </row>
    <row r="5" ht="16.35" spans="1:6">
      <c r="A5" s="10">
        <v>5</v>
      </c>
      <c r="B5" s="11" t="s">
        <v>23</v>
      </c>
      <c r="C5" s="11" t="s">
        <v>113</v>
      </c>
      <c r="D5" s="4"/>
      <c r="E5" s="12">
        <v>2</v>
      </c>
      <c r="F5" s="11" t="s">
        <v>114</v>
      </c>
    </row>
    <row r="6" ht="16.35" spans="1:6">
      <c r="A6" s="10" t="s">
        <v>115</v>
      </c>
      <c r="B6" s="11" t="s">
        <v>26</v>
      </c>
      <c r="C6" s="11">
        <v>2</v>
      </c>
      <c r="D6" s="13"/>
      <c r="E6" s="13"/>
      <c r="F6" s="13"/>
    </row>
    <row r="7" ht="16.35" spans="1:6">
      <c r="A7" s="10" t="s">
        <v>116</v>
      </c>
      <c r="B7" s="11" t="s">
        <v>48</v>
      </c>
      <c r="C7" s="11" t="s">
        <v>117</v>
      </c>
      <c r="D7" s="13"/>
      <c r="E7" s="13"/>
      <c r="F7" s="13"/>
    </row>
    <row r="8" ht="16.35" spans="1:6">
      <c r="A8" s="10">
        <v>7</v>
      </c>
      <c r="B8" s="11" t="s">
        <v>40</v>
      </c>
      <c r="C8" s="11">
        <v>3</v>
      </c>
      <c r="D8" s="13"/>
      <c r="E8" s="13"/>
      <c r="F8" s="13"/>
    </row>
    <row r="9" ht="16.35" spans="1:6">
      <c r="A9" s="10">
        <v>8</v>
      </c>
      <c r="B9" s="11" t="s">
        <v>35</v>
      </c>
      <c r="C9" s="11" t="s">
        <v>118</v>
      </c>
      <c r="D9" s="13"/>
      <c r="E9" s="13"/>
      <c r="F9" s="13"/>
    </row>
    <row r="10" ht="16.35" spans="1:6">
      <c r="A10" s="10">
        <v>9</v>
      </c>
      <c r="B10" s="11" t="s">
        <v>81</v>
      </c>
      <c r="C10" s="11">
        <v>4</v>
      </c>
      <c r="D10" s="13"/>
      <c r="E10" s="13"/>
      <c r="F10" s="13"/>
    </row>
    <row r="11" ht="15.15" spans="1:6">
      <c r="A11" s="14"/>
      <c r="B11" s="14"/>
      <c r="C11" s="14"/>
      <c r="D11" s="13"/>
      <c r="E11" s="15"/>
      <c r="F11" s="15"/>
    </row>
    <row r="12" ht="61.2" customHeight="1" spans="1:6">
      <c r="A12" s="16" t="s">
        <v>119</v>
      </c>
      <c r="B12" s="17"/>
      <c r="C12" s="18"/>
      <c r="D12" s="4"/>
      <c r="E12" s="19" t="s">
        <v>120</v>
      </c>
      <c r="F12" s="20"/>
    </row>
    <row r="13" ht="31.95" spans="1:6">
      <c r="A13" s="7" t="s">
        <v>10</v>
      </c>
      <c r="B13" s="8" t="s">
        <v>11</v>
      </c>
      <c r="C13" s="8" t="s">
        <v>12</v>
      </c>
      <c r="D13" s="4"/>
      <c r="E13" s="8" t="s">
        <v>20</v>
      </c>
      <c r="F13" s="21" t="s">
        <v>121</v>
      </c>
    </row>
    <row r="14" ht="47.55" spans="1:6">
      <c r="A14" s="22">
        <v>1</v>
      </c>
      <c r="B14" s="23" t="s">
        <v>122</v>
      </c>
      <c r="C14" s="23" t="s">
        <v>54</v>
      </c>
      <c r="D14" s="4"/>
      <c r="E14" s="24" t="s">
        <v>81</v>
      </c>
      <c r="F14" s="25">
        <f>COUNTIFS('Tong hop diem'!K7:K45,"A")</f>
        <v>1</v>
      </c>
    </row>
    <row r="15" ht="31.95" spans="1:6">
      <c r="A15" s="22">
        <v>2</v>
      </c>
      <c r="B15" s="23" t="s">
        <v>123</v>
      </c>
      <c r="C15" s="23" t="s">
        <v>30</v>
      </c>
      <c r="D15" s="4"/>
      <c r="E15" s="24" t="s">
        <v>35</v>
      </c>
      <c r="F15" s="25">
        <f>COUNTIFS('Tong hop diem'!K7:K45,"B+")</f>
        <v>5</v>
      </c>
    </row>
    <row r="16" ht="47.55" spans="1:6">
      <c r="A16" s="22">
        <v>3</v>
      </c>
      <c r="B16" s="23" t="s">
        <v>124</v>
      </c>
      <c r="C16" s="23" t="s">
        <v>78</v>
      </c>
      <c r="D16" s="4"/>
      <c r="E16" s="24" t="s">
        <v>40</v>
      </c>
      <c r="F16" s="25">
        <f>COUNTIFS('Tong hop diem'!K7:K45,"B")</f>
        <v>7</v>
      </c>
    </row>
    <row r="17" ht="63.15" spans="1:6">
      <c r="A17" s="22">
        <v>4</v>
      </c>
      <c r="B17" s="23" t="s">
        <v>125</v>
      </c>
      <c r="C17" s="23" t="s">
        <v>66</v>
      </c>
      <c r="D17" s="4"/>
      <c r="E17" s="24" t="s">
        <v>48</v>
      </c>
      <c r="F17" s="25">
        <f>COUNTIFS('Tong hop diem'!K7:K45,"C+")</f>
        <v>6</v>
      </c>
    </row>
    <row r="18" ht="47.55" spans="1:6">
      <c r="A18" s="22">
        <v>5</v>
      </c>
      <c r="B18" s="23" t="s">
        <v>126</v>
      </c>
      <c r="C18" s="23" t="s">
        <v>76</v>
      </c>
      <c r="D18" s="4"/>
      <c r="E18" s="24" t="s">
        <v>26</v>
      </c>
      <c r="F18" s="25">
        <f>COUNTIFS('Tong hop diem'!K7:K45,"C")</f>
        <v>10</v>
      </c>
    </row>
    <row r="19" ht="47.55" spans="1:6">
      <c r="A19" s="22">
        <v>6</v>
      </c>
      <c r="B19" s="23" t="s">
        <v>127</v>
      </c>
      <c r="C19" s="23" t="s">
        <v>74</v>
      </c>
      <c r="D19" s="4"/>
      <c r="E19" s="24" t="s">
        <v>23</v>
      </c>
      <c r="F19" s="25">
        <f>COUNTIFS('Tong hop diem'!K7:K45,"D+")</f>
        <v>1</v>
      </c>
    </row>
    <row r="20" ht="31.95" spans="1:6">
      <c r="A20" s="22">
        <v>7</v>
      </c>
      <c r="B20" s="23" t="s">
        <v>128</v>
      </c>
      <c r="C20" s="23" t="s">
        <v>101</v>
      </c>
      <c r="D20" s="4"/>
      <c r="E20" s="24" t="s">
        <v>106</v>
      </c>
      <c r="F20" s="25">
        <f>COUNTIFS('Tong hop diem'!K7:K45,"D")</f>
        <v>1</v>
      </c>
    </row>
    <row r="21" ht="47.55" spans="1:6">
      <c r="A21" s="22">
        <v>8</v>
      </c>
      <c r="B21" s="23" t="s">
        <v>129</v>
      </c>
      <c r="C21" s="23" t="s">
        <v>45</v>
      </c>
      <c r="D21" s="4"/>
      <c r="E21" s="24" t="s">
        <v>43</v>
      </c>
      <c r="F21" s="25">
        <f>COUNTIFS('Tong hop diem'!K7:K45,"F")</f>
        <v>8</v>
      </c>
    </row>
    <row r="22" ht="47.55" spans="1:6">
      <c r="A22" s="22">
        <v>9</v>
      </c>
      <c r="B22" s="23" t="s">
        <v>130</v>
      </c>
      <c r="C22" s="23" t="s">
        <v>85</v>
      </c>
      <c r="D22" s="13"/>
      <c r="E22" s="15"/>
      <c r="F22" s="26"/>
    </row>
    <row r="23" ht="47.55" spans="1:6">
      <c r="A23" s="22">
        <v>10</v>
      </c>
      <c r="B23" s="23" t="s">
        <v>131</v>
      </c>
      <c r="C23" s="23" t="s">
        <v>72</v>
      </c>
      <c r="D23" s="4"/>
      <c r="E23" s="27" t="s">
        <v>132</v>
      </c>
      <c r="F23" s="28"/>
    </row>
    <row r="24" ht="31.95" spans="1:6">
      <c r="A24" s="22">
        <v>11</v>
      </c>
      <c r="B24" s="23" t="s">
        <v>133</v>
      </c>
      <c r="C24" s="23" t="s">
        <v>37</v>
      </c>
      <c r="D24" s="4"/>
      <c r="E24" s="29" t="s">
        <v>134</v>
      </c>
      <c r="F24" s="30">
        <v>8</v>
      </c>
    </row>
    <row r="25" ht="31.95" spans="1:6">
      <c r="A25" s="22">
        <v>12</v>
      </c>
      <c r="B25" s="23" t="s">
        <v>135</v>
      </c>
      <c r="C25" s="23" t="s">
        <v>70</v>
      </c>
      <c r="D25" s="4"/>
      <c r="E25" s="31"/>
      <c r="F25" s="32"/>
    </row>
    <row r="26" ht="47.55" spans="1:6">
      <c r="A26" s="22">
        <v>13</v>
      </c>
      <c r="B26" s="23" t="s">
        <v>136</v>
      </c>
      <c r="C26" s="23" t="s">
        <v>32</v>
      </c>
      <c r="D26" s="4"/>
      <c r="E26" s="33"/>
      <c r="F26" s="34"/>
    </row>
    <row r="27" ht="74.4" customHeight="1" spans="1:6">
      <c r="A27" s="22">
        <v>14</v>
      </c>
      <c r="B27" s="23" t="s">
        <v>137</v>
      </c>
      <c r="C27" s="23" t="s">
        <v>25</v>
      </c>
      <c r="D27" s="4"/>
      <c r="E27" s="35" t="s">
        <v>138</v>
      </c>
      <c r="F27" s="30">
        <v>6</v>
      </c>
    </row>
    <row r="28" ht="31.95" spans="1:6">
      <c r="A28" s="22">
        <v>15</v>
      </c>
      <c r="B28" s="23" t="s">
        <v>139</v>
      </c>
      <c r="C28" s="23" t="s">
        <v>68</v>
      </c>
      <c r="D28" s="4"/>
      <c r="E28" s="36"/>
      <c r="F28" s="32"/>
    </row>
    <row r="29" ht="31.95" spans="1:6">
      <c r="A29" s="22">
        <v>16</v>
      </c>
      <c r="B29" s="23" t="s">
        <v>140</v>
      </c>
      <c r="C29" s="23" t="s">
        <v>80</v>
      </c>
      <c r="D29" s="4"/>
      <c r="E29" s="37"/>
      <c r="F29" s="34"/>
    </row>
    <row r="30" ht="31.95" spans="1:6">
      <c r="A30" s="22">
        <v>17</v>
      </c>
      <c r="B30" s="23" t="s">
        <v>141</v>
      </c>
      <c r="C30" s="23" t="s">
        <v>99</v>
      </c>
      <c r="D30" s="13"/>
      <c r="E30" s="13"/>
      <c r="F30" s="13"/>
    </row>
    <row r="31" ht="47.55" spans="1:6">
      <c r="A31" s="22">
        <v>18</v>
      </c>
      <c r="B31" s="23" t="s">
        <v>142</v>
      </c>
      <c r="C31" s="23" t="s">
        <v>58</v>
      </c>
      <c r="D31" s="13"/>
      <c r="E31" s="13"/>
      <c r="F31" s="13"/>
    </row>
    <row r="32" ht="47.55" spans="1:6">
      <c r="A32" s="22">
        <v>19</v>
      </c>
      <c r="B32" s="23" t="s">
        <v>143</v>
      </c>
      <c r="C32" s="23" t="s">
        <v>56</v>
      </c>
      <c r="D32" s="13"/>
      <c r="E32" s="13"/>
      <c r="F32" s="13"/>
    </row>
    <row r="33" ht="31.95" spans="1:6">
      <c r="A33" s="22">
        <v>20</v>
      </c>
      <c r="B33" s="23" t="s">
        <v>144</v>
      </c>
      <c r="C33" s="23" t="s">
        <v>95</v>
      </c>
      <c r="D33" s="13"/>
      <c r="E33" s="13"/>
      <c r="F33" s="13"/>
    </row>
    <row r="34" ht="31.95" spans="1:6">
      <c r="A34" s="22">
        <v>21</v>
      </c>
      <c r="B34" s="23" t="s">
        <v>145</v>
      </c>
      <c r="C34" s="23" t="s">
        <v>60</v>
      </c>
      <c r="D34" s="13"/>
      <c r="E34" s="13"/>
      <c r="F34" s="13"/>
    </row>
    <row r="35" ht="47.55" spans="1:6">
      <c r="A35" s="22">
        <v>22</v>
      </c>
      <c r="B35" s="23" t="s">
        <v>146</v>
      </c>
      <c r="C35" s="23" t="s">
        <v>62</v>
      </c>
      <c r="D35" s="13"/>
      <c r="E35" s="13"/>
      <c r="F35" s="13"/>
    </row>
    <row r="36" ht="63.15" spans="1:6">
      <c r="A36" s="22">
        <v>23</v>
      </c>
      <c r="B36" s="23" t="s">
        <v>147</v>
      </c>
      <c r="C36" s="23" t="s">
        <v>87</v>
      </c>
      <c r="D36" s="13"/>
      <c r="E36" s="13"/>
      <c r="F36" s="13"/>
    </row>
    <row r="37" ht="31.95" spans="1:6">
      <c r="A37" s="22">
        <v>24</v>
      </c>
      <c r="B37" s="23" t="s">
        <v>148</v>
      </c>
      <c r="C37" s="23" t="s">
        <v>28</v>
      </c>
      <c r="D37" s="13"/>
      <c r="E37" s="13"/>
      <c r="F37" s="13"/>
    </row>
    <row r="38" ht="47.55" spans="1:6">
      <c r="A38" s="22">
        <v>25</v>
      </c>
      <c r="B38" s="23" t="s">
        <v>149</v>
      </c>
      <c r="C38" s="23" t="s">
        <v>103</v>
      </c>
      <c r="D38" s="13"/>
      <c r="E38" s="13"/>
      <c r="F38" s="13"/>
    </row>
    <row r="39" ht="47.55" spans="1:6">
      <c r="A39" s="22">
        <v>26</v>
      </c>
      <c r="B39" s="23" t="s">
        <v>150</v>
      </c>
      <c r="C39" s="23" t="s">
        <v>22</v>
      </c>
      <c r="D39" s="13"/>
      <c r="E39" s="13"/>
      <c r="F39" s="13"/>
    </row>
    <row r="40" ht="63.15" spans="1:6">
      <c r="A40" s="22">
        <v>27</v>
      </c>
      <c r="B40" s="23" t="s">
        <v>151</v>
      </c>
      <c r="C40" s="23" t="s">
        <v>93</v>
      </c>
      <c r="D40" s="13"/>
      <c r="E40" s="13"/>
      <c r="F40" s="13"/>
    </row>
    <row r="41" ht="47.55" spans="1:6">
      <c r="A41" s="22">
        <v>28</v>
      </c>
      <c r="B41" s="23" t="s">
        <v>152</v>
      </c>
      <c r="C41" s="23" t="s">
        <v>50</v>
      </c>
      <c r="D41" s="13"/>
      <c r="E41" s="13"/>
      <c r="F41" s="13"/>
    </row>
    <row r="42" ht="31.95" spans="1:6">
      <c r="A42" s="22">
        <v>29</v>
      </c>
      <c r="B42" s="23" t="s">
        <v>153</v>
      </c>
      <c r="C42" s="23" t="s">
        <v>83</v>
      </c>
      <c r="D42" s="13"/>
      <c r="E42" s="13"/>
      <c r="F42" s="13"/>
    </row>
    <row r="43" ht="63.15" spans="1:6">
      <c r="A43" s="22">
        <v>30</v>
      </c>
      <c r="B43" s="23" t="s">
        <v>154</v>
      </c>
      <c r="C43" s="23" t="s">
        <v>34</v>
      </c>
      <c r="D43" s="13"/>
      <c r="E43" s="13"/>
      <c r="F43" s="13"/>
    </row>
    <row r="44" ht="31.95" spans="1:6">
      <c r="A44" s="22">
        <v>31</v>
      </c>
      <c r="B44" s="23" t="s">
        <v>155</v>
      </c>
      <c r="C44" s="23" t="s">
        <v>39</v>
      </c>
      <c r="D44" s="13"/>
      <c r="E44" s="13"/>
      <c r="F44" s="13"/>
    </row>
    <row r="45" ht="47.55" spans="1:6">
      <c r="A45" s="22">
        <v>32</v>
      </c>
      <c r="B45" s="23" t="s">
        <v>156</v>
      </c>
      <c r="C45" s="23" t="s">
        <v>64</v>
      </c>
      <c r="D45" s="13"/>
      <c r="E45" s="13"/>
      <c r="F45" s="13"/>
    </row>
    <row r="46" ht="47.55" spans="1:6">
      <c r="A46" s="22">
        <v>33</v>
      </c>
      <c r="B46" s="23" t="s">
        <v>157</v>
      </c>
      <c r="C46" s="23" t="s">
        <v>89</v>
      </c>
      <c r="D46" s="13"/>
      <c r="E46" s="13"/>
      <c r="F46" s="13"/>
    </row>
    <row r="47" ht="47.55" spans="1:6">
      <c r="A47" s="22">
        <v>34</v>
      </c>
      <c r="B47" s="23" t="s">
        <v>158</v>
      </c>
      <c r="C47" s="23" t="s">
        <v>42</v>
      </c>
      <c r="D47" s="13"/>
      <c r="E47" s="13"/>
      <c r="F47" s="13"/>
    </row>
    <row r="48" ht="47.55" spans="1:6">
      <c r="A48" s="22">
        <v>35</v>
      </c>
      <c r="B48" s="23" t="s">
        <v>159</v>
      </c>
      <c r="C48" s="23" t="s">
        <v>47</v>
      </c>
      <c r="D48" s="13"/>
      <c r="E48" s="13"/>
      <c r="F48" s="13"/>
    </row>
    <row r="49" ht="31.95" spans="1:6">
      <c r="A49" s="22">
        <v>36</v>
      </c>
      <c r="B49" s="23" t="s">
        <v>160</v>
      </c>
      <c r="C49" s="23" t="s">
        <v>97</v>
      </c>
      <c r="D49" s="13"/>
      <c r="E49" s="13"/>
      <c r="F49" s="13"/>
    </row>
    <row r="50" ht="47.55" spans="1:6">
      <c r="A50" s="22">
        <v>37</v>
      </c>
      <c r="B50" s="23" t="s">
        <v>161</v>
      </c>
      <c r="C50" s="23" t="s">
        <v>91</v>
      </c>
      <c r="D50" s="13"/>
      <c r="E50" s="13"/>
      <c r="F50" s="13"/>
    </row>
    <row r="51" ht="47.55" spans="1:6">
      <c r="A51" s="22">
        <v>38</v>
      </c>
      <c r="B51" s="23" t="s">
        <v>162</v>
      </c>
      <c r="C51" s="23" t="s">
        <v>105</v>
      </c>
      <c r="D51" s="13"/>
      <c r="E51" s="13"/>
      <c r="F51" s="13"/>
    </row>
    <row r="52" ht="31.95" spans="1:6">
      <c r="A52" s="22">
        <v>39</v>
      </c>
      <c r="B52" s="23" t="s">
        <v>163</v>
      </c>
      <c r="C52" s="23" t="s">
        <v>52</v>
      </c>
      <c r="D52" s="13"/>
      <c r="E52" s="13"/>
      <c r="F52" s="13"/>
    </row>
  </sheetData>
  <mergeCells count="9">
    <mergeCell ref="A1:C1"/>
    <mergeCell ref="E1:F1"/>
    <mergeCell ref="A12:C12"/>
    <mergeCell ref="E12:F12"/>
    <mergeCell ref="E23:F23"/>
    <mergeCell ref="E24:E26"/>
    <mergeCell ref="E27:E29"/>
    <mergeCell ref="F24:F26"/>
    <mergeCell ref="F27:F29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I33" sqref="I33"/>
    </sheetView>
  </sheetViews>
  <sheetFormatPr defaultColWidth="9" defaultRowHeight="14.4"/>
  <sheetData/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Tong hop diem</vt:lpstr>
      <vt:lpstr>Sinh vien diem&lt;7</vt:lpstr>
      <vt:lpstr>Sinh vien diem &gt;=7</vt:lpstr>
      <vt:lpstr>Các bảng tham chiếu và thống kê</vt:lpstr>
      <vt:lpstr>Bảng thống kê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minhkhoa19981995@gmail.com</dc:creator>
  <cp:lastModifiedBy>Nguyễn Hồng Ngọc</cp:lastModifiedBy>
  <dcterms:created xsi:type="dcterms:W3CDTF">2025-10-13T12:58:00Z</dcterms:created>
  <dcterms:modified xsi:type="dcterms:W3CDTF">2025-10-15T01:29:29Z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FB774AEC057543E7A3DC8268B62F393B_12</vt:lpwstr>
  </property>
  <property fmtid="{D5CDD505-2E9C-101B-9397-08002B2CF9AE}" pid="3" name="KSOProductBuildVer">
    <vt:lpwstr>1033-12.2.0.22549</vt:lpwstr>
  </property>
</Properties>
</file>