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CMUS-Vu Hoang Phuc\Nam 3(2022-2023)\nmpm\project\"/>
    </mc:Choice>
  </mc:AlternateContent>
  <xr:revisionPtr revIDLastSave="0" documentId="13_ncr:1_{3F53749C-3CE8-4AE1-85C1-1CFCF57ADD49}" xr6:coauthVersionLast="47" xr6:coauthVersionMax="47" xr10:uidLastSave="{00000000-0000-0000-0000-000000000000}"/>
  <bookViews>
    <workbookView xWindow="-108" yWindow="-108" windowWidth="23256" windowHeight="12456" tabRatio="599" xr2:uid="{3AF5FBA1-8664-4639-B8BF-977260E06312}"/>
  </bookViews>
  <sheets>
    <sheet name="Sheet1" sheetId="1" r:id="rId1"/>
  </sheets>
  <definedNames>
    <definedName name="du_lieu">Sheet1!$C$4:$F$100</definedName>
    <definedName name="ngay_thang">Sheet1!$G$4:$CD$100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D43" i="1"/>
  <c r="E43" i="1"/>
  <c r="E42" i="1"/>
  <c r="D42" i="1"/>
  <c r="D41" i="1"/>
  <c r="E41" i="1"/>
  <c r="E40" i="1"/>
  <c r="D40" i="1"/>
  <c r="D37" i="1"/>
  <c r="E37" i="1"/>
  <c r="D38" i="1"/>
  <c r="E38" i="1"/>
  <c r="D39" i="1"/>
  <c r="E39" i="1"/>
  <c r="E36" i="1"/>
  <c r="D36" i="1"/>
  <c r="E34" i="1"/>
  <c r="E35" i="1"/>
  <c r="D34" i="1"/>
  <c r="D35" i="1"/>
  <c r="E33" i="1"/>
  <c r="D33" i="1"/>
  <c r="E32" i="1"/>
  <c r="D32" i="1"/>
  <c r="E29" i="1"/>
  <c r="E30" i="1"/>
  <c r="E31" i="1"/>
  <c r="D29" i="1"/>
  <c r="D30" i="1"/>
  <c r="D31" i="1"/>
  <c r="D28" i="1"/>
  <c r="E23" i="1"/>
  <c r="E24" i="1"/>
  <c r="E25" i="1"/>
  <c r="E26" i="1"/>
  <c r="E27" i="1"/>
  <c r="E22" i="1"/>
  <c r="E21" i="1"/>
  <c r="E28" i="1"/>
  <c r="D21" i="1"/>
  <c r="D22" i="1"/>
  <c r="D23" i="1"/>
  <c r="D24" i="1"/>
  <c r="D25" i="1"/>
  <c r="D26" i="1"/>
  <c r="D27" i="1"/>
  <c r="E20" i="1"/>
  <c r="D20" i="1"/>
  <c r="E19" i="1"/>
  <c r="D19" i="1"/>
  <c r="E18" i="1"/>
  <c r="D18" i="1"/>
  <c r="E16" i="1"/>
  <c r="E17" i="1"/>
  <c r="D16" i="1"/>
  <c r="D17" i="1"/>
  <c r="E14" i="1"/>
  <c r="E15" i="1"/>
  <c r="D15" i="1"/>
  <c r="D14" i="1"/>
  <c r="E13" i="1"/>
  <c r="D13" i="1"/>
  <c r="D12" i="1"/>
  <c r="E12" i="1"/>
  <c r="D11" i="1"/>
  <c r="E11" i="1"/>
  <c r="E10" i="1"/>
  <c r="D10" i="1"/>
  <c r="D9" i="1"/>
  <c r="E9" i="1"/>
  <c r="E8" i="1"/>
  <c r="D8" i="1"/>
  <c r="E7" i="1"/>
  <c r="D7" i="1"/>
  <c r="E5" i="1"/>
  <c r="D5" i="1"/>
  <c r="E6" i="1"/>
  <c r="D6" i="1"/>
  <c r="E4" i="1"/>
  <c r="D4" i="1"/>
</calcChain>
</file>

<file path=xl/sharedStrings.xml><?xml version="1.0" encoding="utf-8"?>
<sst xmlns="http://schemas.openxmlformats.org/spreadsheetml/2006/main" count="135" uniqueCount="62">
  <si>
    <t>PA</t>
  </si>
  <si>
    <t>Task</t>
  </si>
  <si>
    <t>Start Day</t>
  </si>
  <si>
    <t>Finish Day</t>
  </si>
  <si>
    <t>Status</t>
  </si>
  <si>
    <t>Work Distribution</t>
  </si>
  <si>
    <t>Team Member</t>
  </si>
  <si>
    <t>Vu Hoang Phuc</t>
  </si>
  <si>
    <t>SCHEDULE</t>
  </si>
  <si>
    <t>Done</t>
  </si>
  <si>
    <t>Role division
Requirements analysis</t>
  </si>
  <si>
    <t>Doing</t>
  </si>
  <si>
    <t>All members</t>
  </si>
  <si>
    <t>Survey the demand of customers</t>
  </si>
  <si>
    <t>Tran Van That
Truong Van Hao</t>
  </si>
  <si>
    <t>Write Sofware 
Development Plan</t>
  </si>
  <si>
    <t>Meeting 2</t>
  </si>
  <si>
    <t>Write Vision Document</t>
  </si>
  <si>
    <t>Research UI Design</t>
  </si>
  <si>
    <t>Trieu Quoc Thai</t>
  </si>
  <si>
    <t>Assign the specific work to the team member( Front-end or back end)</t>
  </si>
  <si>
    <t>Evaluate the survey's result</t>
  </si>
  <si>
    <t>Meeting 3</t>
  </si>
  <si>
    <t>Revised project plan</t>
  </si>
  <si>
    <t>Revised vision document</t>
  </si>
  <si>
    <t>Draw Use case Diagram</t>
  </si>
  <si>
    <t>Trieu Quoc Thai
Truong Van Hao</t>
  </si>
  <si>
    <t xml:space="preserve">Write Use-case specification </t>
  </si>
  <si>
    <t>Create Gantt Chart</t>
  </si>
  <si>
    <t>Design simple UI</t>
  </si>
  <si>
    <t>Trieu Quoc Thai
Le Truong Kinh Thanh</t>
  </si>
  <si>
    <t>Research about database</t>
  </si>
  <si>
    <t>Vu Hoang Phuc
Tran Van That
Truong Van Hao</t>
  </si>
  <si>
    <t xml:space="preserve"> </t>
  </si>
  <si>
    <t>Front End</t>
  </si>
  <si>
    <t>3,4</t>
  </si>
  <si>
    <t>To do</t>
  </si>
  <si>
    <t xml:space="preserve">Home </t>
  </si>
  <si>
    <t>Book view and reader view</t>
  </si>
  <si>
    <t>Le Truong Kinh Thanh</t>
  </si>
  <si>
    <t>Log in, Sign up</t>
  </si>
  <si>
    <t>Case Forget password</t>
  </si>
  <si>
    <t>Admin UI</t>
  </si>
  <si>
    <t>Admin:
See the report in the list
Delete comments
Ban user comment 1 month</t>
  </si>
  <si>
    <t>Reader: Evaluate and Report book</t>
  </si>
  <si>
    <t>Reader: View history viewed book</t>
  </si>
  <si>
    <t>Reader: Search book</t>
  </si>
  <si>
    <t>Reader: Edit profile</t>
  </si>
  <si>
    <t>Admin:
adding, editing, deleting,.. Account</t>
  </si>
  <si>
    <t>Back end</t>
  </si>
  <si>
    <t>Create Database</t>
  </si>
  <si>
    <t>Save Username and passwword</t>
  </si>
  <si>
    <t>Save Book's Data</t>
  </si>
  <si>
    <t>Save reader's react (rating, comment)</t>
  </si>
  <si>
    <t>Save user information</t>
  </si>
  <si>
    <t>Save history of reader</t>
  </si>
  <si>
    <t>Test</t>
  </si>
  <si>
    <t>Test report</t>
  </si>
  <si>
    <t>Fix errors</t>
  </si>
  <si>
    <t>Deliver product</t>
  </si>
  <si>
    <t>GANTT CHART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</si>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</sst>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d/m"/>
    <numFmt numFmtId="166" formatCode="d/m/yyyy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6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164" fontId="1" fillId="8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6" fontId="0" fillId="9" borderId="0" xfId="0" applyNumberFormat="1" applyFill="1" applyAlignment="1">
      <alignment vertical="center"/>
    </xf>
    <xf numFmtId="166" fontId="0" fillId="7" borderId="0" xfId="0" applyNumberFormat="1" applyFill="1" applyAlignment="1">
      <alignment vertical="center"/>
    </xf>
    <xf numFmtId="166" fontId="0" fillId="6" borderId="0" xfId="0" applyNumberFormat="1" applyFill="1" applyAlignment="1">
      <alignment vertical="center"/>
    </xf>
  </cellXfs>
  <cellStyles count="1">
    <cellStyle name="Normal" xfId="0" builtinId="0"/>
  </cellStyles>
  <dxfs count="6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D597-D58C-4C2C-84C0-10D1BA503E65}">
  <dimension ref="A1:CD49"/>
  <sheetViews>
    <sheetView tabSelected="1" zoomScale="107" zoomScaleNormal="107" workbookViewId="0">
      <pane ySplit="3" topLeftCell="A37" activePane="bottomLeft" state="frozen"/>
      <selection activeCell="C1" sqref="C1"/>
      <selection pane="bottomLeft" activeCell="L55" sqref="L55"/>
    </sheetView>
  </sheetViews>
  <sheetFormatPr defaultRowHeight="14.4" x14ac:dyDescent="0.3"/>
  <cols>
    <col min="1" max="1" width="3.5546875" style="19" bestFit="1" customWidth="1"/>
    <col min="2" max="2" width="33.88671875" style="16" bestFit="1" customWidth="1"/>
    <col min="3" max="3" width="20" style="16" bestFit="1" customWidth="1"/>
    <col min="4" max="5" width="10.5546875" style="20" bestFit="1" customWidth="1"/>
    <col min="6" max="6" width="5.88671875" style="18" bestFit="1" customWidth="1"/>
    <col min="7" max="24" width="3" style="16" bestFit="1" customWidth="1"/>
    <col min="25" max="25" width="4.77734375" style="16" bestFit="1" customWidth="1"/>
    <col min="26" max="33" width="2" style="16" bestFit="1" customWidth="1"/>
    <col min="34" max="39" width="3" style="16" bestFit="1" customWidth="1"/>
    <col min="40" max="40" width="5.109375" style="16" bestFit="1" customWidth="1"/>
    <col min="41" max="54" width="3" style="16" bestFit="1" customWidth="1"/>
    <col min="55" max="55" width="3.88671875" style="16" customWidth="1"/>
    <col min="56" max="63" width="2" style="16" bestFit="1" customWidth="1"/>
    <col min="64" max="82" width="3" style="16" bestFit="1" customWidth="1"/>
    <col min="83" max="16384" width="8.88671875" style="16"/>
  </cols>
  <sheetData>
    <row r="1" spans="1:82" ht="18" x14ac:dyDescent="0.3">
      <c r="G1" s="24" t="s">
        <v>60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L1" s="16">
        <v>14</v>
      </c>
      <c r="AM1" s="16">
        <v>12</v>
      </c>
      <c r="AN1" s="16">
        <v>2022</v>
      </c>
    </row>
    <row r="2" spans="1:82" ht="26.4" customHeight="1" x14ac:dyDescent="0.3">
      <c r="A2" s="22" t="s">
        <v>5</v>
      </c>
      <c r="B2" s="22"/>
      <c r="C2" s="22"/>
      <c r="D2" s="22"/>
      <c r="E2" s="22"/>
      <c r="F2" s="22"/>
      <c r="G2" s="30" t="s">
        <v>8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</row>
    <row r="3" spans="1:82" s="17" customFormat="1" ht="30" customHeight="1" x14ac:dyDescent="0.3">
      <c r="A3" s="3" t="s">
        <v>0</v>
      </c>
      <c r="B3" s="3" t="s">
        <v>1</v>
      </c>
      <c r="C3" s="3" t="s">
        <v>6</v>
      </c>
      <c r="D3" s="4" t="s">
        <v>2</v>
      </c>
      <c r="E3" s="4" t="s">
        <v>3</v>
      </c>
      <c r="F3" s="5" t="s">
        <v>4</v>
      </c>
      <c r="G3" s="6">
        <f>DATE(AN1,AM1,AL1)</f>
        <v>44909</v>
      </c>
      <c r="H3" s="6">
        <f>G3+1</f>
        <v>44910</v>
      </c>
      <c r="I3" s="6">
        <f t="shared" ref="I3:BB18" si="0">H3+1</f>
        <v>44911</v>
      </c>
      <c r="J3" s="6">
        <f t="shared" si="0"/>
        <v>44912</v>
      </c>
      <c r="K3" s="6">
        <f t="shared" si="0"/>
        <v>44913</v>
      </c>
      <c r="L3" s="6">
        <f t="shared" si="0"/>
        <v>44914</v>
      </c>
      <c r="M3" s="6">
        <f t="shared" si="0"/>
        <v>44915</v>
      </c>
      <c r="N3" s="6">
        <f t="shared" si="0"/>
        <v>44916</v>
      </c>
      <c r="O3" s="6">
        <f t="shared" si="0"/>
        <v>44917</v>
      </c>
      <c r="P3" s="6">
        <f t="shared" si="0"/>
        <v>44918</v>
      </c>
      <c r="Q3" s="6">
        <f t="shared" si="0"/>
        <v>44919</v>
      </c>
      <c r="R3" s="6">
        <f t="shared" si="0"/>
        <v>44920</v>
      </c>
      <c r="S3" s="6">
        <f t="shared" si="0"/>
        <v>44921</v>
      </c>
      <c r="T3" s="6">
        <f t="shared" si="0"/>
        <v>44922</v>
      </c>
      <c r="U3" s="6">
        <f t="shared" si="0"/>
        <v>44923</v>
      </c>
      <c r="V3" s="6">
        <f t="shared" si="0"/>
        <v>44924</v>
      </c>
      <c r="W3" s="6">
        <f t="shared" si="0"/>
        <v>44925</v>
      </c>
      <c r="X3" s="6">
        <f t="shared" si="0"/>
        <v>44926</v>
      </c>
      <c r="Y3" s="7">
        <f t="shared" si="0"/>
        <v>44927</v>
      </c>
      <c r="Z3" s="6">
        <f t="shared" si="0"/>
        <v>44928</v>
      </c>
      <c r="AA3" s="6">
        <f t="shared" si="0"/>
        <v>44929</v>
      </c>
      <c r="AB3" s="6">
        <f t="shared" si="0"/>
        <v>44930</v>
      </c>
      <c r="AC3" s="6">
        <f t="shared" si="0"/>
        <v>44931</v>
      </c>
      <c r="AD3" s="6">
        <f t="shared" si="0"/>
        <v>44932</v>
      </c>
      <c r="AE3" s="6">
        <f t="shared" si="0"/>
        <v>44933</v>
      </c>
      <c r="AF3" s="6">
        <f t="shared" si="0"/>
        <v>44934</v>
      </c>
      <c r="AG3" s="6">
        <f t="shared" si="0"/>
        <v>44935</v>
      </c>
      <c r="AH3" s="6">
        <f t="shared" si="0"/>
        <v>44936</v>
      </c>
      <c r="AI3" s="6">
        <f t="shared" si="0"/>
        <v>44937</v>
      </c>
      <c r="AJ3" s="6">
        <f t="shared" si="0"/>
        <v>44938</v>
      </c>
      <c r="AK3" s="6">
        <f t="shared" si="0"/>
        <v>44939</v>
      </c>
      <c r="AL3" s="6">
        <f t="shared" ref="AL3" si="1">AK3+1</f>
        <v>44940</v>
      </c>
      <c r="AM3" s="6">
        <f t="shared" ref="AM3" si="2">AL3+1</f>
        <v>44941</v>
      </c>
      <c r="AN3" s="6">
        <f t="shared" ref="AN3" si="3">AM3+1</f>
        <v>44942</v>
      </c>
      <c r="AO3" s="6">
        <f t="shared" si="0"/>
        <v>44943</v>
      </c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7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</row>
    <row r="4" spans="1:82" ht="36" customHeight="1" x14ac:dyDescent="0.3">
      <c r="A4" s="8">
        <v>0</v>
      </c>
      <c r="B4" s="9" t="s">
        <v>10</v>
      </c>
      <c r="C4" s="9" t="s">
        <v>12</v>
      </c>
      <c r="D4" s="10">
        <f>DATE(2022,10,14)</f>
        <v>44848</v>
      </c>
      <c r="E4" s="10">
        <f>DATE(2022,10,21)</f>
        <v>44855</v>
      </c>
      <c r="F4" s="11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</row>
    <row r="5" spans="1:82" ht="27.6" x14ac:dyDescent="0.3">
      <c r="A5" s="23">
        <v>1</v>
      </c>
      <c r="B5" s="9" t="s">
        <v>15</v>
      </c>
      <c r="C5" s="9" t="s">
        <v>12</v>
      </c>
      <c r="D5" s="10">
        <f>DATE(2022,10,22)</f>
        <v>44856</v>
      </c>
      <c r="E5" s="10">
        <f>DATE(2022,10,27)</f>
        <v>44861</v>
      </c>
      <c r="F5" s="11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</row>
    <row r="6" spans="1:82" ht="27.6" x14ac:dyDescent="0.3">
      <c r="A6" s="23"/>
      <c r="B6" s="9" t="s">
        <v>13</v>
      </c>
      <c r="C6" s="9" t="s">
        <v>14</v>
      </c>
      <c r="D6" s="10">
        <f>DATE(2022,10,26)</f>
        <v>44860</v>
      </c>
      <c r="E6" s="10">
        <f>DATE(2022,10,26)</f>
        <v>44860</v>
      </c>
      <c r="F6" s="11" t="s">
        <v>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</row>
    <row r="7" spans="1:82" x14ac:dyDescent="0.3">
      <c r="A7" s="23"/>
      <c r="B7" s="9" t="s">
        <v>21</v>
      </c>
      <c r="C7" s="2" t="s">
        <v>12</v>
      </c>
      <c r="D7" s="10">
        <f>DATE(2022,10,26)</f>
        <v>44860</v>
      </c>
      <c r="E7" s="10">
        <f>DATE(2022,10,27)</f>
        <v>44861</v>
      </c>
      <c r="F7" s="11" t="s">
        <v>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</row>
    <row r="8" spans="1:82" x14ac:dyDescent="0.3">
      <c r="A8" s="23"/>
      <c r="B8" s="2" t="s">
        <v>16</v>
      </c>
      <c r="C8" s="2" t="s">
        <v>7</v>
      </c>
      <c r="D8" s="10">
        <f>DATE(2022,10,27)</f>
        <v>44861</v>
      </c>
      <c r="E8" s="10">
        <f>DATE(2022,10,27)</f>
        <v>44861</v>
      </c>
      <c r="F8" s="11" t="s">
        <v>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</row>
    <row r="9" spans="1:82" x14ac:dyDescent="0.3">
      <c r="A9" s="23"/>
      <c r="B9" s="2" t="s">
        <v>17</v>
      </c>
      <c r="C9" s="2" t="s">
        <v>12</v>
      </c>
      <c r="D9" s="10">
        <f>DATE(2022,10,28)</f>
        <v>44862</v>
      </c>
      <c r="E9" s="10">
        <f>DATE(2022,11,2)</f>
        <v>44867</v>
      </c>
      <c r="F9" s="11" t="s">
        <v>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</row>
    <row r="10" spans="1:82" ht="27.6" x14ac:dyDescent="0.3">
      <c r="A10" s="23"/>
      <c r="B10" s="2" t="s">
        <v>18</v>
      </c>
      <c r="C10" s="9" t="s">
        <v>26</v>
      </c>
      <c r="D10" s="10">
        <f>DATE(2022,10,28)</f>
        <v>44862</v>
      </c>
      <c r="E10" s="10">
        <f>DATE(2022,11,2)</f>
        <v>44867</v>
      </c>
      <c r="F10" s="11" t="s">
        <v>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</row>
    <row r="11" spans="1:82" ht="45" customHeight="1" x14ac:dyDescent="0.3">
      <c r="A11" s="23"/>
      <c r="B11" s="12" t="s">
        <v>20</v>
      </c>
      <c r="C11" s="2" t="s">
        <v>7</v>
      </c>
      <c r="D11" s="10">
        <f>DATE(2022,11,2)</f>
        <v>44867</v>
      </c>
      <c r="E11" s="10">
        <f>DATE(2022,11,2)</f>
        <v>44867</v>
      </c>
      <c r="F11" s="11" t="s">
        <v>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</row>
    <row r="12" spans="1:82" x14ac:dyDescent="0.3">
      <c r="A12" s="23"/>
      <c r="B12" s="2" t="s">
        <v>22</v>
      </c>
      <c r="C12" s="2" t="s">
        <v>7</v>
      </c>
      <c r="D12" s="10">
        <f>DATE(2022,11,2)</f>
        <v>44867</v>
      </c>
      <c r="E12" s="10">
        <f>DATE(2022,11,2)</f>
        <v>44867</v>
      </c>
      <c r="F12" s="11" t="s">
        <v>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</row>
    <row r="13" spans="1:82" x14ac:dyDescent="0.2">
      <c r="A13" s="23">
        <v>2</v>
      </c>
      <c r="B13" s="13" t="s">
        <v>23</v>
      </c>
      <c r="C13" s="2" t="s">
        <v>12</v>
      </c>
      <c r="D13" s="10">
        <f>DATE(2022,11,3)</f>
        <v>44868</v>
      </c>
      <c r="E13" s="10">
        <f>DATE(2022,11,16)</f>
        <v>44881</v>
      </c>
      <c r="F13" s="11" t="s">
        <v>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</row>
    <row r="14" spans="1:82" x14ac:dyDescent="0.2">
      <c r="A14" s="23"/>
      <c r="B14" s="13" t="s">
        <v>24</v>
      </c>
      <c r="C14" s="2" t="s">
        <v>12</v>
      </c>
      <c r="D14" s="10">
        <f>DATE(2022,11,3)</f>
        <v>44868</v>
      </c>
      <c r="E14" s="10">
        <f t="shared" ref="E14:E18" si="4">DATE(2022,11,16)</f>
        <v>44881</v>
      </c>
      <c r="F14" s="11" t="s">
        <v>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</row>
    <row r="15" spans="1:82" ht="27.6" x14ac:dyDescent="0.3">
      <c r="A15" s="23"/>
      <c r="B15" s="2" t="s">
        <v>25</v>
      </c>
      <c r="C15" s="9" t="s">
        <v>26</v>
      </c>
      <c r="D15" s="10">
        <f>DATE(2022,11,3)</f>
        <v>44868</v>
      </c>
      <c r="E15" s="10">
        <f t="shared" si="4"/>
        <v>44881</v>
      </c>
      <c r="F15" s="11" t="s">
        <v>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</row>
    <row r="16" spans="1:82" x14ac:dyDescent="0.3">
      <c r="A16" s="23"/>
      <c r="B16" s="2" t="s">
        <v>27</v>
      </c>
      <c r="C16" s="2" t="s">
        <v>12</v>
      </c>
      <c r="D16" s="10">
        <f>DATE(2022,11,3)</f>
        <v>44868</v>
      </c>
      <c r="E16" s="10">
        <f t="shared" si="4"/>
        <v>44881</v>
      </c>
      <c r="F16" s="11" t="s">
        <v>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</row>
    <row r="17" spans="1:82" x14ac:dyDescent="0.3">
      <c r="A17" s="23"/>
      <c r="B17" s="2" t="s">
        <v>28</v>
      </c>
      <c r="C17" s="2" t="s">
        <v>7</v>
      </c>
      <c r="D17" s="10">
        <f>DATE(2022,11,10)</f>
        <v>44875</v>
      </c>
      <c r="E17" s="10">
        <f t="shared" si="4"/>
        <v>44881</v>
      </c>
      <c r="F17" s="11" t="s">
        <v>33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</row>
    <row r="18" spans="1:82" ht="28.8" x14ac:dyDescent="0.3">
      <c r="A18" s="23"/>
      <c r="B18" s="1" t="s">
        <v>29</v>
      </c>
      <c r="C18" s="14" t="s">
        <v>30</v>
      </c>
      <c r="D18" s="10">
        <f>DATE(2022,11,10)</f>
        <v>44875</v>
      </c>
      <c r="E18" s="10">
        <f t="shared" si="4"/>
        <v>44881</v>
      </c>
      <c r="F18" s="11" t="s">
        <v>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</row>
    <row r="19" spans="1:82" ht="43.2" x14ac:dyDescent="0.3">
      <c r="A19" s="23"/>
      <c r="B19" s="1" t="s">
        <v>31</v>
      </c>
      <c r="C19" s="14" t="s">
        <v>32</v>
      </c>
      <c r="D19" s="10">
        <f>DATE(2022,11,3)</f>
        <v>44868</v>
      </c>
      <c r="E19" s="10">
        <f>DATE(2022,11,16)</f>
        <v>44881</v>
      </c>
      <c r="F19" s="11" t="s">
        <v>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</row>
    <row r="20" spans="1:82" ht="28.8" x14ac:dyDescent="0.3">
      <c r="A20" s="21" t="s">
        <v>35</v>
      </c>
      <c r="B20" s="1" t="s">
        <v>34</v>
      </c>
      <c r="C20" s="14" t="s">
        <v>30</v>
      </c>
      <c r="D20" s="10">
        <f>DATE(2022,11,17)</f>
        <v>44882</v>
      </c>
      <c r="E20" s="10">
        <f>DATE(2022,12,14)</f>
        <v>44909</v>
      </c>
      <c r="F20" s="15" t="s">
        <v>11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</row>
    <row r="21" spans="1:82" x14ac:dyDescent="0.3">
      <c r="A21" s="21"/>
      <c r="B21" s="1" t="s">
        <v>37</v>
      </c>
      <c r="C21" s="1" t="s">
        <v>19</v>
      </c>
      <c r="D21" s="10">
        <f t="shared" ref="D21:D27" si="5">DATE(2022,11,17)</f>
        <v>44882</v>
      </c>
      <c r="E21" s="10">
        <f>DATE(2022,11,30)</f>
        <v>44895</v>
      </c>
      <c r="F21" s="15" t="s">
        <v>11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</row>
    <row r="22" spans="1:82" x14ac:dyDescent="0.3">
      <c r="A22" s="21"/>
      <c r="B22" s="1" t="s">
        <v>38</v>
      </c>
      <c r="C22" s="1" t="s">
        <v>39</v>
      </c>
      <c r="D22" s="10">
        <f t="shared" si="5"/>
        <v>44882</v>
      </c>
      <c r="E22" s="10">
        <f>DATE(2022,11,30)</f>
        <v>44895</v>
      </c>
      <c r="F22" s="15" t="s">
        <v>11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</row>
    <row r="23" spans="1:82" ht="28.8" x14ac:dyDescent="0.3">
      <c r="A23" s="21"/>
      <c r="B23" s="1" t="s">
        <v>40</v>
      </c>
      <c r="C23" s="14" t="s">
        <v>30</v>
      </c>
      <c r="D23" s="10">
        <f t="shared" si="5"/>
        <v>44882</v>
      </c>
      <c r="E23" s="10">
        <f t="shared" ref="E23:E27" si="6">DATE(2022,11,30)</f>
        <v>44895</v>
      </c>
      <c r="F23" s="15" t="s">
        <v>11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</row>
    <row r="24" spans="1:82" ht="28.8" x14ac:dyDescent="0.3">
      <c r="A24" s="21"/>
      <c r="B24" s="1" t="s">
        <v>41</v>
      </c>
      <c r="C24" s="14" t="s">
        <v>30</v>
      </c>
      <c r="D24" s="10">
        <f t="shared" si="5"/>
        <v>44882</v>
      </c>
      <c r="E24" s="10">
        <f t="shared" si="6"/>
        <v>44895</v>
      </c>
      <c r="F24" s="15" t="s">
        <v>11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</row>
    <row r="25" spans="1:82" ht="28.8" x14ac:dyDescent="0.3">
      <c r="A25" s="21"/>
      <c r="B25" s="1" t="s">
        <v>44</v>
      </c>
      <c r="C25" s="14" t="s">
        <v>30</v>
      </c>
      <c r="D25" s="10">
        <f t="shared" si="5"/>
        <v>44882</v>
      </c>
      <c r="E25" s="10">
        <f t="shared" si="6"/>
        <v>44895</v>
      </c>
      <c r="F25" s="15" t="s">
        <v>11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</row>
    <row r="26" spans="1:82" ht="28.8" x14ac:dyDescent="0.3">
      <c r="A26" s="21"/>
      <c r="B26" s="1" t="s">
        <v>45</v>
      </c>
      <c r="C26" s="14" t="s">
        <v>30</v>
      </c>
      <c r="D26" s="10">
        <f t="shared" si="5"/>
        <v>44882</v>
      </c>
      <c r="E26" s="10">
        <f t="shared" si="6"/>
        <v>44895</v>
      </c>
      <c r="F26" s="15" t="s">
        <v>11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 spans="1:82" ht="28.8" x14ac:dyDescent="0.3">
      <c r="A27" s="21"/>
      <c r="B27" s="1" t="s">
        <v>46</v>
      </c>
      <c r="C27" s="14" t="s">
        <v>30</v>
      </c>
      <c r="D27" s="10">
        <f t="shared" si="5"/>
        <v>44882</v>
      </c>
      <c r="E27" s="10">
        <f t="shared" si="6"/>
        <v>44895</v>
      </c>
      <c r="F27" s="15" t="s">
        <v>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</row>
    <row r="28" spans="1:82" ht="28.8" x14ac:dyDescent="0.3">
      <c r="A28" s="21"/>
      <c r="B28" s="1" t="s">
        <v>47</v>
      </c>
      <c r="C28" s="14" t="s">
        <v>30</v>
      </c>
      <c r="D28" s="10">
        <f>DATE(2022,12,1)</f>
        <v>44896</v>
      </c>
      <c r="E28" s="10">
        <f t="shared" ref="E28:E31" si="7">DATE(2022,12,14)</f>
        <v>44909</v>
      </c>
      <c r="F28" s="15" t="s">
        <v>36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</row>
    <row r="29" spans="1:82" ht="28.8" x14ac:dyDescent="0.3">
      <c r="A29" s="21"/>
      <c r="B29" s="1" t="s">
        <v>42</v>
      </c>
      <c r="C29" s="14" t="s">
        <v>30</v>
      </c>
      <c r="D29" s="10">
        <f t="shared" ref="D29:D31" si="8">DATE(2022,12,1)</f>
        <v>44896</v>
      </c>
      <c r="E29" s="10">
        <f t="shared" si="7"/>
        <v>44909</v>
      </c>
      <c r="F29" s="15" t="s">
        <v>36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</row>
    <row r="30" spans="1:82" ht="57.6" x14ac:dyDescent="0.3">
      <c r="A30" s="21"/>
      <c r="B30" s="14" t="s">
        <v>43</v>
      </c>
      <c r="C30" s="14" t="s">
        <v>30</v>
      </c>
      <c r="D30" s="10">
        <f t="shared" si="8"/>
        <v>44896</v>
      </c>
      <c r="E30" s="10">
        <f t="shared" si="7"/>
        <v>44909</v>
      </c>
      <c r="F30" s="15" t="s">
        <v>36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</row>
    <row r="31" spans="1:82" ht="28.8" x14ac:dyDescent="0.3">
      <c r="A31" s="21"/>
      <c r="B31" s="14" t="s">
        <v>48</v>
      </c>
      <c r="C31" s="14" t="s">
        <v>30</v>
      </c>
      <c r="D31" s="10">
        <f t="shared" si="8"/>
        <v>44896</v>
      </c>
      <c r="E31" s="10">
        <f t="shared" si="7"/>
        <v>44909</v>
      </c>
      <c r="F31" s="15" t="s">
        <v>36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</row>
    <row r="32" spans="1:82" ht="43.2" x14ac:dyDescent="0.3">
      <c r="A32" s="21" t="s">
        <v>35</v>
      </c>
      <c r="B32" s="1" t="s">
        <v>49</v>
      </c>
      <c r="C32" s="14" t="s">
        <v>32</v>
      </c>
      <c r="D32" s="10">
        <f>DATE(2022,11,17)</f>
        <v>44882</v>
      </c>
      <c r="E32" s="10">
        <f>DATE(2022,12,14)</f>
        <v>44909</v>
      </c>
      <c r="F32" s="15" t="s">
        <v>11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</row>
    <row r="33" spans="1:82" ht="43.2" x14ac:dyDescent="0.3">
      <c r="A33" s="21"/>
      <c r="B33" s="1" t="s">
        <v>50</v>
      </c>
      <c r="C33" s="14" t="s">
        <v>32</v>
      </c>
      <c r="D33" s="10">
        <f t="shared" ref="D33:D35" si="9">DATE(2022,11,17)</f>
        <v>44882</v>
      </c>
      <c r="E33" s="10">
        <f t="shared" ref="E33:E35" si="10">DATE(2022,11,30)</f>
        <v>44895</v>
      </c>
      <c r="F33" s="15" t="s">
        <v>11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</row>
    <row r="34" spans="1:82" ht="43.2" x14ac:dyDescent="0.3">
      <c r="A34" s="21"/>
      <c r="B34" s="1" t="s">
        <v>51</v>
      </c>
      <c r="C34" s="14" t="s">
        <v>32</v>
      </c>
      <c r="D34" s="10">
        <f t="shared" si="9"/>
        <v>44882</v>
      </c>
      <c r="E34" s="10">
        <f t="shared" si="10"/>
        <v>44895</v>
      </c>
      <c r="F34" s="15" t="s">
        <v>11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</row>
    <row r="35" spans="1:82" ht="43.2" x14ac:dyDescent="0.3">
      <c r="A35" s="21"/>
      <c r="B35" s="1" t="s">
        <v>51</v>
      </c>
      <c r="C35" s="14" t="s">
        <v>32</v>
      </c>
      <c r="D35" s="10">
        <f t="shared" si="9"/>
        <v>44882</v>
      </c>
      <c r="E35" s="10">
        <f t="shared" si="10"/>
        <v>44895</v>
      </c>
      <c r="F35" s="15" t="s">
        <v>11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</row>
    <row r="36" spans="1:82" ht="43.2" x14ac:dyDescent="0.3">
      <c r="A36" s="21"/>
      <c r="B36" s="1" t="s">
        <v>52</v>
      </c>
      <c r="C36" s="14" t="s">
        <v>32</v>
      </c>
      <c r="D36" s="10">
        <f t="shared" ref="D36:D39" si="11">DATE(2022,12,1)</f>
        <v>44896</v>
      </c>
      <c r="E36" s="10">
        <f t="shared" ref="E36:E39" si="12">DATE(2022,12,14)</f>
        <v>44909</v>
      </c>
      <c r="F36" s="15" t="s">
        <v>36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</row>
    <row r="37" spans="1:82" ht="43.2" x14ac:dyDescent="0.3">
      <c r="A37" s="21"/>
      <c r="B37" s="1" t="s">
        <v>53</v>
      </c>
      <c r="C37" s="14" t="s">
        <v>32</v>
      </c>
      <c r="D37" s="10">
        <f t="shared" si="11"/>
        <v>44896</v>
      </c>
      <c r="E37" s="10">
        <f t="shared" si="12"/>
        <v>44909</v>
      </c>
      <c r="F37" s="15" t="s">
        <v>36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</row>
    <row r="38" spans="1:82" ht="43.2" x14ac:dyDescent="0.3">
      <c r="A38" s="21"/>
      <c r="B38" s="1" t="s">
        <v>54</v>
      </c>
      <c r="C38" s="14" t="s">
        <v>32</v>
      </c>
      <c r="D38" s="10">
        <f t="shared" si="11"/>
        <v>44896</v>
      </c>
      <c r="E38" s="10">
        <f t="shared" si="12"/>
        <v>44909</v>
      </c>
      <c r="F38" s="15" t="s">
        <v>36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</row>
    <row r="39" spans="1:82" ht="43.2" x14ac:dyDescent="0.3">
      <c r="A39" s="21"/>
      <c r="B39" s="1" t="s">
        <v>55</v>
      </c>
      <c r="C39" s="14" t="s">
        <v>32</v>
      </c>
      <c r="D39" s="10">
        <f t="shared" si="11"/>
        <v>44896</v>
      </c>
      <c r="E39" s="10">
        <f t="shared" si="12"/>
        <v>44909</v>
      </c>
      <c r="F39" s="15" t="s">
        <v>36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</row>
    <row r="40" spans="1:82" x14ac:dyDescent="0.3">
      <c r="A40" s="21">
        <v>5</v>
      </c>
      <c r="B40" s="1" t="s">
        <v>56</v>
      </c>
      <c r="C40" s="1" t="s">
        <v>39</v>
      </c>
      <c r="D40" s="10">
        <f>DATE(2022,12,15)</f>
        <v>44910</v>
      </c>
      <c r="E40" s="10">
        <f>DATE(2022,12,23)</f>
        <v>44918</v>
      </c>
      <c r="F40" s="15" t="s">
        <v>36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</row>
    <row r="41" spans="1:82" x14ac:dyDescent="0.3">
      <c r="A41" s="21"/>
      <c r="B41" s="1" t="s">
        <v>57</v>
      </c>
      <c r="C41" s="1" t="s">
        <v>39</v>
      </c>
      <c r="D41" s="10">
        <f>DATE(2022,12,24)</f>
        <v>44919</v>
      </c>
      <c r="E41" s="10">
        <f>DATE(2022,12,24)</f>
        <v>44919</v>
      </c>
      <c r="F41" s="15" t="s">
        <v>36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</row>
    <row r="42" spans="1:82" x14ac:dyDescent="0.3">
      <c r="A42" s="21"/>
      <c r="B42" s="1" t="s">
        <v>58</v>
      </c>
      <c r="C42" s="1" t="s">
        <v>12</v>
      </c>
      <c r="D42" s="10">
        <f>DATE(2022,12,25)</f>
        <v>44920</v>
      </c>
      <c r="E42" s="10">
        <f>DATE(2022,12,26)</f>
        <v>44921</v>
      </c>
      <c r="F42" s="15" t="s">
        <v>36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</row>
    <row r="43" spans="1:82" x14ac:dyDescent="0.3">
      <c r="A43" s="21"/>
      <c r="B43" s="1" t="s">
        <v>59</v>
      </c>
      <c r="C43" s="1" t="s">
        <v>12</v>
      </c>
      <c r="D43" s="10">
        <f>DATE(2022,12,28)</f>
        <v>44923</v>
      </c>
      <c r="E43" s="10">
        <f>DATE(2022,12,28)</f>
        <v>44923</v>
      </c>
      <c r="F43" s="15" t="s">
        <v>36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</row>
    <row r="46" spans="1:82" x14ac:dyDescent="0.3">
      <c r="C46" s="16" t="s">
        <v>61</v>
      </c>
    </row>
    <row r="47" spans="1:82" x14ac:dyDescent="0.3">
      <c r="C47" s="16" t="s">
        <v>36</v>
      </c>
      <c r="D47" s="33"/>
    </row>
    <row r="48" spans="1:82" x14ac:dyDescent="0.3">
      <c r="C48" s="16" t="s">
        <v>11</v>
      </c>
      <c r="D48" s="34"/>
    </row>
    <row r="49" spans="3:4" x14ac:dyDescent="0.3">
      <c r="C49" s="16" t="s">
        <v>9</v>
      </c>
      <c r="D49" s="35"/>
    </row>
  </sheetData>
  <mergeCells count="8">
    <mergeCell ref="G1:AD1"/>
    <mergeCell ref="G2:AO2"/>
    <mergeCell ref="A40:A43"/>
    <mergeCell ref="A2:F2"/>
    <mergeCell ref="A5:A12"/>
    <mergeCell ref="A13:A19"/>
    <mergeCell ref="A20:A31"/>
    <mergeCell ref="A32:A39"/>
  </mergeCells>
  <phoneticPr fontId="8" type="noConversion"/>
  <conditionalFormatting sqref="G49:CD100 G4:CD47">
    <cfRule type="expression" dxfId="5" priority="1">
      <formula>AND(G$3&gt;=$D4,G$3&lt;=$E4,$F4="To do")</formula>
    </cfRule>
    <cfRule type="expression" dxfId="4" priority="2">
      <formula>AND(G$3&gt;=$D4,G$3&lt;=$E4,$F4="Done")</formula>
    </cfRule>
    <cfRule type="expression" dxfId="3" priority="5">
      <formula>AND(G$3&gt;=$D4,G$3&lt;=$E4,$F4="Doing")</formula>
    </cfRule>
  </conditionalFormatting>
  <conditionalFormatting sqref="G48:CD48">
    <cfRule type="expression" dxfId="2" priority="12">
      <formula>AND(G$3&gt;=#REF!,G$3&lt;=$E48,$F48="To do")</formula>
    </cfRule>
    <cfRule type="expression" dxfId="1" priority="13">
      <formula>AND(G$3&gt;=#REF!,G$3&lt;=$E48,$F48="Done")</formula>
    </cfRule>
    <cfRule type="expression" dxfId="0" priority="14">
      <formula>AND(G$3&gt;=#REF!,G$3&lt;=$E48,$F48="Doing")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du_lieu</vt:lpstr>
      <vt:lpstr>ngay_thang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Phúc</dc:creator>
  <cp:lastModifiedBy>Vũ Phúc</cp:lastModifiedBy>
  <dcterms:created xsi:type="dcterms:W3CDTF">2022-11-15T15:10:21Z</dcterms:created>
  <dcterms:modified xsi:type="dcterms:W3CDTF">2022-11-16T05:09:26Z</dcterms:modified>
</cp:coreProperties>
</file>