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132" windowWidth="8580" windowHeight="1140" activeTab="2"/>
  </bookViews>
  <sheets>
    <sheet name="Mob_Db" sheetId="1" r:id="rId1"/>
    <sheet name="Codes" sheetId="2" r:id="rId2"/>
    <sheet name="Mob_Skills" sheetId="3" r:id="rId3"/>
  </sheets>
  <definedNames>
    <definedName name="MD_AGGRESSIVE">Codes!$E$9</definedName>
    <definedName name="MD_ASSIST">Codes!$E$10</definedName>
    <definedName name="MD_CANATTACK">Codes!$E$14</definedName>
    <definedName name="MD_CANMOVE">Codes!$E$7</definedName>
    <definedName name="MD_CASTSENSOR_IDLE">Codes!$E$11</definedName>
    <definedName name="MD_DETECTOR">Codes!$E$32</definedName>
    <definedName name="MD_LOOTER">Codes!$E$8</definedName>
    <definedName name="MD_NORANDOM_WALK">Codes!$E$12</definedName>
  </definedNames>
  <calcPr calcId="145621"/>
</workbook>
</file>

<file path=xl/calcChain.xml><?xml version="1.0" encoding="utf-8"?>
<calcChain xmlns="http://schemas.openxmlformats.org/spreadsheetml/2006/main">
  <c r="V3" i="3" l="1"/>
  <c r="V4" i="3"/>
  <c r="V2" i="3"/>
  <c r="U3" i="3"/>
  <c r="U4" i="3"/>
  <c r="U2" i="3"/>
  <c r="I3" i="3"/>
  <c r="I4" i="3"/>
  <c r="I2" i="3"/>
  <c r="H4" i="3"/>
  <c r="H3" i="3"/>
  <c r="H2" i="3"/>
  <c r="G4" i="3"/>
  <c r="G3" i="3"/>
  <c r="G2" i="3"/>
  <c r="AW2" i="1" l="1"/>
  <c r="AU2" i="1"/>
  <c r="AS2" i="1"/>
  <c r="AQ2" i="1"/>
  <c r="AO2" i="1"/>
  <c r="AM2" i="1"/>
  <c r="AS3" i="1"/>
  <c r="AQ3" i="1"/>
  <c r="AO3" i="1"/>
  <c r="Z3" i="1"/>
  <c r="BF3" i="1" s="1"/>
  <c r="Z2" i="1"/>
  <c r="BF2" i="1" s="1"/>
  <c r="I3" i="1"/>
  <c r="H3" i="1"/>
  <c r="I2" i="1"/>
  <c r="H2" i="1"/>
</calcChain>
</file>

<file path=xl/sharedStrings.xml><?xml version="1.0" encoding="utf-8"?>
<sst xmlns="http://schemas.openxmlformats.org/spreadsheetml/2006/main" count="246" uniqueCount="235">
  <si>
    <t>ID</t>
  </si>
  <si>
    <t>Sprite_Name</t>
  </si>
  <si>
    <t>kROName</t>
  </si>
  <si>
    <t>iROName</t>
  </si>
  <si>
    <t>LV</t>
  </si>
  <si>
    <t>HP</t>
  </si>
  <si>
    <t>SP</t>
  </si>
  <si>
    <t>EXP</t>
  </si>
  <si>
    <t>JEXP</t>
  </si>
  <si>
    <t>Range1</t>
  </si>
  <si>
    <t>ATK1</t>
  </si>
  <si>
    <t>ATK2</t>
  </si>
  <si>
    <t>DEF</t>
  </si>
  <si>
    <t>MDEF</t>
  </si>
  <si>
    <t>STR</t>
  </si>
  <si>
    <t>AGI</t>
  </si>
  <si>
    <t>VIT</t>
  </si>
  <si>
    <t>INT</t>
  </si>
  <si>
    <t>DEX</t>
  </si>
  <si>
    <t>LUK</t>
  </si>
  <si>
    <t>Range2</t>
  </si>
  <si>
    <t>Range3</t>
  </si>
  <si>
    <t>Scale</t>
  </si>
  <si>
    <t>Race</t>
  </si>
  <si>
    <t>Element</t>
  </si>
  <si>
    <t>Mode</t>
  </si>
  <si>
    <t>Speed</t>
  </si>
  <si>
    <t>aDelay</t>
  </si>
  <si>
    <t>aMotion</t>
  </si>
  <si>
    <t>dMotion</t>
  </si>
  <si>
    <t>MEXP</t>
  </si>
  <si>
    <t>MVP1id</t>
  </si>
  <si>
    <t>MVP1per</t>
  </si>
  <si>
    <t>MVP2id</t>
  </si>
  <si>
    <t>MVP2per</t>
  </si>
  <si>
    <t>MVP3id</t>
  </si>
  <si>
    <t>MVP3per</t>
  </si>
  <si>
    <t>Drop1id</t>
  </si>
  <si>
    <t>Drop1per</t>
  </si>
  <si>
    <t>Drop2id</t>
  </si>
  <si>
    <t>Drop2per</t>
  </si>
  <si>
    <t>Drop3id</t>
  </si>
  <si>
    <t>Drop3per</t>
  </si>
  <si>
    <t>Drop4id</t>
  </si>
  <si>
    <t>Drop4per</t>
  </si>
  <si>
    <t>Drop5id</t>
  </si>
  <si>
    <t>Drop5per</t>
  </si>
  <si>
    <t>Drop6id</t>
  </si>
  <si>
    <t>Drop6per</t>
  </si>
  <si>
    <t>Drop7id</t>
  </si>
  <si>
    <t>Drop7per</t>
  </si>
  <si>
    <t>Drop8id</t>
  </si>
  <si>
    <t>Drop8per</t>
  </si>
  <si>
    <t>Drop9id</t>
  </si>
  <si>
    <t>Drop9per</t>
  </si>
  <si>
    <t>DropCardid</t>
  </si>
  <si>
    <t>DropCardper</t>
  </si>
  <si>
    <t>aquaring</t>
  </si>
  <si>
    <t>Aquaring</t>
  </si>
  <si>
    <t>EVENT_RICECAKE</t>
  </si>
  <si>
    <t>Rice Cake</t>
  </si>
  <si>
    <t>Formless</t>
  </si>
  <si>
    <t>1</t>
  </si>
  <si>
    <t>Undead</t>
  </si>
  <si>
    <t>2</t>
  </si>
  <si>
    <t>Brute</t>
  </si>
  <si>
    <t>3</t>
  </si>
  <si>
    <t>Plant</t>
  </si>
  <si>
    <t>4</t>
  </si>
  <si>
    <t>Insect</t>
  </si>
  <si>
    <t>5</t>
  </si>
  <si>
    <t>Fish</t>
  </si>
  <si>
    <t>6</t>
  </si>
  <si>
    <t>Demon</t>
  </si>
  <si>
    <t>7</t>
  </si>
  <si>
    <t>Demi-Human</t>
  </si>
  <si>
    <t>8</t>
  </si>
  <si>
    <t>Angel</t>
  </si>
  <si>
    <t>9</t>
  </si>
  <si>
    <t>Dragon.</t>
  </si>
  <si>
    <t>10</t>
  </si>
  <si>
    <t>Player (default race for player)</t>
  </si>
  <si>
    <t>race_code</t>
  </si>
  <si>
    <t>race_name</t>
  </si>
  <si>
    <t>Small</t>
  </si>
  <si>
    <t>Medium</t>
  </si>
  <si>
    <t>Large</t>
  </si>
  <si>
    <t>size_name</t>
  </si>
  <si>
    <t>size_code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</si>
  <si>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</si>
  <si>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</si>
  <si>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</si>
  <si>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</si>
  <si>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</si>
  <si>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</si>
  <si>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</si>
  <si>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</si>
  <si>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</si>
  <si>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</si>
  <si>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Neutral_Lv1</t>
  </si>
  <si>
    <t>Water_Lv1</t>
  </si>
  <si>
    <t>Earth_Lv1</t>
  </si>
  <si>
    <t>Fire_Lv1</t>
  </si>
  <si>
    <t>Wind_Lv1</t>
  </si>
  <si>
    <t>Poison_Lv1</t>
  </si>
  <si>
    <t>Holy_Lv1</t>
  </si>
  <si>
    <t>Shadow_Lv1</t>
  </si>
  <si>
    <t>Ghost_Lv1</t>
  </si>
  <si>
    <t>Undead_Lv1</t>
  </si>
  <si>
    <t>Neutral_Lv2</t>
  </si>
  <si>
    <t>Water_Lv2</t>
  </si>
  <si>
    <t>Earth_Lv2</t>
  </si>
  <si>
    <t>Fire_Lv2</t>
  </si>
  <si>
    <t>Wind_Lv2</t>
  </si>
  <si>
    <t>Poison_Lv2</t>
  </si>
  <si>
    <t>Holy_Lv2</t>
  </si>
  <si>
    <t>Shadow_Lv2</t>
  </si>
  <si>
    <t>Ghost_Lv2</t>
  </si>
  <si>
    <t>Undead_Lv2</t>
  </si>
  <si>
    <t>Neutral_Lv3</t>
  </si>
  <si>
    <t>Water_Lv3</t>
  </si>
  <si>
    <t>Earth_Lv3</t>
  </si>
  <si>
    <t>Fire_Lv3</t>
  </si>
  <si>
    <t>Wind_Lv3</t>
  </si>
  <si>
    <t>Poison_Lv3</t>
  </si>
  <si>
    <t>Holy_Lv3</t>
  </si>
  <si>
    <t>Shadow_Lv3</t>
  </si>
  <si>
    <t>Ghost_Lv3</t>
  </si>
  <si>
    <t>Undead_Lv3</t>
  </si>
  <si>
    <t>Neutral_Lv4</t>
  </si>
  <si>
    <t>Water_Lv4</t>
  </si>
  <si>
    <t>Earth_Lv4</t>
  </si>
  <si>
    <t>Fire_Lv4</t>
  </si>
  <si>
    <t>Wind_Lv4</t>
  </si>
  <si>
    <t>Poison_Lv4</t>
  </si>
  <si>
    <t>Holy_Lv4</t>
  </si>
  <si>
    <t>Shadow_Lv4</t>
  </si>
  <si>
    <t>Ghost_Lv4</t>
  </si>
  <si>
    <t>Undead_Lv4</t>
  </si>
  <si>
    <t>elem_name</t>
  </si>
  <si>
    <t>elem_code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</si>
  <si>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</si>
  <si>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</si>
  <si>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</si>
  <si>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</si>
  <si>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</si>
  <si>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</si>
  <si>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</si>
  <si>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</si>
  <si>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</si>
  <si>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</si>
  <si>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</si>
  <si>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</si>
  <si>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</si>
  <si>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</si>
  <si>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</si>
  <si>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</si>
  <si>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</si>
  <si>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</si>
  <si>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</si>
  <si>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</si>
  <si>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</si>
  <si>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</si>
  <si>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</si>
  <si>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</si>
  <si>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</si>
  <si>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</si>
  <si>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</si>
  <si>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</si>
  <si>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</si>
  <si>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</si>
  <si>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MD_CANMOVE</t>
  </si>
  <si>
    <t>MD_LOOTER</t>
  </si>
  <si>
    <t>MD_AGGRESSIVE</t>
  </si>
  <si>
    <t>MD_ASSIST</t>
  </si>
  <si>
    <t>MD_CASTSENSOR_IDLE</t>
  </si>
  <si>
    <t>MD_NORANDOM_WALK</t>
  </si>
  <si>
    <t>MD_NOCAST_SKILL</t>
  </si>
  <si>
    <t>MD_CANATTACK</t>
  </si>
  <si>
    <t>FREE</t>
  </si>
  <si>
    <t>MD_CASTSENSOR_CHASE</t>
  </si>
  <si>
    <t>MD_CHANGECHASE</t>
  </si>
  <si>
    <t>MD_ANGRY</t>
  </si>
  <si>
    <t>MD_CHANGETARGET_MELEE</t>
  </si>
  <si>
    <t>MD_CHANGETARGET_CHASE</t>
  </si>
  <si>
    <t>MD_TARGETWEAK</t>
  </si>
  <si>
    <t>MD_RANDOMTARGET</t>
  </si>
  <si>
    <t>MD_IGNOREMELEE</t>
  </si>
  <si>
    <t>MD_IGNOREMAGIC</t>
  </si>
  <si>
    <t>MD_IGNORERANGED</t>
  </si>
  <si>
    <t>MD_MVP</t>
  </si>
  <si>
    <t>MD_IGNOREMISC</t>
  </si>
  <si>
    <t>MD_KNOCKBACK_IMMUNE</t>
  </si>
  <si>
    <t>MD_TELEPORT_BLOCK</t>
  </si>
  <si>
    <t>MD_FIXED_ITEMDROP</t>
  </si>
  <si>
    <t>MD_DETECTOR</t>
  </si>
  <si>
    <t>MD_STATUS_IMMUNE</t>
  </si>
  <si>
    <t>MD_SKILL_IMMUNE</t>
  </si>
  <si>
    <t>mode_code</t>
  </si>
  <si>
    <t>mode_name</t>
  </si>
  <si>
    <t>IFRIT</t>
  </si>
  <si>
    <t>Ifrit</t>
  </si>
  <si>
    <t>0x6283695</t>
  </si>
  <si>
    <t>Concat</t>
  </si>
  <si>
    <t>Aquaring@AL_HEAL</t>
  </si>
  <si>
    <t>attack</t>
  </si>
  <si>
    <t>self</t>
  </si>
  <si>
    <t>myhpltmaxrate</t>
  </si>
  <si>
    <t>Aquaring@NPC_WATERATTACK</t>
  </si>
  <si>
    <t>target</t>
  </si>
  <si>
    <t>always</t>
  </si>
  <si>
    <t>Aquaring@WZ_WATERBALL</t>
  </si>
  <si>
    <t>no</t>
  </si>
  <si>
    <t>MobID</t>
  </si>
  <si>
    <t>Dummy value (info only)</t>
  </si>
  <si>
    <t>State</t>
  </si>
  <si>
    <t>SkillID</t>
  </si>
  <si>
    <t>SkillLv</t>
  </si>
  <si>
    <t>Rate</t>
  </si>
  <si>
    <t>CastTime</t>
  </si>
  <si>
    <t>Delay</t>
  </si>
  <si>
    <t>Cancelable</t>
  </si>
  <si>
    <t>Target</t>
  </si>
  <si>
    <t>Condition type</t>
  </si>
  <si>
    <t>Condition value</t>
  </si>
  <si>
    <t>val1</t>
  </si>
  <si>
    <t>val2</t>
  </si>
  <si>
    <t>val3</t>
  </si>
  <si>
    <t>val4</t>
  </si>
  <si>
    <t>val5</t>
  </si>
  <si>
    <t>Emotion</t>
  </si>
  <si>
    <t>Chat</t>
  </si>
  <si>
    <t>Waterball</t>
  </si>
  <si>
    <t>Heal</t>
  </si>
  <si>
    <t>Water Attack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</si>
</sst>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"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race" displayName="race" ref="A1:B12" totalsRowShown="0">
  <autoFilter ref="A1:B12"/>
  <tableColumns count="2">
    <tableColumn id="2" name="race_name"/>
    <tableColumn id="1" name="race_code" dataDxfId="1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size" displayName="size" ref="D1:E4" totalsRowShown="0">
  <autoFilter ref="D1:E4"/>
  <tableColumns count="2">
    <tableColumn id="1" name="size_name"/>
    <tableColumn id="2" name="size_code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4:B54" totalsRowShown="0">
  <autoFilter ref="A14:B54"/>
  <tableColumns count="2">
    <tableColumn id="1" name="elem_name"/>
    <tableColumn id="2" name="elem_code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4"/>
  <sheetViews>
    <sheetView topLeftCell="AJ1" workbookViewId="0">
      <selection activeCell="BF2" sqref="BF2"/>
    </sheetView>
  </sheetViews>
  <sheetFormatPr defaultRowHeight="14.4" x14ac:dyDescent="0.3"/>
  <cols>
    <col min="26" max="26" width="9.88671875" bestFit="1" customWidth="1"/>
  </cols>
  <sheetData>
    <row r="1" spans="1:5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203</v>
      </c>
    </row>
    <row r="2" spans="1:58" x14ac:dyDescent="0.3">
      <c r="A2">
        <v>3950</v>
      </c>
      <c r="B2" t="s">
        <v>57</v>
      </c>
      <c r="C2" t="s">
        <v>58</v>
      </c>
      <c r="D2" t="s">
        <v>58</v>
      </c>
      <c r="E2">
        <v>67</v>
      </c>
      <c r="F2">
        <v>17320</v>
      </c>
      <c r="G2">
        <v>0</v>
      </c>
      <c r="H2">
        <f>594750/75</f>
        <v>7930</v>
      </c>
      <c r="I2">
        <f>604200/75</f>
        <v>8056</v>
      </c>
      <c r="J2">
        <v>1</v>
      </c>
      <c r="K2">
        <v>700</v>
      </c>
      <c r="L2">
        <v>1366</v>
      </c>
      <c r="M2">
        <v>9</v>
      </c>
      <c r="N2">
        <v>6</v>
      </c>
      <c r="O2">
        <v>60</v>
      </c>
      <c r="P2">
        <v>48</v>
      </c>
      <c r="Q2">
        <v>20</v>
      </c>
      <c r="R2">
        <v>34</v>
      </c>
      <c r="S2">
        <v>71</v>
      </c>
      <c r="T2">
        <v>10</v>
      </c>
      <c r="U2">
        <v>10</v>
      </c>
      <c r="V2">
        <v>12</v>
      </c>
      <c r="W2">
        <v>0</v>
      </c>
      <c r="X2">
        <v>3</v>
      </c>
      <c r="Y2">
        <v>21</v>
      </c>
      <c r="Z2" t="str">
        <f>"0x"&amp;DEC2HEX(MD_CANMOVE+MD_LOOTER+MD_AGGRESSIVE+MD_CANATTACK+MD_DETECTOR)</f>
        <v>0x2000087</v>
      </c>
      <c r="AA2">
        <v>300</v>
      </c>
      <c r="AB2">
        <v>1020</v>
      </c>
      <c r="AC2">
        <v>600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995</v>
      </c>
      <c r="AM2">
        <f>(0.5*10000)/50</f>
        <v>100</v>
      </c>
      <c r="AN2">
        <v>991</v>
      </c>
      <c r="AO2">
        <f>(1*10000)/50</f>
        <v>200</v>
      </c>
      <c r="AP2">
        <v>2682</v>
      </c>
      <c r="AQ2">
        <f>(0.03*10000)/50</f>
        <v>6</v>
      </c>
      <c r="AR2">
        <v>963</v>
      </c>
      <c r="AS2">
        <f>(1*10000)/50</f>
        <v>200</v>
      </c>
      <c r="AT2">
        <v>46009</v>
      </c>
      <c r="AU2">
        <f>(0.005*10000)/50</f>
        <v>1</v>
      </c>
      <c r="AV2">
        <v>45013</v>
      </c>
      <c r="AW2">
        <f>(0.005*10000)/50</f>
        <v>1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47000</v>
      </c>
      <c r="BE2">
        <v>1</v>
      </c>
      <c r="BF2" t="str">
        <f>A2&amp;","&amp;B2&amp;","&amp;C2&amp;","&amp;D2&amp;","&amp;E2&amp;","&amp;F2&amp;","&amp;G2&amp;","&amp;H2&amp;","&amp;I2&amp;","&amp;J2&amp;","&amp;K2&amp;","&amp;L2&amp;","&amp;M2&amp;","&amp;N2&amp;","&amp;O2&amp;","&amp;P2&amp;","&amp;Q2&amp;","&amp;R2&amp;","&amp;S2&amp;","&amp;T2&amp;","&amp;U2&amp;","&amp;V2&amp;","&amp;W2&amp;","&amp;X2&amp;","&amp;Y2&amp;","&amp;Z2&amp;","&amp;AA2&amp;","&amp;AB2&amp;","&amp;AC2&amp;","&amp;AD2&amp;","&amp;AE2&amp;","&amp;AF2&amp;","&amp;AG2&amp;","&amp;AH2&amp;","&amp;AI2&amp;","&amp;AJ2&amp;","&amp;AK2&amp;","&amp;AL2&amp;","&amp;AM2&amp;","&amp;AN2&amp;","&amp;AO2&amp;","&amp;AP2&amp;","&amp;AQ2&amp;","&amp;AR2&amp;","&amp;AS2&amp;","&amp;AT2&amp;","&amp;AU2&amp;","&amp;AV2&amp;","&amp;AW2&amp;","&amp;AX2&amp;","&amp;AY2&amp;","&amp;AZ2&amp;","&amp;BA2&amp;","&amp;BB2&amp;","&amp;BC2&amp;","&amp;BD2&amp;","&amp;BE2</f>
        <v>3950,aquaring,Aquaring,Aquaring,67,17320,0,7930,8056,1,700,1366,9,6,60,48,20,34,71,10,10,12,0,3,21,0x2000087,300,1020,600,0,0,0,0,0,0,0,0,995,100,991,200,2682,6,963,200,46009,1,45013,1,0,0,0,0,0,0,47000,1</v>
      </c>
    </row>
    <row r="3" spans="1:58" x14ac:dyDescent="0.3">
      <c r="A3">
        <v>1815</v>
      </c>
      <c r="B3" t="s">
        <v>59</v>
      </c>
      <c r="C3" t="s">
        <v>60</v>
      </c>
      <c r="D3" t="s">
        <v>60</v>
      </c>
      <c r="E3">
        <v>12</v>
      </c>
      <c r="F3">
        <v>20</v>
      </c>
      <c r="G3">
        <v>0</v>
      </c>
      <c r="H3">
        <f>6075/75</f>
        <v>81</v>
      </c>
      <c r="I3">
        <f>3300/75</f>
        <v>44</v>
      </c>
      <c r="J3">
        <v>1</v>
      </c>
      <c r="K3">
        <v>59</v>
      </c>
      <c r="L3">
        <v>72</v>
      </c>
      <c r="M3">
        <v>100</v>
      </c>
      <c r="N3">
        <v>99</v>
      </c>
      <c r="O3">
        <v>1</v>
      </c>
      <c r="P3">
        <v>14</v>
      </c>
      <c r="Q3">
        <v>14</v>
      </c>
      <c r="R3">
        <v>0</v>
      </c>
      <c r="S3">
        <v>19</v>
      </c>
      <c r="T3">
        <v>15</v>
      </c>
      <c r="U3">
        <v>10</v>
      </c>
      <c r="V3">
        <v>12</v>
      </c>
      <c r="W3">
        <v>0</v>
      </c>
      <c r="X3">
        <v>0</v>
      </c>
      <c r="Y3">
        <v>20</v>
      </c>
      <c r="Z3" t="str">
        <f>"0x"&amp;DEC2HEX(MD_CANMOVE+MD_AGGRESSIVE+MD_CASTSENSOR_IDLE+MD_CANATTACK)</f>
        <v>0x95</v>
      </c>
      <c r="AA3">
        <v>2000</v>
      </c>
      <c r="AB3">
        <v>1320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7613</v>
      </c>
      <c r="AM3">
        <v>10000</v>
      </c>
      <c r="AN3">
        <v>564</v>
      </c>
      <c r="AO3">
        <f>(1*10000)/50</f>
        <v>200</v>
      </c>
      <c r="AP3">
        <v>7272</v>
      </c>
      <c r="AQ3">
        <f>(0.4*10000)/50</f>
        <v>80</v>
      </c>
      <c r="AR3">
        <v>5102</v>
      </c>
      <c r="AS3">
        <f>(0.01*10000)/50</f>
        <v>2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 t="str">
        <f>A3&amp;","&amp;B3&amp;","&amp;C3&amp;","&amp;D3&amp;","&amp;E3&amp;","&amp;F3&amp;","&amp;G3&amp;","&amp;H3&amp;","&amp;I3&amp;","&amp;J3&amp;","&amp;K3&amp;","&amp;L3&amp;","&amp;M3&amp;","&amp;N3&amp;","&amp;O3&amp;","&amp;P3&amp;","&amp;Q3&amp;","&amp;R3&amp;","&amp;S3&amp;","&amp;T3&amp;","&amp;U3&amp;","&amp;V3&amp;","&amp;W3&amp;","&amp;X3&amp;","&amp;Y3&amp;","&amp;Z3&amp;","&amp;AA3&amp;","&amp;AB3&amp;","&amp;AC3&amp;","&amp;AD3&amp;","&amp;AE3&amp;","&amp;AF3&amp;","&amp;AG3&amp;","&amp;AH3&amp;","&amp;AI3&amp;","&amp;AJ3&amp;","&amp;AK3&amp;","&amp;AL3&amp;","&amp;AM3&amp;","&amp;AN3&amp;","&amp;AO3&amp;","&amp;AP3&amp;","&amp;AQ3&amp;","&amp;AR3&amp;","&amp;AS3&amp;","&amp;AT3&amp;","&amp;AU3&amp;","&amp;AV3&amp;","&amp;AW3&amp;","&amp;AX3&amp;","&amp;AY3&amp;","&amp;AZ3&amp;","&amp;BA3&amp;","&amp;BB3&amp;","&amp;BC3&amp;","&amp;BD3&amp;","&amp;BE3</f>
        <v>1815,EVENT_RICECAKE,Rice Cake,Rice Cake,12,20,0,81,44,1,59,72,100,99,1,14,14,0,19,15,10,12,0,0,20,0x95,2000,1320,0,0,0,0,0,0,0,0,0,7613,10000,564,200,7272,80,5102,2,0,0,0,0,0,0,0,0,0,0,0,0</v>
      </c>
    </row>
    <row r="4" spans="1:58" x14ac:dyDescent="0.3">
      <c r="A4">
        <v>1832</v>
      </c>
      <c r="B4" t="s">
        <v>200</v>
      </c>
      <c r="C4" t="s">
        <v>201</v>
      </c>
      <c r="D4" t="s">
        <v>201</v>
      </c>
      <c r="E4">
        <v>99</v>
      </c>
      <c r="F4">
        <v>7700000</v>
      </c>
      <c r="G4">
        <v>0</v>
      </c>
      <c r="H4">
        <v>3154321</v>
      </c>
      <c r="I4">
        <v>3114520</v>
      </c>
      <c r="J4">
        <v>3</v>
      </c>
      <c r="K4">
        <v>13530</v>
      </c>
      <c r="L4">
        <v>17000</v>
      </c>
      <c r="M4">
        <v>40</v>
      </c>
      <c r="N4">
        <v>50</v>
      </c>
      <c r="O4">
        <v>120</v>
      </c>
      <c r="P4">
        <v>180</v>
      </c>
      <c r="Q4">
        <v>25</v>
      </c>
      <c r="R4">
        <v>190</v>
      </c>
      <c r="S4">
        <v>199</v>
      </c>
      <c r="T4">
        <v>50</v>
      </c>
      <c r="U4">
        <v>10</v>
      </c>
      <c r="V4">
        <v>12</v>
      </c>
      <c r="W4">
        <v>2</v>
      </c>
      <c r="X4">
        <v>0</v>
      </c>
      <c r="Y4">
        <v>83</v>
      </c>
      <c r="Z4" t="s">
        <v>202</v>
      </c>
      <c r="AA4">
        <v>130</v>
      </c>
      <c r="AB4">
        <v>212</v>
      </c>
      <c r="AC4">
        <v>384</v>
      </c>
      <c r="AD4">
        <v>360</v>
      </c>
      <c r="AE4">
        <v>1577160</v>
      </c>
      <c r="AF4">
        <v>617</v>
      </c>
      <c r="AG4">
        <v>5500</v>
      </c>
      <c r="AH4">
        <v>603</v>
      </c>
      <c r="AI4">
        <v>5000</v>
      </c>
      <c r="AJ4">
        <v>616</v>
      </c>
      <c r="AK4">
        <v>2000</v>
      </c>
      <c r="AL4">
        <v>994</v>
      </c>
      <c r="AM4">
        <v>10000</v>
      </c>
      <c r="AN4">
        <v>2677</v>
      </c>
      <c r="AO4">
        <v>3000</v>
      </c>
      <c r="AP4">
        <v>2678</v>
      </c>
      <c r="AQ4">
        <v>200</v>
      </c>
      <c r="AR4">
        <v>2679</v>
      </c>
      <c r="AS4">
        <v>200</v>
      </c>
      <c r="AT4">
        <v>1471</v>
      </c>
      <c r="AU4">
        <v>2000</v>
      </c>
      <c r="AV4">
        <v>1133</v>
      </c>
      <c r="AW4">
        <v>2000</v>
      </c>
      <c r="AX4">
        <v>2345</v>
      </c>
      <c r="AY4">
        <v>100</v>
      </c>
      <c r="AZ4">
        <v>0</v>
      </c>
      <c r="BA4">
        <v>0</v>
      </c>
      <c r="BB4">
        <v>0</v>
      </c>
      <c r="BC4">
        <v>0</v>
      </c>
      <c r="BD4">
        <v>4430</v>
      </c>
      <c r="BE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D22" sqref="D22"/>
    </sheetView>
  </sheetViews>
  <sheetFormatPr defaultRowHeight="14.4" x14ac:dyDescent="0.3"/>
  <cols>
    <col min="1" max="1" width="26.109375" bestFit="1" customWidth="1"/>
    <col min="2" max="2" width="11.88671875" style="1" customWidth="1"/>
    <col min="4" max="4" width="25.21875" bestFit="1" customWidth="1"/>
    <col min="5" max="5" width="10.88671875" customWidth="1"/>
    <col min="8" max="8" width="11.5546875" bestFit="1" customWidth="1"/>
  </cols>
  <sheetData>
    <row r="1" spans="1:8" x14ac:dyDescent="0.3">
      <c r="A1" t="s">
        <v>83</v>
      </c>
      <c r="B1" s="1" t="s">
        <v>82</v>
      </c>
      <c r="D1" t="s">
        <v>87</v>
      </c>
      <c r="E1" t="s">
        <v>88</v>
      </c>
    </row>
    <row r="2" spans="1:8" x14ac:dyDescent="0.3">
      <c r="A2" t="s">
        <v>61</v>
      </c>
      <c r="B2" s="1">
        <v>0</v>
      </c>
      <c r="D2" t="s">
        <v>84</v>
      </c>
      <c r="E2">
        <v>0</v>
      </c>
    </row>
    <row r="3" spans="1:8" x14ac:dyDescent="0.3">
      <c r="A3" t="s">
        <v>63</v>
      </c>
      <c r="B3" s="1" t="s">
        <v>62</v>
      </c>
      <c r="D3" t="s">
        <v>85</v>
      </c>
      <c r="E3">
        <v>1</v>
      </c>
    </row>
    <row r="4" spans="1:8" x14ac:dyDescent="0.3">
      <c r="A4" t="s">
        <v>65</v>
      </c>
      <c r="B4" s="1" t="s">
        <v>64</v>
      </c>
      <c r="D4" t="s">
        <v>86</v>
      </c>
      <c r="E4">
        <v>2</v>
      </c>
    </row>
    <row r="5" spans="1:8" x14ac:dyDescent="0.3">
      <c r="A5" t="s">
        <v>67</v>
      </c>
      <c r="B5" s="1" t="s">
        <v>66</v>
      </c>
    </row>
    <row r="6" spans="1:8" x14ac:dyDescent="0.3">
      <c r="A6" t="s">
        <v>69</v>
      </c>
      <c r="B6" s="1" t="s">
        <v>68</v>
      </c>
      <c r="D6" t="s">
        <v>199</v>
      </c>
      <c r="E6" t="s">
        <v>198</v>
      </c>
    </row>
    <row r="7" spans="1:8" x14ac:dyDescent="0.3">
      <c r="A7" t="s">
        <v>71</v>
      </c>
      <c r="B7" s="1" t="s">
        <v>70</v>
      </c>
      <c r="D7" t="s">
        <v>171</v>
      </c>
      <c r="E7" s="3">
        <v>1</v>
      </c>
      <c r="H7" s="3"/>
    </row>
    <row r="8" spans="1:8" x14ac:dyDescent="0.3">
      <c r="A8" t="s">
        <v>73</v>
      </c>
      <c r="B8" s="1" t="s">
        <v>72</v>
      </c>
      <c r="D8" t="s">
        <v>172</v>
      </c>
      <c r="E8" s="3">
        <v>2</v>
      </c>
      <c r="H8" s="3"/>
    </row>
    <row r="9" spans="1:8" x14ac:dyDescent="0.3">
      <c r="A9" t="s">
        <v>75</v>
      </c>
      <c r="B9" s="1" t="s">
        <v>74</v>
      </c>
      <c r="D9" t="s">
        <v>173</v>
      </c>
      <c r="E9" s="3">
        <v>4</v>
      </c>
      <c r="H9" s="3"/>
    </row>
    <row r="10" spans="1:8" x14ac:dyDescent="0.3">
      <c r="A10" t="s">
        <v>77</v>
      </c>
      <c r="B10" s="1" t="s">
        <v>76</v>
      </c>
      <c r="D10" t="s">
        <v>174</v>
      </c>
      <c r="E10" s="3">
        <v>8</v>
      </c>
      <c r="H10" s="3"/>
    </row>
    <row r="11" spans="1:8" x14ac:dyDescent="0.3">
      <c r="A11" t="s">
        <v>79</v>
      </c>
      <c r="B11" s="1" t="s">
        <v>78</v>
      </c>
      <c r="D11" t="s">
        <v>175</v>
      </c>
      <c r="E11" s="3">
        <v>16</v>
      </c>
      <c r="H11" s="3"/>
    </row>
    <row r="12" spans="1:8" x14ac:dyDescent="0.3">
      <c r="A12" t="s">
        <v>81</v>
      </c>
      <c r="B12" s="1" t="s">
        <v>80</v>
      </c>
      <c r="D12" t="s">
        <v>176</v>
      </c>
      <c r="E12" s="3">
        <v>32</v>
      </c>
      <c r="H12" s="2"/>
    </row>
    <row r="13" spans="1:8" x14ac:dyDescent="0.3">
      <c r="D13" t="s">
        <v>177</v>
      </c>
      <c r="E13" s="3">
        <v>64</v>
      </c>
    </row>
    <row r="14" spans="1:8" x14ac:dyDescent="0.3">
      <c r="A14" t="s">
        <v>139</v>
      </c>
      <c r="B14" s="1" t="s">
        <v>140</v>
      </c>
      <c r="D14" t="s">
        <v>178</v>
      </c>
      <c r="E14" s="3">
        <v>128</v>
      </c>
    </row>
    <row r="15" spans="1:8" x14ac:dyDescent="0.3">
      <c r="A15" t="s">
        <v>99</v>
      </c>
      <c r="B15" s="1" t="s">
        <v>89</v>
      </c>
      <c r="D15" t="s">
        <v>179</v>
      </c>
      <c r="E15" s="3">
        <v>256</v>
      </c>
    </row>
    <row r="16" spans="1:8" x14ac:dyDescent="0.3">
      <c r="A16" t="s">
        <v>100</v>
      </c>
      <c r="B16" s="1" t="s">
        <v>90</v>
      </c>
      <c r="D16" t="s">
        <v>180</v>
      </c>
      <c r="E16" s="3">
        <v>512</v>
      </c>
    </row>
    <row r="17" spans="1:5" x14ac:dyDescent="0.3">
      <c r="A17" t="s">
        <v>101</v>
      </c>
      <c r="B17" s="1" t="s">
        <v>91</v>
      </c>
      <c r="D17" t="s">
        <v>181</v>
      </c>
      <c r="E17" s="3">
        <v>1024</v>
      </c>
    </row>
    <row r="18" spans="1:5" x14ac:dyDescent="0.3">
      <c r="A18" t="s">
        <v>102</v>
      </c>
      <c r="B18" s="1" t="s">
        <v>92</v>
      </c>
      <c r="D18" t="s">
        <v>182</v>
      </c>
      <c r="E18" s="3">
        <v>2048</v>
      </c>
    </row>
    <row r="19" spans="1:5" x14ac:dyDescent="0.3">
      <c r="A19" t="s">
        <v>103</v>
      </c>
      <c r="B19" s="1" t="s">
        <v>93</v>
      </c>
      <c r="D19" t="s">
        <v>183</v>
      </c>
      <c r="E19" s="3">
        <v>4096</v>
      </c>
    </row>
    <row r="20" spans="1:5" x14ac:dyDescent="0.3">
      <c r="A20" t="s">
        <v>104</v>
      </c>
      <c r="B20" s="1" t="s">
        <v>94</v>
      </c>
      <c r="D20" t="s">
        <v>184</v>
      </c>
      <c r="E20" s="3">
        <v>8192</v>
      </c>
    </row>
    <row r="21" spans="1:5" x14ac:dyDescent="0.3">
      <c r="A21" t="s">
        <v>105</v>
      </c>
      <c r="B21" s="1" t="s">
        <v>95</v>
      </c>
      <c r="D21" t="s">
        <v>185</v>
      </c>
      <c r="E21" s="3">
        <v>16384</v>
      </c>
    </row>
    <row r="22" spans="1:5" x14ac:dyDescent="0.3">
      <c r="A22" t="s">
        <v>106</v>
      </c>
      <c r="B22" s="1" t="s">
        <v>96</v>
      </c>
      <c r="D22" t="s">
        <v>186</v>
      </c>
      <c r="E22" s="3">
        <v>32768</v>
      </c>
    </row>
    <row r="23" spans="1:5" x14ac:dyDescent="0.3">
      <c r="A23" t="s">
        <v>107</v>
      </c>
      <c r="B23" s="1" t="s">
        <v>97</v>
      </c>
      <c r="D23" t="s">
        <v>187</v>
      </c>
      <c r="E23" s="3">
        <v>65536</v>
      </c>
    </row>
    <row r="24" spans="1:5" x14ac:dyDescent="0.3">
      <c r="A24" t="s">
        <v>108</v>
      </c>
      <c r="B24" s="1" t="s">
        <v>98</v>
      </c>
      <c r="D24" t="s">
        <v>188</v>
      </c>
      <c r="E24" s="3">
        <v>131072</v>
      </c>
    </row>
    <row r="25" spans="1:5" x14ac:dyDescent="0.3">
      <c r="A25" t="s">
        <v>109</v>
      </c>
      <c r="B25" s="1" t="s">
        <v>141</v>
      </c>
      <c r="D25" t="s">
        <v>189</v>
      </c>
      <c r="E25" s="3">
        <v>262144</v>
      </c>
    </row>
    <row r="26" spans="1:5" x14ac:dyDescent="0.3">
      <c r="A26" t="s">
        <v>110</v>
      </c>
      <c r="B26" s="1" t="s">
        <v>142</v>
      </c>
      <c r="D26" t="s">
        <v>190</v>
      </c>
      <c r="E26" s="3">
        <v>524288</v>
      </c>
    </row>
    <row r="27" spans="1:5" x14ac:dyDescent="0.3">
      <c r="A27" t="s">
        <v>111</v>
      </c>
      <c r="B27" s="1" t="s">
        <v>143</v>
      </c>
      <c r="D27" t="s">
        <v>191</v>
      </c>
      <c r="E27" s="3">
        <v>1048576</v>
      </c>
    </row>
    <row r="28" spans="1:5" x14ac:dyDescent="0.3">
      <c r="A28" t="s">
        <v>112</v>
      </c>
      <c r="B28" s="1" t="s">
        <v>144</v>
      </c>
      <c r="D28" t="s">
        <v>192</v>
      </c>
      <c r="E28" s="3">
        <v>2097152</v>
      </c>
    </row>
    <row r="29" spans="1:5" x14ac:dyDescent="0.3">
      <c r="A29" t="s">
        <v>113</v>
      </c>
      <c r="B29" s="1" t="s">
        <v>145</v>
      </c>
      <c r="D29" t="s">
        <v>193</v>
      </c>
      <c r="E29" s="3">
        <v>4194304</v>
      </c>
    </row>
    <row r="30" spans="1:5" x14ac:dyDescent="0.3">
      <c r="A30" t="s">
        <v>114</v>
      </c>
      <c r="B30" s="1" t="s">
        <v>146</v>
      </c>
      <c r="D30" t="s">
        <v>179</v>
      </c>
      <c r="E30" s="3">
        <v>8388608</v>
      </c>
    </row>
    <row r="31" spans="1:5" x14ac:dyDescent="0.3">
      <c r="A31" t="s">
        <v>115</v>
      </c>
      <c r="B31" s="1" t="s">
        <v>147</v>
      </c>
      <c r="D31" t="s">
        <v>194</v>
      </c>
      <c r="E31" s="3">
        <v>16777216</v>
      </c>
    </row>
    <row r="32" spans="1:5" x14ac:dyDescent="0.3">
      <c r="A32" t="s">
        <v>116</v>
      </c>
      <c r="B32" s="1" t="s">
        <v>148</v>
      </c>
      <c r="D32" t="s">
        <v>195</v>
      </c>
      <c r="E32" s="3">
        <v>33554432</v>
      </c>
    </row>
    <row r="33" spans="1:5" x14ac:dyDescent="0.3">
      <c r="A33" t="s">
        <v>117</v>
      </c>
      <c r="B33" s="1" t="s">
        <v>149</v>
      </c>
      <c r="D33" t="s">
        <v>196</v>
      </c>
      <c r="E33" s="3">
        <v>67108864</v>
      </c>
    </row>
    <row r="34" spans="1:5" x14ac:dyDescent="0.3">
      <c r="A34" t="s">
        <v>118</v>
      </c>
      <c r="B34" s="1" t="s">
        <v>150</v>
      </c>
      <c r="D34" t="s">
        <v>197</v>
      </c>
      <c r="E34" s="3">
        <v>134217728</v>
      </c>
    </row>
    <row r="35" spans="1:5" x14ac:dyDescent="0.3">
      <c r="A35" t="s">
        <v>119</v>
      </c>
      <c r="B35" s="1" t="s">
        <v>151</v>
      </c>
    </row>
    <row r="36" spans="1:5" x14ac:dyDescent="0.3">
      <c r="A36" t="s">
        <v>120</v>
      </c>
      <c r="B36" s="1" t="s">
        <v>152</v>
      </c>
    </row>
    <row r="37" spans="1:5" x14ac:dyDescent="0.3">
      <c r="A37" t="s">
        <v>121</v>
      </c>
      <c r="B37" s="1" t="s">
        <v>153</v>
      </c>
    </row>
    <row r="38" spans="1:5" x14ac:dyDescent="0.3">
      <c r="A38" t="s">
        <v>122</v>
      </c>
      <c r="B38" s="1" t="s">
        <v>154</v>
      </c>
    </row>
    <row r="39" spans="1:5" x14ac:dyDescent="0.3">
      <c r="A39" t="s">
        <v>123</v>
      </c>
      <c r="B39" s="1" t="s">
        <v>155</v>
      </c>
    </row>
    <row r="40" spans="1:5" x14ac:dyDescent="0.3">
      <c r="A40" t="s">
        <v>124</v>
      </c>
      <c r="B40" s="1" t="s">
        <v>156</v>
      </c>
    </row>
    <row r="41" spans="1:5" x14ac:dyDescent="0.3">
      <c r="A41" t="s">
        <v>125</v>
      </c>
      <c r="B41" s="1" t="s">
        <v>157</v>
      </c>
    </row>
    <row r="42" spans="1:5" x14ac:dyDescent="0.3">
      <c r="A42" t="s">
        <v>126</v>
      </c>
      <c r="B42" s="1" t="s">
        <v>158</v>
      </c>
    </row>
    <row r="43" spans="1:5" x14ac:dyDescent="0.3">
      <c r="A43" t="s">
        <v>127</v>
      </c>
      <c r="B43" s="1" t="s">
        <v>159</v>
      </c>
    </row>
    <row r="44" spans="1:5" x14ac:dyDescent="0.3">
      <c r="A44" t="s">
        <v>128</v>
      </c>
      <c r="B44" s="1" t="s">
        <v>160</v>
      </c>
    </row>
    <row r="45" spans="1:5" x14ac:dyDescent="0.3">
      <c r="A45" t="s">
        <v>129</v>
      </c>
      <c r="B45" s="1" t="s">
        <v>161</v>
      </c>
    </row>
    <row r="46" spans="1:5" x14ac:dyDescent="0.3">
      <c r="A46" t="s">
        <v>130</v>
      </c>
      <c r="B46" s="1" t="s">
        <v>162</v>
      </c>
    </row>
    <row r="47" spans="1:5" x14ac:dyDescent="0.3">
      <c r="A47" t="s">
        <v>131</v>
      </c>
      <c r="B47" s="1" t="s">
        <v>163</v>
      </c>
    </row>
    <row r="48" spans="1:5" x14ac:dyDescent="0.3">
      <c r="A48" t="s">
        <v>132</v>
      </c>
      <c r="B48" s="1" t="s">
        <v>164</v>
      </c>
    </row>
    <row r="49" spans="1:2" x14ac:dyDescent="0.3">
      <c r="A49" t="s">
        <v>133</v>
      </c>
      <c r="B49" s="1" t="s">
        <v>165</v>
      </c>
    </row>
    <row r="50" spans="1:2" x14ac:dyDescent="0.3">
      <c r="A50" t="s">
        <v>134</v>
      </c>
      <c r="B50" s="1" t="s">
        <v>166</v>
      </c>
    </row>
    <row r="51" spans="1:2" x14ac:dyDescent="0.3">
      <c r="A51" t="s">
        <v>135</v>
      </c>
      <c r="B51" s="1" t="s">
        <v>167</v>
      </c>
    </row>
    <row r="52" spans="1:2" x14ac:dyDescent="0.3">
      <c r="A52" t="s">
        <v>136</v>
      </c>
      <c r="B52" s="1" t="s">
        <v>168</v>
      </c>
    </row>
    <row r="53" spans="1:2" x14ac:dyDescent="0.3">
      <c r="A53" t="s">
        <v>137</v>
      </c>
      <c r="B53" s="1" t="s">
        <v>169</v>
      </c>
    </row>
    <row r="54" spans="1:2" x14ac:dyDescent="0.3">
      <c r="A54" t="s">
        <v>138</v>
      </c>
      <c r="B54" s="1" t="s">
        <v>170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tabSelected="1" topLeftCell="C1" workbookViewId="0">
      <selection activeCell="V2" sqref="V2:V4"/>
    </sheetView>
  </sheetViews>
  <sheetFormatPr defaultRowHeight="14.4" x14ac:dyDescent="0.3"/>
  <cols>
    <col min="3" max="3" width="27.109375" bestFit="1" customWidth="1"/>
  </cols>
  <sheetData>
    <row r="1" spans="1:22" x14ac:dyDescent="0.3">
      <c r="B1" t="s">
        <v>213</v>
      </c>
      <c r="C1" t="s">
        <v>214</v>
      </c>
      <c r="D1" t="s">
        <v>215</v>
      </c>
      <c r="E1" t="s">
        <v>216</v>
      </c>
      <c r="F1" t="s">
        <v>217</v>
      </c>
      <c r="G1" t="s">
        <v>218</v>
      </c>
      <c r="H1" t="s">
        <v>219</v>
      </c>
      <c r="I1" t="s">
        <v>220</v>
      </c>
      <c r="J1" t="s">
        <v>221</v>
      </c>
      <c r="K1" t="s">
        <v>222</v>
      </c>
      <c r="L1" t="s">
        <v>223</v>
      </c>
      <c r="M1" t="s">
        <v>224</v>
      </c>
      <c r="N1" t="s">
        <v>225</v>
      </c>
      <c r="O1" t="s">
        <v>226</v>
      </c>
      <c r="P1" t="s">
        <v>227</v>
      </c>
      <c r="Q1" t="s">
        <v>228</v>
      </c>
      <c r="R1" t="s">
        <v>229</v>
      </c>
      <c r="S1" t="s">
        <v>230</v>
      </c>
      <c r="T1" t="s">
        <v>231</v>
      </c>
      <c r="U1" t="s">
        <v>203</v>
      </c>
    </row>
    <row r="2" spans="1:22" x14ac:dyDescent="0.3">
      <c r="A2" t="s">
        <v>233</v>
      </c>
      <c r="B2">
        <v>3950</v>
      </c>
      <c r="C2" t="s">
        <v>204</v>
      </c>
      <c r="D2" t="s">
        <v>205</v>
      </c>
      <c r="E2">
        <v>15</v>
      </c>
      <c r="F2">
        <v>15</v>
      </c>
      <c r="G2">
        <f>10000*0.1</f>
        <v>1000</v>
      </c>
      <c r="H2">
        <f>2.5*1000</f>
        <v>2500</v>
      </c>
      <c r="I2">
        <f>1000*2.5</f>
        <v>2500</v>
      </c>
      <c r="J2" t="s">
        <v>212</v>
      </c>
      <c r="K2" t="s">
        <v>206</v>
      </c>
      <c r="L2" t="s">
        <v>207</v>
      </c>
      <c r="M2">
        <v>25</v>
      </c>
      <c r="U2" t="str">
        <f>B2&amp;","&amp;C2&amp;","&amp;D2&amp;","&amp;E2&amp;","&amp;F2&amp;","&amp;G2&amp;","&amp;H2&amp;","&amp;I2&amp;","&amp;J2&amp;","&amp;K2&amp;","&amp;L2&amp;","&amp;M2&amp;","&amp;N2&amp;","&amp;O2&amp;","&amp;P2&amp;","&amp;Q2&amp;","&amp;R2&amp;","&amp;S2&amp;","&amp;T2</f>
        <v>3950,Aquaring@AL_HEAL,attack,15,15,1000,2500,2500,no,self,myhpltmaxrate,25,,,,,,,</v>
      </c>
      <c r="V2" t="str">
        <f>"Casts level "&amp;F2&amp;" "&amp;A2&amp;" at "&amp;G2/100&amp;"%"&amp;" on "&amp;PROPER(D2)&amp;"."</f>
        <v>Casts level 15 Heal at 10% on Attack.</v>
      </c>
    </row>
    <row r="3" spans="1:22" x14ac:dyDescent="0.3">
      <c r="A3" t="s">
        <v>234</v>
      </c>
      <c r="B3">
        <v>3950</v>
      </c>
      <c r="C3" t="s">
        <v>208</v>
      </c>
      <c r="D3" t="s">
        <v>205</v>
      </c>
      <c r="E3">
        <v>184</v>
      </c>
      <c r="F3">
        <v>5</v>
      </c>
      <c r="G3">
        <f>10000*0.2</f>
        <v>2000</v>
      </c>
      <c r="H3">
        <f>0*1000</f>
        <v>0</v>
      </c>
      <c r="I3">
        <f>1000*5</f>
        <v>5000</v>
      </c>
      <c r="J3" t="s">
        <v>212</v>
      </c>
      <c r="K3" t="s">
        <v>209</v>
      </c>
      <c r="L3" t="s">
        <v>210</v>
      </c>
      <c r="M3">
        <v>0</v>
      </c>
      <c r="U3" t="str">
        <f t="shared" ref="U3:U4" si="0">B3&amp;","&amp;C3&amp;","&amp;D3&amp;","&amp;E3&amp;","&amp;F3&amp;","&amp;G3&amp;","&amp;H3&amp;","&amp;I3&amp;","&amp;J3&amp;","&amp;K3&amp;","&amp;L3&amp;","&amp;M3&amp;","&amp;N3&amp;","&amp;O3&amp;","&amp;P3&amp;","&amp;Q3&amp;","&amp;R3&amp;","&amp;S3&amp;","&amp;T3</f>
        <v>3950,Aquaring@NPC_WATERATTACK,attack,184,5,2000,0,5000,no,target,always,0,,,,,,,</v>
      </c>
      <c r="V3" t="str">
        <f t="shared" ref="V3:V4" si="1">"Casts level "&amp;F3&amp;" "&amp;A3&amp;" at "&amp;G3/100&amp;"%"&amp;" on "&amp;PROPER(D3)&amp;"."</f>
        <v>Casts level 5 Water Attack at 20% on Attack.</v>
      </c>
    </row>
    <row r="4" spans="1:22" x14ac:dyDescent="0.3">
      <c r="A4" t="s">
        <v>232</v>
      </c>
      <c r="B4">
        <v>3950</v>
      </c>
      <c r="C4" t="s">
        <v>211</v>
      </c>
      <c r="D4" t="s">
        <v>205</v>
      </c>
      <c r="E4">
        <v>86</v>
      </c>
      <c r="F4">
        <v>5</v>
      </c>
      <c r="G4">
        <f>10000*0.03</f>
        <v>300</v>
      </c>
      <c r="H4">
        <f>2*1000</f>
        <v>2000</v>
      </c>
      <c r="I4">
        <f>1000*0</f>
        <v>0</v>
      </c>
      <c r="J4" t="s">
        <v>212</v>
      </c>
      <c r="K4" t="s">
        <v>209</v>
      </c>
      <c r="L4" t="s">
        <v>210</v>
      </c>
      <c r="M4">
        <v>0</v>
      </c>
      <c r="U4" t="str">
        <f t="shared" si="0"/>
        <v>3950,Aquaring@WZ_WATERBALL,attack,86,5,300,2000,0,no,target,always,0,,,,,,,</v>
      </c>
      <c r="V4" t="str">
        <f t="shared" si="1"/>
        <v>Casts level 5 Waterball at 3% on Attack.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Mob_Db</vt:lpstr>
      <vt:lpstr>Codes</vt:lpstr>
      <vt:lpstr>Mob_Skills</vt:lpstr>
      <vt:lpstr>MD_AGGRESSIVE</vt:lpstr>
      <vt:lpstr>MD_ASSIST</vt:lpstr>
      <vt:lpstr>MD_CANATTACK</vt:lpstr>
      <vt:lpstr>MD_CANMOVE</vt:lpstr>
      <vt:lpstr>MD_CASTSENSOR_IDLE</vt:lpstr>
      <vt:lpstr>MD_DETECTOR</vt:lpstr>
      <vt:lpstr>MD_LOOTER</vt:lpstr>
      <vt:lpstr>MD_NORANDOM_WALK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Phuc H Duong</dc:creator>
  <cp:lastModifiedBy>Phuc H Duong</cp:lastModifiedBy>
  <dcterms:created xsi:type="dcterms:W3CDTF">2018-01-13T18:46:06Z</dcterms:created>
  <dcterms:modified xsi:type="dcterms:W3CDTF">2018-01-14T01:27:50Z</dcterms:modified>
</cp:coreProperties>
</file>