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UIT\IS403\Lab2\"/>
    </mc:Choice>
  </mc:AlternateContent>
  <xr:revisionPtr revIDLastSave="0" documentId="13_ncr:1_{B39FD479-C49A-4037-820A-2E926F0A5D2F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Data" sheetId="5" r:id="rId1"/>
    <sheet name="Anova" sheetId="4" r:id="rId2"/>
    <sheet name="Tukey Test" sheetId="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3" i="4" l="1"/>
  <c r="L44" i="4"/>
  <c r="L43" i="4"/>
  <c r="K44" i="4"/>
  <c r="K43" i="4"/>
  <c r="J44" i="4"/>
  <c r="J43" i="4"/>
  <c r="O43" i="4"/>
  <c r="N43" i="4"/>
  <c r="J46" i="4"/>
  <c r="G14" i="4"/>
  <c r="H14" i="4"/>
  <c r="I14" i="4"/>
  <c r="H17" i="4"/>
  <c r="G17" i="4"/>
  <c r="I17" i="4"/>
  <c r="L20" i="4"/>
  <c r="G15" i="4"/>
  <c r="H15" i="4"/>
  <c r="I15" i="4"/>
  <c r="L21" i="4"/>
  <c r="G16" i="4"/>
  <c r="H16" i="4"/>
  <c r="I16" i="4"/>
  <c r="L22" i="4"/>
  <c r="L23" i="4"/>
  <c r="L27" i="4"/>
  <c r="G21" i="4"/>
  <c r="G25" i="4"/>
  <c r="K2" i="4"/>
  <c r="K3" i="4"/>
  <c r="K4" i="4"/>
  <c r="K5" i="4"/>
  <c r="K6" i="4"/>
  <c r="K7" i="4"/>
  <c r="K8" i="4"/>
  <c r="K9" i="4"/>
  <c r="K10" i="4"/>
  <c r="L14" i="4"/>
  <c r="L2" i="4"/>
  <c r="L3" i="4"/>
  <c r="L4" i="4"/>
  <c r="L5" i="4"/>
  <c r="L6" i="4"/>
  <c r="L7" i="4"/>
  <c r="L8" i="4"/>
  <c r="L9" i="4"/>
  <c r="L15" i="4"/>
  <c r="M2" i="4"/>
  <c r="M3" i="4"/>
  <c r="M4" i="4"/>
  <c r="M5" i="4"/>
  <c r="M6" i="4"/>
  <c r="M7" i="4"/>
  <c r="M8" i="4"/>
  <c r="L16" i="4"/>
  <c r="L17" i="4"/>
  <c r="L26" i="4"/>
  <c r="G20" i="4"/>
  <c r="G24" i="4"/>
  <c r="Q16" i="4"/>
  <c r="Q15" i="4"/>
  <c r="Q20" i="6"/>
  <c r="Q21" i="6"/>
  <c r="Q19" i="6"/>
  <c r="G24" i="6"/>
  <c r="L27" i="6"/>
  <c r="L28" i="6"/>
  <c r="L26" i="6"/>
  <c r="G25" i="6"/>
  <c r="L21" i="6"/>
  <c r="L20" i="6"/>
  <c r="L19" i="6"/>
  <c r="G14" i="6"/>
  <c r="H14" i="6"/>
  <c r="I14" i="6"/>
  <c r="H17" i="6"/>
  <c r="G17" i="6"/>
  <c r="I17" i="6"/>
  <c r="G15" i="6"/>
  <c r="H15" i="6"/>
  <c r="I15" i="6"/>
  <c r="G16" i="6"/>
  <c r="H16" i="6"/>
  <c r="I16" i="6"/>
  <c r="G21" i="6"/>
  <c r="G20" i="6"/>
  <c r="Q14" i="4"/>
  <c r="L28" i="4"/>
</calcChain>
</file>

<file path=xl/sharedStrings.xml><?xml version="1.0" encoding="utf-8"?>
<sst xmlns="http://schemas.openxmlformats.org/spreadsheetml/2006/main" count="200" uniqueCount="71">
  <si>
    <t>Education</t>
  </si>
  <si>
    <t>F</t>
  </si>
  <si>
    <t>Some college</t>
  </si>
  <si>
    <t>Graduate degree</t>
  </si>
  <si>
    <t>College graduate</t>
  </si>
  <si>
    <t>Count</t>
  </si>
  <si>
    <t>Sum</t>
  </si>
  <si>
    <t>SSW</t>
  </si>
  <si>
    <t>SSG</t>
  </si>
  <si>
    <t>p-value</t>
  </si>
  <si>
    <t>F-crit</t>
  </si>
  <si>
    <t xml:space="preserve">Satisfaction </t>
  </si>
  <si>
    <t>Summary</t>
  </si>
  <si>
    <t>Group</t>
  </si>
  <si>
    <t>Grand</t>
  </si>
  <si>
    <t>Avegare</t>
  </si>
  <si>
    <t>Degree of freedom</t>
  </si>
  <si>
    <t>N=24</t>
  </si>
  <si>
    <t>k=3</t>
  </si>
  <si>
    <t>SS1</t>
  </si>
  <si>
    <t>SS2</t>
  </si>
  <si>
    <t>SS3</t>
  </si>
  <si>
    <t>SST</t>
  </si>
  <si>
    <t>Tính SSW</t>
  </si>
  <si>
    <t>Tính SSG</t>
  </si>
  <si>
    <t>Tính SST</t>
  </si>
  <si>
    <t>Tính các phương sai</t>
  </si>
  <si>
    <t>MSW</t>
  </si>
  <si>
    <t>MSG</t>
  </si>
  <si>
    <t>N-k</t>
  </si>
  <si>
    <t>k-1</t>
  </si>
  <si>
    <t>Nhận xét</t>
  </si>
  <si>
    <r>
      <rPr>
        <b/>
        <sz val="10"/>
        <color theme="1"/>
        <rFont val="Arial"/>
        <family val="2"/>
      </rPr>
      <t>F &gt; F-crit</t>
    </r>
    <r>
      <rPr>
        <sz val="10"/>
        <color theme="1"/>
        <rFont val="Arial"/>
        <family val="2"/>
      </rPr>
      <t xml:space="preserve">: bác bỏ Ho
</t>
    </r>
    <r>
      <rPr>
        <b/>
        <sz val="10"/>
        <color theme="1"/>
        <rFont val="Arial"/>
        <family val="2"/>
      </rPr>
      <t>p-value &lt; 0.05</t>
    </r>
    <r>
      <rPr>
        <sz val="10"/>
        <color theme="1"/>
        <rFont val="Arial"/>
        <family val="2"/>
      </rPr>
      <t xml:space="preserve">: bác bỏ Ho 
</t>
    </r>
    <r>
      <rPr>
        <b/>
        <sz val="10"/>
        <color theme="5"/>
        <rFont val="Arial"/>
        <family val="2"/>
      </rPr>
      <t>=&gt; Có ít nhất 1 nhóm có giá trị trung bình khác với các nhóm còn lại</t>
    </r>
  </si>
  <si>
    <t>N1</t>
  </si>
  <si>
    <t>N2</t>
  </si>
  <si>
    <t>N3</t>
  </si>
  <si>
    <t>Phân nhóm</t>
  </si>
  <si>
    <t>Dij</t>
  </si>
  <si>
    <t>N1&amp;N2</t>
  </si>
  <si>
    <t>N2&amp;N3</t>
  </si>
  <si>
    <t>N1&amp;N3</t>
  </si>
  <si>
    <t>Các phương sai (Từ bài trước)</t>
  </si>
  <si>
    <t>q(k,N-k)</t>
  </si>
  <si>
    <t>nmin</t>
  </si>
  <si>
    <t>standard error</t>
  </si>
  <si>
    <t>T</t>
  </si>
  <si>
    <t>&lt; T</t>
  </si>
  <si>
    <t>Tính chỉ số Tukey</t>
  </si>
  <si>
    <t>Satisfaction</t>
  </si>
  <si>
    <t>Kiểm định</t>
  </si>
  <si>
    <t>chấp nhận H0</t>
  </si>
  <si>
    <t>chấp nhận H1</t>
  </si>
  <si>
    <t>bác bỏ H0</t>
  </si>
  <si>
    <t>&gt; T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</si>
  <si>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</si>
  <si>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</si>
  <si>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</si>
  <si>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</si>
  <si>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</si>
  <si>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</si>
  <si>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</si>
  <si>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</si>
  <si>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</si>
  <si>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</si>
  <si>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</si>
  <si>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</si>
  <si>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</si>
  <si>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</si>
  <si>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Sử dụng Data analysis</t>
  </si>
  <si>
    <t>Tự tính</t>
  </si>
  <si>
    <t>Src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</si>
</sst>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5"/>
      <name val="Arial"/>
      <family val="2"/>
    </font>
    <font>
      <sz val="10"/>
      <color theme="0"/>
      <name val="Arial"/>
      <family val="2"/>
    </font>
    <font>
      <b/>
      <sz val="11"/>
      <color theme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/>
    <xf numFmtId="0" fontId="0" fillId="3" borderId="0" xfId="0" applyFill="1"/>
    <xf numFmtId="0" fontId="2" fillId="3" borderId="0" xfId="0" applyFont="1" applyFill="1" applyAlignment="1">
      <alignment horizontal="left"/>
    </xf>
    <xf numFmtId="0" fontId="2" fillId="5" borderId="3" xfId="0" applyFont="1" applyFill="1" applyBorder="1" applyAlignment="1">
      <alignment horizontal="left"/>
    </xf>
    <xf numFmtId="0" fontId="0" fillId="5" borderId="4" xfId="0" applyFill="1" applyBorder="1"/>
    <xf numFmtId="0" fontId="0" fillId="5" borderId="5" xfId="0" applyFill="1" applyBorder="1"/>
    <xf numFmtId="0" fontId="2" fillId="6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6" xfId="0" applyFill="1" applyBorder="1"/>
    <xf numFmtId="0" fontId="2" fillId="6" borderId="7" xfId="0" applyFont="1" applyFill="1" applyBorder="1" applyAlignment="1">
      <alignment horizontal="center"/>
    </xf>
    <xf numFmtId="0" fontId="0" fillId="6" borderId="2" xfId="0" applyFill="1" applyBorder="1"/>
    <xf numFmtId="0" fontId="0" fillId="6" borderId="7" xfId="0" applyFill="1" applyBorder="1"/>
    <xf numFmtId="0" fontId="5" fillId="7" borderId="1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0" borderId="0" xfId="0" applyFont="1"/>
    <xf numFmtId="0" fontId="3" fillId="7" borderId="0" xfId="0" applyFont="1" applyFill="1"/>
    <xf numFmtId="0" fontId="2" fillId="6" borderId="0" xfId="0" applyFont="1" applyFill="1" applyAlignment="1">
      <alignment horizontal="left"/>
    </xf>
    <xf numFmtId="0" fontId="0" fillId="6" borderId="0" xfId="0" applyFill="1"/>
    <xf numFmtId="0" fontId="0" fillId="6" borderId="0" xfId="0" applyFill="1" applyAlignment="1">
      <alignment horizontal="left"/>
    </xf>
    <xf numFmtId="0" fontId="7" fillId="4" borderId="3" xfId="0" applyFont="1" applyFill="1" applyBorder="1" applyAlignment="1">
      <alignment horizontal="left"/>
    </xf>
    <xf numFmtId="0" fontId="7" fillId="4" borderId="5" xfId="0" applyFont="1" applyFill="1" applyBorder="1"/>
    <xf numFmtId="0" fontId="1" fillId="3" borderId="0" xfId="0" applyFont="1" applyFill="1" applyAlignment="1">
      <alignment horizontal="left"/>
    </xf>
    <xf numFmtId="0" fontId="7" fillId="3" borderId="0" xfId="0" applyFont="1" applyFill="1"/>
    <xf numFmtId="0" fontId="9" fillId="2" borderId="0" xfId="0" applyFont="1" applyFill="1"/>
    <xf numFmtId="0" fontId="3" fillId="8" borderId="5" xfId="0" applyFont="1" applyFill="1" applyBorder="1"/>
    <xf numFmtId="0" fontId="0" fillId="9" borderId="0" xfId="0" applyFill="1"/>
    <xf numFmtId="0" fontId="2" fillId="3" borderId="0" xfId="0" applyFont="1" applyFill="1" applyAlignment="1">
      <alignment horizontal="left" vertical="top" wrapText="1"/>
    </xf>
    <xf numFmtId="0" fontId="7" fillId="0" borderId="0" xfId="0" applyFont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37540</xdr:colOff>
      <xdr:row>0</xdr:row>
      <xdr:rowOff>0</xdr:rowOff>
    </xdr:from>
    <xdr:to>
      <xdr:col>14</xdr:col>
      <xdr:colOff>166509</xdr:colOff>
      <xdr:row>2</xdr:row>
      <xdr:rowOff>38158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D31D7B-13F5-8390-2A12-513B17D81F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3334" y="0"/>
          <a:ext cx="734087" cy="419158"/>
        </a:xfrm>
        <a:prstGeom prst="rect">
          <a:avLst/>
        </a:prstGeom>
      </xdr:spPr>
    </xdr:pic>
    <xdr:clientData/>
  </xdr:twoCellAnchor>
  <xdr:twoCellAnchor editAs="oneCell">
    <xdr:from>
      <xdr:col>12</xdr:col>
      <xdr:colOff>66646</xdr:colOff>
      <xdr:row>14</xdr:row>
      <xdr:rowOff>144406</xdr:rowOff>
    </xdr:from>
    <xdr:to>
      <xdr:col>14</xdr:col>
      <xdr:colOff>247120</xdr:colOff>
      <xdr:row>15</xdr:row>
      <xdr:rowOff>174871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C2B7B4-61F9-A032-3383-9DC44A80FD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319503" y="2811406"/>
          <a:ext cx="1772510" cy="220965"/>
        </a:xfrm>
        <a:prstGeom prst="rect">
          <a:avLst/>
        </a:prstGeom>
      </xdr:spPr>
    </xdr:pic>
    <xdr:clientData/>
  </xdr:twoCellAnchor>
  <xdr:twoCellAnchor editAs="oneCell">
    <xdr:from>
      <xdr:col>12</xdr:col>
      <xdr:colOff>95249</xdr:colOff>
      <xdr:row>18</xdr:row>
      <xdr:rowOff>30078</xdr:rowOff>
    </xdr:from>
    <xdr:to>
      <xdr:col>13</xdr:col>
      <xdr:colOff>436145</xdr:colOff>
      <xdr:row>20</xdr:row>
      <xdr:rowOff>80692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43553-54D5-8D6B-D705-389596A300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369591" y="3459078"/>
          <a:ext cx="1323475" cy="431614"/>
        </a:xfrm>
        <a:prstGeom prst="rect">
          <a:avLst/>
        </a:prstGeom>
      </xdr:spPr>
    </xdr:pic>
    <xdr:clientData/>
  </xdr:twoCellAnchor>
  <xdr:twoCellAnchor editAs="oneCell">
    <xdr:from>
      <xdr:col>12</xdr:col>
      <xdr:colOff>116869</xdr:colOff>
      <xdr:row>24</xdr:row>
      <xdr:rowOff>941</xdr:rowOff>
    </xdr:from>
    <xdr:to>
      <xdr:col>14</xdr:col>
      <xdr:colOff>71438</xdr:colOff>
      <xdr:row>25</xdr:row>
      <xdr:rowOff>23813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6FF1F5C-D8FD-C662-383A-7E2CA286A4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b="-312"/>
        <a:stretch/>
      </xdr:blipFill>
      <xdr:spPr>
        <a:xfrm>
          <a:off x="9385885" y="4572941"/>
          <a:ext cx="1544053" cy="213372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119061</xdr:colOff>
      <xdr:row>21</xdr:row>
      <xdr:rowOff>154780</xdr:rowOff>
    </xdr:from>
    <xdr:to>
      <xdr:col>7</xdr:col>
      <xdr:colOff>904875</xdr:colOff>
      <xdr:row>27</xdr:row>
      <xdr:rowOff>54517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DE70D66-38C1-0358-2BD4-747D2EEE060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10124" y="4155280"/>
          <a:ext cx="785814" cy="1042737"/>
        </a:xfrm>
        <a:prstGeom prst="rect">
          <a:avLst/>
        </a:prstGeom>
      </xdr:spPr>
    </xdr:pic>
    <xdr:clientData/>
  </xdr:twoCellAnchor>
  <xdr:twoCellAnchor editAs="oneCell">
    <xdr:from>
      <xdr:col>17</xdr:col>
      <xdr:colOff>242450</xdr:colOff>
      <xdr:row>14</xdr:row>
      <xdr:rowOff>29254</xdr:rowOff>
    </xdr:from>
    <xdr:to>
      <xdr:col>18</xdr:col>
      <xdr:colOff>151624</xdr:colOff>
      <xdr:row>16</xdr:row>
      <xdr:rowOff>142364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1331FE8-298F-D28E-DC5B-3C18FA683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37735" y="2730013"/>
          <a:ext cx="885788" cy="498933"/>
        </a:xfrm>
        <a:prstGeom prst="rect">
          <a:avLst/>
        </a:prstGeom>
      </xdr:spPr>
    </xdr:pic>
    <xdr:clientData/>
  </xdr:twoCellAnchor>
  <xdr:twoCellAnchor editAs="oneCell">
    <xdr:from>
      <xdr:col>17</xdr:col>
      <xdr:colOff>218698</xdr:colOff>
      <xdr:row>12</xdr:row>
      <xdr:rowOff>170479</xdr:rowOff>
    </xdr:from>
    <xdr:to>
      <xdr:col>19</xdr:col>
      <xdr:colOff>550958</xdr:colOff>
      <xdr:row>14</xdr:row>
      <xdr:rowOff>2482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3B114B-7960-44E4-BA12-376CEFB4CD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3613983" y="2485416"/>
          <a:ext cx="1923779" cy="217825"/>
        </a:xfrm>
        <a:prstGeom prst="rect">
          <a:avLst/>
        </a:prstGeom>
      </xdr:spPr>
    </xdr:pic>
    <xdr:clientData/>
  </xdr:twoCellAnchor>
  <xdr:twoCellAnchor editAs="oneCell">
    <xdr:from>
      <xdr:col>17</xdr:col>
      <xdr:colOff>229904</xdr:colOff>
      <xdr:row>11</xdr:row>
      <xdr:rowOff>29041</xdr:rowOff>
    </xdr:from>
    <xdr:to>
      <xdr:col>19</xdr:col>
      <xdr:colOff>474694</xdr:colOff>
      <xdr:row>12</xdr:row>
      <xdr:rowOff>135096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100B57F-068C-4D5A-856A-D2114BCB16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3625189" y="2151066"/>
          <a:ext cx="1836309" cy="298967"/>
        </a:xfrm>
        <a:prstGeom prst="rect">
          <a:avLst/>
        </a:prstGeom>
      </xdr:spPr>
    </xdr:pic>
    <xdr:clientData/>
  </xdr:twoCellAnchor>
  <xdr:twoCellAnchor editAs="oneCell">
    <xdr:from>
      <xdr:col>12</xdr:col>
      <xdr:colOff>149678</xdr:colOff>
      <xdr:row>12</xdr:row>
      <xdr:rowOff>27214</xdr:rowOff>
    </xdr:from>
    <xdr:to>
      <xdr:col>13</xdr:col>
      <xdr:colOff>341703</xdr:colOff>
      <xdr:row>14</xdr:row>
      <xdr:rowOff>113004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EA88C6D-3174-1DDF-7D4D-DE158B153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02535" y="2313214"/>
          <a:ext cx="1171739" cy="4667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168088</xdr:colOff>
      <xdr:row>17</xdr:row>
      <xdr:rowOff>33618</xdr:rowOff>
    </xdr:from>
    <xdr:to>
      <xdr:col>14</xdr:col>
      <xdr:colOff>109033</xdr:colOff>
      <xdr:row>18</xdr:row>
      <xdr:rowOff>136592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26ABF0-ABB8-B40A-4310-5A9CEBF535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457764" y="3272118"/>
          <a:ext cx="949475" cy="293474"/>
        </a:xfrm>
        <a:prstGeom prst="rect">
          <a:avLst/>
        </a:prstGeom>
      </xdr:spPr>
    </xdr:pic>
    <xdr:clientData/>
  </xdr:twoCellAnchor>
  <xdr:twoCellAnchor editAs="oneCell">
    <xdr:from>
      <xdr:col>10</xdr:col>
      <xdr:colOff>3711</xdr:colOff>
      <xdr:row>0</xdr:row>
      <xdr:rowOff>0</xdr:rowOff>
    </xdr:from>
    <xdr:to>
      <xdr:col>13</xdr:col>
      <xdr:colOff>546971</xdr:colOff>
      <xdr:row>11</xdr:row>
      <xdr:rowOff>122464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4425BB7-A8DA-B5F8-74F8-F9AD75757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297140" y="0"/>
          <a:ext cx="2850071" cy="2217964"/>
        </a:xfrm>
        <a:prstGeom prst="rect">
          <a:avLst/>
        </a:prstGeom>
      </xdr:spPr>
    </xdr:pic>
    <xdr:clientData/>
  </xdr:twoCellAnchor>
  <xdr:twoCellAnchor editAs="oneCell">
    <xdr:from>
      <xdr:col>12</xdr:col>
      <xdr:colOff>123264</xdr:colOff>
      <xdr:row>22</xdr:row>
      <xdr:rowOff>156884</xdr:rowOff>
    </xdr:from>
    <xdr:to>
      <xdr:col>14</xdr:col>
      <xdr:colOff>570217</xdr:colOff>
      <xdr:row>25</xdr:row>
      <xdr:rowOff>67236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B02C421-3B41-3D65-B844-65B369F8AEB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9412940" y="4347884"/>
          <a:ext cx="1455483" cy="4818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9FFE863-B59D-4A1D-AB53-874CFE28425F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3125287F-FC55-4DB6-BD5B-F299491292CE}"/>
    <we:binding id="Input" type="matrix" appref="{5742F1B4-CC56-46F2-940E-1BD3D718F6EC}"/>
    <we:binding id="Output" type="matrix" appref="{1AAA3BC6-6294-4FB5-A245-27AAE3426FE0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D2CF-DDAF-4088-A02E-C197B571F3F7}">
  <dimension ref="A1:B25"/>
  <sheetViews>
    <sheetView workbookViewId="0"/>
  </sheetViews>
  <sheetFormatPr defaultRowHeight="15" x14ac:dyDescent="0.25"/>
  <cols>
    <col min="1" max="2" width="14.7109375" customWidth="1"/>
  </cols>
  <sheetData>
    <row r="1" spans="1:2" x14ac:dyDescent="0.25">
      <c r="A1" t="s">
        <v>0</v>
      </c>
      <c r="B1" t="s">
        <v>48</v>
      </c>
    </row>
    <row r="2" spans="1:2" x14ac:dyDescent="0.25">
      <c r="A2" t="s">
        <v>2</v>
      </c>
      <c r="B2"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3</v>
      </c>
    </row>
    <row r="5" spans="1:2" x14ac:dyDescent="0.25">
      <c r="A5" t="s">
        <v>2</v>
      </c>
      <c r="B5">
        <v>4</v>
      </c>
    </row>
    <row r="6" spans="1:2" x14ac:dyDescent="0.25">
      <c r="A6" t="s">
        <v>3</v>
      </c>
      <c r="B6">
        <v>4</v>
      </c>
    </row>
    <row r="7" spans="1:2" x14ac:dyDescent="0.25">
      <c r="A7" t="s">
        <v>3</v>
      </c>
      <c r="B7">
        <v>5</v>
      </c>
    </row>
    <row r="8" spans="1:2" x14ac:dyDescent="0.25">
      <c r="A8" t="s">
        <v>4</v>
      </c>
      <c r="B8">
        <v>5</v>
      </c>
    </row>
    <row r="9" spans="1:2" x14ac:dyDescent="0.25">
      <c r="A9" t="s">
        <v>4</v>
      </c>
      <c r="B9">
        <v>3</v>
      </c>
    </row>
    <row r="10" spans="1:2" x14ac:dyDescent="0.25">
      <c r="A10" t="s">
        <v>3</v>
      </c>
      <c r="B10">
        <v>5</v>
      </c>
    </row>
    <row r="11" spans="1:2" x14ac:dyDescent="0.25">
      <c r="A11" t="s">
        <v>3</v>
      </c>
      <c r="B11">
        <v>5</v>
      </c>
    </row>
    <row r="12" spans="1:2" x14ac:dyDescent="0.25">
      <c r="A12" t="s">
        <v>4</v>
      </c>
      <c r="B12">
        <v>5</v>
      </c>
    </row>
    <row r="13" spans="1:2" x14ac:dyDescent="0.25">
      <c r="A13" t="s">
        <v>4</v>
      </c>
      <c r="B13">
        <v>3</v>
      </c>
    </row>
    <row r="14" spans="1:2" x14ac:dyDescent="0.25">
      <c r="A14" t="s">
        <v>2</v>
      </c>
      <c r="B14">
        <v>2</v>
      </c>
    </row>
    <row r="15" spans="1:2" x14ac:dyDescent="0.25">
      <c r="A15" t="s">
        <v>2</v>
      </c>
      <c r="B15">
        <v>3</v>
      </c>
    </row>
    <row r="16" spans="1:2" x14ac:dyDescent="0.25">
      <c r="A16" t="s">
        <v>3</v>
      </c>
      <c r="B16">
        <v>4</v>
      </c>
    </row>
    <row r="17" spans="1:2" x14ac:dyDescent="0.25">
      <c r="A17" t="s">
        <v>4</v>
      </c>
      <c r="B17">
        <v>3</v>
      </c>
    </row>
    <row r="18" spans="1:2" x14ac:dyDescent="0.25">
      <c r="A18" t="s">
        <v>4</v>
      </c>
      <c r="B18">
        <v>3</v>
      </c>
    </row>
    <row r="19" spans="1:2" x14ac:dyDescent="0.25">
      <c r="A19" t="s">
        <v>4</v>
      </c>
      <c r="B19">
        <v>3</v>
      </c>
    </row>
    <row r="20" spans="1:2" x14ac:dyDescent="0.25">
      <c r="A20" t="s">
        <v>3</v>
      </c>
      <c r="B20">
        <v>5</v>
      </c>
    </row>
    <row r="21" spans="1:2" x14ac:dyDescent="0.25">
      <c r="A21" t="s">
        <v>2</v>
      </c>
      <c r="B21">
        <v>4</v>
      </c>
    </row>
    <row r="22" spans="1:2" x14ac:dyDescent="0.25">
      <c r="A22" t="s">
        <v>2</v>
      </c>
      <c r="B22">
        <v>4</v>
      </c>
    </row>
    <row r="23" spans="1:2" x14ac:dyDescent="0.25">
      <c r="A23" t="s">
        <v>3</v>
      </c>
      <c r="B23">
        <v>5</v>
      </c>
    </row>
    <row r="24" spans="1:2" x14ac:dyDescent="0.25">
      <c r="A24" t="s">
        <v>4</v>
      </c>
      <c r="B24">
        <v>4</v>
      </c>
    </row>
    <row r="25" spans="1:2" x14ac:dyDescent="0.25">
      <c r="A25" t="s">
        <v>4</v>
      </c>
      <c r="B2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8AE06-DAB4-4993-B98D-B722F497B633}">
  <dimension ref="A1:R46"/>
  <sheetViews>
    <sheetView showGridLines="0" tabSelected="1" topLeftCell="A29" zoomScaleNormal="100" workbookViewId="0">
      <selection activeCell="M43" sqref="M43"/>
    </sheetView>
  </sheetViews>
  <sheetFormatPr defaultRowHeight="15" x14ac:dyDescent="0.25"/>
  <cols>
    <col min="1" max="1" width="20.28515625" customWidth="1"/>
    <col min="2" max="2" width="12.5703125" bestFit="1" customWidth="1"/>
    <col min="3" max="5" width="4.7109375" customWidth="1"/>
    <col min="6" max="8" width="14.7109375" customWidth="1"/>
    <col min="9" max="9" width="17.5703125" customWidth="1"/>
    <col min="11" max="13" width="14.7109375" customWidth="1"/>
    <col min="16" max="18" width="14.7109375" customWidth="1"/>
    <col min="19" max="19" width="9.140625" customWidth="1"/>
  </cols>
  <sheetData>
    <row r="1" spans="1:17" x14ac:dyDescent="0.25">
      <c r="A1" t="s">
        <v>0</v>
      </c>
      <c r="B1" t="s">
        <v>11</v>
      </c>
      <c r="F1" s="14" t="s">
        <v>4</v>
      </c>
      <c r="G1" s="15" t="s">
        <v>3</v>
      </c>
      <c r="H1" s="14" t="s">
        <v>2</v>
      </c>
      <c r="K1" s="14" t="s">
        <v>19</v>
      </c>
      <c r="L1" s="15" t="s">
        <v>20</v>
      </c>
      <c r="M1" s="14" t="s">
        <v>21</v>
      </c>
    </row>
    <row r="2" spans="1:17" x14ac:dyDescent="0.25">
      <c r="A2" s="1" t="s">
        <v>2</v>
      </c>
      <c r="B2" s="1">
        <v>4</v>
      </c>
      <c r="F2" s="8">
        <v>5</v>
      </c>
      <c r="G2" s="9">
        <v>3</v>
      </c>
      <c r="H2" s="8">
        <v>4</v>
      </c>
      <c r="K2" s="8">
        <f>(F2-$I$14)^2</f>
        <v>2.4197530864197523</v>
      </c>
      <c r="L2" s="8">
        <f>(G2-$I$15)^2</f>
        <v>2.25</v>
      </c>
      <c r="M2" s="8">
        <f>(H2-$I$16)^2</f>
        <v>0.73469387755102056</v>
      </c>
    </row>
    <row r="3" spans="1:17" x14ac:dyDescent="0.25">
      <c r="A3" s="1" t="s">
        <v>2</v>
      </c>
      <c r="B3" s="1">
        <v>1</v>
      </c>
      <c r="F3" s="8">
        <v>3</v>
      </c>
      <c r="G3" s="9">
        <v>4</v>
      </c>
      <c r="H3" s="8">
        <v>1</v>
      </c>
      <c r="K3" s="8">
        <f t="shared" ref="K3:K10" si="0">(F3-$I$14)^2</f>
        <v>0.19753086419753105</v>
      </c>
      <c r="L3" s="8">
        <f t="shared" ref="L3:L9" si="1">(G3-$I$15)^2</f>
        <v>0.25</v>
      </c>
      <c r="M3" s="8">
        <f t="shared" ref="M3:M8" si="2">(H3-$I$16)^2</f>
        <v>4.5918367346938771</v>
      </c>
    </row>
    <row r="4" spans="1:17" x14ac:dyDescent="0.25">
      <c r="A4" s="1" t="s">
        <v>3</v>
      </c>
      <c r="B4" s="1">
        <v>3</v>
      </c>
      <c r="F4" s="8">
        <v>5</v>
      </c>
      <c r="G4" s="9">
        <v>5</v>
      </c>
      <c r="H4" s="8">
        <v>4</v>
      </c>
      <c r="K4" s="8">
        <f t="shared" si="0"/>
        <v>2.4197530864197523</v>
      </c>
      <c r="L4" s="8">
        <f t="shared" si="1"/>
        <v>0.25</v>
      </c>
      <c r="M4" s="8">
        <f t="shared" si="2"/>
        <v>0.73469387755102056</v>
      </c>
    </row>
    <row r="5" spans="1:17" x14ac:dyDescent="0.25">
      <c r="A5" s="1" t="s">
        <v>2</v>
      </c>
      <c r="B5" s="1">
        <v>4</v>
      </c>
      <c r="F5" s="8">
        <v>3</v>
      </c>
      <c r="G5" s="9">
        <v>5</v>
      </c>
      <c r="H5" s="8">
        <v>2</v>
      </c>
      <c r="K5" s="8">
        <f t="shared" si="0"/>
        <v>0.19753086419753105</v>
      </c>
      <c r="L5" s="8">
        <f t="shared" si="1"/>
        <v>0.25</v>
      </c>
      <c r="M5" s="8">
        <f t="shared" si="2"/>
        <v>1.3061224489795917</v>
      </c>
    </row>
    <row r="6" spans="1:17" x14ac:dyDescent="0.25">
      <c r="A6" s="1" t="s">
        <v>3</v>
      </c>
      <c r="B6" s="1">
        <v>4</v>
      </c>
      <c r="F6" s="8">
        <v>3</v>
      </c>
      <c r="G6" s="9">
        <v>5</v>
      </c>
      <c r="H6" s="8">
        <v>3</v>
      </c>
      <c r="K6" s="8">
        <f t="shared" si="0"/>
        <v>0.19753086419753105</v>
      </c>
      <c r="L6" s="8">
        <f t="shared" si="1"/>
        <v>0.25</v>
      </c>
      <c r="M6" s="8">
        <f t="shared" si="2"/>
        <v>2.0408163265306103E-2</v>
      </c>
    </row>
    <row r="7" spans="1:17" x14ac:dyDescent="0.25">
      <c r="A7" s="1" t="s">
        <v>3</v>
      </c>
      <c r="B7" s="1">
        <v>5</v>
      </c>
      <c r="F7" s="8">
        <v>3</v>
      </c>
      <c r="G7" s="9">
        <v>4</v>
      </c>
      <c r="H7" s="8">
        <v>4</v>
      </c>
      <c r="K7" s="8">
        <f t="shared" si="0"/>
        <v>0.19753086419753105</v>
      </c>
      <c r="L7" s="8">
        <f t="shared" si="1"/>
        <v>0.25</v>
      </c>
      <c r="M7" s="8">
        <f t="shared" si="2"/>
        <v>0.73469387755102056</v>
      </c>
    </row>
    <row r="8" spans="1:17" x14ac:dyDescent="0.25">
      <c r="A8" s="1" t="s">
        <v>4</v>
      </c>
      <c r="B8" s="1">
        <v>5</v>
      </c>
      <c r="F8" s="8">
        <v>3</v>
      </c>
      <c r="G8" s="9">
        <v>5</v>
      </c>
      <c r="H8" s="8">
        <v>4</v>
      </c>
      <c r="K8" s="8">
        <f t="shared" si="0"/>
        <v>0.19753086419753105</v>
      </c>
      <c r="L8" s="8">
        <f t="shared" si="1"/>
        <v>0.25</v>
      </c>
      <c r="M8" s="8">
        <f t="shared" si="2"/>
        <v>0.73469387755102056</v>
      </c>
    </row>
    <row r="9" spans="1:17" x14ac:dyDescent="0.25">
      <c r="A9" s="1" t="s">
        <v>4</v>
      </c>
      <c r="B9" s="1">
        <v>3</v>
      </c>
      <c r="F9" s="8">
        <v>4</v>
      </c>
      <c r="G9" s="9">
        <v>5</v>
      </c>
      <c r="H9" s="10"/>
      <c r="K9" s="8">
        <f t="shared" si="0"/>
        <v>0.30864197530864174</v>
      </c>
      <c r="L9" s="8">
        <f t="shared" si="1"/>
        <v>0.25</v>
      </c>
      <c r="M9" s="10"/>
    </row>
    <row r="10" spans="1:17" x14ac:dyDescent="0.25">
      <c r="A10" s="1" t="s">
        <v>3</v>
      </c>
      <c r="B10" s="1">
        <v>5</v>
      </c>
      <c r="F10" s="11">
        <v>2</v>
      </c>
      <c r="G10" s="12"/>
      <c r="H10" s="13"/>
      <c r="K10" s="11">
        <f t="shared" si="0"/>
        <v>2.0864197530864201</v>
      </c>
      <c r="L10" s="12"/>
      <c r="M10" s="13"/>
    </row>
    <row r="11" spans="1:17" x14ac:dyDescent="0.25">
      <c r="A11" s="1" t="s">
        <v>3</v>
      </c>
      <c r="B11" s="1">
        <v>5</v>
      </c>
    </row>
    <row r="12" spans="1:17" x14ac:dyDescent="0.25">
      <c r="A12" s="1" t="s">
        <v>4</v>
      </c>
      <c r="B12" s="1">
        <v>5</v>
      </c>
      <c r="F12" t="s">
        <v>12</v>
      </c>
    </row>
    <row r="13" spans="1:17" x14ac:dyDescent="0.25">
      <c r="A13" s="1" t="s">
        <v>4</v>
      </c>
      <c r="B13" s="1">
        <v>3</v>
      </c>
      <c r="F13" s="17" t="s">
        <v>13</v>
      </c>
      <c r="G13" s="17" t="s">
        <v>5</v>
      </c>
      <c r="H13" s="17" t="s">
        <v>6</v>
      </c>
      <c r="I13" s="17" t="s">
        <v>15</v>
      </c>
      <c r="K13" s="2" t="s">
        <v>23</v>
      </c>
      <c r="L13" s="2"/>
      <c r="P13" s="2" t="s">
        <v>49</v>
      </c>
      <c r="Q13" s="2"/>
    </row>
    <row r="14" spans="1:17" x14ac:dyDescent="0.25">
      <c r="A14" s="1" t="s">
        <v>2</v>
      </c>
      <c r="B14" s="1">
        <v>2</v>
      </c>
      <c r="F14" s="18" t="s">
        <v>4</v>
      </c>
      <c r="G14" s="19">
        <f>COUNT($F$2:$F$10)</f>
        <v>9</v>
      </c>
      <c r="H14" s="19">
        <f>SUM($F$2:$F$10)</f>
        <v>31</v>
      </c>
      <c r="I14" s="19">
        <f>H14/G14</f>
        <v>3.4444444444444446</v>
      </c>
      <c r="K14" s="4" t="s">
        <v>19</v>
      </c>
      <c r="L14" s="3">
        <f>SUM(K2:K10)</f>
        <v>8.2222222222222214</v>
      </c>
      <c r="P14" s="4" t="s">
        <v>10</v>
      </c>
      <c r="Q14" s="3">
        <f>_xlfn.F.INV.RT(0.05,G21,G20)</f>
        <v>3.4668001115424172</v>
      </c>
    </row>
    <row r="15" spans="1:17" x14ac:dyDescent="0.25">
      <c r="A15" s="1" t="s">
        <v>2</v>
      </c>
      <c r="B15" s="1">
        <v>3</v>
      </c>
      <c r="F15" s="18" t="s">
        <v>3</v>
      </c>
      <c r="G15" s="19">
        <f>COUNT($G$2:$G$10)</f>
        <v>8</v>
      </c>
      <c r="H15" s="19">
        <f>SUM($G$2:$G$10)</f>
        <v>36</v>
      </c>
      <c r="I15" s="19">
        <f t="shared" ref="I15:I17" si="3">H15/G15</f>
        <v>4.5</v>
      </c>
      <c r="K15" s="4" t="s">
        <v>20</v>
      </c>
      <c r="L15" s="3">
        <f>SUM(L2:L9)</f>
        <v>4</v>
      </c>
      <c r="P15" s="4" t="s">
        <v>9</v>
      </c>
      <c r="Q15" s="3">
        <f>_xlfn.F.DIST.RT(Q16,G21,G20)</f>
        <v>3.5635397564889953E-2</v>
      </c>
    </row>
    <row r="16" spans="1:17" x14ac:dyDescent="0.25">
      <c r="A16" s="1" t="s">
        <v>3</v>
      </c>
      <c r="B16" s="1">
        <v>4</v>
      </c>
      <c r="F16" s="18" t="s">
        <v>2</v>
      </c>
      <c r="G16" s="19">
        <f>COUNT($H$2:$H$10)</f>
        <v>7</v>
      </c>
      <c r="H16" s="19">
        <f>SUM($H$2:$H$10)</f>
        <v>22</v>
      </c>
      <c r="I16" s="19">
        <f t="shared" si="3"/>
        <v>3.1428571428571428</v>
      </c>
      <c r="K16" s="4" t="s">
        <v>21</v>
      </c>
      <c r="L16" s="3">
        <f>SUM(M2:M8)</f>
        <v>8.8571428571428559</v>
      </c>
      <c r="P16" s="23" t="s">
        <v>1</v>
      </c>
      <c r="Q16" s="24">
        <f>G25/G24</f>
        <v>3.9246517319277108</v>
      </c>
    </row>
    <row r="17" spans="1:18" x14ac:dyDescent="0.25">
      <c r="A17" s="1" t="s">
        <v>4</v>
      </c>
      <c r="B17" s="1">
        <v>3</v>
      </c>
      <c r="F17" s="20" t="s">
        <v>14</v>
      </c>
      <c r="G17" s="19">
        <f>COUNT($F$2:$H$11)</f>
        <v>24</v>
      </c>
      <c r="H17" s="19">
        <f>SUM($F$2:$H$11)</f>
        <v>89</v>
      </c>
      <c r="I17" s="19">
        <f t="shared" si="3"/>
        <v>3.7083333333333335</v>
      </c>
      <c r="K17" s="21" t="s">
        <v>7</v>
      </c>
      <c r="L17" s="22">
        <f>SUM(L14:L16)</f>
        <v>21.079365079365076</v>
      </c>
    </row>
    <row r="18" spans="1:18" x14ac:dyDescent="0.25">
      <c r="A18" s="1" t="s">
        <v>4</v>
      </c>
      <c r="B18" s="1">
        <v>3</v>
      </c>
      <c r="P18" s="2" t="s">
        <v>31</v>
      </c>
      <c r="Q18" s="2"/>
      <c r="R18" s="2"/>
    </row>
    <row r="19" spans="1:18" x14ac:dyDescent="0.25">
      <c r="A19" s="1" t="s">
        <v>4</v>
      </c>
      <c r="B19" s="1">
        <v>3</v>
      </c>
      <c r="F19" s="17" t="s">
        <v>16</v>
      </c>
      <c r="G19" s="17"/>
      <c r="H19" s="16" t="s">
        <v>17</v>
      </c>
      <c r="K19" s="2" t="s">
        <v>24</v>
      </c>
      <c r="L19" s="2"/>
      <c r="P19" s="28" t="s">
        <v>32</v>
      </c>
      <c r="Q19" s="28"/>
      <c r="R19" s="28"/>
    </row>
    <row r="20" spans="1:18" x14ac:dyDescent="0.25">
      <c r="A20" s="1" t="s">
        <v>3</v>
      </c>
      <c r="B20" s="1">
        <v>5</v>
      </c>
      <c r="F20" s="19" t="s">
        <v>29</v>
      </c>
      <c r="G20" s="19">
        <f>24-3</f>
        <v>21</v>
      </c>
      <c r="H20" s="16" t="s">
        <v>18</v>
      </c>
      <c r="K20" s="4" t="s">
        <v>4</v>
      </c>
      <c r="L20" s="3">
        <f>G14*(I14-$I$17)^2</f>
        <v>0.62673611111111094</v>
      </c>
      <c r="P20" s="28"/>
      <c r="Q20" s="28"/>
      <c r="R20" s="28"/>
    </row>
    <row r="21" spans="1:18" x14ac:dyDescent="0.25">
      <c r="A21" s="1" t="s">
        <v>2</v>
      </c>
      <c r="B21" s="1">
        <v>4</v>
      </c>
      <c r="F21" s="19" t="s">
        <v>30</v>
      </c>
      <c r="G21" s="19">
        <f>3-1</f>
        <v>2</v>
      </c>
      <c r="K21" s="4" t="s">
        <v>3</v>
      </c>
      <c r="L21" s="3">
        <f t="shared" ref="L21:L22" si="4">G15*(I15-$I$17)^2</f>
        <v>5.0138888888888866</v>
      </c>
      <c r="P21" s="28"/>
      <c r="Q21" s="28"/>
      <c r="R21" s="28"/>
    </row>
    <row r="22" spans="1:18" x14ac:dyDescent="0.25">
      <c r="A22" s="1" t="s">
        <v>2</v>
      </c>
      <c r="B22" s="1">
        <v>4</v>
      </c>
      <c r="K22" s="4" t="s">
        <v>2</v>
      </c>
      <c r="L22" s="3">
        <f t="shared" si="4"/>
        <v>2.2383432539682557</v>
      </c>
      <c r="P22" s="28"/>
      <c r="Q22" s="28"/>
      <c r="R22" s="28"/>
    </row>
    <row r="23" spans="1:18" x14ac:dyDescent="0.25">
      <c r="A23" s="1" t="s">
        <v>3</v>
      </c>
      <c r="B23" s="1">
        <v>5</v>
      </c>
      <c r="F23" s="17" t="s">
        <v>26</v>
      </c>
      <c r="G23" s="17"/>
      <c r="K23" s="21" t="s">
        <v>8</v>
      </c>
      <c r="L23" s="22">
        <f>SUM(L20:L22)</f>
        <v>7.8789682539682531</v>
      </c>
    </row>
    <row r="24" spans="1:18" x14ac:dyDescent="0.25">
      <c r="A24" s="1" t="s">
        <v>4</v>
      </c>
      <c r="B24" s="1">
        <v>4</v>
      </c>
      <c r="F24" s="18" t="s">
        <v>27</v>
      </c>
      <c r="G24" s="19">
        <f>L26/G20</f>
        <v>1.0037792894935751</v>
      </c>
    </row>
    <row r="25" spans="1:18" x14ac:dyDescent="0.25">
      <c r="A25" s="1" t="s">
        <v>4</v>
      </c>
      <c r="B25" s="1">
        <v>2</v>
      </c>
      <c r="F25" s="18" t="s">
        <v>28</v>
      </c>
      <c r="G25" s="19">
        <f>L27/G21</f>
        <v>3.9394841269841265</v>
      </c>
      <c r="K25" s="2" t="s">
        <v>25</v>
      </c>
      <c r="L25" s="2"/>
    </row>
    <row r="26" spans="1:18" x14ac:dyDescent="0.25">
      <c r="K26" s="4" t="s">
        <v>7</v>
      </c>
      <c r="L26" s="3">
        <f>L17</f>
        <v>21.079365079365076</v>
      </c>
    </row>
    <row r="27" spans="1:18" x14ac:dyDescent="0.25">
      <c r="K27" s="4" t="s">
        <v>8</v>
      </c>
      <c r="L27" s="3">
        <f>L23</f>
        <v>7.8789682539682531</v>
      </c>
    </row>
    <row r="28" spans="1:18" x14ac:dyDescent="0.25">
      <c r="K28" s="21" t="s">
        <v>22</v>
      </c>
      <c r="L28" s="22">
        <f>SUM(L26:L27)</f>
        <v>28.958333333333329</v>
      </c>
    </row>
    <row r="33" spans="1:15" x14ac:dyDescent="0.25">
      <c r="A33" s="29" t="s">
        <v>68</v>
      </c>
    </row>
    <row r="34" spans="1:15" x14ac:dyDescent="0.25">
      <c r="A34" t="s">
        <v>54</v>
      </c>
    </row>
    <row r="35" spans="1:15" x14ac:dyDescent="0.25">
      <c r="A35" s="30" t="s">
        <v>55</v>
      </c>
      <c r="B35" s="30" t="s">
        <v>5</v>
      </c>
      <c r="C35" s="30" t="s">
        <v>6</v>
      </c>
      <c r="D35" s="30" t="s">
        <v>56</v>
      </c>
      <c r="E35" s="30" t="s">
        <v>57</v>
      </c>
      <c r="F35" s="30"/>
    </row>
    <row r="36" spans="1:15" x14ac:dyDescent="0.25">
      <c r="A36" t="s">
        <v>4</v>
      </c>
      <c r="B36">
        <v>9</v>
      </c>
      <c r="C36">
        <v>31</v>
      </c>
      <c r="D36">
        <v>3.4444444444444446</v>
      </c>
      <c r="E36">
        <v>1.0277777777777777</v>
      </c>
    </row>
    <row r="37" spans="1:15" ht="15" customHeight="1" x14ac:dyDescent="0.25">
      <c r="A37" t="s">
        <v>3</v>
      </c>
      <c r="B37">
        <v>8</v>
      </c>
      <c r="C37">
        <v>36</v>
      </c>
      <c r="D37">
        <v>4.5</v>
      </c>
      <c r="E37">
        <v>0.5714285714285714</v>
      </c>
    </row>
    <row r="38" spans="1:15" x14ac:dyDescent="0.25">
      <c r="A38" t="s">
        <v>2</v>
      </c>
      <c r="B38">
        <v>7</v>
      </c>
      <c r="C38">
        <v>22</v>
      </c>
      <c r="D38">
        <v>3.1428571428571428</v>
      </c>
      <c r="E38">
        <v>1.4761904761904763</v>
      </c>
    </row>
    <row r="40" spans="1:15" x14ac:dyDescent="0.25">
      <c r="I40" s="29" t="s">
        <v>69</v>
      </c>
    </row>
    <row r="41" spans="1:15" x14ac:dyDescent="0.25">
      <c r="A41" t="s">
        <v>58</v>
      </c>
      <c r="I41" t="s">
        <v>58</v>
      </c>
    </row>
    <row r="42" spans="1:15" x14ac:dyDescent="0.25">
      <c r="A42" s="30" t="s">
        <v>59</v>
      </c>
      <c r="B42" s="30" t="s">
        <v>60</v>
      </c>
      <c r="C42" s="30" t="s">
        <v>61</v>
      </c>
      <c r="D42" s="30" t="s">
        <v>62</v>
      </c>
      <c r="E42" s="30" t="s">
        <v>1</v>
      </c>
      <c r="F42" s="30" t="s">
        <v>63</v>
      </c>
      <c r="G42" s="30" t="s">
        <v>64</v>
      </c>
      <c r="I42" s="30" t="s">
        <v>70</v>
      </c>
      <c r="J42" s="30" t="s">
        <v>60</v>
      </c>
      <c r="K42" s="30" t="s">
        <v>61</v>
      </c>
      <c r="L42" s="30" t="s">
        <v>62</v>
      </c>
      <c r="M42" s="30" t="s">
        <v>1</v>
      </c>
      <c r="N42" s="30" t="s">
        <v>63</v>
      </c>
      <c r="O42" s="30" t="s">
        <v>64</v>
      </c>
    </row>
    <row r="43" spans="1:15" x14ac:dyDescent="0.25">
      <c r="A43" t="s">
        <v>65</v>
      </c>
      <c r="B43">
        <v>7.8789682539682531</v>
      </c>
      <c r="C43">
        <v>2</v>
      </c>
      <c r="D43">
        <v>3.9394841269841265</v>
      </c>
      <c r="E43">
        <v>3.9246517319277134</v>
      </c>
      <c r="F43">
        <v>3.5635397564906413E-2</v>
      </c>
      <c r="G43">
        <v>3.4668001115430291</v>
      </c>
      <c r="I43" t="s">
        <v>65</v>
      </c>
      <c r="J43">
        <f>L23</f>
        <v>7.8789682539682531</v>
      </c>
      <c r="K43">
        <f>G21</f>
        <v>2</v>
      </c>
      <c r="L43">
        <f>J43/K43</f>
        <v>3.9394841269841265</v>
      </c>
      <c r="M43">
        <f>L43/L44</f>
        <v>3.9246517319277108</v>
      </c>
      <c r="N43">
        <f>Q15</f>
        <v>3.5635397564889953E-2</v>
      </c>
      <c r="O43">
        <f>Q14</f>
        <v>3.4668001115424172</v>
      </c>
    </row>
    <row r="44" spans="1:15" x14ac:dyDescent="0.25">
      <c r="A44" t="s">
        <v>66</v>
      </c>
      <c r="B44">
        <v>21.079365079365061</v>
      </c>
      <c r="C44">
        <v>21</v>
      </c>
      <c r="D44">
        <v>1.0037792894935744</v>
      </c>
      <c r="I44" t="s">
        <v>66</v>
      </c>
      <c r="J44">
        <f>L17</f>
        <v>21.079365079365076</v>
      </c>
      <c r="K44">
        <f>G20</f>
        <v>21</v>
      </c>
      <c r="L44">
        <f>J44/K44</f>
        <v>1.0037792894935751</v>
      </c>
    </row>
    <row r="46" spans="1:15" x14ac:dyDescent="0.25">
      <c r="A46" t="s">
        <v>67</v>
      </c>
      <c r="B46">
        <v>28.958333333333314</v>
      </c>
      <c r="C46">
        <v>23</v>
      </c>
      <c r="I46" t="s">
        <v>67</v>
      </c>
      <c r="J46">
        <f>SUM(J43:J44)</f>
        <v>28.958333333333329</v>
      </c>
      <c r="K46">
        <v>23</v>
      </c>
    </row>
  </sheetData>
  <mergeCells count="1">
    <mergeCell ref="P19:R22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3125287F-FC55-4DB6-BD5B-F299491292CE}">
          <xm:f>Anova!1:1048576</xm:f>
        </x15:webExtension>
        <x15:webExtension appRef="{5742F1B4-CC56-46F2-940E-1BD3D718F6EC}">
          <xm:f>Anova!$F$1:$H$10</xm:f>
        </x15:webExtension>
        <x15:webExtension appRef="{1AAA3BC6-6294-4FB5-A245-27AAE3426FE0}">
          <xm:f>Anova!$F$32:$M$47</xm:f>
        </x15:webExtension>
      </x15:webExtens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9EEF2-68DE-4AFC-A3BF-4E10429104FF}">
  <dimension ref="A1:S37"/>
  <sheetViews>
    <sheetView showGridLines="0" zoomScale="85" zoomScaleNormal="85" workbookViewId="0">
      <selection activeCell="P18" sqref="P18"/>
    </sheetView>
  </sheetViews>
  <sheetFormatPr defaultRowHeight="15" x14ac:dyDescent="0.25"/>
  <cols>
    <col min="1" max="1" width="14.7109375" bestFit="1" customWidth="1"/>
    <col min="2" max="2" width="12.5703125" bestFit="1" customWidth="1"/>
    <col min="3" max="5" width="4.7109375" customWidth="1"/>
    <col min="6" max="9" width="14.7109375" customWidth="1"/>
    <col min="11" max="12" width="14.7109375" customWidth="1"/>
    <col min="13" max="13" width="5.28515625" customWidth="1"/>
    <col min="14" max="14" width="9.85546875" customWidth="1"/>
    <col min="19" max="19" width="13.28515625" customWidth="1"/>
  </cols>
  <sheetData>
    <row r="1" spans="1:12" x14ac:dyDescent="0.25">
      <c r="A1" t="s">
        <v>0</v>
      </c>
      <c r="B1" t="s">
        <v>11</v>
      </c>
      <c r="F1" s="14" t="s">
        <v>4</v>
      </c>
      <c r="G1" s="15" t="s">
        <v>3</v>
      </c>
      <c r="H1" s="14" t="s">
        <v>2</v>
      </c>
    </row>
    <row r="2" spans="1:12" x14ac:dyDescent="0.25">
      <c r="A2" s="1" t="s">
        <v>2</v>
      </c>
      <c r="B2" s="1">
        <v>4</v>
      </c>
      <c r="F2" s="8">
        <v>5</v>
      </c>
      <c r="G2" s="9">
        <v>3</v>
      </c>
      <c r="H2" s="8">
        <v>4</v>
      </c>
    </row>
    <row r="3" spans="1:12" x14ac:dyDescent="0.25">
      <c r="A3" s="1" t="s">
        <v>2</v>
      </c>
      <c r="B3" s="1">
        <v>1</v>
      </c>
      <c r="F3" s="8">
        <v>3</v>
      </c>
      <c r="G3" s="9">
        <v>4</v>
      </c>
      <c r="H3" s="8">
        <v>1</v>
      </c>
    </row>
    <row r="4" spans="1:12" x14ac:dyDescent="0.25">
      <c r="A4" s="1" t="s">
        <v>3</v>
      </c>
      <c r="B4" s="1">
        <v>3</v>
      </c>
      <c r="F4" s="8">
        <v>5</v>
      </c>
      <c r="G4" s="9">
        <v>5</v>
      </c>
      <c r="H4" s="8">
        <v>4</v>
      </c>
    </row>
    <row r="5" spans="1:12" x14ac:dyDescent="0.25">
      <c r="A5" s="1" t="s">
        <v>2</v>
      </c>
      <c r="B5" s="1">
        <v>4</v>
      </c>
      <c r="F5" s="8">
        <v>3</v>
      </c>
      <c r="G5" s="9">
        <v>5</v>
      </c>
      <c r="H5" s="8">
        <v>2</v>
      </c>
    </row>
    <row r="6" spans="1:12" x14ac:dyDescent="0.25">
      <c r="A6" s="1" t="s">
        <v>3</v>
      </c>
      <c r="B6" s="1">
        <v>4</v>
      </c>
      <c r="F6" s="8">
        <v>3</v>
      </c>
      <c r="G6" s="9">
        <v>5</v>
      </c>
      <c r="H6" s="8">
        <v>3</v>
      </c>
    </row>
    <row r="7" spans="1:12" x14ac:dyDescent="0.25">
      <c r="A7" s="1" t="s">
        <v>3</v>
      </c>
      <c r="B7" s="1">
        <v>5</v>
      </c>
      <c r="F7" s="8">
        <v>3</v>
      </c>
      <c r="G7" s="9">
        <v>4</v>
      </c>
      <c r="H7" s="8">
        <v>4</v>
      </c>
    </row>
    <row r="8" spans="1:12" x14ac:dyDescent="0.25">
      <c r="A8" s="1" t="s">
        <v>4</v>
      </c>
      <c r="B8" s="1">
        <v>5</v>
      </c>
      <c r="F8" s="8">
        <v>3</v>
      </c>
      <c r="G8" s="9">
        <v>5</v>
      </c>
      <c r="H8" s="8">
        <v>4</v>
      </c>
    </row>
    <row r="9" spans="1:12" x14ac:dyDescent="0.25">
      <c r="A9" s="1" t="s">
        <v>4</v>
      </c>
      <c r="B9" s="1">
        <v>3</v>
      </c>
      <c r="F9" s="8">
        <v>4</v>
      </c>
      <c r="G9" s="9">
        <v>5</v>
      </c>
      <c r="H9" s="10"/>
    </row>
    <row r="10" spans="1:12" x14ac:dyDescent="0.25">
      <c r="A10" s="1" t="s">
        <v>3</v>
      </c>
      <c r="B10" s="1">
        <v>5</v>
      </c>
      <c r="F10" s="11">
        <v>2</v>
      </c>
      <c r="G10" s="12"/>
      <c r="H10" s="13"/>
    </row>
    <row r="11" spans="1:12" x14ac:dyDescent="0.25">
      <c r="A11" s="1" t="s">
        <v>3</v>
      </c>
      <c r="B11" s="1">
        <v>5</v>
      </c>
    </row>
    <row r="12" spans="1:12" x14ac:dyDescent="0.25">
      <c r="A12" s="1" t="s">
        <v>4</v>
      </c>
      <c r="B12" s="1">
        <v>5</v>
      </c>
      <c r="F12" t="s">
        <v>12</v>
      </c>
    </row>
    <row r="13" spans="1:12" x14ac:dyDescent="0.25">
      <c r="A13" s="1" t="s">
        <v>4</v>
      </c>
      <c r="B13" s="1">
        <v>3</v>
      </c>
      <c r="F13" s="17" t="s">
        <v>13</v>
      </c>
      <c r="G13" s="17" t="s">
        <v>5</v>
      </c>
      <c r="H13" s="17" t="s">
        <v>6</v>
      </c>
      <c r="I13" s="17" t="s">
        <v>15</v>
      </c>
      <c r="K13" s="17" t="s">
        <v>36</v>
      </c>
      <c r="L13" s="17"/>
    </row>
    <row r="14" spans="1:12" x14ac:dyDescent="0.25">
      <c r="A14" s="1" t="s">
        <v>2</v>
      </c>
      <c r="B14" s="1">
        <v>2</v>
      </c>
      <c r="F14" s="18" t="s">
        <v>4</v>
      </c>
      <c r="G14" s="19">
        <f>COUNT($F$2:$F$10)</f>
        <v>9</v>
      </c>
      <c r="H14" s="19">
        <f>SUM($F$2:$F$10)</f>
        <v>31</v>
      </c>
      <c r="I14" s="19">
        <f>H14/G14</f>
        <v>3.4444444444444446</v>
      </c>
      <c r="K14" s="18" t="s">
        <v>4</v>
      </c>
      <c r="L14" s="19" t="s">
        <v>33</v>
      </c>
    </row>
    <row r="15" spans="1:12" x14ac:dyDescent="0.25">
      <c r="A15" s="1" t="s">
        <v>2</v>
      </c>
      <c r="B15" s="1">
        <v>3</v>
      </c>
      <c r="F15" s="18" t="s">
        <v>3</v>
      </c>
      <c r="G15" s="19">
        <f>COUNT($G$2:$G$10)</f>
        <v>8</v>
      </c>
      <c r="H15" s="19">
        <f>SUM($G$2:$G$10)</f>
        <v>36</v>
      </c>
      <c r="I15" s="19">
        <f t="shared" ref="I15:I17" si="0">H15/G15</f>
        <v>4.5</v>
      </c>
      <c r="K15" s="18" t="s">
        <v>3</v>
      </c>
      <c r="L15" s="19" t="s">
        <v>34</v>
      </c>
    </row>
    <row r="16" spans="1:12" x14ac:dyDescent="0.25">
      <c r="A16" s="1" t="s">
        <v>3</v>
      </c>
      <c r="B16" s="1">
        <v>4</v>
      </c>
      <c r="F16" s="18" t="s">
        <v>2</v>
      </c>
      <c r="G16" s="19">
        <f>COUNT($H$2:$H$10)</f>
        <v>7</v>
      </c>
      <c r="H16" s="19">
        <f>SUM($H$2:$H$10)</f>
        <v>22</v>
      </c>
      <c r="I16" s="19">
        <f t="shared" si="0"/>
        <v>3.1428571428571428</v>
      </c>
      <c r="K16" s="18" t="s">
        <v>2</v>
      </c>
      <c r="L16" s="19" t="s">
        <v>35</v>
      </c>
    </row>
    <row r="17" spans="1:19" x14ac:dyDescent="0.25">
      <c r="A17" s="1" t="s">
        <v>4</v>
      </c>
      <c r="B17" s="1">
        <v>3</v>
      </c>
      <c r="F17" s="20" t="s">
        <v>14</v>
      </c>
      <c r="G17" s="19">
        <f>COUNT($F$2:$H$11)</f>
        <v>24</v>
      </c>
      <c r="H17" s="19">
        <f>SUM($F$2:$H$11)</f>
        <v>89</v>
      </c>
      <c r="I17" s="19">
        <f t="shared" si="0"/>
        <v>3.7083333333333335</v>
      </c>
    </row>
    <row r="18" spans="1:19" x14ac:dyDescent="0.25">
      <c r="A18" s="1" t="s">
        <v>4</v>
      </c>
      <c r="B18" s="1">
        <v>3</v>
      </c>
      <c r="K18" s="2" t="s">
        <v>37</v>
      </c>
      <c r="L18" s="2"/>
      <c r="P18" s="2" t="s">
        <v>31</v>
      </c>
      <c r="Q18" s="2"/>
      <c r="R18" s="2"/>
      <c r="S18" s="25"/>
    </row>
    <row r="19" spans="1:19" x14ac:dyDescent="0.25">
      <c r="A19" s="1" t="s">
        <v>4</v>
      </c>
      <c r="B19" s="1">
        <v>3</v>
      </c>
      <c r="F19" s="17" t="s">
        <v>16</v>
      </c>
      <c r="G19" s="17"/>
      <c r="H19" s="16" t="s">
        <v>17</v>
      </c>
      <c r="K19" s="4" t="s">
        <v>38</v>
      </c>
      <c r="L19" s="3">
        <f>ABS(I14-I15)</f>
        <v>1.0555555555555554</v>
      </c>
      <c r="P19" s="4" t="s">
        <v>38</v>
      </c>
      <c r="Q19" s="3">
        <f>L19</f>
        <v>1.0555555555555554</v>
      </c>
      <c r="R19" s="3" t="s">
        <v>46</v>
      </c>
      <c r="S19" s="27" t="s">
        <v>50</v>
      </c>
    </row>
    <row r="20" spans="1:19" x14ac:dyDescent="0.25">
      <c r="A20" s="1" t="s">
        <v>3</v>
      </c>
      <c r="B20" s="1">
        <v>5</v>
      </c>
      <c r="F20" s="19" t="s">
        <v>29</v>
      </c>
      <c r="G20" s="19">
        <f>24-3</f>
        <v>21</v>
      </c>
      <c r="H20" s="16" t="s">
        <v>18</v>
      </c>
      <c r="K20" s="4" t="s">
        <v>40</v>
      </c>
      <c r="L20" s="3">
        <f>ABS(I14-I16)</f>
        <v>0.30158730158730185</v>
      </c>
      <c r="P20" s="4" t="s">
        <v>40</v>
      </c>
      <c r="Q20" s="3">
        <f>L20</f>
        <v>0.30158730158730185</v>
      </c>
      <c r="R20" s="3" t="s">
        <v>46</v>
      </c>
      <c r="S20" s="27" t="s">
        <v>51</v>
      </c>
    </row>
    <row r="21" spans="1:19" x14ac:dyDescent="0.25">
      <c r="A21" s="1" t="s">
        <v>2</v>
      </c>
      <c r="B21" s="1">
        <v>4</v>
      </c>
      <c r="F21" s="19" t="s">
        <v>30</v>
      </c>
      <c r="G21" s="19">
        <f>3-1</f>
        <v>2</v>
      </c>
      <c r="K21" s="4" t="s">
        <v>39</v>
      </c>
      <c r="L21" s="3">
        <f>ABS(I15-I16)</f>
        <v>1.3571428571428572</v>
      </c>
      <c r="P21" s="5" t="s">
        <v>39</v>
      </c>
      <c r="Q21" s="6">
        <f>L21</f>
        <v>1.3571428571428572</v>
      </c>
      <c r="R21" s="7" t="s">
        <v>53</v>
      </c>
      <c r="S21" s="26" t="s">
        <v>52</v>
      </c>
    </row>
    <row r="22" spans="1:19" x14ac:dyDescent="0.25">
      <c r="A22" s="1" t="s">
        <v>2</v>
      </c>
      <c r="B22" s="1">
        <v>4</v>
      </c>
    </row>
    <row r="23" spans="1:19" x14ac:dyDescent="0.25">
      <c r="A23" s="1" t="s">
        <v>3</v>
      </c>
      <c r="B23" s="1">
        <v>5</v>
      </c>
      <c r="F23" s="17" t="s">
        <v>41</v>
      </c>
      <c r="G23" s="17"/>
    </row>
    <row r="24" spans="1:19" x14ac:dyDescent="0.25">
      <c r="A24" s="1" t="s">
        <v>4</v>
      </c>
      <c r="B24" s="1">
        <v>4</v>
      </c>
      <c r="F24" s="18" t="s">
        <v>27</v>
      </c>
      <c r="G24" s="19">
        <f>Anova!G24</f>
        <v>1.0037792894935751</v>
      </c>
      <c r="K24" s="2" t="s">
        <v>47</v>
      </c>
      <c r="L24" s="2"/>
    </row>
    <row r="25" spans="1:19" x14ac:dyDescent="0.25">
      <c r="A25" s="1" t="s">
        <v>4</v>
      </c>
      <c r="B25" s="1">
        <v>2</v>
      </c>
      <c r="F25" s="18" t="s">
        <v>28</v>
      </c>
      <c r="G25" s="19">
        <f>Anova!G25</f>
        <v>3.9394841269841265</v>
      </c>
      <c r="K25" s="4" t="s">
        <v>42</v>
      </c>
      <c r="L25" s="3">
        <v>3.5646</v>
      </c>
    </row>
    <row r="26" spans="1:19" x14ac:dyDescent="0.25">
      <c r="K26" s="4" t="s">
        <v>43</v>
      </c>
      <c r="L26" s="3">
        <f>MIN(G14:G16)</f>
        <v>7</v>
      </c>
    </row>
    <row r="27" spans="1:19" x14ac:dyDescent="0.25">
      <c r="K27" s="4" t="s">
        <v>44</v>
      </c>
      <c r="L27" s="3">
        <f>SQRT(G24/L26)</f>
        <v>0.37867801805257328</v>
      </c>
    </row>
    <row r="28" spans="1:19" x14ac:dyDescent="0.25">
      <c r="K28" s="21" t="s">
        <v>45</v>
      </c>
      <c r="L28" s="22">
        <f>L25*L27</f>
        <v>1.3498356631502026</v>
      </c>
    </row>
    <row r="37" ht="15" customHeight="1" x14ac:dyDescent="0.25"/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Tukey Test</vt:lpstr>
    </vt:vector>
  </TitlesOfParts>
  <Company>College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Nguyễn Hùng Tuấn</cp:lastModifiedBy>
  <dcterms:created xsi:type="dcterms:W3CDTF">2010-10-06T19:28:06Z</dcterms:created>
  <dcterms:modified xsi:type="dcterms:W3CDTF">2024-03-22T14:48:16Z</dcterms:modified>
</cp:coreProperties>
</file>