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Converter\"/>
    </mc:Choice>
  </mc:AlternateContent>
  <bookViews>
    <workbookView xWindow="0" yWindow="0" windowWidth="15345" windowHeight="4305"/>
  </bookViews>
  <sheets>
    <sheet name="Sheet1" sheetId="1" r:id="rId1"/>
  </sheets>
  <definedNames>
    <definedName name="_xlnm._FilterDatabase" localSheetId="0" hidden="1">Sheet1!$A$3:$R$35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K24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I34" i="1"/>
  <c r="C212" i="1" l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R34" i="1" l="1"/>
  <c r="R32" i="1"/>
  <c r="R30" i="1"/>
  <c r="R28" i="1"/>
  <c r="R26" i="1"/>
  <c r="R24" i="1"/>
  <c r="Q34" i="1"/>
  <c r="Q32" i="1"/>
  <c r="Q30" i="1"/>
  <c r="Q28" i="1"/>
  <c r="Q26" i="1"/>
  <c r="Q24" i="1"/>
  <c r="P34" i="1"/>
  <c r="P32" i="1"/>
  <c r="P30" i="1"/>
  <c r="P28" i="1"/>
  <c r="P26" i="1"/>
  <c r="P24" i="1"/>
  <c r="O34" i="1"/>
  <c r="O32" i="1"/>
  <c r="O30" i="1"/>
  <c r="O28" i="1"/>
  <c r="O26" i="1"/>
  <c r="O24" i="1"/>
  <c r="N34" i="1"/>
  <c r="N32" i="1"/>
  <c r="N30" i="1"/>
  <c r="N26" i="1"/>
  <c r="N24" i="1"/>
  <c r="M34" i="1"/>
  <c r="M32" i="1"/>
  <c r="M30" i="1"/>
  <c r="M28" i="1"/>
  <c r="M26" i="1"/>
  <c r="M24" i="1"/>
  <c r="L34" i="1"/>
  <c r="L32" i="1"/>
  <c r="L30" i="1"/>
  <c r="L28" i="1"/>
  <c r="L26" i="1"/>
  <c r="L24" i="1"/>
  <c r="K34" i="1"/>
  <c r="K32" i="1"/>
  <c r="K30" i="1"/>
  <c r="K28" i="1"/>
  <c r="K26" i="1"/>
  <c r="J34" i="1"/>
  <c r="J32" i="1"/>
  <c r="J30" i="1"/>
  <c r="J28" i="1"/>
  <c r="J26" i="1"/>
  <c r="J24" i="1"/>
  <c r="I32" i="1"/>
  <c r="I30" i="1"/>
  <c r="I28" i="1"/>
  <c r="I26" i="1"/>
  <c r="I24" i="1"/>
  <c r="H24" i="1"/>
  <c r="H26" i="1"/>
  <c r="H28" i="1"/>
  <c r="H30" i="1"/>
  <c r="H32" i="1"/>
  <c r="H34" i="1"/>
  <c r="G24" i="1"/>
  <c r="G26" i="1"/>
  <c r="G28" i="1"/>
  <c r="G30" i="1"/>
  <c r="G32" i="1"/>
  <c r="G34" i="1"/>
  <c r="F34" i="1"/>
  <c r="F32" i="1"/>
  <c r="F30" i="1"/>
  <c r="F28" i="1"/>
  <c r="F26" i="1"/>
  <c r="C146" i="1"/>
  <c r="C144" i="1"/>
  <c r="C143" i="1"/>
  <c r="C142" i="1"/>
  <c r="C141" i="1"/>
  <c r="C140" i="1"/>
  <c r="C139" i="1"/>
  <c r="C138" i="1"/>
  <c r="C137" i="1"/>
  <c r="C136" i="1"/>
  <c r="C135" i="1"/>
  <c r="C133" i="1"/>
  <c r="C132" i="1"/>
  <c r="C131" i="1"/>
  <c r="P18" i="1"/>
  <c r="C130" i="1"/>
  <c r="C129" i="1"/>
  <c r="C128" i="1"/>
  <c r="C127" i="1"/>
  <c r="C126" i="1"/>
  <c r="C125" i="1"/>
  <c r="C124" i="1"/>
  <c r="C45" i="1"/>
  <c r="C44" i="1"/>
  <c r="E24" i="1"/>
  <c r="E26" i="1"/>
  <c r="E28" i="1"/>
  <c r="E30" i="1"/>
  <c r="E32" i="1"/>
  <c r="E34" i="1"/>
  <c r="D24" i="1"/>
  <c r="D26" i="1"/>
  <c r="D28" i="1"/>
  <c r="D30" i="1"/>
  <c r="D32" i="1"/>
  <c r="D34" i="1"/>
  <c r="C26" i="1"/>
  <c r="C28" i="1"/>
  <c r="C30" i="1"/>
  <c r="C32" i="1"/>
  <c r="C34" i="1"/>
  <c r="C24" i="1"/>
  <c r="C145" i="1" l="1"/>
  <c r="Q12" i="1"/>
  <c r="C13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J8" i="1" l="1"/>
  <c r="C75" i="1"/>
  <c r="C74" i="1"/>
  <c r="C73" i="1"/>
  <c r="C72" i="1"/>
  <c r="C71" i="1"/>
  <c r="C70" i="1"/>
  <c r="C69" i="1"/>
  <c r="C68" i="1"/>
  <c r="C67" i="1"/>
  <c r="C66" i="1"/>
  <c r="C64" i="1"/>
  <c r="C63" i="1"/>
  <c r="C62" i="1"/>
  <c r="C61" i="1"/>
  <c r="C60" i="1"/>
  <c r="C59" i="1"/>
  <c r="H8" i="1"/>
  <c r="C58" i="1"/>
  <c r="C57" i="1"/>
  <c r="C56" i="1"/>
  <c r="C55" i="1"/>
  <c r="C53" i="1"/>
  <c r="C52" i="1"/>
  <c r="C51" i="1"/>
  <c r="C50" i="1"/>
  <c r="C49" i="1"/>
  <c r="C48" i="1"/>
  <c r="C47" i="1"/>
  <c r="C46" i="1"/>
  <c r="C43" i="1"/>
  <c r="C42" i="1"/>
  <c r="C41" i="1"/>
  <c r="C40" i="1"/>
  <c r="C39" i="1"/>
  <c r="K10" i="1"/>
  <c r="J10" i="1"/>
  <c r="N4" i="1" l="1"/>
  <c r="R8" i="1"/>
  <c r="F6" i="1"/>
  <c r="R20" i="1" l="1"/>
  <c r="R22" i="1"/>
  <c r="R18" i="1"/>
  <c r="R16" i="1"/>
  <c r="R14" i="1"/>
  <c r="R12" i="1"/>
  <c r="R10" i="1"/>
  <c r="R6" i="1"/>
  <c r="R4" i="1"/>
  <c r="Q22" i="1"/>
  <c r="Q20" i="1"/>
  <c r="Q18" i="1"/>
  <c r="Q16" i="1"/>
  <c r="Q14" i="1"/>
  <c r="Q10" i="1"/>
  <c r="Q8" i="1"/>
  <c r="Q6" i="1"/>
  <c r="Q4" i="1"/>
  <c r="P22" i="1"/>
  <c r="P20" i="1"/>
  <c r="P16" i="1"/>
  <c r="P14" i="1"/>
  <c r="P12" i="1"/>
  <c r="P10" i="1"/>
  <c r="P8" i="1"/>
  <c r="P6" i="1"/>
  <c r="P4" i="1"/>
  <c r="O16" i="1"/>
  <c r="O22" i="1"/>
  <c r="O20" i="1"/>
  <c r="O18" i="1"/>
  <c r="O14" i="1"/>
  <c r="O12" i="1"/>
  <c r="O10" i="1"/>
  <c r="O8" i="1"/>
  <c r="O6" i="1"/>
  <c r="O4" i="1"/>
  <c r="N18" i="1"/>
  <c r="N22" i="1"/>
  <c r="J4" i="1"/>
  <c r="N20" i="1"/>
  <c r="N16" i="1"/>
  <c r="N14" i="1"/>
  <c r="N12" i="1"/>
  <c r="N10" i="1"/>
  <c r="N8" i="1"/>
  <c r="N6" i="1"/>
  <c r="M18" i="1"/>
  <c r="M22" i="1"/>
  <c r="M20" i="1"/>
  <c r="M16" i="1"/>
  <c r="M14" i="1"/>
  <c r="M12" i="1"/>
  <c r="M10" i="1"/>
  <c r="M8" i="1"/>
  <c r="M6" i="1"/>
  <c r="M4" i="1"/>
  <c r="J6" i="1"/>
  <c r="L22" i="1" l="1"/>
  <c r="L20" i="1"/>
  <c r="L18" i="1"/>
  <c r="L16" i="1"/>
  <c r="L14" i="1"/>
  <c r="L12" i="1"/>
  <c r="L10" i="1"/>
  <c r="L8" i="1"/>
  <c r="L6" i="1"/>
  <c r="L4" i="1"/>
  <c r="K22" i="1"/>
  <c r="K20" i="1"/>
  <c r="K18" i="1"/>
  <c r="K16" i="1"/>
  <c r="K14" i="1"/>
  <c r="K12" i="1"/>
  <c r="K8" i="1"/>
  <c r="K6" i="1"/>
  <c r="K4" i="1"/>
  <c r="J12" i="1"/>
  <c r="J22" i="1"/>
  <c r="J20" i="1"/>
  <c r="J18" i="1"/>
  <c r="J16" i="1"/>
  <c r="J14" i="1"/>
  <c r="F4" i="1"/>
  <c r="I20" i="1"/>
  <c r="I22" i="1"/>
  <c r="I18" i="1"/>
  <c r="I16" i="1"/>
  <c r="I14" i="1"/>
  <c r="I12" i="1"/>
  <c r="I10" i="1"/>
  <c r="I8" i="1"/>
  <c r="I6" i="1"/>
  <c r="I4" i="1"/>
  <c r="H22" i="1"/>
  <c r="H20" i="1"/>
  <c r="H18" i="1"/>
  <c r="H16" i="1"/>
  <c r="H14" i="1"/>
  <c r="H12" i="1"/>
  <c r="H10" i="1"/>
  <c r="H6" i="1"/>
  <c r="H4" i="1"/>
  <c r="G22" i="1"/>
  <c r="G20" i="1"/>
  <c r="G18" i="1"/>
  <c r="G16" i="1"/>
  <c r="G14" i="1"/>
  <c r="G12" i="1"/>
  <c r="G10" i="1"/>
  <c r="G8" i="1"/>
  <c r="G6" i="1"/>
  <c r="G4" i="1"/>
  <c r="F22" i="1"/>
  <c r="F20" i="1"/>
  <c r="F18" i="1"/>
  <c r="F16" i="1"/>
  <c r="F14" i="1"/>
  <c r="F12" i="1"/>
  <c r="F10" i="1"/>
</calcChain>
</file>

<file path=xl/sharedStrings.xml><?xml version="1.0" encoding="utf-8"?>
<sst xmlns="http://schemas.openxmlformats.org/spreadsheetml/2006/main" count="196" uniqueCount="165">
  <si>
    <t>FF</t>
  </si>
  <si>
    <t>A</t>
  </si>
  <si>
    <t>B</t>
  </si>
  <si>
    <t>C</t>
  </si>
  <si>
    <t>D</t>
  </si>
  <si>
    <t>E</t>
  </si>
  <si>
    <t>F</t>
  </si>
  <si>
    <t>Win Font</t>
  </si>
  <si>
    <t>WintFont</t>
  </si>
  <si>
    <t>WIN LETTER DA</t>
  </si>
  <si>
    <t>WIN LETTER DDA</t>
  </si>
  <si>
    <t>WIN LETTER TTA</t>
  </si>
  <si>
    <t>WIN LETTER KYAT</t>
  </si>
  <si>
    <t>WIN LETTER PERCENTAGE</t>
  </si>
  <si>
    <t>WIN LETTER YA</t>
  </si>
  <si>
    <t>WIN LETTER OPEN SIGN</t>
  </si>
  <si>
    <t>WIN LETTER CLOSE SIGN</t>
  </si>
  <si>
    <t>WIN LETTER GA</t>
  </si>
  <si>
    <t>WIN LETTER PLUS SIGN</t>
  </si>
  <si>
    <t>WIN LETTER RYA</t>
  </si>
  <si>
    <t>WIN LETTER DASH SIGN</t>
  </si>
  <si>
    <t>WIN LETTER DOT</t>
  </si>
  <si>
    <t>WIN LETTER BIG POATMA</t>
  </si>
  <si>
    <t>Digits</t>
  </si>
  <si>
    <t>WIN DIGIT ZERO</t>
  </si>
  <si>
    <t>WIN DIGIT ONE</t>
  </si>
  <si>
    <t>WIN DIGIT TWO</t>
  </si>
  <si>
    <t>WIN DIGIT THREE</t>
  </si>
  <si>
    <t>WIN DIGIT FOUR</t>
  </si>
  <si>
    <t>WIN DIGIT FIVE</t>
  </si>
  <si>
    <t>WIN DIGIT SIX</t>
  </si>
  <si>
    <t>WIN DIGIT SEVEN</t>
  </si>
  <si>
    <t>WIN DIGIT EIGHT</t>
  </si>
  <si>
    <t>WIN DIGIT NINE</t>
  </si>
  <si>
    <t>Various Sings For Win Innwa Letter</t>
  </si>
  <si>
    <t>Various Signs</t>
  </si>
  <si>
    <t>WIN SIGN YACHA ||</t>
  </si>
  <si>
    <t>WIN SIGN VISAGA</t>
  </si>
  <si>
    <t>WIN SIGN EQUAL</t>
  </si>
  <si>
    <t>WIN SIGN BIG YAYIT WASWAE</t>
  </si>
  <si>
    <t>WIN SIGN SMALL YAYIT WASWAE</t>
  </si>
  <si>
    <t>WIN LETTER SMALL POATMA</t>
  </si>
  <si>
    <t>WIN SIGN PATSINT NNA</t>
  </si>
  <si>
    <t>WIN LETTER BHA</t>
  </si>
  <si>
    <t>WIN LETTER HALF NA</t>
  </si>
  <si>
    <t>WIN VOWEL SIGN  U</t>
  </si>
  <si>
    <t>WIN VOWEL SIGN  UU</t>
  </si>
  <si>
    <t>WIN VOWEL SIGN BIGHALF YAYIT</t>
  </si>
  <si>
    <t>WIN VOWEL SIGN FULL YAYIT</t>
  </si>
  <si>
    <t>WIN VOWEL SIGN SMALLHALF YAYIT</t>
  </si>
  <si>
    <t>WIN LETTER U</t>
  </si>
  <si>
    <t>WIN LETTER NHA</t>
  </si>
  <si>
    <t>WIN</t>
  </si>
  <si>
    <t>LETTER SIGN YAPINT HAHTOE</t>
  </si>
  <si>
    <t>WIN LETTER SIGN |</t>
  </si>
  <si>
    <t>WIN LETTER SIGN ||</t>
  </si>
  <si>
    <t>WIN LETTER HTA</t>
  </si>
  <si>
    <t>WIN LETTER JA</t>
  </si>
  <si>
    <t>WIN LETTER HA</t>
  </si>
  <si>
    <t>WIN LETTER LLA</t>
  </si>
  <si>
    <t>WIN LETTER EII</t>
  </si>
  <si>
    <t>WIN LETTER SIGN DIV</t>
  </si>
  <si>
    <t>WIN LETTER SIGN MULT</t>
  </si>
  <si>
    <t>WIN LETTER Y</t>
  </si>
  <si>
    <t>WIN LETTER VOWEL  E</t>
  </si>
  <si>
    <t>WIN LETTER BA</t>
  </si>
  <si>
    <t>WIN LETTER KHA</t>
  </si>
  <si>
    <t>WIN LETTER NA</t>
  </si>
  <si>
    <t>WIN LETTER YACHA</t>
  </si>
  <si>
    <t>WIN LETTER NGA</t>
  </si>
  <si>
    <t>WIN LETTER YAYIT</t>
  </si>
  <si>
    <t>WIN LETTER TALL YACHA</t>
  </si>
  <si>
    <t>WIN LETTER NYA</t>
  </si>
  <si>
    <t>WIN LETTER THA</t>
  </si>
  <si>
    <t>WIN LETTER CA</t>
  </si>
  <si>
    <t>WIN LETTER CHA</t>
  </si>
  <si>
    <t>WIN LETTER MA</t>
  </si>
  <si>
    <t>WIN LETTER YAPINT</t>
  </si>
  <si>
    <t>WIN LETTER KA</t>
  </si>
  <si>
    <t>WIN LETTER A</t>
  </si>
  <si>
    <t>WIN LETTER TA</t>
  </si>
  <si>
    <t>WIN LETTER SIGN OPEN COTE</t>
  </si>
  <si>
    <t>WIN LETTER PA</t>
  </si>
  <si>
    <t>WIN LETTER PHA</t>
  </si>
  <si>
    <t>WIN LETTER EI</t>
  </si>
  <si>
    <t>WIN LETTER TTHA</t>
  </si>
  <si>
    <t xml:space="preserve">WIN LETTER SIGN CLOSE COAT </t>
  </si>
  <si>
    <t>WIN LETTER HYAYIT</t>
  </si>
  <si>
    <t>WIN LETTER SIGN DASH</t>
  </si>
  <si>
    <t>WIN LETTER SIGN CE</t>
  </si>
  <si>
    <t>WIN LETTER SIGN Z</t>
  </si>
  <si>
    <t>WIN LETTER  DOT|</t>
  </si>
  <si>
    <t>WIN SIGN PHONE</t>
  </si>
  <si>
    <t>WIN LETTER SIGN 1 DIV 2</t>
  </si>
  <si>
    <t>WIN LETTER SIGN 1 DIV 3</t>
  </si>
  <si>
    <t>WIN LETTER SIGN 2 DIV 3</t>
  </si>
  <si>
    <t>WIN LETTER SIGN 1 DIV 4</t>
  </si>
  <si>
    <t>WIN LETTER SIGN 3 DIV 4</t>
  </si>
  <si>
    <t>WIN LETTER SIGN 1 DIV 5</t>
  </si>
  <si>
    <t>WIN LETTER SIGN 2 DIV 5</t>
  </si>
  <si>
    <t>WIN LETTER SIGN 3 DIV 5</t>
  </si>
  <si>
    <t>WIN LETTER SIGN 4 DIV 5</t>
  </si>
  <si>
    <t>WIN LETTER SIGN OPEN DOUBLE COAT</t>
  </si>
  <si>
    <t>WIN LETTER SIGN CLOSE DOUBLE COAT</t>
  </si>
  <si>
    <t>WIN LETTER SIGN DOT</t>
  </si>
  <si>
    <t>WIN LETTER SIGN BIG DASH</t>
  </si>
  <si>
    <t>WIN LETTER SIGN APPRO</t>
  </si>
  <si>
    <t>WIN LETTER SIGN TIME</t>
  </si>
  <si>
    <t>WIN LETTER SIGN S</t>
  </si>
  <si>
    <t>WIN LETTER SIGN GREATERTHAN</t>
  </si>
  <si>
    <t>WIN LETTER SIGN Y</t>
  </si>
  <si>
    <t>WIN LETTER DAYIN</t>
  </si>
  <si>
    <t>WIN LETTER LAE</t>
  </si>
  <si>
    <t>WIN LETTER DHA</t>
  </si>
  <si>
    <t>WIN LETTER SIGN BLOCK</t>
  </si>
  <si>
    <t>WIN LETTER SIGN |||</t>
  </si>
  <si>
    <t>WIN LETTER SIGN EXCL</t>
  </si>
  <si>
    <t>WIN LETTER PATSINT  DA</t>
  </si>
  <si>
    <t>WIN LETTER SIGN OPEN SQUARE</t>
  </si>
  <si>
    <t>WIN LETTER SIGN CLOSE SQUARE</t>
  </si>
  <si>
    <t>WIN LETTER HALF RA</t>
  </si>
  <si>
    <t>WIN LETTER SIGN TICK</t>
  </si>
  <si>
    <t>WIN LETTER SIGN *</t>
  </si>
  <si>
    <t>WIN LETTER SIGN E</t>
  </si>
  <si>
    <t>WIN LETTER SIGN E|</t>
  </si>
  <si>
    <t>WIN LETTER SIGN E||</t>
  </si>
  <si>
    <t>WIN LETTER SIGN E|||</t>
  </si>
  <si>
    <t>WIN LETTER SIGN I|</t>
  </si>
  <si>
    <t>WIN LETTER LITTLE NYA</t>
  </si>
  <si>
    <t>WIN LETTER SIGN I||</t>
  </si>
  <si>
    <t>WIN LETTER SIGN I|||</t>
  </si>
  <si>
    <t>WIN LETTER YAPINT |</t>
  </si>
  <si>
    <t>WIN LETTER SIGN O|</t>
  </si>
  <si>
    <t>WIN LETTER NYAR</t>
  </si>
  <si>
    <t>WIN LETTER SIGN O||</t>
  </si>
  <si>
    <t>WIN LETTER SIGN O|||</t>
  </si>
  <si>
    <t>WIN LETTER PATSINT  DHA</t>
  </si>
  <si>
    <t>WIN LETTER SIGN U|</t>
  </si>
  <si>
    <t>WIN LETTER TALL  NYA</t>
  </si>
  <si>
    <t>WIN LETTER SIGN U||</t>
  </si>
  <si>
    <t>WIN LETTER SIGN P</t>
  </si>
  <si>
    <t>WIN LETTER SIGN HEART</t>
  </si>
  <si>
    <t>WIN LETTER SIGN ARROW |</t>
  </si>
  <si>
    <t>WIN LETTER SIGN ARROW ||</t>
  </si>
  <si>
    <t>WIN LETTER SIGN **</t>
  </si>
  <si>
    <t>WIN LETTER SIGN @@</t>
  </si>
  <si>
    <t>WIN LETTER SIGN COMMA</t>
  </si>
  <si>
    <t>WIN LETTER SIGN UNDER SCORE</t>
  </si>
  <si>
    <t>WIN LETTER YAYIT |</t>
  </si>
  <si>
    <t>WIN LETTER COM</t>
  </si>
  <si>
    <t>WIN LETTER SIGN I1</t>
  </si>
  <si>
    <t>WIN LETTER SIGN I2</t>
  </si>
  <si>
    <t>WIN LETTER SIGN I3</t>
  </si>
  <si>
    <t>WIN LETTER O2</t>
  </si>
  <si>
    <t>WIN LETTER THAGYI</t>
  </si>
  <si>
    <t>WIN LETTER SIGN O3</t>
  </si>
  <si>
    <t>WIN LETTER SIGN O4</t>
  </si>
  <si>
    <t>WIN LETTER SIGN U1</t>
  </si>
  <si>
    <t>WIN LETTER LOC</t>
  </si>
  <si>
    <t>WIN LETTER SIGN Y1</t>
  </si>
  <si>
    <t>WIN LETTER SIGN EII</t>
  </si>
  <si>
    <t>WIN LETTER SIGN Y2</t>
  </si>
  <si>
    <t xml:space="preserve">Notes: </t>
  </si>
  <si>
    <t xml:space="preserve">  =</t>
  </si>
  <si>
    <t>No Entry.This character not used for Win Innwa Fonts.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</si>
</sst>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6"/>
      <color theme="1"/>
      <name val="Win Innwa"/>
      <family val="2"/>
    </font>
    <font>
      <sz val="16"/>
      <color theme="1"/>
      <name val="Calibri "/>
    </font>
    <font>
      <b/>
      <sz val="16"/>
      <color theme="1"/>
      <name val="Calibri "/>
    </font>
    <font>
      <sz val="18"/>
      <color theme="1"/>
      <name val="Calibri "/>
    </font>
    <font>
      <sz val="14"/>
      <color theme="1"/>
      <name val="WinResearcher"/>
    </font>
    <font>
      <sz val="14"/>
      <color theme="1"/>
      <name val="Arial"/>
      <family val="2"/>
    </font>
    <font>
      <sz val="16"/>
      <color theme="1"/>
      <name val="WinResearcher"/>
    </font>
    <font>
      <sz val="16"/>
      <color theme="1"/>
      <name val="Arial"/>
      <family val="2"/>
    </font>
    <font>
      <sz val="16"/>
      <color theme="1"/>
      <name val="WinInnwa"/>
    </font>
    <font>
      <sz val="16"/>
      <color theme="1"/>
      <name val="Win"/>
    </font>
    <font>
      <sz val="16"/>
      <name val="Calibri "/>
    </font>
    <font>
      <strike/>
      <sz val="16"/>
      <color theme="1"/>
      <name val="WinInnwa"/>
    </font>
    <font>
      <sz val="16"/>
      <color theme="1"/>
      <name val="Calibri"/>
      <family val="2"/>
      <scheme val="minor"/>
    </font>
    <font>
      <sz val="16"/>
      <color theme="1"/>
      <name val="Calib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Alignment="1">
      <alignment horizontal="right"/>
    </xf>
    <xf numFmtId="0" fontId="3" fillId="0" borderId="0" xfId="0" applyFont="1" applyBorder="1" applyAlignment="1">
      <alignment vertical="center"/>
    </xf>
    <xf numFmtId="0" fontId="2" fillId="0" borderId="0" xfId="0" applyFont="1" applyAlignment="1">
      <alignment wrapText="1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/>
    <xf numFmtId="0" fontId="1" fillId="0" borderId="2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8" fillId="0" borderId="1" xfId="0" applyFont="1" applyBorder="1"/>
    <xf numFmtId="0" fontId="1" fillId="0" borderId="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7" fillId="0" borderId="3" xfId="0" applyFont="1" applyBorder="1" applyAlignment="1">
      <alignment horizontal="center"/>
    </xf>
    <xf numFmtId="0" fontId="7" fillId="0" borderId="1" xfId="0" applyFont="1" applyBorder="1"/>
    <xf numFmtId="0" fontId="7" fillId="0" borderId="11" xfId="0" applyFont="1" applyBorder="1" applyAlignment="1">
      <alignment horizontal="center"/>
    </xf>
    <xf numFmtId="0" fontId="7" fillId="0" borderId="2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9" fillId="0" borderId="0" xfId="0" applyFont="1"/>
    <xf numFmtId="0" fontId="8" fillId="0" borderId="0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2" fillId="0" borderId="0" xfId="0" applyFont="1" applyBorder="1"/>
    <xf numFmtId="0" fontId="12" fillId="0" borderId="8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2" xfId="0" applyFont="1" applyBorder="1"/>
    <xf numFmtId="0" fontId="8" fillId="0" borderId="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0" xfId="0" applyFont="1" applyBorder="1"/>
    <xf numFmtId="0" fontId="8" fillId="2" borderId="1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6" xfId="0" applyFont="1" applyFill="1" applyBorder="1" applyAlignment="1">
      <alignment horizontal="center" vertical="center"/>
    </xf>
    <xf numFmtId="0" fontId="11" fillId="2" borderId="4" xfId="0" applyFont="1" applyFill="1" applyBorder="1" applyAlignment="1"/>
    <xf numFmtId="0" fontId="8" fillId="2" borderId="4" xfId="0" applyFont="1" applyFill="1" applyBorder="1"/>
    <xf numFmtId="0" fontId="8" fillId="2" borderId="4" xfId="0" applyFont="1" applyFill="1" applyBorder="1" applyAlignment="1">
      <alignment horizontal="center" wrapText="1"/>
    </xf>
    <xf numFmtId="0" fontId="2" fillId="0" borderId="0" xfId="0" applyFont="1" applyBorder="1"/>
    <xf numFmtId="0" fontId="1" fillId="2" borderId="12" xfId="0" applyFont="1" applyFill="1" applyBorder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304"/>
  <sheetViews>
    <sheetView showGridLines="0" tabSelected="1" workbookViewId="0">
      <selection activeCell="F10" sqref="F10"/>
    </sheetView>
  </sheetViews>
  <sheetFormatPr defaultRowHeight="30"/>
  <cols>
    <col min="1" max="1" width="8.7265625" style="1"/>
    <col min="2" max="18" width="5.1796875" style="1" customWidth="1"/>
    <col min="19" max="16384" width="8.7265625" style="1"/>
  </cols>
  <sheetData>
    <row r="1" spans="1:20">
      <c r="C1" s="2">
        <v>0</v>
      </c>
      <c r="D1" s="9"/>
      <c r="G1" s="2" t="s">
        <v>7</v>
      </c>
      <c r="K1" s="2" t="s">
        <v>0</v>
      </c>
      <c r="S1" s="4"/>
    </row>
    <row r="2" spans="1:20">
      <c r="A2" s="6"/>
      <c r="B2" s="4"/>
      <c r="G2" s="13"/>
    </row>
    <row r="3" spans="1:20" ht="30.2" customHeight="1">
      <c r="A3" s="8"/>
      <c r="B3" s="3"/>
      <c r="C3" s="37">
        <v>0</v>
      </c>
      <c r="D3" s="38">
        <v>1</v>
      </c>
      <c r="E3" s="19">
        <v>2</v>
      </c>
      <c r="F3" s="19">
        <v>3</v>
      </c>
      <c r="G3" s="19">
        <v>4</v>
      </c>
      <c r="H3" s="39">
        <v>5</v>
      </c>
      <c r="I3" s="39">
        <v>6</v>
      </c>
      <c r="J3" s="19">
        <v>7</v>
      </c>
      <c r="K3" s="40">
        <v>8</v>
      </c>
      <c r="L3" s="40">
        <v>9</v>
      </c>
      <c r="M3" s="40" t="s">
        <v>1</v>
      </c>
      <c r="N3" s="40" t="s">
        <v>2</v>
      </c>
      <c r="O3" s="19" t="s">
        <v>3</v>
      </c>
      <c r="P3" s="19" t="s">
        <v>4</v>
      </c>
      <c r="Q3" s="41" t="s">
        <v>5</v>
      </c>
      <c r="R3" s="19" t="s">
        <v>6</v>
      </c>
      <c r="S3" s="6"/>
    </row>
    <row r="4" spans="1:20" s="16" customFormat="1" ht="21.75">
      <c r="A4" s="17"/>
      <c r="B4" s="17"/>
      <c r="C4" s="67"/>
      <c r="D4" s="68"/>
      <c r="E4" s="68"/>
      <c r="F4" s="68" t="str">
        <f>CHAR(30)</f>
        <v>_x001E_</v>
      </c>
      <c r="G4" s="21" t="str">
        <f>CHAR(40)</f>
        <v>(</v>
      </c>
      <c r="H4" s="42" t="str">
        <f>CHAR(50)</f>
        <v>2</v>
      </c>
      <c r="I4" s="21" t="str">
        <f>CHAR(60)</f>
        <v>&lt;</v>
      </c>
      <c r="J4" s="65" t="str">
        <f>CHAR(70)</f>
        <v>F</v>
      </c>
      <c r="K4" s="21" t="str">
        <f>CHAR(80)</f>
        <v>P</v>
      </c>
      <c r="L4" s="21" t="str">
        <f>CHAR(90)</f>
        <v>Z</v>
      </c>
      <c r="M4" s="21" t="str">
        <f>CHAR(100)</f>
        <v>d</v>
      </c>
      <c r="N4" s="21" t="str">
        <f>CHAR(110)</f>
        <v>n</v>
      </c>
      <c r="O4" s="36" t="str">
        <f>CHAR(120)</f>
        <v>x</v>
      </c>
      <c r="P4" s="35" t="str">
        <f>CHAR(130)</f>
        <v>‚</v>
      </c>
      <c r="Q4" s="22" t="str">
        <f>CHAR(140)</f>
        <v>Œ</v>
      </c>
      <c r="R4" s="36" t="str">
        <f>CHAR(150)</f>
        <v>–</v>
      </c>
      <c r="S4" s="18"/>
    </row>
    <row r="5" spans="1:20">
      <c r="B5" s="4">
        <v>0</v>
      </c>
      <c r="C5" s="19">
        <v>0</v>
      </c>
      <c r="D5" s="19">
        <v>10</v>
      </c>
      <c r="E5" s="19">
        <v>20</v>
      </c>
      <c r="F5" s="19">
        <v>30</v>
      </c>
      <c r="G5" s="19">
        <v>40</v>
      </c>
      <c r="H5" s="41">
        <v>50</v>
      </c>
      <c r="I5" s="19">
        <v>60</v>
      </c>
      <c r="J5" s="31">
        <v>70</v>
      </c>
      <c r="K5" s="19">
        <v>80</v>
      </c>
      <c r="L5" s="19">
        <v>90</v>
      </c>
      <c r="M5" s="19">
        <v>100</v>
      </c>
      <c r="N5" s="19">
        <v>110</v>
      </c>
      <c r="O5" s="39">
        <v>120</v>
      </c>
      <c r="P5" s="41">
        <v>130</v>
      </c>
      <c r="Q5" s="19">
        <v>140</v>
      </c>
      <c r="R5" s="39">
        <v>150</v>
      </c>
    </row>
    <row r="6" spans="1:20" s="16" customFormat="1" ht="21.75">
      <c r="B6" s="17"/>
      <c r="C6" s="61"/>
      <c r="D6" s="58"/>
      <c r="E6" s="58"/>
      <c r="F6" s="58" t="str">
        <f>CHAR(31)</f>
        <v>_x001F_</v>
      </c>
      <c r="G6" s="22" t="str">
        <f>CHAR(41)</f>
        <v>)</v>
      </c>
      <c r="H6" s="21" t="str">
        <f>CHAR(51)</f>
        <v>3</v>
      </c>
      <c r="I6" s="22" t="str">
        <f>CHAR(61)</f>
        <v>=</v>
      </c>
      <c r="J6" s="66" t="str">
        <f>CHAR(71)</f>
        <v>G</v>
      </c>
      <c r="K6" s="43" t="str">
        <f>CHAR(81)</f>
        <v>Q</v>
      </c>
      <c r="L6" s="21" t="str">
        <f>CHAR(91)</f>
        <v>[</v>
      </c>
      <c r="M6" s="22" t="str">
        <f>CHAR(101)</f>
        <v>e</v>
      </c>
      <c r="N6" s="22" t="str">
        <f>CHAR(111)</f>
        <v>o</v>
      </c>
      <c r="O6" s="44" t="str">
        <f>CHAR(121)</f>
        <v>y</v>
      </c>
      <c r="P6" s="34" t="str">
        <f>CHAR(131)</f>
        <v>ƒ</v>
      </c>
      <c r="Q6" s="22" t="str">
        <f>CHAR(141)</f>
        <v></v>
      </c>
      <c r="R6" s="44" t="str">
        <f>CHAR(151)</f>
        <v>—</v>
      </c>
    </row>
    <row r="7" spans="1:20">
      <c r="A7" s="4"/>
      <c r="B7" s="45">
        <v>1</v>
      </c>
      <c r="C7" s="46">
        <v>1</v>
      </c>
      <c r="D7" s="19">
        <v>11</v>
      </c>
      <c r="E7" s="19">
        <v>21</v>
      </c>
      <c r="F7" s="19">
        <v>31</v>
      </c>
      <c r="G7" s="25">
        <v>41</v>
      </c>
      <c r="H7" s="19">
        <v>51</v>
      </c>
      <c r="I7" s="19">
        <v>61</v>
      </c>
      <c r="J7" s="41">
        <v>71</v>
      </c>
      <c r="K7" s="19">
        <v>81</v>
      </c>
      <c r="L7" s="19">
        <v>91</v>
      </c>
      <c r="M7" s="19">
        <v>101</v>
      </c>
      <c r="N7" s="19">
        <v>111</v>
      </c>
      <c r="O7" s="39">
        <v>121</v>
      </c>
      <c r="P7" s="41">
        <v>131</v>
      </c>
      <c r="Q7" s="19">
        <v>141</v>
      </c>
      <c r="R7" s="39">
        <v>151</v>
      </c>
      <c r="T7" s="34"/>
    </row>
    <row r="8" spans="1:20" s="16" customFormat="1" ht="21.75">
      <c r="B8" s="17"/>
      <c r="C8" s="61"/>
      <c r="D8" s="60"/>
      <c r="E8" s="61"/>
      <c r="F8" s="60"/>
      <c r="G8" s="21" t="str">
        <f>CHAR(42)</f>
        <v>*</v>
      </c>
      <c r="H8" s="21" t="str">
        <f>CHAR(52)</f>
        <v>4</v>
      </c>
      <c r="I8" s="21" t="str">
        <f>CHAR(62)</f>
        <v>&gt;</v>
      </c>
      <c r="J8" s="60" t="str">
        <f>CHAR(72)</f>
        <v>H</v>
      </c>
      <c r="K8" s="22" t="str">
        <f>CHAR(82)</f>
        <v>R</v>
      </c>
      <c r="L8" s="21" t="str">
        <f>CHAR(92)</f>
        <v>\</v>
      </c>
      <c r="M8" s="34" t="str">
        <f>CHAR(102)</f>
        <v>f</v>
      </c>
      <c r="N8" s="21" t="str">
        <f>CHAR(112)</f>
        <v>p</v>
      </c>
      <c r="O8" s="21" t="str">
        <f>CHAR(122)</f>
        <v>z</v>
      </c>
      <c r="P8" s="43" t="str">
        <f>CHAR(132)</f>
        <v>„</v>
      </c>
      <c r="Q8" s="22" t="str">
        <f>CHAR(142)</f>
        <v>Ž</v>
      </c>
      <c r="R8" s="44" t="str">
        <f>CHAR(152)</f>
        <v>˜</v>
      </c>
      <c r="T8" s="17"/>
    </row>
    <row r="9" spans="1:20">
      <c r="B9" s="4">
        <v>2</v>
      </c>
      <c r="C9" s="20">
        <v>2</v>
      </c>
      <c r="D9" s="29">
        <v>12</v>
      </c>
      <c r="E9" s="20">
        <v>22</v>
      </c>
      <c r="F9" s="30">
        <v>32</v>
      </c>
      <c r="G9" s="20">
        <v>42</v>
      </c>
      <c r="H9" s="29">
        <v>52</v>
      </c>
      <c r="I9" s="20">
        <v>62</v>
      </c>
      <c r="J9" s="19">
        <v>72</v>
      </c>
      <c r="K9" s="20">
        <v>82</v>
      </c>
      <c r="L9" s="47">
        <v>92</v>
      </c>
      <c r="M9" s="29">
        <v>102</v>
      </c>
      <c r="N9" s="20">
        <v>112</v>
      </c>
      <c r="O9" s="20">
        <v>122</v>
      </c>
      <c r="P9" s="48">
        <v>132</v>
      </c>
      <c r="Q9" s="20">
        <v>142</v>
      </c>
      <c r="R9" s="49">
        <v>152</v>
      </c>
    </row>
    <row r="10" spans="1:20" s="16" customFormat="1" ht="21.75">
      <c r="A10" s="17"/>
      <c r="B10" s="17"/>
      <c r="C10" s="61"/>
      <c r="D10" s="62"/>
      <c r="E10" s="61"/>
      <c r="F10" s="35" t="str">
        <f>CHAR(33)</f>
        <v>!</v>
      </c>
      <c r="G10" s="21" t="str">
        <f>CHAR(43)</f>
        <v>+</v>
      </c>
      <c r="H10" s="35" t="str">
        <f>CHAR(53)</f>
        <v>5</v>
      </c>
      <c r="I10" s="21" t="str">
        <f>CHAR(63)</f>
        <v>?</v>
      </c>
      <c r="J10" s="61" t="str">
        <f>CHAR(73)</f>
        <v>I</v>
      </c>
      <c r="K10" s="36" t="str">
        <f>CHAR(83)</f>
        <v>S</v>
      </c>
      <c r="L10" s="21" t="str">
        <f>CHAR(93)</f>
        <v>]</v>
      </c>
      <c r="M10" s="35" t="str">
        <f>CHAR(103)</f>
        <v>g</v>
      </c>
      <c r="N10" s="21" t="str">
        <f>CHAR(113)</f>
        <v>q</v>
      </c>
      <c r="O10" s="21" t="str">
        <f>CHAR(123)</f>
        <v>{</v>
      </c>
      <c r="P10" s="43" t="str">
        <f>CHAR(133)</f>
        <v>…</v>
      </c>
      <c r="Q10" s="21" t="str">
        <f>CHAR(143)</f>
        <v></v>
      </c>
      <c r="R10" s="36" t="str">
        <f>CHAR(153)</f>
        <v>™</v>
      </c>
      <c r="T10" s="17"/>
    </row>
    <row r="11" spans="1:20">
      <c r="B11" s="4">
        <v>3</v>
      </c>
      <c r="C11" s="19">
        <v>3</v>
      </c>
      <c r="D11" s="41">
        <v>13</v>
      </c>
      <c r="E11" s="19">
        <v>23</v>
      </c>
      <c r="F11" s="32">
        <v>33</v>
      </c>
      <c r="G11" s="19">
        <v>43</v>
      </c>
      <c r="H11" s="48">
        <v>53</v>
      </c>
      <c r="I11" s="19">
        <v>63</v>
      </c>
      <c r="J11" s="41">
        <v>73</v>
      </c>
      <c r="K11" s="19">
        <v>83</v>
      </c>
      <c r="L11" s="19">
        <v>93</v>
      </c>
      <c r="M11" s="41">
        <v>103</v>
      </c>
      <c r="N11" s="19">
        <v>113</v>
      </c>
      <c r="O11" s="19">
        <v>123</v>
      </c>
      <c r="P11" s="40">
        <v>133</v>
      </c>
      <c r="Q11" s="19">
        <v>143</v>
      </c>
      <c r="R11" s="39">
        <v>153</v>
      </c>
    </row>
    <row r="12" spans="1:20" s="16" customFormat="1" ht="21.75">
      <c r="B12" s="17"/>
      <c r="C12" s="58"/>
      <c r="D12" s="60"/>
      <c r="E12" s="58"/>
      <c r="F12" s="34" t="str">
        <f>CHAR(34)</f>
        <v>"</v>
      </c>
      <c r="G12" s="22" t="str">
        <f>CHAR(44)</f>
        <v>,</v>
      </c>
      <c r="H12" s="21" t="str">
        <f>CHAR(54)</f>
        <v>6</v>
      </c>
      <c r="I12" s="22" t="str">
        <f>CHAR(64)</f>
        <v>@</v>
      </c>
      <c r="J12" s="60" t="str">
        <f>CHAR(74)</f>
        <v>J</v>
      </c>
      <c r="K12" s="58" t="str">
        <f>CHAR(84)</f>
        <v>T</v>
      </c>
      <c r="L12" s="22" t="str">
        <f>CHAR(94)</f>
        <v>^</v>
      </c>
      <c r="M12" s="60" t="str">
        <f>CHAR(104)</f>
        <v>h</v>
      </c>
      <c r="N12" s="22" t="str">
        <f>CHAR(114)</f>
        <v>r</v>
      </c>
      <c r="O12" s="22" t="str">
        <f>CHAR(124)</f>
        <v>|</v>
      </c>
      <c r="P12" s="50" t="str">
        <f>CHAR(134)</f>
        <v>†</v>
      </c>
      <c r="Q12" s="58" t="str">
        <f>CHAR(144)</f>
        <v></v>
      </c>
      <c r="R12" s="44" t="str">
        <f>CHAR(154)</f>
        <v>š</v>
      </c>
    </row>
    <row r="13" spans="1:20">
      <c r="A13" s="4"/>
      <c r="B13" s="4">
        <v>4</v>
      </c>
      <c r="C13" s="20">
        <v>4</v>
      </c>
      <c r="D13" s="29">
        <v>14</v>
      </c>
      <c r="E13" s="20">
        <v>24</v>
      </c>
      <c r="F13" s="25">
        <v>34</v>
      </c>
      <c r="G13" s="19">
        <v>44</v>
      </c>
      <c r="H13" s="29">
        <v>54</v>
      </c>
      <c r="I13" s="19">
        <v>64</v>
      </c>
      <c r="J13" s="29">
        <v>74</v>
      </c>
      <c r="K13" s="20">
        <v>84</v>
      </c>
      <c r="L13" s="20">
        <v>94</v>
      </c>
      <c r="M13" s="29">
        <v>104</v>
      </c>
      <c r="N13" s="20">
        <v>114</v>
      </c>
      <c r="O13" s="20">
        <v>124</v>
      </c>
      <c r="P13" s="48">
        <v>134</v>
      </c>
      <c r="Q13" s="20">
        <v>144</v>
      </c>
      <c r="R13" s="49">
        <v>154</v>
      </c>
    </row>
    <row r="14" spans="1:20" s="16" customFormat="1" ht="21.75">
      <c r="B14" s="17"/>
      <c r="C14" s="69"/>
      <c r="D14" s="62"/>
      <c r="E14" s="61"/>
      <c r="F14" s="35" t="str">
        <f>CHAR(35)</f>
        <v>#</v>
      </c>
      <c r="G14" s="21" t="str">
        <f>CHAR(45)</f>
        <v>-</v>
      </c>
      <c r="H14" s="21" t="str">
        <f>CHAR(55)</f>
        <v>7</v>
      </c>
      <c r="I14" s="21" t="str">
        <f>CHAR(65)</f>
        <v>A</v>
      </c>
      <c r="J14" s="35" t="str">
        <f>CHAR(75)</f>
        <v>K</v>
      </c>
      <c r="K14" s="21" t="str">
        <f>CHAR(85)</f>
        <v>U</v>
      </c>
      <c r="L14" s="21" t="str">
        <f>CHAR(95)</f>
        <v>_</v>
      </c>
      <c r="M14" s="35" t="str">
        <f>CHAR(105)</f>
        <v>i</v>
      </c>
      <c r="N14" s="21" t="str">
        <f>CHAR(115)</f>
        <v>s</v>
      </c>
      <c r="O14" s="21" t="str">
        <f>CHAR(125)</f>
        <v>}</v>
      </c>
      <c r="P14" s="43" t="str">
        <f>CHAR(135)</f>
        <v>‡</v>
      </c>
      <c r="Q14" s="61" t="str">
        <f>CHAR(145)</f>
        <v>‘</v>
      </c>
      <c r="R14" s="36" t="str">
        <f>CHAR(155)</f>
        <v>›</v>
      </c>
    </row>
    <row r="15" spans="1:20">
      <c r="B15" s="4">
        <v>5</v>
      </c>
      <c r="C15" s="19">
        <v>5</v>
      </c>
      <c r="D15" s="41">
        <v>15</v>
      </c>
      <c r="E15" s="19">
        <v>25</v>
      </c>
      <c r="F15" s="25">
        <v>35</v>
      </c>
      <c r="G15" s="19">
        <v>45</v>
      </c>
      <c r="H15" s="41">
        <v>55</v>
      </c>
      <c r="I15" s="19">
        <v>65</v>
      </c>
      <c r="J15" s="41">
        <v>75</v>
      </c>
      <c r="K15" s="19">
        <v>85</v>
      </c>
      <c r="L15" s="19">
        <v>95</v>
      </c>
      <c r="M15" s="41">
        <v>105</v>
      </c>
      <c r="N15" s="19">
        <v>115</v>
      </c>
      <c r="O15" s="19">
        <v>125</v>
      </c>
      <c r="P15" s="40">
        <v>135</v>
      </c>
      <c r="Q15" s="19">
        <v>145</v>
      </c>
      <c r="R15" s="39">
        <v>155</v>
      </c>
    </row>
    <row r="16" spans="1:20" s="16" customFormat="1" ht="21.75">
      <c r="B16" s="17"/>
      <c r="C16" s="58"/>
      <c r="D16" s="60"/>
      <c r="E16" s="58"/>
      <c r="F16" s="35" t="str">
        <f>CHAR(36)</f>
        <v>$</v>
      </c>
      <c r="G16" s="22" t="str">
        <f>CHAR(46)</f>
        <v>.</v>
      </c>
      <c r="H16" s="34" t="str">
        <f>CHAR(56)</f>
        <v>8</v>
      </c>
      <c r="I16" s="22" t="str">
        <f>CHAR(66)</f>
        <v>B</v>
      </c>
      <c r="J16" s="34" t="str">
        <f>CHAR(76)</f>
        <v>L</v>
      </c>
      <c r="K16" s="22" t="str">
        <f>CHAR(86)</f>
        <v>V</v>
      </c>
      <c r="L16" s="22" t="str">
        <f>CHAR(96)</f>
        <v>`</v>
      </c>
      <c r="M16" s="34" t="str">
        <f>CHAR(106)</f>
        <v>j</v>
      </c>
      <c r="N16" s="22" t="str">
        <f>CHAR(116)</f>
        <v>t</v>
      </c>
      <c r="O16" s="22" t="str">
        <f>CHAR(126)</f>
        <v>~</v>
      </c>
      <c r="P16" s="50" t="str">
        <f>CHAR(136)</f>
        <v>ˆ</v>
      </c>
      <c r="Q16" s="58" t="str">
        <f>CHAR(146)</f>
        <v>’</v>
      </c>
      <c r="R16" s="44" t="str">
        <f>CHAR(156)</f>
        <v>œ</v>
      </c>
    </row>
    <row r="17" spans="1:19">
      <c r="B17" s="4">
        <v>6</v>
      </c>
      <c r="C17" s="20">
        <v>6</v>
      </c>
      <c r="D17" s="29">
        <v>16</v>
      </c>
      <c r="E17" s="20">
        <v>26</v>
      </c>
      <c r="F17" s="25">
        <v>36</v>
      </c>
      <c r="G17" s="19">
        <v>46</v>
      </c>
      <c r="H17" s="29">
        <v>56</v>
      </c>
      <c r="I17" s="20">
        <v>66</v>
      </c>
      <c r="J17" s="29">
        <v>76</v>
      </c>
      <c r="K17" s="20">
        <v>86</v>
      </c>
      <c r="L17" s="20">
        <v>96</v>
      </c>
      <c r="M17" s="29">
        <v>106</v>
      </c>
      <c r="N17" s="20">
        <v>116</v>
      </c>
      <c r="O17" s="20">
        <v>126</v>
      </c>
      <c r="P17" s="19">
        <v>136</v>
      </c>
      <c r="Q17" s="20">
        <v>146</v>
      </c>
      <c r="R17" s="49">
        <v>156</v>
      </c>
    </row>
    <row r="18" spans="1:19" s="16" customFormat="1" ht="21.75">
      <c r="B18" s="17"/>
      <c r="C18" s="61"/>
      <c r="D18" s="62"/>
      <c r="E18" s="61"/>
      <c r="F18" s="35" t="str">
        <f>CHAR(37)</f>
        <v>%</v>
      </c>
      <c r="G18" s="21" t="str">
        <f>CHAR(47)</f>
        <v>/</v>
      </c>
      <c r="H18" s="35" t="str">
        <f>CHAR(57)</f>
        <v>9</v>
      </c>
      <c r="I18" s="21" t="str">
        <f>CHAR(67)</f>
        <v>C</v>
      </c>
      <c r="J18" s="35" t="str">
        <f>CHAR(77)</f>
        <v>M</v>
      </c>
      <c r="K18" s="21" t="str">
        <f>CHAR(87)</f>
        <v>W</v>
      </c>
      <c r="L18" s="21" t="str">
        <f>CHAR(97)</f>
        <v>a</v>
      </c>
      <c r="M18" s="62" t="str">
        <f>CHAR(107)</f>
        <v>k</v>
      </c>
      <c r="N18" s="21" t="str">
        <f>CHAR(117)</f>
        <v>u</v>
      </c>
      <c r="O18" s="21" t="str">
        <f>CHAR(127)</f>
        <v></v>
      </c>
      <c r="P18" s="50" t="str">
        <f>CHAR(137)</f>
        <v>‰</v>
      </c>
      <c r="Q18" s="21" t="str">
        <f>CHAR(147)</f>
        <v>“</v>
      </c>
      <c r="R18" s="63" t="str">
        <f>CHAR(157)</f>
        <v></v>
      </c>
    </row>
    <row r="19" spans="1:19">
      <c r="A19" s="4"/>
      <c r="B19" s="4">
        <v>7</v>
      </c>
      <c r="C19" s="19">
        <v>7</v>
      </c>
      <c r="D19" s="41">
        <v>17</v>
      </c>
      <c r="E19" s="19">
        <v>27</v>
      </c>
      <c r="F19" s="25">
        <v>37</v>
      </c>
      <c r="G19" s="19">
        <v>47</v>
      </c>
      <c r="H19" s="41">
        <v>57</v>
      </c>
      <c r="I19" s="19">
        <v>67</v>
      </c>
      <c r="J19" s="41">
        <v>77</v>
      </c>
      <c r="K19" s="19">
        <v>87</v>
      </c>
      <c r="L19" s="19">
        <v>97</v>
      </c>
      <c r="M19" s="41">
        <v>107</v>
      </c>
      <c r="N19" s="19">
        <v>117</v>
      </c>
      <c r="O19" s="19">
        <v>127</v>
      </c>
      <c r="P19" s="40">
        <v>137</v>
      </c>
      <c r="Q19" s="19">
        <v>147</v>
      </c>
      <c r="R19" s="39">
        <v>157</v>
      </c>
    </row>
    <row r="20" spans="1:19" s="16" customFormat="1" ht="21.75">
      <c r="B20" s="17"/>
      <c r="C20" s="58"/>
      <c r="D20" s="60"/>
      <c r="E20" s="58"/>
      <c r="F20" s="35" t="str">
        <f>CHAR(38)</f>
        <v>&amp;</v>
      </c>
      <c r="G20" s="21" t="str">
        <f>CHAR(48)</f>
        <v>0</v>
      </c>
      <c r="H20" s="34" t="str">
        <f>CHAR(58)</f>
        <v>:</v>
      </c>
      <c r="I20" s="58" t="str">
        <f>CHAR(68)</f>
        <v>D</v>
      </c>
      <c r="J20" s="34" t="str">
        <f>CHAR(78)</f>
        <v>N</v>
      </c>
      <c r="K20" s="22" t="str">
        <f>CHAR(88)</f>
        <v>X</v>
      </c>
      <c r="L20" s="22" t="str">
        <f>CHAR(98)</f>
        <v>b</v>
      </c>
      <c r="M20" s="34" t="str">
        <f>CHAR(108)</f>
        <v>l</v>
      </c>
      <c r="N20" s="22" t="str">
        <f>CHAR(118)</f>
        <v>v</v>
      </c>
      <c r="O20" s="22" t="str">
        <f>CHAR(128)</f>
        <v>€</v>
      </c>
      <c r="P20" s="50" t="str">
        <f>CHAR(138)</f>
        <v>Š</v>
      </c>
      <c r="Q20" s="22" t="str">
        <f>CHAR(148)</f>
        <v>”</v>
      </c>
      <c r="R20" s="44" t="str">
        <f>CHAR(158)</f>
        <v>ž</v>
      </c>
    </row>
    <row r="21" spans="1:19">
      <c r="B21" s="4">
        <v>8</v>
      </c>
      <c r="C21" s="20">
        <v>8</v>
      </c>
      <c r="D21" s="29">
        <v>18</v>
      </c>
      <c r="E21" s="51">
        <v>28</v>
      </c>
      <c r="F21" s="25">
        <v>38</v>
      </c>
      <c r="G21" s="20">
        <v>48</v>
      </c>
      <c r="H21" s="29">
        <v>58</v>
      </c>
      <c r="I21" s="20">
        <v>68</v>
      </c>
      <c r="J21" s="29">
        <v>78</v>
      </c>
      <c r="K21" s="20">
        <v>88</v>
      </c>
      <c r="L21" s="20">
        <v>98</v>
      </c>
      <c r="M21" s="20">
        <v>108</v>
      </c>
      <c r="N21" s="39">
        <v>118</v>
      </c>
      <c r="O21" s="20">
        <v>128</v>
      </c>
      <c r="P21" s="48">
        <v>138</v>
      </c>
      <c r="Q21" s="20">
        <v>148</v>
      </c>
      <c r="R21" s="49">
        <v>158</v>
      </c>
    </row>
    <row r="22" spans="1:19" s="16" customFormat="1" ht="21.75">
      <c r="B22" s="53"/>
      <c r="C22" s="61"/>
      <c r="D22" s="62"/>
      <c r="E22" s="61"/>
      <c r="F22" s="54" t="str">
        <f>CHAR(39)</f>
        <v>'</v>
      </c>
      <c r="G22" s="21" t="str">
        <f>CHAR(49)</f>
        <v>1</v>
      </c>
      <c r="H22" s="35" t="str">
        <f>CHAR(59)</f>
        <v>;</v>
      </c>
      <c r="I22" s="21" t="str">
        <f>CHAR(69)</f>
        <v>E</v>
      </c>
      <c r="J22" s="35" t="str">
        <f>CHAR(79)</f>
        <v>O</v>
      </c>
      <c r="K22" s="21" t="str">
        <f>CHAR(89)</f>
        <v>Y</v>
      </c>
      <c r="L22" s="21" t="str">
        <f>CHAR(99)</f>
        <v>c</v>
      </c>
      <c r="M22" s="21" t="str">
        <f>CHAR(109)</f>
        <v>m</v>
      </c>
      <c r="N22" s="21" t="str">
        <f>CHAR(119)</f>
        <v>w</v>
      </c>
      <c r="O22" s="21" t="str">
        <f>CHAR(129)</f>
        <v></v>
      </c>
      <c r="P22" s="43" t="str">
        <f>CHAR(139)</f>
        <v>‹</v>
      </c>
      <c r="Q22" s="21" t="str">
        <f>CHAR(149)</f>
        <v>•</v>
      </c>
      <c r="R22" s="36" t="str">
        <f>CHAR(159)</f>
        <v>Ÿ</v>
      </c>
    </row>
    <row r="23" spans="1:19">
      <c r="A23" s="4"/>
      <c r="B23" s="3">
        <v>9</v>
      </c>
      <c r="C23" s="39">
        <v>9</v>
      </c>
      <c r="D23" s="19">
        <v>19</v>
      </c>
      <c r="E23" s="25">
        <v>29</v>
      </c>
      <c r="F23" s="25">
        <v>39</v>
      </c>
      <c r="G23" s="19">
        <v>49</v>
      </c>
      <c r="H23" s="41">
        <v>59</v>
      </c>
      <c r="I23" s="19">
        <v>69</v>
      </c>
      <c r="J23" s="41">
        <v>79</v>
      </c>
      <c r="K23" s="19">
        <v>89</v>
      </c>
      <c r="L23" s="19">
        <v>99</v>
      </c>
      <c r="M23" s="19">
        <v>109</v>
      </c>
      <c r="N23" s="19">
        <v>119</v>
      </c>
      <c r="O23" s="19">
        <v>129</v>
      </c>
      <c r="P23" s="40">
        <v>139</v>
      </c>
      <c r="Q23" s="19">
        <v>149</v>
      </c>
      <c r="R23" s="39">
        <v>159</v>
      </c>
    </row>
    <row r="24" spans="1:19" s="33" customFormat="1">
      <c r="C24" s="61" t="str">
        <f>CHAR(160)</f>
        <v> </v>
      </c>
      <c r="D24" s="59" t="str">
        <f>CHAR(166)</f>
        <v>¦</v>
      </c>
      <c r="E24" s="59" t="str">
        <f>CHAR(172)</f>
        <v>¬</v>
      </c>
      <c r="F24" s="58" t="str">
        <f>CHAR(178)</f>
        <v>²</v>
      </c>
      <c r="G24" s="22" t="str">
        <f>CHAR(184)</f>
        <v>¸</v>
      </c>
      <c r="H24" s="60" t="str">
        <f>CHAR(190)</f>
        <v>¾</v>
      </c>
      <c r="I24" s="22" t="str">
        <f>CHAR(196)</f>
        <v>Ä</v>
      </c>
      <c r="J24" s="34" t="str">
        <f>CHAR(202)</f>
        <v>Ê</v>
      </c>
      <c r="K24" s="58" t="str">
        <f>CHAR(208)</f>
        <v>Ð</v>
      </c>
      <c r="L24" s="58" t="str">
        <f>CHAR(214)</f>
        <v>Ö</v>
      </c>
      <c r="M24" s="58" t="str">
        <f>CHAR(220)</f>
        <v>Ü</v>
      </c>
      <c r="N24" s="22" t="str">
        <f>CHAR(226)</f>
        <v>â</v>
      </c>
      <c r="O24" s="22" t="str">
        <f>CHAR(232)</f>
        <v>è</v>
      </c>
      <c r="P24" s="50" t="str">
        <f>CHAR(238)</f>
        <v>î</v>
      </c>
      <c r="Q24" s="22" t="str">
        <f>CHAR(244)</f>
        <v>ô</v>
      </c>
      <c r="R24" s="59" t="str">
        <f>CHAR(250)</f>
        <v>ú</v>
      </c>
    </row>
    <row r="25" spans="1:19" s="23" customFormat="1">
      <c r="B25" s="24" t="s">
        <v>1</v>
      </c>
      <c r="C25" s="25">
        <v>160</v>
      </c>
      <c r="D25" s="25">
        <v>166</v>
      </c>
      <c r="E25" s="32">
        <v>172</v>
      </c>
      <c r="F25" s="25">
        <v>178</v>
      </c>
      <c r="G25" s="25">
        <v>184</v>
      </c>
      <c r="H25" s="25">
        <v>190</v>
      </c>
      <c r="I25" s="27">
        <v>196</v>
      </c>
      <c r="J25" s="30">
        <v>202</v>
      </c>
      <c r="K25" s="27">
        <v>208</v>
      </c>
      <c r="L25" s="27">
        <v>214</v>
      </c>
      <c r="M25" s="27">
        <v>220</v>
      </c>
      <c r="N25" s="27">
        <v>226</v>
      </c>
      <c r="O25" s="27">
        <v>232</v>
      </c>
      <c r="P25" s="56">
        <v>238</v>
      </c>
      <c r="Q25" s="27">
        <v>244</v>
      </c>
      <c r="R25" s="52">
        <v>250</v>
      </c>
    </row>
    <row r="26" spans="1:19">
      <c r="A26" s="4"/>
      <c r="B26" s="7"/>
      <c r="C26" s="21" t="str">
        <f>CHAR(161)</f>
        <v>¡</v>
      </c>
      <c r="D26" s="60" t="str">
        <f>CHAR(167)</f>
        <v>§</v>
      </c>
      <c r="E26" s="22" t="str">
        <f>CHAR(173)</f>
        <v>­</v>
      </c>
      <c r="F26" s="58" t="str">
        <f>CHAR(179)</f>
        <v>³</v>
      </c>
      <c r="G26" s="22" t="str">
        <f>CHAR(185)</f>
        <v>¹</v>
      </c>
      <c r="H26" s="34" t="str">
        <f>CHAR(191)</f>
        <v>¿</v>
      </c>
      <c r="I26" s="61" t="str">
        <f>CHAR(197)</f>
        <v>Å</v>
      </c>
      <c r="J26" s="35" t="str">
        <f>CHAR(203)</f>
        <v>Ë</v>
      </c>
      <c r="K26" s="21" t="str">
        <f>CHAR(209)</f>
        <v>Ñ</v>
      </c>
      <c r="L26" s="21" t="str">
        <f>CHAR(215)</f>
        <v>×</v>
      </c>
      <c r="M26" s="21" t="str">
        <f>CHAR(221)</f>
        <v>Ý</v>
      </c>
      <c r="N26" s="21" t="str">
        <f>CHAR(227)</f>
        <v>ã</v>
      </c>
      <c r="O26" s="62" t="str">
        <f>CHAR(233)</f>
        <v>é</v>
      </c>
      <c r="P26" s="43" t="str">
        <f>CHAR(239)</f>
        <v>ï</v>
      </c>
      <c r="Q26" s="21" t="str">
        <f>CHAR(245)</f>
        <v>õ</v>
      </c>
      <c r="R26" s="36" t="str">
        <f>CHAR(251)</f>
        <v>û</v>
      </c>
    </row>
    <row r="27" spans="1:19" s="23" customFormat="1">
      <c r="B27" s="24" t="s">
        <v>2</v>
      </c>
      <c r="C27" s="25">
        <v>161</v>
      </c>
      <c r="D27" s="30">
        <v>167</v>
      </c>
      <c r="E27" s="27">
        <v>173</v>
      </c>
      <c r="F27" s="27">
        <v>179</v>
      </c>
      <c r="G27" s="27">
        <v>185</v>
      </c>
      <c r="H27" s="30">
        <v>191</v>
      </c>
      <c r="I27" s="25">
        <v>197</v>
      </c>
      <c r="J27" s="31">
        <v>203</v>
      </c>
      <c r="K27" s="25">
        <v>209</v>
      </c>
      <c r="L27" s="25">
        <v>215</v>
      </c>
      <c r="M27" s="31">
        <v>221</v>
      </c>
      <c r="N27" s="25">
        <v>227</v>
      </c>
      <c r="O27" s="31">
        <v>233</v>
      </c>
      <c r="P27" s="55">
        <v>239</v>
      </c>
      <c r="Q27" s="25">
        <v>245</v>
      </c>
      <c r="R27" s="32">
        <v>251</v>
      </c>
    </row>
    <row r="28" spans="1:19">
      <c r="B28" s="7"/>
      <c r="C28" s="58" t="str">
        <f>CHAR(162)</f>
        <v>¢</v>
      </c>
      <c r="D28" s="62" t="str">
        <f>CHAR(68)</f>
        <v>D</v>
      </c>
      <c r="E28" s="61" t="str">
        <f>CHAR(174)</f>
        <v>®</v>
      </c>
      <c r="F28" s="61" t="str">
        <f>CHAR(180)</f>
        <v>´</v>
      </c>
      <c r="G28" s="21" t="str">
        <f>CHAR(186)</f>
        <v>º</v>
      </c>
      <c r="H28" s="35" t="str">
        <f>CHAR(192)</f>
        <v>À</v>
      </c>
      <c r="I28" s="58" t="str">
        <f>CHAR(198)</f>
        <v>Æ</v>
      </c>
      <c r="J28" s="34" t="str">
        <f>CHAR(204)</f>
        <v>Ì</v>
      </c>
      <c r="K28" s="22" t="str">
        <f>CHAR(210)</f>
        <v>Ò</v>
      </c>
      <c r="L28" s="58" t="str">
        <f>CHAR(216)</f>
        <v>Ø</v>
      </c>
      <c r="M28" s="34" t="str">
        <f>CHAR(222)</f>
        <v>Þ</v>
      </c>
      <c r="N28" s="58"/>
      <c r="O28" s="34" t="str">
        <f>CHAR(234)</f>
        <v>ê</v>
      </c>
      <c r="P28" s="64" t="str">
        <f>CHAR(240)</f>
        <v>ð</v>
      </c>
      <c r="Q28" s="58" t="str">
        <f>CHAR(246)</f>
        <v>ö</v>
      </c>
      <c r="R28" s="44" t="str">
        <f>CHAR(252)</f>
        <v>ü</v>
      </c>
    </row>
    <row r="29" spans="1:19" s="23" customFormat="1">
      <c r="B29" s="24" t="s">
        <v>3</v>
      </c>
      <c r="C29" s="27">
        <v>162</v>
      </c>
      <c r="D29" s="31">
        <v>168</v>
      </c>
      <c r="E29" s="25">
        <v>174</v>
      </c>
      <c r="F29" s="25">
        <v>180</v>
      </c>
      <c r="G29" s="25">
        <v>186</v>
      </c>
      <c r="H29" s="31">
        <v>192</v>
      </c>
      <c r="I29" s="27">
        <v>198</v>
      </c>
      <c r="J29" s="30">
        <v>204</v>
      </c>
      <c r="K29" s="27">
        <v>210</v>
      </c>
      <c r="L29" s="27">
        <v>216</v>
      </c>
      <c r="M29" s="30">
        <v>222</v>
      </c>
      <c r="N29" s="27">
        <v>228</v>
      </c>
      <c r="O29" s="30">
        <v>234</v>
      </c>
      <c r="P29" s="55">
        <v>240</v>
      </c>
      <c r="Q29" s="27">
        <v>246</v>
      </c>
      <c r="R29" s="52">
        <v>252</v>
      </c>
      <c r="S29" s="26"/>
    </row>
    <row r="30" spans="1:19">
      <c r="B30" s="7"/>
      <c r="C30" s="21" t="str">
        <f>CHAR(163)</f>
        <v>£</v>
      </c>
      <c r="D30" s="60" t="str">
        <f>CHAR(169)</f>
        <v>©</v>
      </c>
      <c r="E30" s="22" t="str">
        <f>CHAR(175)</f>
        <v>¯</v>
      </c>
      <c r="F30" s="21" t="str">
        <f>CHAR(181)</f>
        <v>µ</v>
      </c>
      <c r="G30" s="22" t="str">
        <f>CHAR(187)</f>
        <v>»</v>
      </c>
      <c r="H30" s="60" t="str">
        <f>CHAR(193)</f>
        <v>Á</v>
      </c>
      <c r="I30" s="61" t="str">
        <f>CHAR(199)</f>
        <v>Ç</v>
      </c>
      <c r="J30" s="35" t="str">
        <f>CHAR(205)</f>
        <v>Í</v>
      </c>
      <c r="K30" s="21" t="str">
        <f>CHAR(211)</f>
        <v>Ó</v>
      </c>
      <c r="L30" s="21" t="str">
        <f>CHAR(217)</f>
        <v>Ù</v>
      </c>
      <c r="M30" s="35" t="str">
        <f>CHAR(223)</f>
        <v>ß</v>
      </c>
      <c r="N30" s="61" t="str">
        <f>CHAR(229)</f>
        <v>å</v>
      </c>
      <c r="O30" s="21" t="str">
        <f>CHAR(235)</f>
        <v>ë</v>
      </c>
      <c r="P30" s="43" t="str">
        <f>CHAR(241)</f>
        <v>ñ</v>
      </c>
      <c r="Q30" s="21" t="str">
        <f>CHAR(247)</f>
        <v>÷</v>
      </c>
      <c r="R30" s="36" t="str">
        <f>CHAR(253)</f>
        <v>ý</v>
      </c>
    </row>
    <row r="31" spans="1:19" s="23" customFormat="1">
      <c r="B31" s="24" t="s">
        <v>4</v>
      </c>
      <c r="C31" s="25">
        <v>163</v>
      </c>
      <c r="D31" s="30">
        <v>169</v>
      </c>
      <c r="E31" s="27">
        <v>175</v>
      </c>
      <c r="F31" s="27">
        <v>181</v>
      </c>
      <c r="G31" s="25">
        <v>187</v>
      </c>
      <c r="H31" s="30">
        <v>193</v>
      </c>
      <c r="I31" s="25">
        <v>199</v>
      </c>
      <c r="J31" s="31">
        <v>205</v>
      </c>
      <c r="K31" s="25">
        <v>211</v>
      </c>
      <c r="L31" s="25">
        <v>217</v>
      </c>
      <c r="M31" s="31">
        <v>223</v>
      </c>
      <c r="N31" s="25">
        <v>229</v>
      </c>
      <c r="O31" s="25">
        <v>235</v>
      </c>
      <c r="P31" s="55">
        <v>241</v>
      </c>
      <c r="Q31" s="25">
        <v>247</v>
      </c>
      <c r="R31" s="32">
        <v>253</v>
      </c>
    </row>
    <row r="32" spans="1:19">
      <c r="B32" s="7"/>
      <c r="C32" s="21" t="str">
        <f>CHAR(164)</f>
        <v>¤</v>
      </c>
      <c r="D32" s="62" t="str">
        <f>CHAR(170)</f>
        <v>ª</v>
      </c>
      <c r="E32" s="21" t="str">
        <f>CHAR(176)</f>
        <v>°</v>
      </c>
      <c r="F32" s="21" t="str">
        <f>CHAR(182)</f>
        <v>¶</v>
      </c>
      <c r="G32" s="35" t="str">
        <f>CHAR(188)</f>
        <v>¼</v>
      </c>
      <c r="H32" s="21" t="str">
        <f>CHAR(194)</f>
        <v>Â</v>
      </c>
      <c r="I32" s="22" t="str">
        <f>CHAR(200)</f>
        <v>È</v>
      </c>
      <c r="J32" s="34" t="str">
        <f>CHAR(206)</f>
        <v>Î</v>
      </c>
      <c r="K32" s="22" t="str">
        <f>CHAR(212)</f>
        <v>Ô</v>
      </c>
      <c r="L32" s="22" t="str">
        <f>CHAR(218)</f>
        <v>Ú</v>
      </c>
      <c r="M32" s="34" t="str">
        <f>CHAR(224)</f>
        <v>à</v>
      </c>
      <c r="N32" s="58" t="str">
        <f>CHAR(230)</f>
        <v>æ</v>
      </c>
      <c r="O32" s="21" t="str">
        <f>CHAR(236)</f>
        <v>ì</v>
      </c>
      <c r="P32" s="43" t="str">
        <f>CHAR(242)</f>
        <v>ò</v>
      </c>
      <c r="Q32" s="58" t="str">
        <f>CHAR(248)</f>
        <v>ø</v>
      </c>
      <c r="R32" s="44" t="str">
        <f>CHAR(254)</f>
        <v>þ</v>
      </c>
    </row>
    <row r="33" spans="1:19" s="23" customFormat="1">
      <c r="B33" s="24" t="s">
        <v>5</v>
      </c>
      <c r="C33" s="25">
        <v>164</v>
      </c>
      <c r="D33" s="30">
        <v>170</v>
      </c>
      <c r="E33" s="25">
        <v>176</v>
      </c>
      <c r="F33" s="25">
        <v>182</v>
      </c>
      <c r="G33" s="25">
        <v>188</v>
      </c>
      <c r="H33" s="30">
        <v>194</v>
      </c>
      <c r="I33" s="25">
        <v>200</v>
      </c>
      <c r="J33" s="30">
        <v>206</v>
      </c>
      <c r="K33" s="27">
        <v>212</v>
      </c>
      <c r="L33" s="30">
        <v>218</v>
      </c>
      <c r="M33" s="55">
        <v>224</v>
      </c>
      <c r="N33" s="25">
        <v>230</v>
      </c>
      <c r="O33" s="30">
        <v>236</v>
      </c>
      <c r="P33" s="55">
        <v>242</v>
      </c>
      <c r="Q33" s="27">
        <v>248</v>
      </c>
      <c r="R33" s="52">
        <v>254</v>
      </c>
    </row>
    <row r="34" spans="1:19">
      <c r="B34" s="14"/>
      <c r="C34" s="21" t="str">
        <f>CHAR(165)</f>
        <v>¥</v>
      </c>
      <c r="D34" s="36" t="str">
        <f>CHAR(171)</f>
        <v>«</v>
      </c>
      <c r="E34" s="36" t="str">
        <f>CHAR(177)</f>
        <v>±</v>
      </c>
      <c r="F34" s="36" t="str">
        <f>CHAR(183)</f>
        <v>·</v>
      </c>
      <c r="G34" s="36" t="str">
        <f>CHAR(189)</f>
        <v>½</v>
      </c>
      <c r="H34" s="36" t="str">
        <f>CHAR(195)</f>
        <v>Ã</v>
      </c>
      <c r="I34" s="59" t="str">
        <f>CHAR(201)</f>
        <v>É</v>
      </c>
      <c r="J34" s="35" t="str">
        <f>CHAR(207)</f>
        <v>Ï</v>
      </c>
      <c r="K34" s="21" t="str">
        <f>CHAR(213)</f>
        <v>Õ</v>
      </c>
      <c r="L34" s="35" t="str">
        <f>CHAR(219)</f>
        <v>Û</v>
      </c>
      <c r="M34" s="43" t="str">
        <f>CHAR(225)</f>
        <v>á</v>
      </c>
      <c r="N34" s="21" t="str">
        <f>CHAR(231)</f>
        <v>ç</v>
      </c>
      <c r="O34" s="21" t="str">
        <f>CHAR(237)</f>
        <v>í</v>
      </c>
      <c r="P34" s="43" t="str">
        <f>CHAR(243)</f>
        <v>ó</v>
      </c>
      <c r="Q34" s="21" t="str">
        <f>CHAR(249)</f>
        <v>ù</v>
      </c>
      <c r="R34" s="36" t="str">
        <f>CHAR(255)</f>
        <v>ÿ</v>
      </c>
    </row>
    <row r="35" spans="1:19" s="23" customFormat="1">
      <c r="A35" s="23" t="s">
        <v>1</v>
      </c>
      <c r="B35" s="28" t="s">
        <v>6</v>
      </c>
      <c r="C35" s="25">
        <v>165</v>
      </c>
      <c r="D35" s="32">
        <v>171</v>
      </c>
      <c r="E35" s="32">
        <v>177</v>
      </c>
      <c r="F35" s="32">
        <v>183</v>
      </c>
      <c r="G35" s="25">
        <v>189</v>
      </c>
      <c r="H35" s="25">
        <v>195</v>
      </c>
      <c r="I35" s="19">
        <v>201</v>
      </c>
      <c r="J35" s="32">
        <v>207</v>
      </c>
      <c r="K35" s="25">
        <v>213</v>
      </c>
      <c r="L35" s="55">
        <v>219</v>
      </c>
      <c r="M35" s="55">
        <v>225</v>
      </c>
      <c r="N35" s="25">
        <v>231</v>
      </c>
      <c r="O35" s="31">
        <v>237</v>
      </c>
      <c r="P35" s="55">
        <v>243</v>
      </c>
      <c r="Q35" s="25">
        <v>249</v>
      </c>
      <c r="R35" s="32">
        <v>255</v>
      </c>
    </row>
    <row r="36" spans="1:19">
      <c r="B36" s="4"/>
      <c r="C36" s="4"/>
      <c r="D36" s="4"/>
      <c r="E36" s="30"/>
      <c r="F36" s="29"/>
      <c r="G36" s="4"/>
      <c r="H36" s="4"/>
      <c r="I36" s="4"/>
      <c r="J36" s="4"/>
      <c r="K36" s="4"/>
      <c r="L36" s="4"/>
      <c r="M36" s="4"/>
      <c r="N36" s="4"/>
      <c r="O36" s="4"/>
      <c r="P36" s="5"/>
      <c r="Q36" s="5"/>
      <c r="R36" s="5"/>
    </row>
    <row r="37" spans="1:19">
      <c r="A37" s="4"/>
      <c r="B37" s="70">
        <v>0</v>
      </c>
      <c r="C37" s="4"/>
      <c r="D37" s="4"/>
      <c r="E37" s="70" t="s">
        <v>8</v>
      </c>
      <c r="F37" s="70"/>
      <c r="G37" s="4"/>
      <c r="H37" s="70" t="s">
        <v>0</v>
      </c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9">
      <c r="B38" s="70" t="s">
        <v>34</v>
      </c>
      <c r="C38" s="70"/>
      <c r="D38" s="70"/>
      <c r="E38" s="70"/>
      <c r="F38" s="70"/>
      <c r="G38" s="70"/>
      <c r="H38" s="70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9">
      <c r="B39" s="1">
        <v>33</v>
      </c>
      <c r="C39" s="10" t="str">
        <f>CHAR(33)</f>
        <v>!</v>
      </c>
      <c r="D39" s="4" t="s">
        <v>10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>
      <c r="B40" s="1">
        <v>34</v>
      </c>
      <c r="C40" s="10" t="str">
        <f>CHAR(34)</f>
        <v>"</v>
      </c>
      <c r="D40" s="4" t="s">
        <v>10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>
      <c r="B41" s="1">
        <v>35</v>
      </c>
      <c r="C41" s="10" t="str">
        <f>CHAR(35)</f>
        <v>#</v>
      </c>
      <c r="D41" s="4" t="s">
        <v>11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9">
      <c r="B42" s="4">
        <v>36</v>
      </c>
      <c r="C42" s="10" t="str">
        <f>CHAR(36)</f>
        <v>$</v>
      </c>
      <c r="D42" s="4" t="s">
        <v>12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9">
      <c r="B43" s="1">
        <v>37</v>
      </c>
      <c r="C43" s="10" t="str">
        <f>CHAR(37)</f>
        <v>%</v>
      </c>
      <c r="D43" s="4" t="s">
        <v>13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9">
      <c r="B44" s="4">
        <v>38</v>
      </c>
      <c r="C44" s="34" t="str">
        <f>CHAR(38)</f>
        <v>&amp;</v>
      </c>
      <c r="D44" s="4" t="s">
        <v>14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9">
      <c r="B45" s="1">
        <v>39</v>
      </c>
      <c r="C45" s="54" t="str">
        <f>CHAR(39)</f>
        <v>'</v>
      </c>
      <c r="D45" s="4" t="s">
        <v>9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9">
      <c r="B46" s="4">
        <v>40</v>
      </c>
      <c r="C46" s="10" t="str">
        <f>CHAR(40)</f>
        <v>(</v>
      </c>
      <c r="D46" s="4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9">
      <c r="B47" s="4">
        <v>41</v>
      </c>
      <c r="C47" s="10" t="str">
        <f>CHAR(41)</f>
        <v>)</v>
      </c>
      <c r="D47" s="4" t="s">
        <v>16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19">
      <c r="B48" s="4">
        <v>42</v>
      </c>
      <c r="C48" s="10" t="str">
        <f>CHAR(42)</f>
        <v>*</v>
      </c>
      <c r="D48" s="4" t="s">
        <v>17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2:19">
      <c r="B49" s="4">
        <v>43</v>
      </c>
      <c r="C49" s="10" t="str">
        <f>CHAR(43)</f>
        <v>+</v>
      </c>
      <c r="D49" s="4" t="s">
        <v>18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2:19">
      <c r="B50" s="4">
        <v>44</v>
      </c>
      <c r="C50" s="10" t="str">
        <f>CHAR(44)</f>
        <v>,</v>
      </c>
      <c r="D50" s="4" t="s">
        <v>19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2:19">
      <c r="B51" s="4">
        <v>45</v>
      </c>
      <c r="C51" s="10" t="str">
        <f>CHAR(45)</f>
        <v>-</v>
      </c>
      <c r="D51" s="4" t="s">
        <v>20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2:19">
      <c r="B52" s="4">
        <v>46</v>
      </c>
      <c r="C52" s="10" t="str">
        <f>CHAR(46)</f>
        <v>.</v>
      </c>
      <c r="D52" s="4" t="s">
        <v>21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2:19">
      <c r="B53" s="4">
        <v>47</v>
      </c>
      <c r="C53" s="10" t="str">
        <f>CHAR(47)</f>
        <v>/</v>
      </c>
      <c r="D53" s="4" t="s">
        <v>22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2:19">
      <c r="B54" s="70" t="s">
        <v>23</v>
      </c>
      <c r="C54" s="10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2:19">
      <c r="B55" s="4">
        <v>48</v>
      </c>
      <c r="C55" s="10" t="str">
        <f>CHAR(48)</f>
        <v>0</v>
      </c>
      <c r="D55" s="4" t="s">
        <v>24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2:19">
      <c r="B56" s="4">
        <v>49</v>
      </c>
      <c r="C56" s="10" t="str">
        <f>CHAR(49)</f>
        <v>1</v>
      </c>
      <c r="D56" s="4" t="s">
        <v>25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2:19">
      <c r="B57" s="4">
        <v>50</v>
      </c>
      <c r="C57" s="12" t="str">
        <f>CHAR(50)</f>
        <v>2</v>
      </c>
      <c r="D57" s="4" t="s">
        <v>26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2:19">
      <c r="B58" s="4">
        <v>51</v>
      </c>
      <c r="C58" s="10" t="str">
        <f>CHAR(51)</f>
        <v>3</v>
      </c>
      <c r="D58" s="4" t="s">
        <v>27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2:19">
      <c r="B59" s="4">
        <v>52</v>
      </c>
      <c r="C59" s="10" t="str">
        <f>CHAR(52)</f>
        <v>4</v>
      </c>
      <c r="D59" s="4" t="s">
        <v>28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2:19">
      <c r="B60" s="1">
        <v>53</v>
      </c>
      <c r="C60" s="10" t="str">
        <f>CHAR(53)</f>
        <v>5</v>
      </c>
      <c r="D60" s="4" t="s">
        <v>29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2:19">
      <c r="B61" s="4">
        <v>54</v>
      </c>
      <c r="C61" s="10" t="str">
        <f>CHAR(54)</f>
        <v>6</v>
      </c>
      <c r="D61" s="4" t="s">
        <v>30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2:19">
      <c r="B62" s="4">
        <v>55</v>
      </c>
      <c r="C62" s="10" t="str">
        <f>CHAR(55)</f>
        <v>7</v>
      </c>
      <c r="D62" s="4" t="s">
        <v>31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2:19">
      <c r="B63" s="1">
        <v>56</v>
      </c>
      <c r="C63" s="10" t="str">
        <f>CHAR(56)</f>
        <v>8</v>
      </c>
      <c r="D63" s="4" t="s">
        <v>32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2:19">
      <c r="B64" s="4">
        <v>57</v>
      </c>
      <c r="C64" s="10" t="str">
        <f>CHAR(57)</f>
        <v>9</v>
      </c>
      <c r="D64" s="4" t="s">
        <v>33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18">
      <c r="B65" s="2" t="s">
        <v>35</v>
      </c>
      <c r="C65" s="70"/>
      <c r="D65" s="70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18">
      <c r="B66" s="4">
        <v>58</v>
      </c>
      <c r="C66" s="10" t="str">
        <f>CHAR(58)</f>
        <v>:</v>
      </c>
      <c r="D66" s="4" t="s">
        <v>36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1:18">
      <c r="B67" s="4">
        <v>59</v>
      </c>
      <c r="C67" s="10" t="str">
        <f>CHAR(59)</f>
        <v>;</v>
      </c>
      <c r="D67" s="4" t="s">
        <v>37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1:18">
      <c r="B68" s="1">
        <v>60</v>
      </c>
      <c r="C68" s="10" t="str">
        <f>CHAR(60)</f>
        <v>&lt;</v>
      </c>
      <c r="D68" s="4" t="s">
        <v>39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1:18">
      <c r="B69" s="1">
        <v>61</v>
      </c>
      <c r="C69" s="10" t="str">
        <f>CHAR(61)</f>
        <v>=</v>
      </c>
      <c r="D69" s="4" t="s">
        <v>38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1:18">
      <c r="B70" s="1">
        <v>62</v>
      </c>
      <c r="C70" s="10" t="str">
        <f>CHAR(62)</f>
        <v>&gt;</v>
      </c>
      <c r="D70" s="4" t="s">
        <v>40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1:18">
      <c r="B71" s="1">
        <v>63</v>
      </c>
      <c r="C71" s="10" t="str">
        <f>CHAR(63)</f>
        <v>?</v>
      </c>
      <c r="D71" s="4" t="s">
        <v>41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 spans="1:18">
      <c r="B72" s="4">
        <v>64</v>
      </c>
      <c r="C72" s="10" t="str">
        <f>CHAR(64)</f>
        <v>@</v>
      </c>
      <c r="D72" s="4" t="s">
        <v>42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 spans="1:18">
      <c r="B73" s="4">
        <v>65</v>
      </c>
      <c r="C73" s="10" t="str">
        <f>CHAR(65)</f>
        <v>A</v>
      </c>
      <c r="D73" s="4" t="s">
        <v>43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1:18">
      <c r="B74" s="4">
        <v>66</v>
      </c>
      <c r="C74" s="10" t="str">
        <f>CHAR(66)</f>
        <v>B</v>
      </c>
      <c r="D74" s="4" t="s">
        <v>47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1:18">
      <c r="B75" s="4">
        <v>67</v>
      </c>
      <c r="C75" s="10" t="str">
        <f>CHAR(67)</f>
        <v>C</v>
      </c>
      <c r="D75" s="4" t="s">
        <v>17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1:18">
      <c r="B76" s="4">
        <v>69</v>
      </c>
      <c r="C76" s="10" t="str">
        <f>CHAR(69)</f>
        <v>E</v>
      </c>
      <c r="D76" s="4" t="s">
        <v>44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1:18">
      <c r="B77" s="1">
        <v>75</v>
      </c>
      <c r="C77" s="10" t="str">
        <f>CHAR(75)</f>
        <v>K</v>
      </c>
      <c r="D77" s="4" t="s">
        <v>45</v>
      </c>
      <c r="E77" s="4"/>
      <c r="F77" s="4"/>
      <c r="G77" s="4"/>
      <c r="H77" s="4"/>
      <c r="I77" s="4"/>
      <c r="J77" s="4"/>
      <c r="L77" s="4"/>
      <c r="M77" s="4"/>
      <c r="N77" s="4"/>
      <c r="O77" s="4"/>
      <c r="P77" s="4"/>
      <c r="Q77" s="4"/>
      <c r="R77" s="4"/>
    </row>
    <row r="78" spans="1:18">
      <c r="A78" s="4"/>
      <c r="B78" s="1">
        <v>76</v>
      </c>
      <c r="C78" s="10" t="str">
        <f>CHAR(76)</f>
        <v>L</v>
      </c>
      <c r="D78" s="4" t="s">
        <v>46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1:18">
      <c r="B79" s="4">
        <v>77</v>
      </c>
      <c r="C79" s="10" t="str">
        <f>CHAR(77)</f>
        <v>M</v>
      </c>
      <c r="D79" s="4" t="s">
        <v>48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 spans="1:18">
      <c r="B80" s="4">
        <v>78</v>
      </c>
      <c r="C80" s="10" t="str">
        <f>CHAR(78)</f>
        <v>N</v>
      </c>
      <c r="D80" s="4" t="s">
        <v>49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 spans="2:18">
      <c r="B81" s="4">
        <v>79</v>
      </c>
      <c r="C81" s="10" t="str">
        <f>CHAR(79)</f>
        <v>O</v>
      </c>
      <c r="D81" s="4" t="s">
        <v>50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spans="2:18">
      <c r="B82" s="1">
        <v>80</v>
      </c>
      <c r="C82" s="10" t="str">
        <f>CHAR(80)</f>
        <v>P</v>
      </c>
      <c r="D82" s="4" t="s">
        <v>51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2:18">
      <c r="B83" s="1">
        <v>81</v>
      </c>
      <c r="C83" s="10" t="str">
        <f>CHAR(81)</f>
        <v>Q</v>
      </c>
      <c r="D83" s="4" t="s">
        <v>52</v>
      </c>
      <c r="E83" s="4" t="s">
        <v>53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2:18">
      <c r="B84" s="1">
        <v>82</v>
      </c>
      <c r="C84" s="10" t="str">
        <f>CHAR(82)</f>
        <v>R</v>
      </c>
      <c r="D84" s="4" t="s">
        <v>54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spans="2:18">
      <c r="B85" s="4">
        <v>85</v>
      </c>
      <c r="C85" s="10" t="str">
        <f>CHAR(85)</f>
        <v>U</v>
      </c>
      <c r="D85" s="4" t="s">
        <v>21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spans="2:18">
      <c r="B86" s="4">
        <v>86</v>
      </c>
      <c r="C86" s="10" t="str">
        <f>CHAR(86)</f>
        <v>V</v>
      </c>
      <c r="D86" s="4" t="s">
        <v>59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2:18">
      <c r="B87" s="4">
        <v>87</v>
      </c>
      <c r="C87" s="10" t="str">
        <f>CHAR(87)</f>
        <v>W</v>
      </c>
      <c r="D87" s="4" t="s">
        <v>55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 spans="2:18">
      <c r="B88" s="1">
        <v>88</v>
      </c>
      <c r="C88" s="10" t="str">
        <f>CHAR(88)</f>
        <v>X</v>
      </c>
      <c r="D88" s="4" t="s">
        <v>56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 spans="2:18">
      <c r="B89" s="1">
        <v>89</v>
      </c>
      <c r="C89" s="34" t="str">
        <f>CHAR(89)</f>
        <v>Y</v>
      </c>
      <c r="D89" s="4" t="s">
        <v>91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 spans="2:18">
      <c r="B90" s="4">
        <v>90</v>
      </c>
      <c r="C90" s="10" t="str">
        <f>CHAR(90)</f>
        <v>Z</v>
      </c>
      <c r="D90" s="4" t="s">
        <v>57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 spans="2:18">
      <c r="B91" s="4">
        <v>91</v>
      </c>
      <c r="C91" s="10" t="str">
        <f>CHAR(91)</f>
        <v>[</v>
      </c>
      <c r="D91" s="4" t="s">
        <v>58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 spans="2:18">
      <c r="B92" s="1">
        <v>92</v>
      </c>
      <c r="C92" s="10" t="str">
        <f>CHAR(92)</f>
        <v>\</v>
      </c>
      <c r="D92" s="4" t="s">
        <v>60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 spans="2:18">
      <c r="B93" s="1">
        <v>93</v>
      </c>
      <c r="C93" s="10" t="str">
        <f>CHAR(93)</f>
        <v>]</v>
      </c>
      <c r="D93" s="4" t="s">
        <v>81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 spans="2:18">
      <c r="B94" s="1">
        <v>94</v>
      </c>
      <c r="C94" s="10" t="str">
        <f>CHAR(94)</f>
        <v>^</v>
      </c>
      <c r="D94" s="4" t="s">
        <v>61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 spans="2:18">
      <c r="B95" s="1">
        <v>95</v>
      </c>
      <c r="C95" s="10" t="str">
        <f>CHAR(95)</f>
        <v>_</v>
      </c>
      <c r="D95" s="4" t="s">
        <v>62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2:18">
      <c r="B96" s="1">
        <v>96</v>
      </c>
      <c r="C96" s="10" t="str">
        <f>CHAR(96)</f>
        <v>`</v>
      </c>
      <c r="D96" s="4" t="s">
        <v>63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spans="1:18">
      <c r="B97" s="1">
        <v>97</v>
      </c>
      <c r="C97" s="10" t="str">
        <f>CHAR(97)</f>
        <v>a</v>
      </c>
      <c r="D97" s="4" t="s">
        <v>64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1:18">
      <c r="A98" s="4"/>
      <c r="B98" s="1">
        <v>98</v>
      </c>
      <c r="C98" s="10" t="str">
        <f>CHAR(98)</f>
        <v>b</v>
      </c>
      <c r="D98" s="4" t="s">
        <v>65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1:18">
      <c r="A99" s="4"/>
      <c r="B99" s="1">
        <v>99</v>
      </c>
      <c r="C99" s="10" t="str">
        <f>CHAR(99)</f>
        <v>c</v>
      </c>
      <c r="D99" s="4" t="s">
        <v>66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spans="1:18">
      <c r="B100" s="4">
        <v>101</v>
      </c>
      <c r="C100" s="10" t="str">
        <f>CHAR(101)</f>
        <v>e</v>
      </c>
      <c r="D100" s="4" t="s">
        <v>67</v>
      </c>
      <c r="E100" s="4"/>
      <c r="F100" s="4"/>
      <c r="J100" s="4"/>
      <c r="K100" s="4"/>
      <c r="L100" s="4"/>
      <c r="M100" s="4"/>
      <c r="N100" s="4"/>
      <c r="O100" s="4"/>
      <c r="P100" s="4"/>
      <c r="Q100" s="4"/>
      <c r="R100" s="4"/>
    </row>
    <row r="101" spans="1:18">
      <c r="B101" s="1">
        <v>103</v>
      </c>
      <c r="C101" s="10" t="str">
        <f>CHAR(103)</f>
        <v>g</v>
      </c>
      <c r="D101" s="4" t="s">
        <v>71</v>
      </c>
      <c r="E101" s="4"/>
      <c r="F101" s="4"/>
      <c r="G101" s="4"/>
      <c r="H101" s="4"/>
      <c r="J101" s="4"/>
      <c r="K101" s="4"/>
      <c r="L101" s="4"/>
      <c r="M101" s="4"/>
      <c r="N101" s="4"/>
      <c r="O101" s="4"/>
      <c r="P101" s="4"/>
      <c r="Q101" s="4"/>
      <c r="R101" s="4"/>
    </row>
    <row r="102" spans="1:18">
      <c r="B102" s="1">
        <v>105</v>
      </c>
      <c r="C102" s="10" t="str">
        <f>CHAR(105)</f>
        <v>i</v>
      </c>
      <c r="D102" s="4" t="s">
        <v>69</v>
      </c>
      <c r="E102" s="4"/>
      <c r="F102" s="4"/>
      <c r="G102" s="4"/>
      <c r="J102" s="4"/>
      <c r="K102" s="4"/>
      <c r="L102" s="4"/>
      <c r="M102" s="4"/>
      <c r="N102" s="4"/>
      <c r="O102" s="4"/>
      <c r="P102" s="4"/>
      <c r="Q102" s="4"/>
      <c r="R102" s="4"/>
    </row>
    <row r="103" spans="1:18">
      <c r="B103" s="1">
        <v>106</v>
      </c>
      <c r="C103" s="10" t="str">
        <f>CHAR(106)</f>
        <v>j</v>
      </c>
      <c r="D103" s="4" t="s">
        <v>70</v>
      </c>
      <c r="E103" s="4"/>
      <c r="F103" s="4"/>
      <c r="G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1:18">
      <c r="B104" s="4">
        <v>109</v>
      </c>
      <c r="C104" s="10" t="str">
        <f>CHAR(109)</f>
        <v>m</v>
      </c>
      <c r="D104" s="4" t="s">
        <v>68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1:18">
      <c r="B105" s="1">
        <v>110</v>
      </c>
      <c r="C105" s="10" t="str">
        <f>CHAR(110)</f>
        <v>n</v>
      </c>
      <c r="D105" s="4" t="s">
        <v>72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1:18">
      <c r="B106" s="1">
        <v>111</v>
      </c>
      <c r="C106" s="10" t="str">
        <f>CHAR(111)</f>
        <v>o</v>
      </c>
      <c r="D106" s="4" t="s">
        <v>73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spans="1:18">
      <c r="B107" s="1">
        <v>112</v>
      </c>
      <c r="C107" s="10" t="str">
        <f>CHAR(112)</f>
        <v>p</v>
      </c>
      <c r="D107" s="4" t="s">
        <v>74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spans="1:18">
      <c r="B108" s="1">
        <v>113</v>
      </c>
      <c r="C108" s="10" t="str">
        <f>CHAR(113)</f>
        <v>q</v>
      </c>
      <c r="D108" s="4" t="s">
        <v>75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1:18">
      <c r="B109" s="1">
        <v>114</v>
      </c>
      <c r="C109" s="10" t="str">
        <f>CHAR(114)</f>
        <v>r</v>
      </c>
      <c r="D109" s="4" t="s">
        <v>76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spans="1:18">
      <c r="B110" s="1">
        <v>115</v>
      </c>
      <c r="C110" s="10" t="str">
        <f>CHAR(115)</f>
        <v>s</v>
      </c>
      <c r="D110" s="4" t="s">
        <v>77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 spans="1:18">
      <c r="B111" s="1">
        <v>116</v>
      </c>
      <c r="C111" s="10" t="str">
        <f>CHAR(116)</f>
        <v>t</v>
      </c>
      <c r="D111" s="4" t="s">
        <v>79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1:18">
      <c r="B112" s="1">
        <v>117</v>
      </c>
      <c r="C112" s="10" t="str">
        <f>CHAR(117)</f>
        <v>u</v>
      </c>
      <c r="D112" s="4" t="s">
        <v>78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2:18">
      <c r="B113" s="1">
        <v>118</v>
      </c>
      <c r="C113" s="10" t="str">
        <f>CHAR(118)</f>
        <v>v</v>
      </c>
      <c r="D113" s="4" t="s">
        <v>59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2:18">
      <c r="B114" s="1">
        <v>119</v>
      </c>
      <c r="C114" s="10" t="str">
        <f>CHAR(119)</f>
        <v>w</v>
      </c>
      <c r="D114" s="4" t="s">
        <v>80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2:18">
      <c r="B115" s="1">
        <v>120</v>
      </c>
      <c r="C115" s="10" t="str">
        <f>CHAR(120)</f>
        <v>x</v>
      </c>
      <c r="D115" s="4" t="s">
        <v>73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spans="2:18">
      <c r="B116" s="1">
        <v>121</v>
      </c>
      <c r="C116" s="10" t="str">
        <f>CHAR(121)</f>
        <v>y</v>
      </c>
      <c r="D116" s="4" t="s">
        <v>82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spans="2:18">
      <c r="B117" s="1">
        <v>122</v>
      </c>
      <c r="C117" s="10" t="str">
        <f>CHAR(122)</f>
        <v>z</v>
      </c>
      <c r="D117" s="4" t="s">
        <v>83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spans="2:18">
      <c r="B118" s="1">
        <v>123</v>
      </c>
      <c r="C118" s="10" t="str">
        <f>CHAR(123)</f>
        <v>{</v>
      </c>
      <c r="D118" s="4" t="s">
        <v>84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spans="2:18">
      <c r="B119" s="1">
        <v>124</v>
      </c>
      <c r="C119" s="10" t="str">
        <f>CHAR(124)</f>
        <v>|</v>
      </c>
      <c r="D119" s="4" t="s">
        <v>85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2:18">
      <c r="B120" s="1">
        <v>125</v>
      </c>
      <c r="C120" s="10" t="str">
        <f>CHAR(125)</f>
        <v>}</v>
      </c>
      <c r="D120" s="4" t="s">
        <v>86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2:18">
      <c r="B121" s="1">
        <v>126</v>
      </c>
      <c r="C121" s="10" t="str">
        <f>CHAR(126)</f>
        <v>~</v>
      </c>
      <c r="D121" s="4" t="s">
        <v>87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2:18">
      <c r="B122" s="1">
        <v>127</v>
      </c>
      <c r="C122" s="10" t="str">
        <f>CHAR(127)</f>
        <v></v>
      </c>
      <c r="D122" s="4" t="s">
        <v>54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2:18">
      <c r="B123" s="1">
        <v>128</v>
      </c>
      <c r="C123" s="10" t="str">
        <f>CHAR(128)</f>
        <v>€</v>
      </c>
      <c r="D123" s="4" t="s">
        <v>55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spans="2:18">
      <c r="B124" s="1">
        <v>130</v>
      </c>
      <c r="C124" s="34" t="str">
        <f>CHAR(130)</f>
        <v>‚</v>
      </c>
      <c r="D124" s="4" t="s">
        <v>92</v>
      </c>
      <c r="E124" s="4"/>
      <c r="F124" s="4"/>
      <c r="G124" s="4"/>
      <c r="H124" s="4"/>
      <c r="I124" s="4"/>
      <c r="K124" s="4"/>
      <c r="L124" s="4"/>
      <c r="M124" s="4"/>
      <c r="N124" s="4"/>
      <c r="O124" s="4"/>
      <c r="P124" s="4"/>
      <c r="Q124" s="4"/>
      <c r="R124" s="4"/>
    </row>
    <row r="125" spans="2:18">
      <c r="B125" s="1">
        <v>131</v>
      </c>
      <c r="C125" s="34" t="str">
        <f>CHAR(131)</f>
        <v>ƒ</v>
      </c>
      <c r="D125" s="4" t="s">
        <v>93</v>
      </c>
      <c r="E125" s="4"/>
      <c r="F125" s="4"/>
      <c r="G125" s="4"/>
      <c r="H125" s="4"/>
      <c r="I125" s="4"/>
      <c r="K125" s="4"/>
      <c r="L125" s="4"/>
      <c r="M125" s="4"/>
      <c r="N125" s="4"/>
      <c r="O125" s="4"/>
      <c r="P125" s="4"/>
      <c r="Q125" s="4"/>
      <c r="R125" s="4"/>
    </row>
    <row r="126" spans="2:18">
      <c r="B126" s="1">
        <v>132</v>
      </c>
      <c r="C126" s="34" t="str">
        <f>CHAR(132)</f>
        <v>„</v>
      </c>
      <c r="D126" s="4" t="s">
        <v>94</v>
      </c>
      <c r="E126" s="4"/>
      <c r="F126" s="4"/>
      <c r="G126" s="4"/>
      <c r="H126" s="4"/>
      <c r="I126" s="4"/>
      <c r="K126" s="4"/>
      <c r="L126" s="4"/>
      <c r="M126" s="4"/>
      <c r="N126" s="4"/>
      <c r="O126" s="4"/>
      <c r="P126" s="4"/>
      <c r="Q126" s="4"/>
      <c r="R126" s="4"/>
    </row>
    <row r="127" spans="2:18">
      <c r="B127" s="1">
        <v>133</v>
      </c>
      <c r="C127" s="34" t="str">
        <f>CHAR(133)</f>
        <v>…</v>
      </c>
      <c r="D127" s="4" t="s">
        <v>95</v>
      </c>
      <c r="E127" s="4"/>
      <c r="F127" s="4"/>
      <c r="G127" s="4"/>
      <c r="H127" s="4"/>
      <c r="I127" s="4"/>
      <c r="K127" s="4"/>
      <c r="L127" s="4"/>
      <c r="M127" s="4"/>
      <c r="N127" s="4"/>
      <c r="O127" s="4"/>
      <c r="P127" s="4"/>
      <c r="Q127" s="4"/>
      <c r="R127" s="4"/>
    </row>
    <row r="128" spans="2:18">
      <c r="B128" s="1">
        <v>134</v>
      </c>
      <c r="C128" s="34" t="str">
        <f>CHAR(134)</f>
        <v>†</v>
      </c>
      <c r="D128" s="4" t="s">
        <v>96</v>
      </c>
      <c r="E128" s="4"/>
      <c r="F128" s="4"/>
      <c r="G128" s="4"/>
      <c r="H128" s="4"/>
      <c r="I128" s="4"/>
      <c r="K128" s="4"/>
      <c r="L128" s="4"/>
      <c r="M128" s="4"/>
      <c r="N128" s="4"/>
      <c r="O128" s="4"/>
      <c r="P128" s="4"/>
      <c r="Q128" s="4"/>
      <c r="R128" s="4"/>
    </row>
    <row r="129" spans="2:18">
      <c r="B129" s="1">
        <v>135</v>
      </c>
      <c r="C129" s="34" t="str">
        <f>CHAR(135)</f>
        <v>‡</v>
      </c>
      <c r="D129" s="4" t="s">
        <v>97</v>
      </c>
      <c r="E129" s="4"/>
      <c r="F129" s="4"/>
      <c r="G129" s="4"/>
      <c r="H129" s="4"/>
      <c r="I129" s="4"/>
      <c r="K129" s="4"/>
      <c r="L129" s="4"/>
      <c r="M129" s="4"/>
      <c r="N129" s="4"/>
      <c r="O129" s="4"/>
      <c r="P129" s="4"/>
      <c r="Q129" s="4"/>
      <c r="R129" s="4"/>
    </row>
    <row r="130" spans="2:18">
      <c r="B130" s="1">
        <v>136</v>
      </c>
      <c r="C130" s="34" t="str">
        <f>CHAR(136)</f>
        <v>ˆ</v>
      </c>
      <c r="D130" s="4" t="s">
        <v>98</v>
      </c>
      <c r="E130" s="4"/>
      <c r="F130" s="4"/>
      <c r="G130" s="4"/>
      <c r="H130" s="4"/>
      <c r="I130" s="4"/>
      <c r="K130" s="4"/>
      <c r="L130" s="4"/>
      <c r="M130" s="4"/>
      <c r="N130" s="4"/>
      <c r="O130" s="4"/>
      <c r="P130" s="4"/>
      <c r="Q130" s="4"/>
      <c r="R130" s="4"/>
    </row>
    <row r="131" spans="2:18">
      <c r="B131" s="1">
        <v>137</v>
      </c>
      <c r="C131" s="34" t="str">
        <f>CHAR(137)</f>
        <v>‰</v>
      </c>
      <c r="D131" s="4" t="s">
        <v>99</v>
      </c>
      <c r="E131" s="4"/>
      <c r="F131" s="4"/>
      <c r="G131" s="4"/>
      <c r="H131" s="4"/>
      <c r="I131" s="4"/>
      <c r="K131" s="4"/>
      <c r="L131" s="4"/>
      <c r="M131" s="4"/>
      <c r="N131" s="4"/>
      <c r="O131" s="4"/>
      <c r="P131" s="4"/>
      <c r="Q131" s="4"/>
      <c r="R131" s="4"/>
    </row>
    <row r="132" spans="2:18">
      <c r="B132" s="1">
        <v>138</v>
      </c>
      <c r="C132" s="34" t="str">
        <f>CHAR(138)</f>
        <v>Š</v>
      </c>
      <c r="D132" s="4" t="s">
        <v>100</v>
      </c>
      <c r="E132" s="4"/>
      <c r="F132" s="4"/>
      <c r="G132" s="4"/>
      <c r="H132" s="4"/>
      <c r="I132" s="4"/>
      <c r="K132" s="4"/>
      <c r="L132" s="4"/>
      <c r="M132" s="4"/>
      <c r="N132" s="4"/>
      <c r="O132" s="4"/>
      <c r="P132" s="4"/>
      <c r="Q132" s="4"/>
      <c r="R132" s="4"/>
    </row>
    <row r="133" spans="2:18">
      <c r="B133" s="1">
        <v>139</v>
      </c>
      <c r="C133" s="34" t="str">
        <f>CHAR(139)</f>
        <v>‹</v>
      </c>
      <c r="D133" s="4" t="s">
        <v>101</v>
      </c>
      <c r="E133" s="4"/>
      <c r="F133" s="4"/>
      <c r="G133" s="4"/>
      <c r="H133" s="4"/>
      <c r="I133" s="4"/>
      <c r="K133" s="4"/>
      <c r="L133" s="4"/>
      <c r="M133" s="4"/>
      <c r="N133" s="4"/>
      <c r="O133" s="4"/>
      <c r="P133" s="4"/>
      <c r="Q133" s="4"/>
      <c r="R133" s="4"/>
    </row>
    <row r="134" spans="2:18">
      <c r="B134" s="1">
        <v>140</v>
      </c>
      <c r="C134" s="11" t="str">
        <f>CHAR(140)</f>
        <v>Œ</v>
      </c>
      <c r="D134" s="4" t="s">
        <v>89</v>
      </c>
      <c r="E134" s="4"/>
      <c r="F134" s="4"/>
      <c r="G134" s="4"/>
      <c r="H134" s="4"/>
      <c r="K134" s="4"/>
      <c r="L134" s="4"/>
      <c r="M134" s="4"/>
      <c r="N134" s="4"/>
      <c r="O134" s="4"/>
      <c r="P134" s="4"/>
      <c r="Q134" s="4"/>
      <c r="R134" s="4"/>
    </row>
    <row r="135" spans="2:18">
      <c r="B135" s="1">
        <v>147</v>
      </c>
      <c r="C135" s="34" t="str">
        <f>CHAR(147)</f>
        <v>“</v>
      </c>
      <c r="D135" s="4" t="s">
        <v>102</v>
      </c>
      <c r="E135" s="4"/>
      <c r="F135" s="4"/>
      <c r="G135" s="4"/>
      <c r="H135" s="4"/>
      <c r="K135" s="4"/>
      <c r="L135" s="4"/>
      <c r="M135" s="4"/>
      <c r="N135" s="4"/>
      <c r="O135" s="4"/>
      <c r="P135" s="4"/>
      <c r="Q135" s="4"/>
      <c r="R135" s="4"/>
    </row>
    <row r="136" spans="2:18">
      <c r="B136" s="1">
        <v>148</v>
      </c>
      <c r="C136" s="34" t="str">
        <f>CHAR(148)</f>
        <v>”</v>
      </c>
      <c r="D136" s="4" t="s">
        <v>103</v>
      </c>
      <c r="E136" s="4"/>
      <c r="F136" s="4"/>
      <c r="G136" s="4"/>
      <c r="H136" s="4"/>
      <c r="L136" s="4"/>
      <c r="M136" s="4"/>
      <c r="N136" s="4"/>
      <c r="O136" s="4"/>
      <c r="P136" s="4"/>
      <c r="Q136" s="4"/>
      <c r="R136" s="4"/>
    </row>
    <row r="137" spans="2:18">
      <c r="B137" s="1">
        <v>149</v>
      </c>
      <c r="C137" s="34" t="str">
        <f>CHAR(149)</f>
        <v>•</v>
      </c>
      <c r="D137" s="4" t="s">
        <v>104</v>
      </c>
      <c r="E137" s="4"/>
      <c r="F137" s="4"/>
      <c r="G137" s="4"/>
      <c r="H137" s="4"/>
      <c r="I137" s="4"/>
      <c r="L137" s="4"/>
      <c r="M137" s="4"/>
      <c r="N137" s="4"/>
      <c r="O137" s="4"/>
      <c r="P137" s="4"/>
      <c r="Q137" s="4"/>
      <c r="R137" s="4"/>
    </row>
    <row r="138" spans="2:18">
      <c r="B138" s="1">
        <v>150</v>
      </c>
      <c r="C138" s="34" t="str">
        <f>CHAR(150)</f>
        <v>–</v>
      </c>
      <c r="D138" s="4" t="s">
        <v>88</v>
      </c>
      <c r="E138" s="4"/>
      <c r="F138" s="4"/>
      <c r="G138" s="4"/>
      <c r="H138" s="4"/>
      <c r="L138" s="4"/>
      <c r="M138" s="4"/>
      <c r="N138" s="4"/>
      <c r="O138" s="4"/>
      <c r="P138" s="4"/>
      <c r="Q138" s="4"/>
      <c r="R138" s="4"/>
    </row>
    <row r="139" spans="2:18">
      <c r="B139" s="1">
        <v>151</v>
      </c>
      <c r="C139" s="34" t="str">
        <f>CHAR(151)</f>
        <v>—</v>
      </c>
      <c r="D139" s="4" t="s">
        <v>105</v>
      </c>
      <c r="E139" s="4"/>
      <c r="F139" s="4"/>
      <c r="G139" s="4"/>
      <c r="H139" s="4"/>
      <c r="L139" s="4"/>
      <c r="M139" s="4"/>
      <c r="N139" s="4"/>
      <c r="O139" s="4"/>
      <c r="P139" s="4"/>
      <c r="Q139" s="4"/>
      <c r="R139" s="4"/>
    </row>
    <row r="140" spans="2:18">
      <c r="B140" s="1">
        <v>152</v>
      </c>
      <c r="C140" s="34" t="str">
        <f>CHAR(152)</f>
        <v>˜</v>
      </c>
      <c r="D140" s="4" t="s">
        <v>106</v>
      </c>
      <c r="E140" s="4"/>
      <c r="F140" s="4"/>
      <c r="G140" s="4"/>
      <c r="H140" s="4"/>
      <c r="L140" s="4"/>
      <c r="M140" s="4"/>
      <c r="N140" s="4"/>
      <c r="O140" s="4"/>
      <c r="P140" s="4"/>
      <c r="Q140" s="4"/>
      <c r="R140" s="4"/>
    </row>
    <row r="141" spans="2:18">
      <c r="B141" s="1">
        <v>153</v>
      </c>
      <c r="C141" s="34" t="str">
        <f>CHAR(153)</f>
        <v>™</v>
      </c>
      <c r="D141" s="4" t="s">
        <v>107</v>
      </c>
      <c r="E141" s="4"/>
      <c r="F141" s="4"/>
      <c r="G141" s="4"/>
      <c r="H141" s="4"/>
      <c r="L141" s="4"/>
      <c r="M141" s="4"/>
      <c r="N141" s="4"/>
      <c r="O141" s="4"/>
      <c r="P141" s="4"/>
    </row>
    <row r="142" spans="2:18">
      <c r="B142" s="1">
        <v>154</v>
      </c>
      <c r="C142" s="34" t="str">
        <f>CHAR(154)</f>
        <v>š</v>
      </c>
      <c r="D142" s="4" t="s">
        <v>108</v>
      </c>
      <c r="E142" s="4"/>
      <c r="F142" s="4"/>
      <c r="G142" s="4"/>
      <c r="H142" s="4"/>
      <c r="L142" s="4"/>
      <c r="M142" s="4"/>
      <c r="N142" s="4"/>
      <c r="O142" s="4"/>
      <c r="P142" s="4"/>
    </row>
    <row r="143" spans="2:18">
      <c r="B143" s="1">
        <v>155</v>
      </c>
      <c r="C143" s="34" t="str">
        <f>CHAR(155)</f>
        <v>›</v>
      </c>
      <c r="D143" s="4" t="s">
        <v>109</v>
      </c>
      <c r="E143" s="4"/>
      <c r="F143" s="4"/>
      <c r="G143" s="4"/>
      <c r="H143" s="4"/>
      <c r="K143" s="4"/>
      <c r="L143" s="4"/>
      <c r="M143" s="4"/>
      <c r="N143" s="4"/>
      <c r="O143" s="4"/>
      <c r="P143" s="4"/>
    </row>
    <row r="144" spans="2:18">
      <c r="B144" s="1">
        <v>156</v>
      </c>
      <c r="C144" s="34" t="str">
        <f>CHAR(156)</f>
        <v>œ</v>
      </c>
      <c r="D144" s="4" t="s">
        <v>55</v>
      </c>
      <c r="E144" s="4"/>
      <c r="F144" s="4"/>
      <c r="G144" s="4"/>
      <c r="H144" s="4"/>
      <c r="K144" s="4"/>
      <c r="L144" s="4"/>
      <c r="M144" s="4"/>
      <c r="N144" s="4"/>
      <c r="O144" s="4"/>
      <c r="P144" s="4"/>
    </row>
    <row r="145" spans="2:16">
      <c r="B145" s="1">
        <v>158</v>
      </c>
      <c r="C145" s="10" t="str">
        <f>CHAR(158)</f>
        <v>ž</v>
      </c>
      <c r="D145" s="4" t="s">
        <v>90</v>
      </c>
      <c r="E145" s="4"/>
      <c r="F145" s="4"/>
      <c r="G145" s="4"/>
      <c r="K145" s="4"/>
      <c r="L145" s="4"/>
      <c r="M145" s="4"/>
      <c r="N145" s="4"/>
      <c r="O145" s="4"/>
      <c r="P145" s="4"/>
    </row>
    <row r="146" spans="2:16">
      <c r="B146" s="1">
        <v>159</v>
      </c>
      <c r="C146" s="34" t="str">
        <f>CHAR(159)</f>
        <v>Ÿ</v>
      </c>
      <c r="D146" s="4" t="s">
        <v>110</v>
      </c>
      <c r="E146" s="4"/>
      <c r="F146" s="4"/>
      <c r="G146" s="4"/>
      <c r="K146" s="4"/>
      <c r="L146" s="4"/>
      <c r="M146" s="4"/>
      <c r="N146" s="4"/>
      <c r="O146" s="4"/>
      <c r="P146" s="4"/>
    </row>
    <row r="147" spans="2:16">
      <c r="B147" s="1">
        <v>161</v>
      </c>
      <c r="C147" s="34" t="str">
        <f>CHAR(161)</f>
        <v>¡</v>
      </c>
      <c r="D147" s="4" t="s">
        <v>111</v>
      </c>
      <c r="E147" s="4"/>
      <c r="F147" s="4"/>
      <c r="G147" s="4"/>
      <c r="K147" s="4"/>
      <c r="L147" s="4"/>
      <c r="M147" s="4"/>
      <c r="N147" s="4"/>
      <c r="O147" s="4"/>
      <c r="P147" s="4"/>
    </row>
    <row r="148" spans="2:16">
      <c r="B148" s="1">
        <v>163</v>
      </c>
      <c r="C148" s="34" t="str">
        <f>CHAR(163)</f>
        <v>£</v>
      </c>
      <c r="D148" s="4" t="s">
        <v>84</v>
      </c>
      <c r="E148" s="4"/>
      <c r="F148" s="4"/>
      <c r="K148" s="4"/>
      <c r="L148" s="4"/>
      <c r="M148" s="4"/>
      <c r="N148" s="4"/>
      <c r="O148" s="4"/>
      <c r="P148" s="4"/>
    </row>
    <row r="149" spans="2:16">
      <c r="B149" s="1">
        <v>164</v>
      </c>
      <c r="C149" s="34" t="str">
        <f>CHAR(164)</f>
        <v>¤</v>
      </c>
      <c r="D149" s="4" t="s">
        <v>112</v>
      </c>
      <c r="E149" s="4"/>
      <c r="F149" s="4"/>
      <c r="K149" s="4"/>
      <c r="L149" s="4"/>
      <c r="M149" s="4"/>
      <c r="N149" s="4"/>
      <c r="O149" s="4"/>
      <c r="P149" s="4"/>
    </row>
    <row r="150" spans="2:16">
      <c r="B150" s="1">
        <v>165</v>
      </c>
      <c r="C150" s="34" t="str">
        <f>CHAR(165)</f>
        <v>¥</v>
      </c>
      <c r="D150" s="4" t="s">
        <v>113</v>
      </c>
      <c r="E150" s="4"/>
      <c r="F150" s="4"/>
      <c r="G150" s="4"/>
      <c r="K150" s="4"/>
      <c r="L150" s="4"/>
      <c r="M150" s="4"/>
      <c r="N150" s="4"/>
      <c r="O150" s="4"/>
      <c r="P150" s="4"/>
    </row>
    <row r="151" spans="2:16">
      <c r="B151" s="1">
        <v>171</v>
      </c>
      <c r="C151" s="34" t="str">
        <f>CHAR(171)</f>
        <v>«</v>
      </c>
      <c r="D151" s="4" t="s">
        <v>118</v>
      </c>
      <c r="E151" s="4"/>
      <c r="F151" s="4"/>
      <c r="G151" s="4"/>
      <c r="K151" s="4"/>
      <c r="L151" s="4"/>
      <c r="M151" s="4"/>
      <c r="N151" s="4"/>
      <c r="O151" s="4"/>
      <c r="P151" s="4"/>
    </row>
    <row r="152" spans="2:16">
      <c r="B152" s="1">
        <v>173</v>
      </c>
      <c r="C152" s="34" t="str">
        <f>CHAR(173)</f>
        <v>­</v>
      </c>
      <c r="D152" s="4" t="s">
        <v>114</v>
      </c>
      <c r="E152" s="4"/>
      <c r="F152" s="4"/>
      <c r="G152" s="4"/>
      <c r="K152" s="4"/>
      <c r="L152" s="4"/>
      <c r="M152" s="4"/>
      <c r="N152" s="4"/>
      <c r="O152" s="4"/>
      <c r="P152" s="4"/>
    </row>
    <row r="153" spans="2:16">
      <c r="B153" s="1">
        <v>175</v>
      </c>
      <c r="C153" s="34" t="str">
        <f>CHAR(173)</f>
        <v>­</v>
      </c>
      <c r="D153" s="4" t="s">
        <v>114</v>
      </c>
      <c r="E153" s="4"/>
      <c r="F153" s="4"/>
      <c r="G153" s="4"/>
      <c r="K153" s="4"/>
      <c r="L153" s="4"/>
      <c r="M153" s="4"/>
      <c r="N153" s="4"/>
      <c r="O153" s="4"/>
      <c r="P153" s="4"/>
    </row>
    <row r="154" spans="2:16">
      <c r="B154" s="1">
        <v>176</v>
      </c>
      <c r="C154" s="34" t="str">
        <f>CHAR(176)</f>
        <v>°</v>
      </c>
      <c r="D154" s="4" t="s">
        <v>115</v>
      </c>
      <c r="E154" s="4"/>
      <c r="F154" s="4"/>
      <c r="G154" s="4"/>
      <c r="K154" s="4"/>
      <c r="L154" s="4"/>
      <c r="M154" s="4"/>
      <c r="N154" s="4"/>
      <c r="O154" s="4"/>
      <c r="P154" s="4"/>
    </row>
    <row r="155" spans="2:16">
      <c r="B155" s="1">
        <v>177</v>
      </c>
      <c r="C155" s="34" t="str">
        <f>CHAR(173)</f>
        <v>­</v>
      </c>
      <c r="D155" s="4" t="s">
        <v>114</v>
      </c>
      <c r="E155" s="4"/>
      <c r="F155" s="4"/>
      <c r="G155" s="4"/>
      <c r="M155" s="4"/>
      <c r="N155" s="4"/>
      <c r="O155" s="4"/>
      <c r="P155" s="4"/>
    </row>
    <row r="156" spans="2:16">
      <c r="B156" s="1">
        <v>181</v>
      </c>
      <c r="C156" s="34" t="str">
        <f>CHAR(181)</f>
        <v>µ</v>
      </c>
      <c r="D156" s="4" t="s">
        <v>116</v>
      </c>
      <c r="E156" s="4"/>
      <c r="F156" s="4"/>
      <c r="G156" s="4"/>
      <c r="M156" s="4"/>
      <c r="N156" s="4"/>
      <c r="O156" s="4"/>
      <c r="P156" s="4"/>
    </row>
    <row r="157" spans="2:16">
      <c r="B157" s="1">
        <v>182</v>
      </c>
      <c r="C157" s="34" t="str">
        <f>CHAR(182)</f>
        <v>¶</v>
      </c>
      <c r="D157" s="4" t="s">
        <v>142</v>
      </c>
      <c r="E157" s="4"/>
      <c r="F157" s="4"/>
      <c r="G157" s="4"/>
      <c r="M157" s="4"/>
      <c r="N157" s="4"/>
      <c r="O157" s="4"/>
      <c r="P157" s="4"/>
    </row>
    <row r="158" spans="2:16">
      <c r="B158" s="1">
        <v>183</v>
      </c>
      <c r="C158" s="34" t="str">
        <f>CHAR(183)</f>
        <v>·</v>
      </c>
      <c r="D158" s="4" t="s">
        <v>114</v>
      </c>
      <c r="E158" s="4"/>
      <c r="F158" s="4"/>
      <c r="G158" s="4"/>
      <c r="M158" s="4"/>
      <c r="N158" s="4"/>
      <c r="O158" s="4"/>
      <c r="P158" s="4"/>
    </row>
    <row r="159" spans="2:16">
      <c r="B159" s="1">
        <v>184</v>
      </c>
      <c r="C159" s="34" t="str">
        <f>CHAR(184)</f>
        <v>¸</v>
      </c>
      <c r="D159" s="4" t="s">
        <v>114</v>
      </c>
      <c r="E159" s="4"/>
      <c r="F159" s="4"/>
      <c r="G159" s="4"/>
      <c r="M159" s="4"/>
      <c r="N159" s="4"/>
      <c r="O159" s="4"/>
      <c r="P159" s="4"/>
    </row>
    <row r="160" spans="2:16">
      <c r="B160" s="1">
        <v>185</v>
      </c>
      <c r="C160" s="34" t="str">
        <f>CHAR(185)</f>
        <v>¹</v>
      </c>
      <c r="D160" s="4" t="s">
        <v>117</v>
      </c>
      <c r="E160" s="4"/>
      <c r="F160" s="4"/>
      <c r="G160" s="4"/>
      <c r="M160" s="4"/>
      <c r="N160" s="4"/>
      <c r="O160" s="4"/>
      <c r="P160" s="4"/>
    </row>
    <row r="161" spans="2:17">
      <c r="B161" s="1">
        <v>186</v>
      </c>
      <c r="C161" s="34" t="str">
        <f>CHAR(184)</f>
        <v>¸</v>
      </c>
      <c r="D161" s="4" t="s">
        <v>114</v>
      </c>
      <c r="E161" s="4"/>
      <c r="F161" s="4"/>
      <c r="G161" s="4"/>
      <c r="M161" s="4"/>
      <c r="N161" s="4"/>
      <c r="O161" s="4"/>
      <c r="P161" s="4"/>
    </row>
    <row r="162" spans="2:17">
      <c r="B162" s="1">
        <v>187</v>
      </c>
      <c r="C162" s="34" t="str">
        <f>CHAR(187)</f>
        <v>»</v>
      </c>
      <c r="D162" s="4" t="s">
        <v>119</v>
      </c>
      <c r="E162" s="4"/>
      <c r="F162" s="4"/>
      <c r="G162" s="4"/>
      <c r="M162" s="4"/>
      <c r="N162" s="4"/>
      <c r="O162" s="4"/>
      <c r="P162" s="4"/>
    </row>
    <row r="163" spans="2:17">
      <c r="B163" s="1">
        <v>188</v>
      </c>
      <c r="C163" s="34" t="str">
        <f>CHAR(188)</f>
        <v>¼</v>
      </c>
      <c r="D163" s="4" t="s">
        <v>88</v>
      </c>
      <c r="E163" s="4"/>
      <c r="F163" s="4"/>
      <c r="G163" s="4"/>
      <c r="M163" s="4"/>
      <c r="N163" s="4"/>
      <c r="O163" s="4"/>
      <c r="P163" s="4"/>
    </row>
    <row r="164" spans="2:17">
      <c r="B164" s="1">
        <v>189</v>
      </c>
      <c r="C164" s="34" t="str">
        <f>CHAR(189)</f>
        <v>½</v>
      </c>
      <c r="D164" s="4" t="s">
        <v>120</v>
      </c>
      <c r="E164" s="4"/>
      <c r="F164" s="4"/>
      <c r="G164" s="4"/>
      <c r="M164" s="4"/>
      <c r="N164" s="4"/>
      <c r="O164" s="4"/>
      <c r="P164" s="4"/>
    </row>
    <row r="165" spans="2:17">
      <c r="B165" s="1">
        <v>191</v>
      </c>
      <c r="C165" s="34" t="str">
        <f>CHAR(191)</f>
        <v>¿</v>
      </c>
      <c r="D165" s="4" t="s">
        <v>54</v>
      </c>
      <c r="E165" s="4"/>
      <c r="F165" s="4"/>
      <c r="G165" s="4"/>
      <c r="K165" s="4"/>
      <c r="L165" s="4"/>
      <c r="M165" s="4"/>
      <c r="N165" s="4"/>
      <c r="O165" s="4"/>
      <c r="P165" s="4"/>
    </row>
    <row r="166" spans="2:17">
      <c r="B166" s="1">
        <v>192</v>
      </c>
      <c r="C166" s="34" t="str">
        <f>CHAR(192)</f>
        <v>À</v>
      </c>
      <c r="D166" s="4" t="s">
        <v>55</v>
      </c>
      <c r="E166" s="4"/>
      <c r="F166" s="4"/>
      <c r="G166" s="4"/>
      <c r="K166" s="4"/>
      <c r="L166" s="4"/>
      <c r="M166" s="4"/>
      <c r="N166" s="4"/>
      <c r="O166" s="4"/>
      <c r="P166" s="4"/>
      <c r="Q166" s="4"/>
    </row>
    <row r="167" spans="2:17">
      <c r="B167" s="1">
        <v>194</v>
      </c>
      <c r="C167" s="34" t="str">
        <f>CHAR(194)</f>
        <v>Â</v>
      </c>
      <c r="D167" s="4" t="s">
        <v>121</v>
      </c>
      <c r="E167" s="4"/>
      <c r="F167" s="4"/>
      <c r="G167" s="4"/>
      <c r="K167" s="4"/>
      <c r="L167" s="4"/>
      <c r="M167" s="4"/>
      <c r="N167" s="4"/>
      <c r="O167" s="4"/>
      <c r="P167" s="4"/>
      <c r="Q167" s="4"/>
    </row>
    <row r="168" spans="2:17">
      <c r="B168" s="1">
        <v>195</v>
      </c>
      <c r="C168" s="34" t="str">
        <f>CHAR(195)</f>
        <v>Ã</v>
      </c>
      <c r="D168" s="4" t="s">
        <v>115</v>
      </c>
      <c r="E168" s="4"/>
      <c r="F168" s="4"/>
      <c r="G168" s="4"/>
      <c r="K168" s="4"/>
      <c r="L168" s="4"/>
      <c r="M168" s="4"/>
      <c r="N168" s="4"/>
      <c r="O168" s="4"/>
      <c r="P168" s="4"/>
      <c r="Q168" s="4"/>
    </row>
    <row r="169" spans="2:17">
      <c r="B169" s="1">
        <v>196</v>
      </c>
      <c r="C169" s="34" t="str">
        <f>CHAR(196)</f>
        <v>Ä</v>
      </c>
      <c r="D169" s="4" t="s">
        <v>122</v>
      </c>
      <c r="E169" s="4"/>
      <c r="F169" s="4"/>
      <c r="G169" s="4"/>
      <c r="K169" s="4"/>
      <c r="L169" s="4"/>
      <c r="M169" s="4"/>
      <c r="N169" s="4"/>
      <c r="O169" s="4"/>
      <c r="P169" s="4"/>
      <c r="Q169" s="4"/>
    </row>
    <row r="170" spans="2:17">
      <c r="B170" s="1">
        <v>200</v>
      </c>
      <c r="C170" s="34" t="str">
        <f>CHAR(200)</f>
        <v>È</v>
      </c>
      <c r="D170" s="4" t="s">
        <v>124</v>
      </c>
      <c r="E170" s="4"/>
      <c r="F170" s="4"/>
      <c r="G170" s="4"/>
      <c r="K170" s="4"/>
      <c r="L170" s="4"/>
      <c r="M170" s="4"/>
      <c r="N170" s="4"/>
      <c r="O170" s="4"/>
      <c r="P170" s="4"/>
      <c r="Q170" s="4"/>
    </row>
    <row r="171" spans="2:17">
      <c r="B171" s="1">
        <v>202</v>
      </c>
      <c r="C171" s="34" t="str">
        <f>CHAR(202)</f>
        <v>Ê</v>
      </c>
      <c r="D171" s="4" t="s">
        <v>125</v>
      </c>
      <c r="E171" s="4"/>
      <c r="F171" s="4"/>
      <c r="G171" s="4"/>
      <c r="K171" s="4"/>
      <c r="L171" s="4"/>
      <c r="M171" s="4"/>
      <c r="N171" s="4"/>
      <c r="O171" s="4"/>
      <c r="P171" s="4"/>
    </row>
    <row r="172" spans="2:17">
      <c r="B172" s="1">
        <v>203</v>
      </c>
      <c r="C172" s="34" t="str">
        <f>CHAR(203)</f>
        <v>Ë</v>
      </c>
      <c r="D172" s="4" t="s">
        <v>126</v>
      </c>
      <c r="E172" s="4"/>
      <c r="F172" s="4"/>
      <c r="G172" s="4"/>
      <c r="K172" s="4"/>
      <c r="L172" s="4"/>
      <c r="M172" s="4"/>
      <c r="N172" s="4"/>
      <c r="O172" s="4"/>
      <c r="P172" s="4"/>
    </row>
    <row r="173" spans="2:17">
      <c r="B173" s="1">
        <v>204</v>
      </c>
      <c r="C173" s="34" t="str">
        <f>CHAR(204)</f>
        <v>Ì</v>
      </c>
      <c r="D173" s="4" t="s">
        <v>127</v>
      </c>
      <c r="E173" s="4"/>
      <c r="F173" s="4"/>
      <c r="G173" s="4"/>
      <c r="K173" s="4"/>
      <c r="L173" s="4"/>
      <c r="M173" s="4"/>
      <c r="N173" s="4"/>
      <c r="O173" s="4"/>
      <c r="P173" s="4"/>
    </row>
    <row r="174" spans="2:17">
      <c r="B174" s="1">
        <v>205</v>
      </c>
      <c r="C174" s="34" t="str">
        <f>CHAR(205)</f>
        <v>Í</v>
      </c>
      <c r="D174" s="4" t="s">
        <v>128</v>
      </c>
      <c r="E174" s="4"/>
      <c r="F174" s="4"/>
      <c r="G174" s="4"/>
      <c r="K174" s="4"/>
      <c r="L174" s="4"/>
      <c r="M174" s="4"/>
      <c r="N174" s="4"/>
      <c r="O174" s="4"/>
      <c r="P174" s="4"/>
    </row>
    <row r="175" spans="2:17">
      <c r="B175" s="1">
        <v>206</v>
      </c>
      <c r="C175" s="34" t="str">
        <f>CHAR(206)</f>
        <v>Î</v>
      </c>
      <c r="D175" s="4" t="s">
        <v>129</v>
      </c>
      <c r="E175" s="4"/>
      <c r="F175" s="4"/>
      <c r="G175" s="4"/>
      <c r="K175" s="4"/>
      <c r="L175" s="4"/>
      <c r="M175" s="4"/>
      <c r="N175" s="4"/>
      <c r="O175" s="4"/>
      <c r="P175" s="4"/>
    </row>
    <row r="176" spans="2:17">
      <c r="B176" s="1">
        <v>207</v>
      </c>
      <c r="C176" s="34" t="str">
        <f>CHAR(207)</f>
        <v>Ï</v>
      </c>
      <c r="D176" s="4" t="s">
        <v>130</v>
      </c>
      <c r="E176" s="4"/>
      <c r="F176" s="4"/>
      <c r="G176" s="4"/>
      <c r="K176" s="4"/>
      <c r="L176" s="4"/>
      <c r="M176" s="4"/>
      <c r="N176" s="4"/>
      <c r="O176" s="4"/>
      <c r="P176" s="4"/>
    </row>
    <row r="177" spans="2:16" ht="35.25">
      <c r="B177" s="1">
        <v>209</v>
      </c>
      <c r="C177" s="34" t="str">
        <f>CHAR(209)</f>
        <v>Ñ</v>
      </c>
      <c r="D177" s="57" t="s">
        <v>131</v>
      </c>
      <c r="E177" s="4"/>
      <c r="F177" s="4"/>
      <c r="G177" s="4"/>
      <c r="K177" s="4"/>
      <c r="L177" s="4"/>
      <c r="M177" s="4"/>
      <c r="N177" s="4"/>
      <c r="O177" s="4"/>
      <c r="P177" s="4"/>
    </row>
    <row r="178" spans="2:16">
      <c r="B178" s="1">
        <v>210</v>
      </c>
      <c r="C178" s="34" t="str">
        <f>CHAR(210)</f>
        <v>Ò</v>
      </c>
      <c r="D178" s="4" t="s">
        <v>132</v>
      </c>
      <c r="E178" s="4"/>
      <c r="F178" s="4"/>
      <c r="G178" s="4"/>
      <c r="K178" s="4"/>
      <c r="L178" s="4"/>
      <c r="M178" s="4"/>
      <c r="N178" s="4"/>
      <c r="O178" s="4"/>
      <c r="P178" s="4"/>
    </row>
    <row r="179" spans="2:16">
      <c r="B179" s="1">
        <v>211</v>
      </c>
      <c r="C179" s="34" t="str">
        <f>CHAR(211)</f>
        <v>Ó</v>
      </c>
      <c r="D179" s="4" t="s">
        <v>133</v>
      </c>
      <c r="E179" s="4"/>
      <c r="F179" s="4"/>
      <c r="G179" s="4"/>
      <c r="K179" s="4"/>
      <c r="L179" s="4"/>
      <c r="M179" s="4"/>
      <c r="N179" s="4"/>
      <c r="O179" s="4"/>
      <c r="P179" s="4"/>
    </row>
    <row r="180" spans="2:16">
      <c r="B180" s="1">
        <v>212</v>
      </c>
      <c r="C180" s="34" t="str">
        <f>CHAR(212)</f>
        <v>Ô</v>
      </c>
      <c r="D180" s="4" t="s">
        <v>134</v>
      </c>
      <c r="E180" s="4"/>
      <c r="F180" s="4"/>
      <c r="G180" s="4"/>
      <c r="K180" s="4"/>
      <c r="L180" s="4"/>
      <c r="M180" s="4"/>
      <c r="N180" s="4"/>
      <c r="O180" s="4"/>
      <c r="P180" s="4"/>
    </row>
    <row r="181" spans="2:16">
      <c r="B181" s="1">
        <v>213</v>
      </c>
      <c r="C181" s="34" t="str">
        <f>CHAR(213)</f>
        <v>Õ</v>
      </c>
      <c r="D181" s="4" t="s">
        <v>135</v>
      </c>
      <c r="E181" s="4"/>
      <c r="F181" s="4"/>
      <c r="G181" s="4"/>
      <c r="K181" s="4"/>
      <c r="L181" s="4"/>
      <c r="M181" s="4"/>
      <c r="N181" s="4"/>
      <c r="O181" s="4"/>
      <c r="P181" s="4"/>
    </row>
    <row r="182" spans="2:16">
      <c r="B182" s="1">
        <v>215</v>
      </c>
      <c r="C182" s="34" t="str">
        <f>CHAR(215)</f>
        <v>×</v>
      </c>
      <c r="D182" s="4" t="s">
        <v>136</v>
      </c>
      <c r="E182" s="4"/>
      <c r="F182" s="4"/>
      <c r="G182" s="4"/>
      <c r="K182" s="4"/>
      <c r="L182" s="4"/>
      <c r="M182" s="4"/>
      <c r="N182" s="4"/>
      <c r="O182" s="4"/>
      <c r="P182" s="4"/>
    </row>
    <row r="183" spans="2:16">
      <c r="B183" s="1">
        <v>217</v>
      </c>
      <c r="C183" s="34" t="str">
        <f>CHAR(217)</f>
        <v>Ù</v>
      </c>
      <c r="D183" s="4" t="s">
        <v>137</v>
      </c>
      <c r="E183" s="4"/>
      <c r="F183" s="4"/>
      <c r="G183" s="4"/>
      <c r="K183" s="4"/>
      <c r="L183" s="4"/>
      <c r="M183" s="4"/>
      <c r="N183" s="4"/>
      <c r="O183" s="4"/>
      <c r="P183" s="4"/>
    </row>
    <row r="184" spans="2:16">
      <c r="B184" s="1">
        <v>218</v>
      </c>
      <c r="C184" s="34" t="str">
        <f>CHAR(218)</f>
        <v>Ú</v>
      </c>
      <c r="D184" s="4" t="s">
        <v>138</v>
      </c>
      <c r="E184" s="4"/>
      <c r="F184" s="4"/>
      <c r="G184" s="4"/>
      <c r="K184" s="4"/>
      <c r="L184" s="4"/>
      <c r="M184" s="4"/>
      <c r="N184" s="4"/>
      <c r="O184" s="4"/>
      <c r="P184" s="4"/>
    </row>
    <row r="185" spans="2:16">
      <c r="B185" s="1">
        <v>219</v>
      </c>
      <c r="C185" s="34" t="str">
        <f>CHAR(219)</f>
        <v>Û</v>
      </c>
      <c r="D185" s="4" t="s">
        <v>139</v>
      </c>
      <c r="E185" s="4"/>
      <c r="F185" s="4"/>
      <c r="G185" s="4"/>
      <c r="K185" s="4"/>
      <c r="L185" s="4"/>
      <c r="M185" s="4"/>
      <c r="N185" s="4"/>
      <c r="O185" s="4"/>
      <c r="P185" s="4"/>
    </row>
    <row r="186" spans="2:16">
      <c r="B186" s="4">
        <v>221</v>
      </c>
      <c r="C186" s="34" t="str">
        <f>CHAR(221)</f>
        <v>Ý</v>
      </c>
      <c r="D186" s="4" t="s">
        <v>110</v>
      </c>
      <c r="E186" s="4"/>
      <c r="F186" s="4"/>
      <c r="G186" s="4"/>
      <c r="K186" s="4"/>
      <c r="L186" s="4"/>
      <c r="M186" s="4"/>
      <c r="N186" s="4"/>
      <c r="O186" s="4"/>
      <c r="P186" s="4"/>
    </row>
    <row r="187" spans="2:16">
      <c r="B187" s="4">
        <v>222</v>
      </c>
      <c r="C187" s="34" t="str">
        <f>CHAR(222)</f>
        <v>Þ</v>
      </c>
      <c r="D187" s="4" t="s">
        <v>140</v>
      </c>
      <c r="E187" s="4"/>
      <c r="F187" s="4"/>
      <c r="G187" s="4"/>
      <c r="K187" s="4"/>
      <c r="L187" s="4"/>
      <c r="M187" s="4"/>
      <c r="N187" s="4"/>
      <c r="O187" s="4"/>
      <c r="P187" s="4"/>
    </row>
    <row r="188" spans="2:16">
      <c r="B188" s="4">
        <v>223</v>
      </c>
      <c r="C188" s="34" t="str">
        <f>CHAR(223)</f>
        <v>ß</v>
      </c>
      <c r="D188" s="4" t="s">
        <v>77</v>
      </c>
      <c r="E188" s="4"/>
      <c r="F188" s="4"/>
      <c r="G188" s="4"/>
      <c r="K188" s="4"/>
      <c r="L188" s="4"/>
      <c r="M188" s="4"/>
      <c r="N188" s="4"/>
      <c r="O188" s="4"/>
      <c r="P188" s="4"/>
    </row>
    <row r="189" spans="2:16">
      <c r="B189" s="4">
        <v>224</v>
      </c>
      <c r="C189" s="34" t="str">
        <f>CHAR(224)</f>
        <v>à</v>
      </c>
      <c r="D189" s="4" t="s">
        <v>141</v>
      </c>
      <c r="E189" s="4"/>
      <c r="F189" s="4"/>
      <c r="G189" s="4"/>
      <c r="K189" s="4"/>
      <c r="L189" s="4"/>
      <c r="M189" s="4"/>
      <c r="N189" s="4"/>
      <c r="O189" s="4"/>
      <c r="P189" s="4"/>
    </row>
    <row r="190" spans="2:16">
      <c r="B190" s="4">
        <v>225</v>
      </c>
      <c r="C190" s="34" t="str">
        <f>CHAR(225)</f>
        <v>á</v>
      </c>
      <c r="D190" s="4" t="s">
        <v>143</v>
      </c>
      <c r="E190" s="4"/>
      <c r="F190" s="4"/>
      <c r="G190" s="4"/>
      <c r="K190" s="4"/>
      <c r="L190" s="4"/>
      <c r="M190" s="4"/>
      <c r="N190" s="4"/>
      <c r="O190" s="4"/>
      <c r="P190" s="4"/>
    </row>
    <row r="191" spans="2:16">
      <c r="B191" s="4">
        <v>226</v>
      </c>
      <c r="C191" s="34" t="str">
        <f>CHAR(226)</f>
        <v>â</v>
      </c>
      <c r="D191" s="4" t="s">
        <v>144</v>
      </c>
      <c r="E191" s="4"/>
      <c r="F191" s="4"/>
      <c r="G191" s="4"/>
      <c r="K191" s="4"/>
      <c r="L191" s="4"/>
      <c r="M191" s="4"/>
      <c r="N191" s="4"/>
      <c r="O191" s="4"/>
      <c r="P191" s="4"/>
    </row>
    <row r="192" spans="2:16">
      <c r="B192" s="4">
        <v>227</v>
      </c>
      <c r="C192" s="34" t="str">
        <f>CHAR(227)</f>
        <v>ã</v>
      </c>
      <c r="D192" s="4" t="s">
        <v>145</v>
      </c>
      <c r="E192" s="4"/>
      <c r="F192" s="4"/>
      <c r="G192" s="4"/>
      <c r="K192" s="4"/>
      <c r="L192" s="4"/>
      <c r="M192" s="4"/>
      <c r="N192" s="4"/>
      <c r="O192" s="4"/>
      <c r="P192" s="4"/>
    </row>
    <row r="193" spans="2:17">
      <c r="B193" s="1">
        <v>231</v>
      </c>
      <c r="C193" s="34" t="str">
        <f>CHAR(231)</f>
        <v>ç</v>
      </c>
      <c r="D193" s="4" t="s">
        <v>146</v>
      </c>
      <c r="E193" s="4"/>
      <c r="F193" s="4"/>
      <c r="G193" s="4"/>
      <c r="K193" s="4"/>
      <c r="L193" s="4"/>
      <c r="M193" s="4"/>
      <c r="N193" s="4"/>
      <c r="O193" s="4"/>
      <c r="P193" s="4"/>
      <c r="Q193" s="4"/>
    </row>
    <row r="194" spans="2:17">
      <c r="B194" s="1">
        <v>232</v>
      </c>
      <c r="C194" s="34" t="str">
        <f>CHAR(232)</f>
        <v>è</v>
      </c>
      <c r="D194" s="4" t="s">
        <v>147</v>
      </c>
      <c r="E194" s="4"/>
      <c r="F194" s="4"/>
      <c r="G194" s="4"/>
      <c r="K194" s="4"/>
      <c r="L194" s="4"/>
      <c r="M194" s="4"/>
      <c r="N194" s="4"/>
      <c r="O194" s="4"/>
      <c r="P194" s="4"/>
    </row>
    <row r="195" spans="2:17">
      <c r="B195" s="1">
        <v>234</v>
      </c>
      <c r="C195" s="34" t="str">
        <f>CHAR(234)</f>
        <v>ê</v>
      </c>
      <c r="D195" s="4" t="s">
        <v>148</v>
      </c>
      <c r="E195" s="4"/>
      <c r="F195" s="4"/>
      <c r="G195" s="4"/>
      <c r="K195" s="4"/>
      <c r="L195" s="4"/>
      <c r="M195" s="4"/>
      <c r="N195" s="4"/>
      <c r="O195" s="4"/>
      <c r="P195" s="4"/>
    </row>
    <row r="196" spans="2:17">
      <c r="B196" s="1">
        <v>235</v>
      </c>
      <c r="C196" s="34" t="str">
        <f>CHAR(235)</f>
        <v>ë</v>
      </c>
      <c r="D196" s="4" t="s">
        <v>123</v>
      </c>
      <c r="E196" s="4"/>
      <c r="F196" s="4"/>
      <c r="G196" s="4"/>
      <c r="K196" s="4"/>
      <c r="L196" s="4"/>
      <c r="M196" s="4"/>
      <c r="N196" s="4"/>
      <c r="O196" s="4"/>
      <c r="P196" s="4"/>
    </row>
    <row r="197" spans="2:17">
      <c r="B197" s="1">
        <v>236</v>
      </c>
      <c r="C197" s="34" t="str">
        <f>CHAR(236)</f>
        <v>ì</v>
      </c>
      <c r="D197" s="4" t="s">
        <v>150</v>
      </c>
      <c r="E197" s="4"/>
      <c r="F197" s="4"/>
      <c r="G197" s="4"/>
      <c r="K197" s="4"/>
      <c r="L197" s="4"/>
      <c r="M197" s="4"/>
      <c r="N197" s="4"/>
      <c r="O197" s="4"/>
      <c r="P197" s="4"/>
    </row>
    <row r="198" spans="2:17">
      <c r="B198" s="1">
        <v>237</v>
      </c>
      <c r="C198" s="34" t="str">
        <f>CHAR(237)</f>
        <v>í</v>
      </c>
      <c r="D198" s="4" t="s">
        <v>149</v>
      </c>
      <c r="E198" s="4"/>
      <c r="F198" s="4"/>
      <c r="G198" s="4"/>
      <c r="K198" s="4"/>
      <c r="L198" s="4"/>
      <c r="M198" s="4"/>
      <c r="N198" s="4"/>
      <c r="O198" s="4"/>
      <c r="P198" s="4"/>
    </row>
    <row r="199" spans="2:17">
      <c r="B199" s="1">
        <v>238</v>
      </c>
      <c r="C199" s="34" t="str">
        <f>CHAR(238)</f>
        <v>î</v>
      </c>
      <c r="D199" s="4" t="s">
        <v>151</v>
      </c>
      <c r="E199" s="4"/>
      <c r="F199" s="4"/>
      <c r="G199" s="4"/>
      <c r="K199" s="4"/>
      <c r="L199" s="4"/>
      <c r="M199" s="4"/>
      <c r="N199" s="4"/>
      <c r="O199" s="4"/>
      <c r="P199" s="4"/>
    </row>
    <row r="200" spans="2:17">
      <c r="B200" s="1">
        <v>239</v>
      </c>
      <c r="C200" s="34" t="str">
        <f>CHAR(239)</f>
        <v>ï</v>
      </c>
      <c r="D200" s="4" t="s">
        <v>152</v>
      </c>
      <c r="E200" s="4"/>
      <c r="F200" s="4"/>
      <c r="G200" s="4"/>
      <c r="K200" s="4"/>
      <c r="L200" s="4"/>
      <c r="M200" s="4"/>
      <c r="N200" s="4"/>
      <c r="O200" s="4"/>
      <c r="P200" s="4"/>
    </row>
    <row r="201" spans="2:17">
      <c r="B201" s="1">
        <v>241</v>
      </c>
      <c r="C201" s="34" t="str">
        <f>CHAR(241)</f>
        <v>ñ</v>
      </c>
      <c r="D201" s="4" t="s">
        <v>72</v>
      </c>
      <c r="E201" s="4"/>
      <c r="F201" s="4"/>
      <c r="G201" s="4"/>
      <c r="K201" s="4"/>
      <c r="L201" s="4"/>
      <c r="M201" s="4"/>
      <c r="N201" s="4"/>
      <c r="O201" s="4"/>
      <c r="P201" s="4"/>
    </row>
    <row r="202" spans="2:17">
      <c r="B202" s="1">
        <v>242</v>
      </c>
      <c r="C202" s="34" t="str">
        <f>CHAR(242)</f>
        <v>ò</v>
      </c>
      <c r="D202" s="4" t="s">
        <v>153</v>
      </c>
      <c r="E202" s="4"/>
      <c r="F202" s="4"/>
      <c r="G202" s="4"/>
      <c r="K202" s="4"/>
      <c r="L202" s="4"/>
      <c r="M202" s="4"/>
      <c r="N202" s="4"/>
      <c r="O202" s="4"/>
      <c r="P202" s="4"/>
    </row>
    <row r="203" spans="2:17">
      <c r="B203" s="1">
        <v>243</v>
      </c>
      <c r="C203" s="34" t="str">
        <f>CHAR(243)</f>
        <v>ó</v>
      </c>
      <c r="D203" s="4" t="s">
        <v>154</v>
      </c>
      <c r="E203" s="4"/>
      <c r="F203" s="4"/>
      <c r="G203" s="4"/>
      <c r="K203" s="4"/>
      <c r="L203" s="4"/>
      <c r="M203" s="4"/>
      <c r="N203" s="4"/>
      <c r="O203" s="4"/>
      <c r="P203" s="4"/>
    </row>
    <row r="204" spans="2:17">
      <c r="B204" s="1">
        <v>244</v>
      </c>
      <c r="C204" s="34" t="str">
        <f>CHAR(244)</f>
        <v>ô</v>
      </c>
      <c r="D204" s="4" t="s">
        <v>155</v>
      </c>
      <c r="E204" s="4"/>
      <c r="F204" s="4"/>
      <c r="G204" s="4"/>
      <c r="K204" s="4"/>
      <c r="L204" s="4"/>
      <c r="M204" s="4"/>
      <c r="N204" s="4"/>
      <c r="O204" s="4"/>
      <c r="P204" s="4"/>
    </row>
    <row r="205" spans="2:17">
      <c r="B205" s="1">
        <v>245</v>
      </c>
      <c r="C205" s="34" t="str">
        <f>CHAR(245)</f>
        <v>õ</v>
      </c>
      <c r="D205" s="4" t="s">
        <v>156</v>
      </c>
      <c r="E205" s="4"/>
      <c r="F205" s="4"/>
      <c r="G205" s="4"/>
      <c r="K205" s="4"/>
      <c r="L205" s="4"/>
      <c r="M205" s="4"/>
      <c r="N205" s="4"/>
      <c r="O205" s="4"/>
      <c r="P205" s="4"/>
    </row>
    <row r="206" spans="2:17">
      <c r="B206" s="1">
        <v>247</v>
      </c>
      <c r="C206" s="34" t="str">
        <f>CHAR(247)</f>
        <v>÷</v>
      </c>
      <c r="D206" s="4" t="s">
        <v>61</v>
      </c>
      <c r="E206" s="4"/>
      <c r="F206" s="4"/>
      <c r="G206" s="4"/>
      <c r="K206" s="4"/>
      <c r="L206" s="4"/>
      <c r="M206" s="4"/>
      <c r="N206" s="4"/>
      <c r="O206" s="4"/>
      <c r="P206" s="4"/>
    </row>
    <row r="207" spans="2:17">
      <c r="B207" s="1">
        <v>249</v>
      </c>
      <c r="C207" s="34" t="str">
        <f>CHAR(249)</f>
        <v>ù</v>
      </c>
      <c r="D207" s="4" t="s">
        <v>157</v>
      </c>
      <c r="E207" s="4"/>
      <c r="F207" s="4"/>
      <c r="G207" s="4"/>
      <c r="K207" s="4"/>
      <c r="L207" s="4"/>
      <c r="M207" s="4"/>
      <c r="N207" s="4"/>
      <c r="O207" s="4"/>
      <c r="P207" s="4"/>
    </row>
    <row r="208" spans="2:17">
      <c r="B208" s="1">
        <v>251</v>
      </c>
      <c r="C208" s="34" t="str">
        <f>CHAR(251)</f>
        <v>û</v>
      </c>
      <c r="D208" s="4" t="s">
        <v>55</v>
      </c>
      <c r="E208" s="4"/>
      <c r="F208" s="4"/>
      <c r="G208" s="4"/>
      <c r="K208" s="4"/>
      <c r="L208" s="4"/>
      <c r="M208" s="4"/>
      <c r="N208" s="4"/>
      <c r="O208" s="4"/>
      <c r="P208" s="4"/>
    </row>
    <row r="209" spans="2:16">
      <c r="B209" s="1">
        <v>252</v>
      </c>
      <c r="C209" s="34" t="str">
        <f>CHAR(252)</f>
        <v>ü</v>
      </c>
      <c r="D209" s="4" t="s">
        <v>158</v>
      </c>
      <c r="E209" s="4"/>
      <c r="F209" s="4"/>
      <c r="G209" s="4"/>
      <c r="K209" s="4"/>
      <c r="L209" s="4"/>
      <c r="M209" s="4"/>
      <c r="N209" s="4"/>
      <c r="O209" s="4"/>
      <c r="P209" s="4"/>
    </row>
    <row r="210" spans="2:16">
      <c r="B210" s="1">
        <v>253</v>
      </c>
      <c r="C210" s="34" t="str">
        <f>CHAR(253)</f>
        <v>ý</v>
      </c>
      <c r="D210" s="4" t="s">
        <v>159</v>
      </c>
      <c r="E210" s="4"/>
      <c r="F210" s="4"/>
      <c r="G210" s="4"/>
      <c r="K210" s="4"/>
      <c r="L210" s="4"/>
      <c r="M210" s="4"/>
      <c r="N210" s="4"/>
      <c r="O210" s="4"/>
      <c r="P210" s="4"/>
    </row>
    <row r="211" spans="2:16">
      <c r="B211" s="1">
        <v>254</v>
      </c>
      <c r="C211" s="34" t="str">
        <f>CHAR(254)</f>
        <v>þ</v>
      </c>
      <c r="D211" s="4" t="s">
        <v>160</v>
      </c>
      <c r="E211" s="4"/>
      <c r="F211" s="4"/>
      <c r="G211" s="4"/>
      <c r="K211" s="4"/>
      <c r="L211" s="4"/>
      <c r="M211" s="4"/>
      <c r="N211" s="4"/>
      <c r="O211" s="4"/>
      <c r="P211" s="4"/>
    </row>
    <row r="212" spans="2:16">
      <c r="B212" s="1">
        <v>255</v>
      </c>
      <c r="C212" s="34" t="str">
        <f>CHAR(255)</f>
        <v>ÿ</v>
      </c>
      <c r="D212" s="4" t="s">
        <v>161</v>
      </c>
      <c r="E212" s="4"/>
      <c r="F212" s="4"/>
      <c r="G212" s="4"/>
      <c r="K212" s="4"/>
      <c r="L212" s="4"/>
      <c r="M212" s="4"/>
      <c r="N212" s="4"/>
      <c r="O212" s="4"/>
      <c r="P212" s="4"/>
    </row>
    <row r="213" spans="2:16">
      <c r="K213" s="4"/>
      <c r="L213" s="4"/>
      <c r="M213" s="4"/>
      <c r="N213" s="4"/>
      <c r="O213" s="4"/>
      <c r="P213" s="4"/>
    </row>
    <row r="214" spans="2:16">
      <c r="K214" s="4"/>
      <c r="L214" s="4"/>
      <c r="M214" s="4"/>
      <c r="N214" s="4"/>
      <c r="O214" s="4"/>
      <c r="P214" s="4"/>
    </row>
    <row r="215" spans="2:16">
      <c r="K215" s="4"/>
      <c r="L215" s="4"/>
      <c r="M215" s="4"/>
      <c r="N215" s="4"/>
      <c r="O215" s="4"/>
      <c r="P215" s="4"/>
    </row>
    <row r="216" spans="2:16">
      <c r="B216" s="1" t="s">
        <v>162</v>
      </c>
      <c r="C216" s="4"/>
      <c r="D216" s="4"/>
      <c r="K216" s="4"/>
      <c r="L216" s="4"/>
      <c r="M216" s="4"/>
      <c r="N216" s="4"/>
      <c r="O216" s="4"/>
      <c r="P216" s="4"/>
    </row>
    <row r="217" spans="2:16">
      <c r="B217" s="71"/>
      <c r="C217" s="1" t="s">
        <v>163</v>
      </c>
      <c r="D217" s="4" t="s">
        <v>164</v>
      </c>
      <c r="K217" s="4"/>
      <c r="L217" s="4"/>
      <c r="M217" s="4"/>
      <c r="N217" s="4"/>
      <c r="O217" s="4"/>
      <c r="P217" s="4"/>
    </row>
    <row r="218" spans="2:16">
      <c r="K218" s="4"/>
      <c r="L218" s="4"/>
      <c r="M218" s="4"/>
      <c r="N218" s="4"/>
      <c r="O218" s="4"/>
      <c r="P218" s="4"/>
    </row>
    <row r="219" spans="2:16">
      <c r="K219" s="4"/>
      <c r="L219" s="4"/>
      <c r="M219" s="4"/>
      <c r="N219" s="4"/>
      <c r="O219" s="4"/>
      <c r="P219" s="4"/>
    </row>
    <row r="220" spans="2:16">
      <c r="K220" s="4"/>
      <c r="L220" s="4"/>
      <c r="M220" s="4"/>
      <c r="N220" s="4"/>
      <c r="O220" s="4"/>
      <c r="P220" s="4"/>
    </row>
    <row r="221" spans="2:16">
      <c r="K221" s="4"/>
      <c r="L221" s="4"/>
      <c r="M221" s="4"/>
      <c r="N221" s="4"/>
      <c r="O221" s="4"/>
      <c r="P221" s="4"/>
    </row>
    <row r="222" spans="2:16">
      <c r="C222" s="4"/>
      <c r="D222" s="4"/>
      <c r="K222" s="4"/>
      <c r="L222" s="4"/>
      <c r="M222" s="4"/>
      <c r="N222" s="4"/>
      <c r="O222" s="4"/>
      <c r="P222" s="4"/>
    </row>
    <row r="223" spans="2:16">
      <c r="K223" s="4"/>
      <c r="L223" s="4"/>
      <c r="M223" s="4"/>
      <c r="N223" s="4"/>
      <c r="O223" s="4"/>
      <c r="P223" s="4"/>
    </row>
    <row r="224" spans="2:16">
      <c r="C224" s="4"/>
      <c r="D224" s="4"/>
      <c r="K224" s="4"/>
      <c r="L224" s="4"/>
      <c r="M224" s="4"/>
      <c r="N224" s="4"/>
      <c r="O224" s="4"/>
      <c r="P224" s="4"/>
    </row>
    <row r="225" spans="2:16">
      <c r="K225" s="4"/>
      <c r="L225" s="4"/>
      <c r="M225" s="4"/>
      <c r="N225" s="4"/>
      <c r="O225" s="4"/>
      <c r="P225" s="4"/>
    </row>
    <row r="226" spans="2:16">
      <c r="K226" s="4"/>
      <c r="L226" s="4"/>
      <c r="M226" s="4"/>
      <c r="N226" s="4"/>
      <c r="O226" s="4"/>
      <c r="P226" s="4"/>
    </row>
    <row r="227" spans="2:16">
      <c r="K227" s="4"/>
      <c r="L227" s="4"/>
      <c r="M227" s="4"/>
      <c r="N227" s="4"/>
      <c r="O227" s="4"/>
      <c r="P227" s="4"/>
    </row>
    <row r="228" spans="2:16">
      <c r="B228" s="15"/>
      <c r="C228" s="4"/>
      <c r="D228" s="4"/>
      <c r="K228" s="4"/>
      <c r="L228" s="4"/>
      <c r="M228" s="4"/>
      <c r="N228" s="4"/>
      <c r="O228" s="4"/>
      <c r="P228" s="4"/>
    </row>
    <row r="229" spans="2:16">
      <c r="K229" s="4"/>
      <c r="L229" s="4"/>
      <c r="M229" s="4"/>
      <c r="N229" s="4"/>
      <c r="O229" s="4"/>
      <c r="P229" s="4"/>
    </row>
    <row r="230" spans="2:16">
      <c r="K230" s="4"/>
      <c r="L230" s="4"/>
      <c r="M230" s="4"/>
      <c r="N230" s="4"/>
      <c r="O230" s="4"/>
      <c r="P230" s="4"/>
    </row>
    <row r="231" spans="2:16">
      <c r="K231" s="4"/>
    </row>
    <row r="232" spans="2:16">
      <c r="K232" s="4"/>
    </row>
    <row r="233" spans="2:16">
      <c r="K233" s="4"/>
    </row>
    <row r="236" spans="2:16">
      <c r="C236" s="4"/>
      <c r="D236" s="4"/>
      <c r="E236" s="4"/>
      <c r="F236" s="4"/>
      <c r="G236" s="4"/>
      <c r="K236" s="4"/>
    </row>
    <row r="237" spans="2:16">
      <c r="C237" s="4"/>
      <c r="D237" s="4"/>
    </row>
    <row r="238" spans="2:16">
      <c r="C238" s="4"/>
      <c r="D238" s="4"/>
    </row>
    <row r="241" spans="3:4">
      <c r="C241" s="4"/>
      <c r="D241" s="4"/>
    </row>
    <row r="248" spans="3:4">
      <c r="C248" s="4"/>
      <c r="D248" s="4"/>
    </row>
    <row r="254" spans="3:4">
      <c r="C254" s="4"/>
    </row>
    <row r="256" spans="3:4">
      <c r="C256" s="4"/>
      <c r="D256" s="4"/>
    </row>
    <row r="258" spans="1:4">
      <c r="C258" s="4"/>
      <c r="D258" s="4"/>
    </row>
    <row r="264" spans="1:4">
      <c r="C264" s="4"/>
    </row>
    <row r="265" spans="1:4">
      <c r="C265" s="4"/>
    </row>
    <row r="266" spans="1:4">
      <c r="C266" s="4"/>
    </row>
    <row r="267" spans="1:4">
      <c r="C267" s="4"/>
    </row>
    <row r="268" spans="1:4">
      <c r="C268" s="4"/>
    </row>
    <row r="269" spans="1:4">
      <c r="C269" s="4"/>
    </row>
    <row r="270" spans="1:4">
      <c r="A270" s="72"/>
      <c r="C270" s="4"/>
    </row>
    <row r="271" spans="1:4">
      <c r="C271" s="4"/>
    </row>
    <row r="272" spans="1:4">
      <c r="C272" s="4"/>
    </row>
    <row r="273" spans="3:3">
      <c r="C273" s="4"/>
    </row>
    <row r="274" spans="3:3">
      <c r="C274" s="4"/>
    </row>
    <row r="275" spans="3:3">
      <c r="C275" s="4"/>
    </row>
    <row r="276" spans="3:3">
      <c r="C276" s="4"/>
    </row>
    <row r="277" spans="3:3">
      <c r="C277" s="4"/>
    </row>
    <row r="278" spans="3:3">
      <c r="C278" s="4"/>
    </row>
    <row r="279" spans="3:3">
      <c r="C279" s="4"/>
    </row>
    <row r="280" spans="3:3">
      <c r="C280" s="4"/>
    </row>
    <row r="281" spans="3:3">
      <c r="C281" s="4"/>
    </row>
    <row r="282" spans="3:3">
      <c r="C282" s="4"/>
    </row>
    <row r="283" spans="3:3">
      <c r="C283" s="4"/>
    </row>
    <row r="284" spans="3:3">
      <c r="C284" s="4"/>
    </row>
    <row r="285" spans="3:3">
      <c r="C285" s="4"/>
    </row>
    <row r="286" spans="3:3">
      <c r="C286" s="4"/>
    </row>
    <row r="287" spans="3:3">
      <c r="C287" s="4"/>
    </row>
    <row r="288" spans="3:3">
      <c r="C288" s="4"/>
    </row>
    <row r="289" spans="3:3">
      <c r="C289" s="4"/>
    </row>
    <row r="290" spans="3:3">
      <c r="C290" s="4"/>
    </row>
    <row r="291" spans="3:3">
      <c r="C291" s="4"/>
    </row>
    <row r="292" spans="3:3">
      <c r="C292" s="4"/>
    </row>
    <row r="293" spans="3:3">
      <c r="C293" s="4"/>
    </row>
    <row r="294" spans="3:3">
      <c r="C294" s="4"/>
    </row>
    <row r="295" spans="3:3">
      <c r="C295" s="4"/>
    </row>
    <row r="296" spans="3:3">
      <c r="C296" s="4"/>
    </row>
    <row r="297" spans="3:3">
      <c r="C297" s="4"/>
    </row>
    <row r="298" spans="3:3">
      <c r="C298" s="4"/>
    </row>
    <row r="299" spans="3:3">
      <c r="C299" s="4"/>
    </row>
    <row r="300" spans="3:3">
      <c r="C300" s="4"/>
    </row>
    <row r="301" spans="3:3">
      <c r="C301" s="4"/>
    </row>
    <row r="302" spans="3:3">
      <c r="C302" s="4"/>
    </row>
    <row r="303" spans="3:3">
      <c r="C303" s="4"/>
    </row>
    <row r="304" spans="3:3">
      <c r="C304" s="4"/>
    </row>
  </sheetData>
  <autoFilter ref="A3:R35">
    <filterColumn colId="10">
      <iconFilter iconSet="3Arrows"/>
    </filterColumn>
  </autoFilter>
  <pageMargins left="0.7" right="0.7" top="0.75" bottom="0.75" header="0.3" footer="0.3"/>
  <pageSetup paperSize="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2018-07-14T03:26:26Z</dcterms:created>
  <dcterms:modified xsi:type="dcterms:W3CDTF">2018-08-24T03:02:09Z</dcterms:modified>
</cp:coreProperties>
</file>