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506" sheetId="11" r:id="rId1"/>
  </sheets>
  <definedNames>
    <definedName name="_xlnm._FilterDatabase" localSheetId="0" hidden="1">M20260506!$A$1:$AF$10</definedName>
  </definedNames>
  <calcPr calcId="144525" concurrentCalc="0"/>
</workbook>
</file>

<file path=xl/comments1.xml><?xml version="1.0" encoding="utf-8"?>
<comments xmlns="http://schemas.openxmlformats.org/spreadsheetml/2006/main">
  <authors>
    <author>MSD03</author>
  </authors>
  <commentList>
    <comment ref="V9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
</t>
        </r>
      </text>
    </comment>
  </commentList>
</comments>
</file>

<file path=xl/sharedStrings.xml><?xml version="1.0" encoding="utf-8"?>
<sst xmlns="http://schemas.openxmlformats.org/spreadsheetml/2006/main" count="171" uniqueCount="74">
  <si>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</si>
  <si>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</si>
  <si>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</si>
  <si>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</si>
  <si>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</si>
  <si>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</si>
  <si>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</si>
  <si>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</si>
  <si>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</si>
  <si>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</si>
  <si>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</si>
  <si>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</si>
  <si>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</si>
  <si>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</si>
  <si>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</si>
  <si>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</si>
  <si>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</si>
  <si>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</si>
  <si>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</si>
  <si>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</si>
  <si>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</si>
  <si>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</si>
  <si>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</si>
  <si>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</si>
  <si>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</si>
  <si>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</si>
  <si>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</si>
  <si>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</si>
  <si>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</si>
  <si>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</si>
  <si>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</si>
  <si>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</si>
  <si>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SCREEN PRINTING</t>
  </si>
  <si>
    <t>网版</t>
  </si>
  <si>
    <t>HENGHUI SILK TRANSFER PRINTING MATERIALS CO.,LTD.,SONGGANG,BAO'AN DISTRICT,SHENZHEN</t>
  </si>
  <si>
    <t>/</t>
  </si>
  <si>
    <t>SPY-Screen printing-01</t>
  </si>
  <si>
    <t>0|1|丝印用|通过在网版上制造图案和文字，然后将油墨刮在网版上，利用网版上的凹凸程度将油墨转移至印刷物表面|无品牌|无型号</t>
  </si>
  <si>
    <t>铝合金、网纱</t>
  </si>
  <si>
    <t>AL+MESH</t>
  </si>
  <si>
    <t>2026.04.07</t>
  </si>
  <si>
    <t>CHINA</t>
  </si>
  <si>
    <t>NEW</t>
  </si>
  <si>
    <t>SPY01</t>
  </si>
  <si>
    <t>130*43*30</t>
  </si>
  <si>
    <t>120*20*2</t>
  </si>
  <si>
    <t>SILKSCREEN</t>
  </si>
  <si>
    <t>NO</t>
  </si>
  <si>
    <t>SPY-Screen printing-02</t>
  </si>
  <si>
    <t>120*30*2</t>
  </si>
  <si>
    <t>SPY-Screen printing-03</t>
  </si>
  <si>
    <t>2026.05.20</t>
  </si>
  <si>
    <t>SPY-Screen printing-04</t>
  </si>
  <si>
    <t>SPY-Screen printing-05</t>
  </si>
  <si>
    <t>SPY-Screen printing-06</t>
  </si>
  <si>
    <t>RUBBER TIP</t>
  </si>
  <si>
    <t>胶头</t>
  </si>
  <si>
    <t>SPY-Rubber tip</t>
  </si>
  <si>
    <t>0|1|移印机用|硅胶|无品牌|型号</t>
  </si>
  <si>
    <t>硅胶</t>
  </si>
  <si>
    <t>SILICONE</t>
  </si>
  <si>
    <t>2026.05.21</t>
  </si>
  <si>
    <t>9*5*6</t>
  </si>
  <si>
    <t>CORRUGATED BOARD</t>
  </si>
  <si>
    <t>中空板</t>
  </si>
  <si>
    <t>NEW PRODUCT YOU (ZHONGSHAN) PLASTIC PRODUCTS CO., LTD</t>
  </si>
  <si>
    <t>56X36.5</t>
  </si>
  <si>
    <t>0|1|包装间隔用|PP|无品牌|无型号</t>
  </si>
  <si>
    <t>PLASTIC</t>
  </si>
  <si>
    <t>2026.05.18</t>
  </si>
  <si>
    <t>R1-R40</t>
  </si>
  <si>
    <t>56X36.5X25X40</t>
  </si>
  <si>
    <t>56X36.5X0.5</t>
  </si>
  <si>
    <t>PACKING SEPARATOR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</si>
</sst>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0_ "/>
    <numFmt numFmtId="177" formatCode="0.00_ "/>
    <numFmt numFmtId="178" formatCode="0_ "/>
    <numFmt numFmtId="179" formatCode="yyyy/m/d;@"/>
  </numFmts>
  <fonts count="36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sz val="12"/>
      <color rgb="FF000000"/>
      <name val="Times New Roman"/>
      <charset val="1"/>
    </font>
    <font>
      <b/>
      <sz val="12"/>
      <color rgb="FF000000"/>
      <name val="楷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5" borderId="10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7" fillId="21" borderId="12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1" fillId="0" borderId="0"/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8" fontId="8" fillId="0" borderId="1" xfId="0" applyNumberFormat="1" applyFont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3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7" fontId="2" fillId="0" borderId="4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191135</xdr:colOff>
      <xdr:row>1</xdr:row>
      <xdr:rowOff>193675</xdr:rowOff>
    </xdr:from>
    <xdr:to>
      <xdr:col>17</xdr:col>
      <xdr:colOff>904240</xdr:colOff>
      <xdr:row>1</xdr:row>
      <xdr:rowOff>412750</xdr:rowOff>
    </xdr:to>
    <xdr:pic>
      <xdr:nvPicPr>
        <xdr:cNvPr id="62" name="图片 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63580" y="777875"/>
          <a:ext cx="71310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809625</xdr:colOff>
      <xdr:row>1</xdr:row>
      <xdr:rowOff>69850</xdr:rowOff>
    </xdr:from>
    <xdr:to>
      <xdr:col>18</xdr:col>
      <xdr:colOff>1403350</xdr:colOff>
      <xdr:row>1</xdr:row>
      <xdr:rowOff>441960</xdr:rowOff>
    </xdr:to>
    <xdr:pic>
      <xdr:nvPicPr>
        <xdr:cNvPr id="63" name="图片 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267920" y="654050"/>
          <a:ext cx="59372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172085</xdr:colOff>
      <xdr:row>2</xdr:row>
      <xdr:rowOff>152400</xdr:rowOff>
    </xdr:from>
    <xdr:to>
      <xdr:col>17</xdr:col>
      <xdr:colOff>871855</xdr:colOff>
      <xdr:row>2</xdr:row>
      <xdr:rowOff>421640</xdr:rowOff>
    </xdr:to>
    <xdr:pic>
      <xdr:nvPicPr>
        <xdr:cNvPr id="64" name="图片 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544530" y="1270000"/>
          <a:ext cx="699770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828675</xdr:colOff>
      <xdr:row>2</xdr:row>
      <xdr:rowOff>85725</xdr:rowOff>
    </xdr:from>
    <xdr:to>
      <xdr:col>18</xdr:col>
      <xdr:colOff>1391920</xdr:colOff>
      <xdr:row>2</xdr:row>
      <xdr:rowOff>466725</xdr:rowOff>
    </xdr:to>
    <xdr:pic>
      <xdr:nvPicPr>
        <xdr:cNvPr id="65" name="图片 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286970" y="1203325"/>
          <a:ext cx="56324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200660</xdr:colOff>
      <xdr:row>3</xdr:row>
      <xdr:rowOff>123825</xdr:rowOff>
    </xdr:from>
    <xdr:to>
      <xdr:col>17</xdr:col>
      <xdr:colOff>887730</xdr:colOff>
      <xdr:row>3</xdr:row>
      <xdr:rowOff>410845</xdr:rowOff>
    </xdr:to>
    <xdr:pic>
      <xdr:nvPicPr>
        <xdr:cNvPr id="66" name="图片 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73105" y="1774825"/>
          <a:ext cx="68707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800100</xdr:colOff>
      <xdr:row>3</xdr:row>
      <xdr:rowOff>95250</xdr:rowOff>
    </xdr:from>
    <xdr:to>
      <xdr:col>18</xdr:col>
      <xdr:colOff>1393190</xdr:colOff>
      <xdr:row>3</xdr:row>
      <xdr:rowOff>448310</xdr:rowOff>
    </xdr:to>
    <xdr:pic>
      <xdr:nvPicPr>
        <xdr:cNvPr id="79" name="图片 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258395" y="1746250"/>
          <a:ext cx="59309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209550</xdr:colOff>
      <xdr:row>4</xdr:row>
      <xdr:rowOff>126365</xdr:rowOff>
    </xdr:from>
    <xdr:to>
      <xdr:col>17</xdr:col>
      <xdr:colOff>863600</xdr:colOff>
      <xdr:row>4</xdr:row>
      <xdr:rowOff>400685</xdr:rowOff>
    </xdr:to>
    <xdr:pic>
      <xdr:nvPicPr>
        <xdr:cNvPr id="80" name="图片 7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581995" y="2310765"/>
          <a:ext cx="654050" cy="274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857250</xdr:colOff>
      <xdr:row>4</xdr:row>
      <xdr:rowOff>95250</xdr:rowOff>
    </xdr:from>
    <xdr:to>
      <xdr:col>18</xdr:col>
      <xdr:colOff>1383665</xdr:colOff>
      <xdr:row>4</xdr:row>
      <xdr:rowOff>438785</xdr:rowOff>
    </xdr:to>
    <xdr:pic>
      <xdr:nvPicPr>
        <xdr:cNvPr id="81" name="图片 8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315545" y="2279650"/>
          <a:ext cx="526415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208915</xdr:colOff>
      <xdr:row>5</xdr:row>
      <xdr:rowOff>90170</xdr:rowOff>
    </xdr:from>
    <xdr:to>
      <xdr:col>17</xdr:col>
      <xdr:colOff>876935</xdr:colOff>
      <xdr:row>5</xdr:row>
      <xdr:rowOff>401320</xdr:rowOff>
    </xdr:to>
    <xdr:pic>
      <xdr:nvPicPr>
        <xdr:cNvPr id="82" name="图片 8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581360" y="2807970"/>
          <a:ext cx="668020" cy="31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847725</xdr:colOff>
      <xdr:row>5</xdr:row>
      <xdr:rowOff>85725</xdr:rowOff>
    </xdr:from>
    <xdr:to>
      <xdr:col>18</xdr:col>
      <xdr:colOff>1423670</xdr:colOff>
      <xdr:row>5</xdr:row>
      <xdr:rowOff>480060</xdr:rowOff>
    </xdr:to>
    <xdr:pic>
      <xdr:nvPicPr>
        <xdr:cNvPr id="83" name="图片 8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306020" y="2803525"/>
          <a:ext cx="57594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208915</xdr:colOff>
      <xdr:row>6</xdr:row>
      <xdr:rowOff>137795</xdr:rowOff>
    </xdr:from>
    <xdr:to>
      <xdr:col>17</xdr:col>
      <xdr:colOff>822325</xdr:colOff>
      <xdr:row>6</xdr:row>
      <xdr:rowOff>394970</xdr:rowOff>
    </xdr:to>
    <xdr:pic>
      <xdr:nvPicPr>
        <xdr:cNvPr id="84" name="图片 8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81360" y="3388995"/>
          <a:ext cx="613410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818515</xdr:colOff>
      <xdr:row>6</xdr:row>
      <xdr:rowOff>104775</xdr:rowOff>
    </xdr:from>
    <xdr:to>
      <xdr:col>18</xdr:col>
      <xdr:colOff>1477645</xdr:colOff>
      <xdr:row>6</xdr:row>
      <xdr:rowOff>452755</xdr:rowOff>
    </xdr:to>
    <xdr:pic>
      <xdr:nvPicPr>
        <xdr:cNvPr id="85" name="图片 8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276810" y="3355975"/>
          <a:ext cx="65913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285750</xdr:colOff>
      <xdr:row>7</xdr:row>
      <xdr:rowOff>113665</xdr:rowOff>
    </xdr:from>
    <xdr:to>
      <xdr:col>17</xdr:col>
      <xdr:colOff>842645</xdr:colOff>
      <xdr:row>7</xdr:row>
      <xdr:rowOff>422910</xdr:rowOff>
    </xdr:to>
    <xdr:pic>
      <xdr:nvPicPr>
        <xdr:cNvPr id="86" name="图片 8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658195" y="3898265"/>
          <a:ext cx="55689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876300</xdr:colOff>
      <xdr:row>7</xdr:row>
      <xdr:rowOff>66675</xdr:rowOff>
    </xdr:from>
    <xdr:to>
      <xdr:col>18</xdr:col>
      <xdr:colOff>1405890</xdr:colOff>
      <xdr:row>7</xdr:row>
      <xdr:rowOff>477520</xdr:rowOff>
    </xdr:to>
    <xdr:pic>
      <xdr:nvPicPr>
        <xdr:cNvPr id="87" name="图片 8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334595" y="3851275"/>
          <a:ext cx="529590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239077</xdr:colOff>
      <xdr:row>8</xdr:row>
      <xdr:rowOff>100012</xdr:rowOff>
    </xdr:from>
    <xdr:to>
      <xdr:col>17</xdr:col>
      <xdr:colOff>775652</xdr:colOff>
      <xdr:row>8</xdr:row>
      <xdr:rowOff>473392</xdr:rowOff>
    </xdr:to>
    <xdr:pic>
      <xdr:nvPicPr>
        <xdr:cNvPr id="2" name="图片 1" descr="IMG_20250812_102233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 rot="5400000">
          <a:off x="23692485" y="4335780"/>
          <a:ext cx="373380" cy="536575"/>
        </a:xfrm>
        <a:prstGeom prst="rect">
          <a:avLst/>
        </a:prstGeom>
      </xdr:spPr>
    </xdr:pic>
    <xdr:clientData/>
  </xdr:twoCellAnchor>
  <xdr:twoCellAnchor editAs="oneCell">
    <xdr:from>
      <xdr:col>18</xdr:col>
      <xdr:colOff>808990</xdr:colOff>
      <xdr:row>8</xdr:row>
      <xdr:rowOff>123190</xdr:rowOff>
    </xdr:from>
    <xdr:to>
      <xdr:col>18</xdr:col>
      <xdr:colOff>1424305</xdr:colOff>
      <xdr:row>8</xdr:row>
      <xdr:rowOff>455930</xdr:rowOff>
    </xdr:to>
    <xdr:pic>
      <xdr:nvPicPr>
        <xdr:cNvPr id="3" name="图片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267285" y="4441190"/>
          <a:ext cx="615315" cy="332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"/>
  <sheetViews>
    <sheetView showGridLines="0" tabSelected="1" workbookViewId="0">
      <pane xSplit="2" topLeftCell="C1" activePane="topRight" state="frozen"/>
      <selection/>
      <selection pane="topRight" activeCell="V9" sqref="V9"/>
    </sheetView>
  </sheetViews>
  <sheetFormatPr defaultColWidth="9" defaultRowHeight="36" customHeight="1"/>
  <cols>
    <col min="1" max="1" width="26.875" style="3" customWidth="1"/>
    <col min="2" max="2" width="17.75" style="2" customWidth="1"/>
    <col min="3" max="3" width="36.7333333333333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9.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5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20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29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35</v>
      </c>
      <c r="G2" s="12" t="s">
        <v>36</v>
      </c>
      <c r="H2" s="10">
        <v>8442500000</v>
      </c>
      <c r="I2" s="10">
        <v>84425000</v>
      </c>
      <c r="J2" s="16" t="s">
        <v>37</v>
      </c>
      <c r="K2" s="13" t="s">
        <v>38</v>
      </c>
      <c r="L2" s="17" t="s">
        <v>39</v>
      </c>
      <c r="M2" s="17" t="s">
        <v>35</v>
      </c>
      <c r="N2" s="17" t="s">
        <v>35</v>
      </c>
      <c r="O2" s="18" t="s">
        <v>40</v>
      </c>
      <c r="P2" s="17" t="s">
        <v>41</v>
      </c>
      <c r="Q2" s="17" t="s">
        <v>42</v>
      </c>
      <c r="R2" s="21"/>
      <c r="S2" s="17"/>
      <c r="T2" s="17">
        <v>1</v>
      </c>
      <c r="U2" s="22">
        <v>730</v>
      </c>
      <c r="V2" s="23">
        <f>ROUND(U2/1.03*1.08/6.8628,4)</f>
        <v>111.5342</v>
      </c>
      <c r="W2" s="24">
        <f>ROUND(V2*T2,2)</f>
        <v>111.53</v>
      </c>
      <c r="X2" s="25" t="s">
        <v>43</v>
      </c>
      <c r="Y2" s="25">
        <v>1</v>
      </c>
      <c r="Z2" s="30">
        <v>14</v>
      </c>
      <c r="AA2" s="10">
        <v>0.75</v>
      </c>
      <c r="AB2" s="25" t="s">
        <v>44</v>
      </c>
      <c r="AC2" s="21" t="s">
        <v>45</v>
      </c>
      <c r="AD2" s="12" t="s">
        <v>46</v>
      </c>
      <c r="AE2" s="31" t="s">
        <v>47</v>
      </c>
      <c r="AF2" s="23">
        <f>ROUND(U2/1.03*1.08,4)</f>
        <v>765.4369</v>
      </c>
    </row>
    <row r="3" s="2" customFormat="1" ht="42" customHeight="1" spans="1:32">
      <c r="A3" s="10" t="s">
        <v>32</v>
      </c>
      <c r="B3" s="11" t="s">
        <v>33</v>
      </c>
      <c r="C3" s="12" t="s">
        <v>34</v>
      </c>
      <c r="D3" s="13"/>
      <c r="E3" s="12" t="s">
        <v>35</v>
      </c>
      <c r="F3" s="12" t="s">
        <v>35</v>
      </c>
      <c r="G3" s="12" t="s">
        <v>48</v>
      </c>
      <c r="H3" s="10">
        <v>8442500000</v>
      </c>
      <c r="I3" s="10">
        <v>84425000</v>
      </c>
      <c r="J3" s="16" t="s">
        <v>37</v>
      </c>
      <c r="K3" s="13" t="s">
        <v>38</v>
      </c>
      <c r="L3" s="17" t="s">
        <v>39</v>
      </c>
      <c r="M3" s="17" t="s">
        <v>35</v>
      </c>
      <c r="N3" s="17" t="s">
        <v>35</v>
      </c>
      <c r="O3" s="18" t="s">
        <v>40</v>
      </c>
      <c r="P3" s="17" t="s">
        <v>41</v>
      </c>
      <c r="Q3" s="17" t="s">
        <v>42</v>
      </c>
      <c r="R3" s="21"/>
      <c r="S3" s="17"/>
      <c r="T3" s="17">
        <v>1</v>
      </c>
      <c r="U3" s="22">
        <v>780</v>
      </c>
      <c r="V3" s="23">
        <f t="shared" ref="V3:V8" si="0">ROUND(U3/1.03*1.08/6.8628,4)</f>
        <v>119.1735</v>
      </c>
      <c r="W3" s="24">
        <f t="shared" ref="W3:W9" si="1">ROUND(V3*T3,2)</f>
        <v>119.17</v>
      </c>
      <c r="X3" s="26"/>
      <c r="Y3" s="26"/>
      <c r="Z3" s="32"/>
      <c r="AA3" s="10">
        <v>0.75</v>
      </c>
      <c r="AB3" s="26"/>
      <c r="AC3" s="21" t="s">
        <v>49</v>
      </c>
      <c r="AD3" s="12" t="s">
        <v>46</v>
      </c>
      <c r="AE3" s="31" t="s">
        <v>47</v>
      </c>
      <c r="AF3" s="23">
        <f t="shared" ref="AF3:AF8" si="2">ROUND(U3/1.03*1.08,4)</f>
        <v>817.8641</v>
      </c>
    </row>
    <row r="4" s="2" customFormat="1" ht="42" customHeight="1" spans="1:32">
      <c r="A4" s="10" t="s">
        <v>32</v>
      </c>
      <c r="B4" s="11" t="s">
        <v>33</v>
      </c>
      <c r="C4" s="12" t="s">
        <v>34</v>
      </c>
      <c r="D4" s="13"/>
      <c r="E4" s="12" t="s">
        <v>35</v>
      </c>
      <c r="F4" s="12" t="s">
        <v>35</v>
      </c>
      <c r="G4" s="12" t="s">
        <v>50</v>
      </c>
      <c r="H4" s="10">
        <v>8442500000</v>
      </c>
      <c r="I4" s="10">
        <v>84425000</v>
      </c>
      <c r="J4" s="16" t="s">
        <v>37</v>
      </c>
      <c r="K4" s="13" t="s">
        <v>38</v>
      </c>
      <c r="L4" s="17" t="s">
        <v>39</v>
      </c>
      <c r="M4" s="17" t="s">
        <v>35</v>
      </c>
      <c r="N4" s="17" t="s">
        <v>35</v>
      </c>
      <c r="O4" s="18" t="s">
        <v>51</v>
      </c>
      <c r="P4" s="17" t="s">
        <v>41</v>
      </c>
      <c r="Q4" s="17" t="s">
        <v>42</v>
      </c>
      <c r="R4" s="21"/>
      <c r="S4" s="17"/>
      <c r="T4" s="17">
        <v>1</v>
      </c>
      <c r="U4" s="22">
        <v>780</v>
      </c>
      <c r="V4" s="23">
        <f t="shared" si="0"/>
        <v>119.1735</v>
      </c>
      <c r="W4" s="24">
        <f t="shared" si="1"/>
        <v>119.17</v>
      </c>
      <c r="X4" s="26"/>
      <c r="Y4" s="26"/>
      <c r="Z4" s="32"/>
      <c r="AA4" s="10">
        <v>0.75</v>
      </c>
      <c r="AB4" s="26"/>
      <c r="AC4" s="21" t="s">
        <v>49</v>
      </c>
      <c r="AD4" s="12" t="s">
        <v>46</v>
      </c>
      <c r="AE4" s="31" t="s">
        <v>47</v>
      </c>
      <c r="AF4" s="23">
        <f t="shared" si="2"/>
        <v>817.8641</v>
      </c>
    </row>
    <row r="5" s="2" customFormat="1" ht="42" customHeight="1" spans="1:32">
      <c r="A5" s="10" t="s">
        <v>32</v>
      </c>
      <c r="B5" s="11" t="s">
        <v>33</v>
      </c>
      <c r="C5" s="12" t="s">
        <v>34</v>
      </c>
      <c r="D5" s="13"/>
      <c r="E5" s="12" t="s">
        <v>35</v>
      </c>
      <c r="F5" s="12" t="s">
        <v>35</v>
      </c>
      <c r="G5" s="12" t="s">
        <v>52</v>
      </c>
      <c r="H5" s="10">
        <v>8442500000</v>
      </c>
      <c r="I5" s="10">
        <v>84425000</v>
      </c>
      <c r="J5" s="16" t="s">
        <v>37</v>
      </c>
      <c r="K5" s="13" t="s">
        <v>38</v>
      </c>
      <c r="L5" s="17" t="s">
        <v>39</v>
      </c>
      <c r="M5" s="17" t="s">
        <v>35</v>
      </c>
      <c r="N5" s="17" t="s">
        <v>35</v>
      </c>
      <c r="O5" s="18" t="s">
        <v>40</v>
      </c>
      <c r="P5" s="17" t="s">
        <v>41</v>
      </c>
      <c r="Q5" s="17" t="s">
        <v>42</v>
      </c>
      <c r="R5" s="21"/>
      <c r="S5" s="17"/>
      <c r="T5" s="17">
        <v>1</v>
      </c>
      <c r="U5" s="22">
        <v>780</v>
      </c>
      <c r="V5" s="23">
        <f t="shared" si="0"/>
        <v>119.1735</v>
      </c>
      <c r="W5" s="24">
        <f t="shared" si="1"/>
        <v>119.17</v>
      </c>
      <c r="X5" s="26"/>
      <c r="Y5" s="26"/>
      <c r="Z5" s="32"/>
      <c r="AA5" s="10">
        <v>0.75</v>
      </c>
      <c r="AB5" s="26"/>
      <c r="AC5" s="21" t="s">
        <v>49</v>
      </c>
      <c r="AD5" s="12" t="s">
        <v>46</v>
      </c>
      <c r="AE5" s="31" t="s">
        <v>47</v>
      </c>
      <c r="AF5" s="23">
        <f t="shared" si="2"/>
        <v>817.8641</v>
      </c>
    </row>
    <row r="6" s="2" customFormat="1" ht="42" customHeight="1" spans="1:32">
      <c r="A6" s="10" t="s">
        <v>32</v>
      </c>
      <c r="B6" s="11" t="s">
        <v>33</v>
      </c>
      <c r="C6" s="12" t="s">
        <v>34</v>
      </c>
      <c r="D6" s="13"/>
      <c r="E6" s="14" t="s">
        <v>35</v>
      </c>
      <c r="F6" s="12" t="s">
        <v>35</v>
      </c>
      <c r="G6" s="12" t="s">
        <v>53</v>
      </c>
      <c r="H6" s="10">
        <v>8442500000</v>
      </c>
      <c r="I6" s="10">
        <v>84425000</v>
      </c>
      <c r="J6" s="16" t="s">
        <v>37</v>
      </c>
      <c r="K6" s="13" t="s">
        <v>38</v>
      </c>
      <c r="L6" s="17" t="s">
        <v>39</v>
      </c>
      <c r="M6" s="17" t="s">
        <v>35</v>
      </c>
      <c r="N6" s="17" t="s">
        <v>35</v>
      </c>
      <c r="O6" s="18" t="s">
        <v>40</v>
      </c>
      <c r="P6" s="17" t="s">
        <v>41</v>
      </c>
      <c r="Q6" s="17" t="s">
        <v>42</v>
      </c>
      <c r="R6" s="21"/>
      <c r="S6" s="17"/>
      <c r="T6" s="17">
        <v>1</v>
      </c>
      <c r="U6" s="22">
        <v>780</v>
      </c>
      <c r="V6" s="23">
        <f t="shared" si="0"/>
        <v>119.1735</v>
      </c>
      <c r="W6" s="24">
        <f t="shared" si="1"/>
        <v>119.17</v>
      </c>
      <c r="X6" s="26"/>
      <c r="Y6" s="26"/>
      <c r="Z6" s="32"/>
      <c r="AA6" s="10">
        <v>0.75</v>
      </c>
      <c r="AB6" s="26"/>
      <c r="AC6" s="21" t="s">
        <v>49</v>
      </c>
      <c r="AD6" s="12" t="s">
        <v>46</v>
      </c>
      <c r="AE6" s="31" t="s">
        <v>47</v>
      </c>
      <c r="AF6" s="23">
        <f t="shared" si="2"/>
        <v>817.8641</v>
      </c>
    </row>
    <row r="7" s="2" customFormat="1" ht="42" customHeight="1" spans="1:32">
      <c r="A7" s="10" t="s">
        <v>32</v>
      </c>
      <c r="B7" s="11" t="s">
        <v>33</v>
      </c>
      <c r="C7" s="12" t="s">
        <v>34</v>
      </c>
      <c r="D7" s="13"/>
      <c r="E7" s="12" t="s">
        <v>35</v>
      </c>
      <c r="F7" s="12" t="s">
        <v>35</v>
      </c>
      <c r="G7" s="12" t="s">
        <v>54</v>
      </c>
      <c r="H7" s="10">
        <v>8442500000</v>
      </c>
      <c r="I7" s="10">
        <v>84425000</v>
      </c>
      <c r="J7" s="16" t="s">
        <v>37</v>
      </c>
      <c r="K7" s="13" t="s">
        <v>38</v>
      </c>
      <c r="L7" s="17" t="s">
        <v>39</v>
      </c>
      <c r="M7" s="17" t="s">
        <v>35</v>
      </c>
      <c r="N7" s="17" t="s">
        <v>35</v>
      </c>
      <c r="O7" s="18" t="s">
        <v>40</v>
      </c>
      <c r="P7" s="17" t="s">
        <v>41</v>
      </c>
      <c r="Q7" s="17" t="s">
        <v>42</v>
      </c>
      <c r="R7" s="21"/>
      <c r="S7" s="17"/>
      <c r="T7" s="17">
        <v>1</v>
      </c>
      <c r="U7" s="22">
        <v>780</v>
      </c>
      <c r="V7" s="23">
        <f t="shared" si="0"/>
        <v>119.1735</v>
      </c>
      <c r="W7" s="24">
        <f t="shared" si="1"/>
        <v>119.17</v>
      </c>
      <c r="X7" s="26"/>
      <c r="Y7" s="26"/>
      <c r="Z7" s="32"/>
      <c r="AA7" s="10">
        <v>0.75</v>
      </c>
      <c r="AB7" s="26"/>
      <c r="AC7" s="21" t="s">
        <v>49</v>
      </c>
      <c r="AD7" s="12" t="s">
        <v>46</v>
      </c>
      <c r="AE7" s="31" t="s">
        <v>47</v>
      </c>
      <c r="AF7" s="23">
        <f t="shared" si="2"/>
        <v>817.8641</v>
      </c>
    </row>
    <row r="8" s="2" customFormat="1" ht="42" customHeight="1" spans="1:32">
      <c r="A8" s="10" t="s">
        <v>55</v>
      </c>
      <c r="B8" s="11" t="s">
        <v>56</v>
      </c>
      <c r="C8" s="12" t="s">
        <v>34</v>
      </c>
      <c r="D8" s="13"/>
      <c r="E8" s="12" t="s">
        <v>35</v>
      </c>
      <c r="F8" s="12" t="s">
        <v>35</v>
      </c>
      <c r="G8" s="12" t="s">
        <v>57</v>
      </c>
      <c r="H8" s="10">
        <v>3926909090</v>
      </c>
      <c r="I8" s="10">
        <v>39269099</v>
      </c>
      <c r="J8" s="19" t="s">
        <v>58</v>
      </c>
      <c r="K8" s="13" t="s">
        <v>59</v>
      </c>
      <c r="L8" s="17" t="s">
        <v>60</v>
      </c>
      <c r="M8" s="17" t="s">
        <v>35</v>
      </c>
      <c r="N8" s="17" t="s">
        <v>35</v>
      </c>
      <c r="O8" s="18" t="s">
        <v>61</v>
      </c>
      <c r="P8" s="17" t="s">
        <v>41</v>
      </c>
      <c r="Q8" s="17" t="s">
        <v>42</v>
      </c>
      <c r="R8" s="21"/>
      <c r="S8" s="17"/>
      <c r="T8" s="17">
        <v>10</v>
      </c>
      <c r="U8" s="22">
        <v>165</v>
      </c>
      <c r="V8" s="23">
        <f t="shared" si="0"/>
        <v>25.2098</v>
      </c>
      <c r="W8" s="24">
        <f t="shared" si="1"/>
        <v>252.1</v>
      </c>
      <c r="X8" s="27"/>
      <c r="Y8" s="27"/>
      <c r="Z8" s="33"/>
      <c r="AA8" s="24">
        <v>1.3</v>
      </c>
      <c r="AB8" s="27"/>
      <c r="AC8" s="21" t="s">
        <v>62</v>
      </c>
      <c r="AD8" s="12" t="s">
        <v>46</v>
      </c>
      <c r="AE8" s="31" t="s">
        <v>47</v>
      </c>
      <c r="AF8" s="23">
        <f t="shared" si="2"/>
        <v>173.0097</v>
      </c>
    </row>
    <row r="9" s="2" customFormat="1" ht="42" customHeight="1" spans="1:32">
      <c r="A9" s="10" t="s">
        <v>63</v>
      </c>
      <c r="B9" s="11" t="s">
        <v>64</v>
      </c>
      <c r="C9" s="12" t="s">
        <v>65</v>
      </c>
      <c r="D9" s="13"/>
      <c r="E9" s="12" t="s">
        <v>66</v>
      </c>
      <c r="F9" s="12" t="s">
        <v>35</v>
      </c>
      <c r="G9" s="12" t="s">
        <v>35</v>
      </c>
      <c r="H9" s="10">
        <v>3926909090</v>
      </c>
      <c r="I9" s="10">
        <v>39269099</v>
      </c>
      <c r="J9" s="17" t="s">
        <v>67</v>
      </c>
      <c r="K9" s="13"/>
      <c r="L9" s="17" t="s">
        <v>68</v>
      </c>
      <c r="M9" s="17" t="s">
        <v>35</v>
      </c>
      <c r="N9" s="17" t="s">
        <v>35</v>
      </c>
      <c r="O9" s="18" t="s">
        <v>69</v>
      </c>
      <c r="P9" s="17" t="s">
        <v>41</v>
      </c>
      <c r="Q9" s="17" t="s">
        <v>42</v>
      </c>
      <c r="R9" s="21"/>
      <c r="S9" s="17"/>
      <c r="T9" s="17">
        <v>2000</v>
      </c>
      <c r="U9" s="22">
        <v>2.84</v>
      </c>
      <c r="V9" s="23">
        <f>ROUND(U9*1.08/6.8628,4)</f>
        <v>0.4469</v>
      </c>
      <c r="W9" s="24">
        <f t="shared" si="1"/>
        <v>893.8</v>
      </c>
      <c r="X9" s="28" t="s">
        <v>70</v>
      </c>
      <c r="Y9" s="28">
        <v>40</v>
      </c>
      <c r="Z9" s="34">
        <f>9.45*40</f>
        <v>378</v>
      </c>
      <c r="AA9" s="10">
        <f>9.4*40</f>
        <v>376</v>
      </c>
      <c r="AB9" s="21" t="s">
        <v>71</v>
      </c>
      <c r="AC9" s="21" t="s">
        <v>72</v>
      </c>
      <c r="AD9" s="12" t="s">
        <v>73</v>
      </c>
      <c r="AE9" s="31" t="s">
        <v>47</v>
      </c>
      <c r="AF9" s="23"/>
    </row>
    <row r="10" customHeight="1" spans="20:27">
      <c r="T10" s="2">
        <f>SUM(T2:T9)</f>
        <v>2016</v>
      </c>
      <c r="W10" s="6">
        <f>SUM(W2:W9)</f>
        <v>1853.28</v>
      </c>
      <c r="Y10" s="3">
        <f>SUM(Y2:Y9)</f>
        <v>41</v>
      </c>
      <c r="Z10" s="3">
        <f>SUM(Z2:Z9)</f>
        <v>392</v>
      </c>
      <c r="AA10" s="2">
        <f>SUM(AA2:AA9)</f>
        <v>381.8</v>
      </c>
    </row>
  </sheetData>
  <autoFilter ref="A1:AF10">
    <extLst/>
  </autoFilter>
  <mergeCells count="4">
    <mergeCell ref="X2:X8"/>
    <mergeCell ref="Y2:Y8"/>
    <mergeCell ref="Z2:Z8"/>
    <mergeCell ref="AB2:AB8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M20260506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2026-05-29T05:50:36Z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