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Sheet3" sheetId="2" r:id="rId5"/>
    <sheet state="visible" name="Sheet4" sheetId="3" r:id="rId6"/>
    <sheet state="hidden" name="Sheet2" sheetId="4" r:id="rId7"/>
  </sheets>
  <definedNames/>
  <calcPr/>
</workbook>
</file>

<file path=xl/sharedStrings.xml><?xml version="1.0" encoding="utf-8"?>
<sst xmlns="http://schemas.openxmlformats.org/spreadsheetml/2006/main" count="71" uniqueCount="71">
  <si>
    <t>Skip 3 round</t>
  </si>
  <si>
    <t>lose round 1</t>
  </si>
  <si>
    <t>coin</t>
  </si>
  <si>
    <t>★ Butterfly Knife | Rust Coat (Battle-Scarred)</t>
  </si>
  <si>
    <t>★ Hand Wraps | Leather (Field-Tested)</t>
  </si>
  <si>
    <t>★ Bowie Knife</t>
  </si>
  <si>
    <t>★ Talon Knife | Damascus Steel (Field-Tested)</t>
  </si>
  <si>
    <t>M4A4 | Neo-Noir (Minimal Wear)</t>
  </si>
  <si>
    <t>AK-47 | Asiimov (Minimal Wear)</t>
  </si>
  <si>
    <t>Desert Eagle | Conspiracy (Factory New)</t>
  </si>
  <si>
    <t>M4A4 | Buzz Kill (Minimal Wear)</t>
  </si>
  <si>
    <t>AK-47 | Blue Laminate (Minimal Wear)</t>
  </si>
  <si>
    <t>AK-47 | Slate (Factory New)</t>
  </si>
  <si>
    <t>AWP | Neo-Noir (Factory New)</t>
  </si>
  <si>
    <t>Desert Eagle | Mecha Industries (Factory New)</t>
  </si>
  <si>
    <t>AWP | Neo-Noir (Minimal Wear)</t>
  </si>
  <si>
    <t>AK-47 | Blue Laminate (Factory New)</t>
  </si>
  <si>
    <t>AK-47 | The Empress (Minimal Wear)</t>
  </si>
  <si>
    <t>AK-47 | Phantom Disruptor (Minimal Wear)</t>
  </si>
  <si>
    <t>AWP | Man-o'-war (Minimal Wear)</t>
  </si>
  <si>
    <t>M4A4 | The Emperor (Minimal Wear)</t>
  </si>
  <si>
    <t>AK-47 | Legion of Anubis (Minimal Wear)</t>
  </si>
  <si>
    <t>M4A4 | Desolate Space (Minimal Wear)</t>
  </si>
  <si>
    <t>AWP | Fever Dream (Minimal Wear)</t>
  </si>
  <si>
    <t>USP-S | Whiteout (Minimal Wear)</t>
  </si>
  <si>
    <t>M4A4 |  (Dragon King) (Minimal Wear)</t>
  </si>
  <si>
    <t>AWP | Sun in Leo (Factory New)</t>
  </si>
  <si>
    <t>AK-47 | Cartel (Minimal Wear)</t>
  </si>
  <si>
    <t>USP-S | Stainless (Minimal Wear)</t>
  </si>
  <si>
    <t>AK-47 | Point Disarray (Minimal Wear)</t>
  </si>
  <si>
    <t>USP-S | Neo-Noir (Minimal Wear)</t>
  </si>
  <si>
    <t>AK-47 | Leet Museo (Minimal Wear)</t>
  </si>
  <si>
    <t>M4A4 | X-Ray (Factory New)</t>
  </si>
  <si>
    <t>USP-S | Blueprint (Minimal Wear)</t>
  </si>
  <si>
    <t>AK-47 | Frontside Misty (Minimal Wear)</t>
  </si>
  <si>
    <t>AWP | Sun in Leo (Minimal Wear)</t>
  </si>
  <si>
    <t>M4A4 | Neo-Noir (Factory New)</t>
  </si>
  <si>
    <t>M4A4 | In Living Color (Minimal Wear)</t>
  </si>
  <si>
    <t>AK-47 | Phantom Disruptor (Factory New)</t>
  </si>
  <si>
    <t>M4A1-S | Leaded Glass (Minimal Wear)</t>
  </si>
  <si>
    <t>AWP | Fever Dream (Factory New)</t>
  </si>
  <si>
    <t>M4A4 | Buzz Kill (Factory New)</t>
  </si>
  <si>
    <t>USP-S | Neo-Noir (Factory New)</t>
  </si>
  <si>
    <t>AK-47 | Legion of Anubis (Factory New)</t>
  </si>
  <si>
    <t>AK-47 | Neon Revolution (Minimal Wear)</t>
  </si>
  <si>
    <t>Desert Eagle | Code Red (Minimal Wear)</t>
  </si>
  <si>
    <t>USP-S | Cortex (Factory New)</t>
  </si>
  <si>
    <t>AWP | Corticera (Minimal Wear)</t>
  </si>
  <si>
    <t>Desert Eagle | Night Heist (Factory New)</t>
  </si>
  <si>
    <t>Desert Eagle | Crimson Web (Minimal Wear)</t>
  </si>
  <si>
    <t>M4A1-S | Decimator (Minimal Wear)</t>
  </si>
  <si>
    <t>M4A4 | Royal Paladin (Minimal Wear)</t>
  </si>
  <si>
    <t>M4A4 |  (Dragon King) (Factory New)</t>
  </si>
  <si>
    <t>USP-S | Orion (Factory New)</t>
  </si>
  <si>
    <t>M4A1-S | Mecha Industries (Minimal Wear)</t>
  </si>
  <si>
    <t>AWP | Atheris (Factory New)</t>
  </si>
  <si>
    <t>AK-47 | Aquamarine Revenge (Minimal Wear)</t>
  </si>
  <si>
    <t>M4A4 | Tooth Fairy (Minimal Wear)</t>
  </si>
  <si>
    <t>M4A4 | X-Ray (Minimal Wear)</t>
  </si>
  <si>
    <t>Number of spins</t>
  </si>
  <si>
    <t>Coins</t>
  </si>
  <si>
    <t>Probability of winning the whole sequel</t>
  </si>
  <si>
    <t>Probability against winning the whole sequel</t>
  </si>
  <si>
    <t>Possible net win (in units)</t>
  </si>
  <si>
    <t>Possible loss (in units)</t>
  </si>
  <si>
    <t>Expected value (House edge)</t>
  </si>
  <si>
    <t>Even-money bets are characterized by the payout 1:1. In Roulette those are red/black, even/odd and high/low numbers. The following calculation applies to the French Roulette. If you bet e.g. on the red color, then 18 numbers win and 19 numbers lose (black numbers and a zero lose).
EV = (−1) × (19/37) + 1 × (18/37) = −0.0270 = −2.7%.</t>
  </si>
  <si>
    <t>Empire:
0 - 14
1: zero
1-7: T
8-14: CT
EV = (−1) × (8/15) + 1 × (7/15)</t>
  </si>
  <si>
    <t>EV Empire</t>
  </si>
  <si>
    <t xml:space="preserve">% win </t>
  </si>
  <si>
    <t>% 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</si>
</sst>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6A8759"/>
      <name val="&quot;JetBrains Mono&quot;"/>
    </font>
    <font>
      <sz val="13.0"/>
      <color rgb="FFEEA20E"/>
      <name val="&quot;Microsoft Yahei&quot;"/>
    </font>
    <font>
      <sz val="9.0"/>
      <color rgb="FF10D960"/>
      <name val="Flama"/>
    </font>
    <font>
      <b/>
      <color theme="1"/>
      <name val="Arial"/>
    </font>
    <font>
      <color theme="1"/>
      <name val="Arial"/>
    </font>
    <font>
      <sz val="12.0"/>
      <color rgb="FFE7BD5A"/>
      <name val="Arial"/>
    </font>
    <font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2B2B2B"/>
        <bgColor rgb="FF2B2B2B"/>
      </patternFill>
    </fill>
    <fill>
      <patternFill patternType="solid">
        <fgColor rgb="FFF5F5F5"/>
        <bgColor rgb="FFF5F5F5"/>
      </patternFill>
    </fill>
    <fill>
      <patternFill patternType="solid">
        <fgColor rgb="FFE7BD5A"/>
        <bgColor rgb="FFE7BD5A"/>
      </patternFill>
    </fill>
    <fill>
      <patternFill patternType="solid">
        <fgColor rgb="FFFAFAFA"/>
        <bgColor rgb="FFFAFAFA"/>
      </patternFill>
    </fill>
    <fill>
      <patternFill patternType="solid">
        <fgColor rgb="FF24252F"/>
        <bgColor rgb="FF24252F"/>
      </patternFill>
    </fill>
    <fill>
      <patternFill patternType="solid">
        <fgColor theme="0"/>
        <bgColor theme="0"/>
      </patternFill>
    </fill>
    <fill>
      <patternFill patternType="solid">
        <fgColor rgb="FF060000"/>
        <bgColor rgb="FF06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2" numFmtId="0" xfId="0" applyAlignment="1" applyFill="1" applyFont="1">
      <alignment readingOrder="0"/>
    </xf>
    <xf borderId="0" fillId="5" fontId="3" numFmtId="0" xfId="0" applyAlignment="1" applyFont="1">
      <alignment horizontal="center" readingOrder="0"/>
    </xf>
    <xf borderId="0" fillId="5" fontId="1" numFmtId="0" xfId="0" applyFont="1"/>
    <xf borderId="0" fillId="5" fontId="1" numFmtId="0" xfId="0" applyAlignment="1" applyFont="1">
      <alignment readingOrder="0"/>
    </xf>
    <xf borderId="0" fillId="6" fontId="3" numFmtId="0" xfId="0" applyAlignment="1" applyFill="1" applyFont="1">
      <alignment horizontal="center" readingOrder="0"/>
    </xf>
    <xf borderId="0" fillId="7" fontId="4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8" fontId="5" numFmtId="0" xfId="0" applyAlignment="1" applyFill="1" applyFont="1">
      <alignment horizontal="center" readingOrder="0" shrinkToFit="0" vertical="top" wrapText="1"/>
    </xf>
    <xf borderId="0" fillId="8" fontId="5" numFmtId="4" xfId="0" applyAlignment="1" applyFont="1" applyNumberFormat="1">
      <alignment horizontal="center" readingOrder="0" shrinkToFit="0" vertical="top" wrapText="1"/>
    </xf>
    <xf borderId="0" fillId="8" fontId="5" numFmtId="10" xfId="0" applyAlignment="1" applyFont="1" applyNumberFormat="1">
      <alignment horizontal="center" readingOrder="0" shrinkToFit="0" vertical="top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horizontal="left" readingOrder="0" shrinkToFit="0" vertical="top" wrapText="1"/>
    </xf>
    <xf borderId="0" fillId="0" fontId="6" numFmtId="4" xfId="0" applyAlignment="1" applyFont="1" applyNumberFormat="1">
      <alignment horizontal="left" readingOrder="0" shrinkToFit="0" vertical="top" wrapText="1"/>
    </xf>
    <xf borderId="0" fillId="0" fontId="1" numFmtId="10" xfId="0" applyAlignment="1" applyFont="1" applyNumberFormat="1">
      <alignment horizontal="center" vertical="center"/>
    </xf>
    <xf borderId="0" fillId="0" fontId="6" numFmtId="10" xfId="0" applyAlignment="1" applyFont="1" applyNumberFormat="1">
      <alignment horizontal="center" readingOrder="0" shrinkToFit="0" vertical="center" wrapText="1"/>
    </xf>
    <xf borderId="0" fillId="0" fontId="6" numFmtId="10" xfId="0" applyAlignment="1" applyFont="1" applyNumberFormat="1">
      <alignment horizontal="left" readingOrder="0" shrinkToFit="0" vertical="top" wrapText="1"/>
    </xf>
    <xf borderId="0" fillId="0" fontId="1" numFmtId="10" xfId="0" applyFont="1" applyNumberFormat="1"/>
    <xf borderId="1" fillId="0" fontId="1" numFmtId="0" xfId="0" applyBorder="1" applyFont="1"/>
    <xf borderId="1" fillId="9" fontId="7" numFmtId="0" xfId="0" applyAlignment="1" applyBorder="1" applyFill="1" applyFon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8" fontId="8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0"/>
  </cols>
  <sheetData>
    <row r="1">
      <c r="A1" s="1"/>
      <c r="B1" s="1"/>
      <c r="C1" s="1" t="s">
        <v>0</v>
      </c>
      <c r="D1" s="1" t="s">
        <v>1</v>
      </c>
      <c r="E1" s="1" t="s">
        <v>2</v>
      </c>
    </row>
    <row r="2">
      <c r="A2" s="1">
        <v>1.0</v>
      </c>
      <c r="B2" s="1">
        <v>0.01</v>
      </c>
      <c r="L2" s="1">
        <v>0.32</v>
      </c>
    </row>
    <row r="3">
      <c r="A3" s="1">
        <v>2.0</v>
      </c>
      <c r="B3" s="2">
        <f t="shared" ref="B3:B9" si="1">B2*2</f>
        <v>0.02</v>
      </c>
    </row>
    <row r="4">
      <c r="A4" s="1">
        <v>3.0</v>
      </c>
      <c r="B4" s="2">
        <f t="shared" si="1"/>
        <v>0.04</v>
      </c>
    </row>
    <row r="5">
      <c r="A5" s="1">
        <v>4.0</v>
      </c>
      <c r="B5" s="2">
        <f t="shared" si="1"/>
        <v>0.08</v>
      </c>
      <c r="C5" s="2">
        <f>sum(B2:B5)</f>
        <v>0.15</v>
      </c>
      <c r="D5" s="1">
        <v>16.0</v>
      </c>
      <c r="E5" s="2">
        <f t="shared" ref="E5:E10" si="2">D5*C5</f>
        <v>2.4</v>
      </c>
      <c r="F5" s="1">
        <v>0.32</v>
      </c>
      <c r="G5" s="2">
        <f t="shared" ref="G5:G7" si="3">sum(F3:F5)</f>
        <v>0.32</v>
      </c>
      <c r="H5" s="1">
        <v>1.0</v>
      </c>
      <c r="I5" s="1">
        <v>1.0</v>
      </c>
      <c r="J5" s="1">
        <v>1.0</v>
      </c>
    </row>
    <row r="6">
      <c r="A6" s="1">
        <v>5.0</v>
      </c>
      <c r="B6" s="2">
        <f t="shared" si="1"/>
        <v>0.16</v>
      </c>
      <c r="C6" s="2">
        <f>SUM(B2:B6)</f>
        <v>0.31</v>
      </c>
      <c r="D6" s="1">
        <v>7.0</v>
      </c>
      <c r="E6" s="2">
        <f t="shared" si="2"/>
        <v>2.17</v>
      </c>
      <c r="F6" s="2">
        <f t="shared" ref="F6:F10" si="4">F5*2</f>
        <v>0.64</v>
      </c>
      <c r="G6" s="2">
        <f t="shared" si="3"/>
        <v>0.96</v>
      </c>
      <c r="H6" s="1">
        <f t="shared" ref="H6:H12" si="5">H5*2</f>
        <v>2</v>
      </c>
      <c r="I6" s="1">
        <f>I5+H6</f>
        <v>3</v>
      </c>
      <c r="J6" s="1">
        <v>2.0</v>
      </c>
    </row>
    <row r="7">
      <c r="A7" s="1">
        <v>6.0</v>
      </c>
      <c r="B7" s="2">
        <f t="shared" si="1"/>
        <v>0.32</v>
      </c>
      <c r="C7" s="2">
        <f>SUM(B2:B7)</f>
        <v>0.63</v>
      </c>
      <c r="D7" s="1">
        <v>5.0</v>
      </c>
      <c r="E7" s="2">
        <f t="shared" si="2"/>
        <v>3.15</v>
      </c>
      <c r="F7" s="2">
        <f t="shared" si="4"/>
        <v>1.28</v>
      </c>
      <c r="G7" s="2">
        <f t="shared" si="3"/>
        <v>2.24</v>
      </c>
      <c r="H7" s="1">
        <f t="shared" si="5"/>
        <v>4</v>
      </c>
      <c r="I7" s="1">
        <f>H7+I6+I5</f>
        <v>8</v>
      </c>
      <c r="J7" s="1">
        <v>3.0</v>
      </c>
    </row>
    <row r="8">
      <c r="A8" s="1">
        <v>7.0</v>
      </c>
      <c r="B8" s="2">
        <f t="shared" si="1"/>
        <v>0.64</v>
      </c>
      <c r="C8" s="2">
        <f>sum(B2:B8)</f>
        <v>1.27</v>
      </c>
      <c r="D8" s="1">
        <v>2.0</v>
      </c>
      <c r="E8" s="2">
        <f t="shared" si="2"/>
        <v>2.54</v>
      </c>
      <c r="F8" s="2">
        <f t="shared" si="4"/>
        <v>2.56</v>
      </c>
      <c r="G8" s="2">
        <f>sum(F5:F8)</f>
        <v>4.8</v>
      </c>
      <c r="H8" s="1">
        <f t="shared" si="5"/>
        <v>8</v>
      </c>
      <c r="I8" s="1">
        <f>H8+I7+I6+I5</f>
        <v>20</v>
      </c>
      <c r="J8" s="1">
        <v>4.0</v>
      </c>
    </row>
    <row r="9">
      <c r="A9" s="1">
        <v>8.0</v>
      </c>
      <c r="B9" s="2">
        <f t="shared" si="1"/>
        <v>1.28</v>
      </c>
      <c r="C9" s="2">
        <f>SUM(B2:B9)</f>
        <v>2.55</v>
      </c>
      <c r="D9" s="1">
        <v>1.0</v>
      </c>
      <c r="E9" s="2">
        <f t="shared" si="2"/>
        <v>2.55</v>
      </c>
      <c r="F9" s="2">
        <f t="shared" si="4"/>
        <v>5.12</v>
      </c>
      <c r="G9" s="2">
        <f>sum(F5:F9)</f>
        <v>9.92</v>
      </c>
      <c r="H9" s="1">
        <f t="shared" si="5"/>
        <v>16</v>
      </c>
      <c r="I9" s="1">
        <f>H9+I8+I6+I7+I5</f>
        <v>48</v>
      </c>
      <c r="J9" s="1">
        <v>5.0</v>
      </c>
    </row>
    <row r="10">
      <c r="A10" s="3"/>
      <c r="B10" s="4"/>
      <c r="C10" s="4">
        <f>sum(C5:C9)</f>
        <v>4.91</v>
      </c>
      <c r="D10" s="4">
        <f>sum(D5:D9)-16</f>
        <v>15</v>
      </c>
      <c r="E10" s="4">
        <f t="shared" si="2"/>
        <v>73.65</v>
      </c>
      <c r="F10" s="2">
        <f t="shared" si="4"/>
        <v>10.24</v>
      </c>
      <c r="G10" s="4">
        <f>F10-G9</f>
        <v>0.32</v>
      </c>
      <c r="H10" s="1">
        <f t="shared" si="5"/>
        <v>32</v>
      </c>
      <c r="I10" s="1"/>
      <c r="J10" s="1">
        <v>6.0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>
        <v>9.0</v>
      </c>
      <c r="B11" s="2">
        <f>B9*2</f>
        <v>2.56</v>
      </c>
      <c r="C11" s="2">
        <f>sum(B2:B11)</f>
        <v>5.11</v>
      </c>
      <c r="H11" s="1">
        <f t="shared" si="5"/>
        <v>64</v>
      </c>
      <c r="I11" s="1"/>
      <c r="J11" s="1">
        <v>7.0</v>
      </c>
    </row>
    <row r="12">
      <c r="A12" s="1">
        <v>10.0</v>
      </c>
      <c r="B12" s="2">
        <f t="shared" ref="B12:B23" si="6">B11*2</f>
        <v>5.12</v>
      </c>
      <c r="C12" s="2">
        <f t="shared" ref="C12:C17" si="7">sum(B2:B12)</f>
        <v>10.23</v>
      </c>
      <c r="H12" s="1">
        <f t="shared" si="5"/>
        <v>128</v>
      </c>
      <c r="I12" s="1"/>
      <c r="J12" s="1">
        <v>8.0</v>
      </c>
    </row>
    <row r="13">
      <c r="A13" s="1">
        <v>11.0</v>
      </c>
      <c r="B13" s="2">
        <f t="shared" si="6"/>
        <v>10.24</v>
      </c>
      <c r="C13" s="2">
        <f t="shared" si="7"/>
        <v>20.46</v>
      </c>
    </row>
    <row r="14">
      <c r="A14" s="1">
        <v>12.0</v>
      </c>
      <c r="B14" s="2">
        <f t="shared" si="6"/>
        <v>20.48</v>
      </c>
      <c r="C14" s="2">
        <f t="shared" si="7"/>
        <v>40.92</v>
      </c>
    </row>
    <row r="15">
      <c r="A15" s="1">
        <v>13.0</v>
      </c>
      <c r="B15" s="2">
        <f t="shared" si="6"/>
        <v>40.96</v>
      </c>
      <c r="C15" s="2">
        <f t="shared" si="7"/>
        <v>81.84</v>
      </c>
    </row>
    <row r="16">
      <c r="A16" s="1">
        <v>14.0</v>
      </c>
      <c r="B16" s="2">
        <f t="shared" si="6"/>
        <v>81.92</v>
      </c>
      <c r="C16" s="2">
        <f t="shared" si="7"/>
        <v>163.68</v>
      </c>
    </row>
    <row r="17">
      <c r="A17" s="1">
        <v>15.0</v>
      </c>
      <c r="B17" s="2">
        <f t="shared" si="6"/>
        <v>163.84</v>
      </c>
      <c r="C17" s="2">
        <f t="shared" si="7"/>
        <v>327.36</v>
      </c>
    </row>
    <row r="18">
      <c r="A18" s="1">
        <v>16.0</v>
      </c>
      <c r="B18" s="2">
        <f t="shared" si="6"/>
        <v>327.68</v>
      </c>
    </row>
    <row r="19">
      <c r="A19" s="1">
        <v>17.0</v>
      </c>
      <c r="B19" s="2">
        <f t="shared" si="6"/>
        <v>655.36</v>
      </c>
    </row>
    <row r="20">
      <c r="A20" s="1">
        <v>18.0</v>
      </c>
      <c r="B20" s="2">
        <f t="shared" si="6"/>
        <v>1310.72</v>
      </c>
    </row>
    <row r="21">
      <c r="A21" s="1">
        <v>19.0</v>
      </c>
      <c r="B21" s="2">
        <f t="shared" si="6"/>
        <v>2621.44</v>
      </c>
    </row>
    <row r="22">
      <c r="A22" s="1">
        <v>20.0</v>
      </c>
      <c r="B22" s="2">
        <f t="shared" si="6"/>
        <v>5242.88</v>
      </c>
    </row>
    <row r="23">
      <c r="A23" s="1">
        <v>21.0</v>
      </c>
      <c r="B23" s="2">
        <f t="shared" si="6"/>
        <v>10485.76</v>
      </c>
      <c r="D23" s="1">
        <v>0.01</v>
      </c>
    </row>
    <row r="24">
      <c r="D24" s="1">
        <v>0.02</v>
      </c>
    </row>
    <row r="25">
      <c r="D25" s="2">
        <f t="shared" ref="D25:D27" si="8">D24*1.5</f>
        <v>0.03</v>
      </c>
    </row>
    <row r="26">
      <c r="D26" s="2">
        <f t="shared" si="8"/>
        <v>0.045</v>
      </c>
    </row>
    <row r="27">
      <c r="D27" s="2">
        <f t="shared" si="8"/>
        <v>0.0675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38"/>
  </cols>
  <sheetData>
    <row r="1">
      <c r="A1" s="5" t="s">
        <v>3</v>
      </c>
      <c r="B1" s="6">
        <v>2870.0</v>
      </c>
      <c r="C1" s="2">
        <f t="shared" ref="C1:C4" si="1">B1*3560/14550</f>
        <v>702.2130584</v>
      </c>
      <c r="D1" s="1">
        <v>682.47</v>
      </c>
      <c r="E1" s="2">
        <f t="shared" ref="E1:E4" si="2">(C1-D1)/D1 %</f>
        <v>2.892882972</v>
      </c>
    </row>
    <row r="2">
      <c r="A2" s="5" t="s">
        <v>4</v>
      </c>
      <c r="B2" s="7">
        <v>815.0</v>
      </c>
      <c r="C2" s="2">
        <f t="shared" si="1"/>
        <v>199.4089347</v>
      </c>
      <c r="D2" s="1">
        <v>186.14</v>
      </c>
      <c r="E2" s="2">
        <f t="shared" si="2"/>
        <v>7.128470349</v>
      </c>
    </row>
    <row r="3">
      <c r="A3" s="8" t="s">
        <v>5</v>
      </c>
      <c r="B3" s="9">
        <v>623.0</v>
      </c>
      <c r="C3" s="10">
        <f t="shared" si="1"/>
        <v>152.4316151</v>
      </c>
      <c r="D3" s="11">
        <v>147.41</v>
      </c>
      <c r="E3" s="10">
        <f t="shared" si="2"/>
        <v>3.406563408</v>
      </c>
      <c r="G3" s="1">
        <v>1.24E7</v>
      </c>
    </row>
    <row r="4">
      <c r="A4" s="5" t="s">
        <v>6</v>
      </c>
      <c r="B4" s="12">
        <v>1620.0</v>
      </c>
      <c r="C4" s="2">
        <f t="shared" si="1"/>
        <v>396.371134</v>
      </c>
      <c r="D4" s="1">
        <v>385.85</v>
      </c>
      <c r="E4" s="2">
        <f t="shared" si="2"/>
        <v>2.726742004</v>
      </c>
      <c r="F4" s="13">
        <v>581.58</v>
      </c>
      <c r="G4" s="2">
        <f>F4*14400</f>
        <v>8374752</v>
      </c>
    </row>
    <row r="5">
      <c r="B5" s="14"/>
      <c r="C5" s="2">
        <f>3450/14600</f>
        <v>0.2363013699</v>
      </c>
      <c r="G5" s="2">
        <f>G3+G4</f>
        <v>20774752</v>
      </c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</cols>
  <sheetData>
    <row r="1">
      <c r="A1" s="1" t="s">
        <v>7</v>
      </c>
      <c r="B1" s="1">
        <v>1434.46746575343</v>
      </c>
      <c r="C1" s="1">
        <v>4412.0</v>
      </c>
      <c r="D1" s="15">
        <v>44680.511479396155</v>
      </c>
    </row>
    <row r="2">
      <c r="A2" s="1" t="s">
        <v>8</v>
      </c>
      <c r="B2" s="1">
        <v>5421.34417808219</v>
      </c>
      <c r="C2" s="1">
        <v>3534.0</v>
      </c>
      <c r="D2" s="15">
        <v>44680.511479396155</v>
      </c>
    </row>
    <row r="3">
      <c r="A3" s="1" t="s">
        <v>9</v>
      </c>
      <c r="B3" s="1">
        <v>819.375</v>
      </c>
      <c r="C3" s="1">
        <v>3178.0</v>
      </c>
      <c r="D3" s="15">
        <v>44680.511479396155</v>
      </c>
    </row>
    <row r="4">
      <c r="A4" s="1" t="s">
        <v>10</v>
      </c>
      <c r="B4" s="1">
        <v>1032.63698630137</v>
      </c>
      <c r="C4" s="1">
        <v>2718.0</v>
      </c>
      <c r="D4" s="15">
        <v>44680.511479396155</v>
      </c>
    </row>
    <row r="5">
      <c r="A5" s="1" t="s">
        <v>11</v>
      </c>
      <c r="B5" s="1">
        <v>931.618150684932</v>
      </c>
      <c r="C5" s="1">
        <v>2492.0</v>
      </c>
      <c r="D5" s="15">
        <v>44680.511479396155</v>
      </c>
    </row>
    <row r="6">
      <c r="A6" s="1" t="s">
        <v>12</v>
      </c>
      <c r="B6" s="1">
        <v>1345.79537671233</v>
      </c>
      <c r="C6" s="1">
        <v>2481.0</v>
      </c>
      <c r="D6" s="15">
        <v>44680.511479396155</v>
      </c>
    </row>
    <row r="7">
      <c r="A7" s="1" t="s">
        <v>13</v>
      </c>
      <c r="B7" s="1">
        <v>4714.21232876712</v>
      </c>
      <c r="C7" s="1">
        <v>2289.0</v>
      </c>
      <c r="D7" s="15">
        <v>44680.511479396155</v>
      </c>
    </row>
    <row r="8">
      <c r="A8" s="1" t="s">
        <v>14</v>
      </c>
      <c r="B8" s="1">
        <v>929.373287671233</v>
      </c>
      <c r="C8" s="1">
        <v>2243.0</v>
      </c>
      <c r="D8" s="15">
        <v>44680.511479396155</v>
      </c>
    </row>
    <row r="9">
      <c r="A9" s="1" t="s">
        <v>15</v>
      </c>
      <c r="B9" s="1">
        <v>3916.83698630137</v>
      </c>
      <c r="C9" s="1">
        <v>2223.0</v>
      </c>
      <c r="D9" s="15">
        <v>44680.511479396155</v>
      </c>
    </row>
    <row r="10">
      <c r="A10" s="1" t="s">
        <v>16</v>
      </c>
      <c r="B10" s="1">
        <v>1019.16780821918</v>
      </c>
      <c r="C10" s="1">
        <v>2154.0</v>
      </c>
      <c r="D10" s="15">
        <v>44680.511479396155</v>
      </c>
    </row>
    <row r="11">
      <c r="A11" s="1" t="s">
        <v>17</v>
      </c>
      <c r="B11" s="1">
        <v>4804.00684931507</v>
      </c>
      <c r="C11" s="1">
        <v>2129.0</v>
      </c>
      <c r="D11" s="15">
        <v>44680.511479396155</v>
      </c>
    </row>
    <row r="12">
      <c r="A12" s="1" t="s">
        <v>18</v>
      </c>
      <c r="B12" s="1">
        <v>897.945205479452</v>
      </c>
      <c r="C12" s="1">
        <v>2076.0</v>
      </c>
      <c r="D12" s="15">
        <v>44680.511479396155</v>
      </c>
    </row>
    <row r="13">
      <c r="A13" s="1" t="s">
        <v>19</v>
      </c>
      <c r="B13" s="1">
        <v>3457.08904109589</v>
      </c>
      <c r="C13" s="1">
        <v>2025.0</v>
      </c>
      <c r="D13" s="15">
        <v>44680.511479396155</v>
      </c>
    </row>
    <row r="14">
      <c r="A14" s="1" t="s">
        <v>20</v>
      </c>
      <c r="B14" s="1">
        <v>4040.75342465753</v>
      </c>
      <c r="C14" s="1">
        <v>1961.0</v>
      </c>
      <c r="D14" s="15">
        <v>44680.511479396155</v>
      </c>
    </row>
    <row r="15">
      <c r="A15" s="1" t="s">
        <v>21</v>
      </c>
      <c r="B15" s="1">
        <v>1955.27568493151</v>
      </c>
      <c r="C15" s="1">
        <v>1870.0</v>
      </c>
      <c r="D15" s="15">
        <v>44680.511479396155</v>
      </c>
    </row>
    <row r="16">
      <c r="A16" s="1" t="s">
        <v>22</v>
      </c>
      <c r="B16" s="1">
        <v>769.76352739726</v>
      </c>
      <c r="C16" s="1">
        <v>1775.0</v>
      </c>
      <c r="D16" s="15">
        <v>44680.511479396155</v>
      </c>
    </row>
    <row r="17">
      <c r="A17" s="1" t="s">
        <v>23</v>
      </c>
      <c r="B17" s="1">
        <v>850.803082191781</v>
      </c>
      <c r="C17" s="1">
        <v>1696.0</v>
      </c>
      <c r="D17" s="15">
        <v>44680.511479396155</v>
      </c>
    </row>
    <row r="18">
      <c r="A18" s="1" t="s">
        <v>24</v>
      </c>
      <c r="B18" s="1">
        <v>1324.46917808219</v>
      </c>
      <c r="C18" s="1">
        <v>1663.0</v>
      </c>
      <c r="D18" s="15">
        <v>44680.511479396155</v>
      </c>
    </row>
    <row r="19">
      <c r="A19" s="1" t="s">
        <v>25</v>
      </c>
      <c r="B19" s="1">
        <v>998.96404109589</v>
      </c>
      <c r="C19" s="1">
        <v>1652.0</v>
      </c>
      <c r="D19" s="15">
        <v>44680.511479396155</v>
      </c>
    </row>
    <row r="20">
      <c r="A20" s="1" t="s">
        <v>26</v>
      </c>
      <c r="B20" s="1">
        <v>2094.45719178082</v>
      </c>
      <c r="C20" s="1">
        <v>1649.0</v>
      </c>
      <c r="D20" s="15">
        <v>44680.511479396155</v>
      </c>
    </row>
    <row r="21">
      <c r="A21" s="1" t="s">
        <v>27</v>
      </c>
      <c r="B21" s="1">
        <v>814.660787671233</v>
      </c>
      <c r="C21" s="1">
        <v>1615.0</v>
      </c>
      <c r="D21" s="15">
        <v>44680.511479396155</v>
      </c>
    </row>
    <row r="22">
      <c r="A22" s="1" t="s">
        <v>28</v>
      </c>
      <c r="B22" s="1">
        <v>720.60102739726</v>
      </c>
      <c r="C22" s="1">
        <v>1580.0</v>
      </c>
      <c r="D22" s="15">
        <v>44680.511479396155</v>
      </c>
    </row>
    <row r="23">
      <c r="A23" s="1" t="s">
        <v>29</v>
      </c>
      <c r="B23" s="1">
        <v>2132.6198630137</v>
      </c>
      <c r="C23" s="1">
        <v>1410.0</v>
      </c>
      <c r="D23" s="15">
        <v>44680.511479396155</v>
      </c>
    </row>
    <row r="24">
      <c r="A24" s="1" t="s">
        <v>30</v>
      </c>
      <c r="B24" s="1">
        <v>2996.89212328767</v>
      </c>
      <c r="C24" s="1">
        <v>1404.0</v>
      </c>
      <c r="D24" s="15">
        <v>44680.511479396155</v>
      </c>
    </row>
    <row r="25">
      <c r="A25" s="1" t="s">
        <v>31</v>
      </c>
      <c r="B25" s="1">
        <v>2761.18150684931</v>
      </c>
      <c r="C25" s="1">
        <v>1375.0</v>
      </c>
      <c r="D25" s="15">
        <v>44680.511479396155</v>
      </c>
    </row>
    <row r="26">
      <c r="A26" s="1" t="s">
        <v>32</v>
      </c>
      <c r="B26" s="1">
        <v>1346.91780821918</v>
      </c>
      <c r="C26" s="1">
        <v>1282.0</v>
      </c>
      <c r="D26" s="15">
        <v>44680.511479396155</v>
      </c>
    </row>
    <row r="27">
      <c r="A27" s="1" t="s">
        <v>33</v>
      </c>
      <c r="B27" s="1">
        <v>995.147773972603</v>
      </c>
      <c r="C27" s="1">
        <v>1278.0</v>
      </c>
      <c r="D27" s="15">
        <v>44680.511479396155</v>
      </c>
    </row>
    <row r="28">
      <c r="A28" s="1" t="s">
        <v>34</v>
      </c>
      <c r="B28" s="1">
        <v>2738.73287671233</v>
      </c>
      <c r="C28" s="1">
        <v>1249.0</v>
      </c>
      <c r="D28" s="15">
        <v>44680.511479396155</v>
      </c>
    </row>
    <row r="29">
      <c r="A29" s="1" t="s">
        <v>35</v>
      </c>
      <c r="B29" s="1">
        <v>1535.48630136986</v>
      </c>
      <c r="C29" s="1">
        <v>1237.0</v>
      </c>
      <c r="D29" s="15">
        <v>44680.511479396155</v>
      </c>
    </row>
    <row r="30">
      <c r="A30" s="1" t="s">
        <v>36</v>
      </c>
      <c r="B30" s="1">
        <v>5118.28767123288</v>
      </c>
      <c r="C30" s="1">
        <v>1227.0</v>
      </c>
      <c r="D30" s="15">
        <v>44680.511479396155</v>
      </c>
    </row>
    <row r="31">
      <c r="A31" s="1" t="s">
        <v>37</v>
      </c>
      <c r="B31" s="1">
        <v>2076.49828767123</v>
      </c>
      <c r="C31" s="1">
        <v>1176.0</v>
      </c>
      <c r="D31" s="15">
        <v>44680.511479396155</v>
      </c>
    </row>
    <row r="32">
      <c r="A32" s="1" t="s">
        <v>38</v>
      </c>
      <c r="B32" s="1">
        <v>1339.95873287671</v>
      </c>
      <c r="C32" s="1">
        <v>1162.0</v>
      </c>
      <c r="D32" s="15">
        <v>44680.511479396155</v>
      </c>
    </row>
    <row r="33">
      <c r="A33" s="1" t="s">
        <v>39</v>
      </c>
      <c r="B33" s="1">
        <v>895.475856164384</v>
      </c>
      <c r="C33" s="1">
        <v>1121.0</v>
      </c>
      <c r="D33" s="15">
        <v>44680.511479396155</v>
      </c>
    </row>
    <row r="34">
      <c r="A34" s="1" t="s">
        <v>40</v>
      </c>
      <c r="B34" s="1">
        <v>1162.83904109589</v>
      </c>
      <c r="C34" s="1">
        <v>1112.0</v>
      </c>
      <c r="D34" s="15">
        <v>44680.511479396155</v>
      </c>
    </row>
    <row r="35">
      <c r="A35" s="1" t="s">
        <v>41</v>
      </c>
      <c r="B35" s="1">
        <v>2334.20856164384</v>
      </c>
      <c r="C35" s="1">
        <v>1106.0</v>
      </c>
      <c r="D35" s="15">
        <v>44680.511479396155</v>
      </c>
    </row>
    <row r="36">
      <c r="A36" s="1" t="s">
        <v>42</v>
      </c>
      <c r="B36" s="1">
        <v>5163.18493150685</v>
      </c>
      <c r="C36" s="1">
        <v>1057.0</v>
      </c>
      <c r="D36" s="15">
        <v>44680.511479396155</v>
      </c>
    </row>
    <row r="37">
      <c r="A37" s="1" t="s">
        <v>43</v>
      </c>
      <c r="B37" s="1">
        <v>3133.82876712329</v>
      </c>
      <c r="C37" s="1">
        <v>1052.0</v>
      </c>
      <c r="D37" s="15">
        <v>44680.511479396155</v>
      </c>
    </row>
    <row r="38">
      <c r="A38" s="1" t="s">
        <v>44</v>
      </c>
      <c r="B38" s="1">
        <v>2843.34349315069</v>
      </c>
      <c r="C38" s="1">
        <v>1044.0</v>
      </c>
      <c r="D38" s="15">
        <v>44680.511479396155</v>
      </c>
    </row>
    <row r="39">
      <c r="A39" s="1" t="s">
        <v>45</v>
      </c>
      <c r="B39" s="1">
        <v>3995.85616438356</v>
      </c>
      <c r="C39" s="1">
        <v>947.0</v>
      </c>
      <c r="D39" s="15">
        <v>44680.511479396155</v>
      </c>
    </row>
    <row r="40">
      <c r="A40" s="1" t="s">
        <v>46</v>
      </c>
      <c r="B40" s="1">
        <v>1142.6352739726</v>
      </c>
      <c r="C40" s="1">
        <v>931.0</v>
      </c>
      <c r="D40" s="15">
        <v>44680.511479396155</v>
      </c>
    </row>
    <row r="41">
      <c r="A41" s="1" t="s">
        <v>47</v>
      </c>
      <c r="B41" s="1">
        <v>1640.9948630137</v>
      </c>
      <c r="C41" s="1">
        <v>901.0</v>
      </c>
      <c r="D41" s="15">
        <v>44680.511479396155</v>
      </c>
    </row>
    <row r="42">
      <c r="A42" s="1" t="s">
        <v>48</v>
      </c>
      <c r="B42" s="1">
        <v>888.516780821918</v>
      </c>
      <c r="C42" s="1">
        <v>879.0</v>
      </c>
      <c r="D42" s="15">
        <v>44680.511479396155</v>
      </c>
    </row>
    <row r="43">
      <c r="A43" s="1" t="s">
        <v>49</v>
      </c>
      <c r="B43" s="1">
        <v>2303.22945205479</v>
      </c>
      <c r="C43" s="1">
        <v>835.0</v>
      </c>
      <c r="D43" s="15">
        <v>44680.511479396155</v>
      </c>
    </row>
    <row r="44">
      <c r="A44" s="1" t="s">
        <v>50</v>
      </c>
      <c r="B44" s="1">
        <v>1831.80821917808</v>
      </c>
      <c r="C44" s="1">
        <v>826.0</v>
      </c>
      <c r="D44" s="15">
        <v>44680.511479396155</v>
      </c>
    </row>
    <row r="45">
      <c r="A45" s="1" t="s">
        <v>51</v>
      </c>
      <c r="B45" s="1">
        <v>2242.61815068493</v>
      </c>
      <c r="C45" s="1">
        <v>817.0</v>
      </c>
      <c r="D45" s="15">
        <v>44680.511479396155</v>
      </c>
    </row>
    <row r="46">
      <c r="A46" s="1" t="s">
        <v>52</v>
      </c>
      <c r="B46" s="1">
        <v>2220.16952054795</v>
      </c>
      <c r="C46" s="1">
        <v>796.0</v>
      </c>
      <c r="D46" s="15">
        <v>44680.511479396155</v>
      </c>
    </row>
    <row r="47">
      <c r="A47" s="1" t="s">
        <v>53</v>
      </c>
      <c r="B47" s="1">
        <v>4285.44349315068</v>
      </c>
      <c r="C47" s="1">
        <v>793.0</v>
      </c>
      <c r="D47" s="15">
        <v>44680.511479396155</v>
      </c>
    </row>
    <row r="48">
      <c r="A48" s="1" t="s">
        <v>54</v>
      </c>
      <c r="B48" s="1">
        <v>4152.99657534247</v>
      </c>
      <c r="C48" s="1">
        <v>763.0</v>
      </c>
      <c r="D48" s="15">
        <v>44680.511479396155</v>
      </c>
    </row>
    <row r="49">
      <c r="A49" s="1" t="s">
        <v>55</v>
      </c>
      <c r="B49" s="1">
        <v>1369.36643835616</v>
      </c>
      <c r="C49" s="1">
        <v>759.0</v>
      </c>
      <c r="D49" s="15">
        <v>44680.511479396155</v>
      </c>
    </row>
    <row r="50">
      <c r="A50" s="1" t="s">
        <v>56</v>
      </c>
      <c r="B50" s="1">
        <v>5140.73630136986</v>
      </c>
      <c r="C50" s="1">
        <v>729.0</v>
      </c>
      <c r="D50" s="15">
        <v>44680.511479396155</v>
      </c>
    </row>
    <row r="51">
      <c r="A51" s="1" t="s">
        <v>57</v>
      </c>
      <c r="B51" s="1">
        <v>690.519863013699</v>
      </c>
      <c r="C51" s="1">
        <v>712.0</v>
      </c>
      <c r="D51" s="15">
        <v>44680.511479396155</v>
      </c>
    </row>
    <row r="52">
      <c r="A52" s="1" t="s">
        <v>58</v>
      </c>
      <c r="B52" s="1">
        <v>978.311301369863</v>
      </c>
      <c r="C52" s="1">
        <v>709.0</v>
      </c>
      <c r="D52" s="15">
        <v>44680.511479396155</v>
      </c>
    </row>
    <row r="53">
      <c r="B53" s="2">
        <f>SUM(B1:B52)</f>
        <v>115751.4226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12" max="12" width="51.63"/>
  </cols>
  <sheetData>
    <row r="1">
      <c r="A1" s="16" t="s">
        <v>59</v>
      </c>
      <c r="B1" s="17" t="s">
        <v>60</v>
      </c>
      <c r="C1" s="18" t="s">
        <v>61</v>
      </c>
      <c r="D1" s="16" t="s">
        <v>62</v>
      </c>
      <c r="E1" s="16"/>
      <c r="F1" s="16" t="s">
        <v>63</v>
      </c>
      <c r="G1" s="16" t="s">
        <v>64</v>
      </c>
      <c r="H1" s="16" t="s">
        <v>65</v>
      </c>
      <c r="I1" s="19"/>
    </row>
    <row r="2">
      <c r="A2" s="20">
        <v>1.0</v>
      </c>
      <c r="B2" s="21">
        <v>1.0</v>
      </c>
      <c r="C2" s="22">
        <f>7/15</f>
        <v>0.4666666667</v>
      </c>
      <c r="D2" s="23">
        <f>8/15</f>
        <v>0.5333333333</v>
      </c>
      <c r="E2" s="20"/>
      <c r="F2" s="21">
        <f>B2</f>
        <v>1</v>
      </c>
      <c r="G2" s="20">
        <v>-1.0</v>
      </c>
      <c r="H2" s="24">
        <f>(-1*8/15 + 1*7/15)</f>
        <v>-0.06666666667</v>
      </c>
      <c r="I2" s="19"/>
      <c r="J2" s="2">
        <f>((1+1)*0.4-1)/1</f>
        <v>-0.2</v>
      </c>
      <c r="N2" s="1">
        <v>1.0</v>
      </c>
      <c r="O2" s="1">
        <v>1.0</v>
      </c>
    </row>
    <row r="3">
      <c r="A3" s="20">
        <v>2.0</v>
      </c>
      <c r="B3" s="21">
        <f t="shared" ref="B3:B11" si="1">2*B2</f>
        <v>2</v>
      </c>
      <c r="C3" s="23">
        <f t="shared" ref="C3:C11" si="2">C2/2</f>
        <v>0.2333333333</v>
      </c>
      <c r="D3" s="23">
        <f t="shared" ref="D3:D11" si="3">D2+C3</f>
        <v>0.7666666667</v>
      </c>
      <c r="E3" s="20"/>
      <c r="F3" s="21">
        <f>B3+F2</f>
        <v>3</v>
      </c>
      <c r="G3" s="20">
        <v>-1.0</v>
      </c>
      <c r="H3" s="24">
        <f>(-1*9/15 + 1*6/15)</f>
        <v>-0.2</v>
      </c>
      <c r="I3" s="19"/>
      <c r="N3" s="2">
        <f t="shared" ref="N3:N9" si="4">N2*2</f>
        <v>2</v>
      </c>
      <c r="O3" s="1">
        <v>2.0</v>
      </c>
    </row>
    <row r="4">
      <c r="A4" s="20">
        <v>3.0</v>
      </c>
      <c r="B4" s="21">
        <f t="shared" si="1"/>
        <v>4</v>
      </c>
      <c r="C4" s="23">
        <f t="shared" si="2"/>
        <v>0.1166666667</v>
      </c>
      <c r="D4" s="23">
        <f t="shared" si="3"/>
        <v>0.8833333333</v>
      </c>
      <c r="E4" s="20"/>
      <c r="F4" s="21">
        <f>B4+F3+F2</f>
        <v>8</v>
      </c>
      <c r="G4" s="20">
        <v>-1.0</v>
      </c>
      <c r="H4" s="24">
        <v>-0.0395</v>
      </c>
      <c r="I4" s="19"/>
      <c r="N4" s="2">
        <f t="shared" si="4"/>
        <v>4</v>
      </c>
      <c r="O4" s="1">
        <v>3.0</v>
      </c>
    </row>
    <row r="5">
      <c r="A5" s="20">
        <v>4.0</v>
      </c>
      <c r="B5" s="21">
        <f t="shared" si="1"/>
        <v>8</v>
      </c>
      <c r="C5" s="23">
        <f t="shared" si="2"/>
        <v>0.05833333333</v>
      </c>
      <c r="D5" s="23">
        <f t="shared" si="3"/>
        <v>0.9416666667</v>
      </c>
      <c r="E5" s="20"/>
      <c r="F5" s="21">
        <f>B5+F4+F3+F2</f>
        <v>20</v>
      </c>
      <c r="G5" s="20">
        <v>-1.0</v>
      </c>
      <c r="H5" s="24">
        <v>-0.0519</v>
      </c>
      <c r="I5" s="19"/>
      <c r="N5" s="2">
        <f t="shared" si="4"/>
        <v>8</v>
      </c>
      <c r="O5" s="1">
        <v>4.0</v>
      </c>
    </row>
    <row r="6">
      <c r="A6" s="20">
        <v>5.0</v>
      </c>
      <c r="B6" s="21">
        <f t="shared" si="1"/>
        <v>16</v>
      </c>
      <c r="C6" s="23">
        <f t="shared" si="2"/>
        <v>0.02916666667</v>
      </c>
      <c r="D6" s="23">
        <f t="shared" si="3"/>
        <v>0.9708333333</v>
      </c>
      <c r="E6" s="20"/>
      <c r="F6" s="21">
        <f>B6+F5+F4+F3+F2</f>
        <v>48</v>
      </c>
      <c r="G6" s="20">
        <v>-1.0</v>
      </c>
      <c r="H6" s="24">
        <v>-0.064</v>
      </c>
      <c r="I6" s="19"/>
      <c r="N6" s="2">
        <f t="shared" si="4"/>
        <v>16</v>
      </c>
      <c r="O6" s="1">
        <v>5.0</v>
      </c>
    </row>
    <row r="7">
      <c r="A7" s="20">
        <v>6.0</v>
      </c>
      <c r="B7" s="21">
        <f t="shared" si="1"/>
        <v>32</v>
      </c>
      <c r="C7" s="23">
        <f t="shared" si="2"/>
        <v>0.01458333333</v>
      </c>
      <c r="D7" s="23">
        <f t="shared" si="3"/>
        <v>0.9854166667</v>
      </c>
      <c r="E7" s="20"/>
      <c r="F7" s="20"/>
      <c r="G7" s="20">
        <v>-1.0</v>
      </c>
      <c r="H7" s="24">
        <v>-0.0758</v>
      </c>
      <c r="I7" s="19"/>
      <c r="N7" s="2">
        <f t="shared" si="4"/>
        <v>32</v>
      </c>
      <c r="O7" s="1">
        <v>6.0</v>
      </c>
    </row>
    <row r="8">
      <c r="A8" s="20">
        <v>7.0</v>
      </c>
      <c r="B8" s="21">
        <f t="shared" si="1"/>
        <v>64</v>
      </c>
      <c r="C8" s="23">
        <f t="shared" si="2"/>
        <v>0.007291666667</v>
      </c>
      <c r="D8" s="23">
        <f t="shared" si="3"/>
        <v>0.9927083333</v>
      </c>
      <c r="E8" s="20"/>
      <c r="F8" s="20"/>
      <c r="G8" s="20">
        <v>-1.0</v>
      </c>
      <c r="H8" s="24">
        <v>-0.0873</v>
      </c>
      <c r="I8" s="19"/>
      <c r="N8" s="2">
        <f t="shared" si="4"/>
        <v>64</v>
      </c>
      <c r="O8" s="1">
        <v>7.0</v>
      </c>
    </row>
    <row r="9">
      <c r="A9" s="20">
        <v>8.0</v>
      </c>
      <c r="B9" s="21">
        <f t="shared" si="1"/>
        <v>128</v>
      </c>
      <c r="C9" s="23">
        <f t="shared" si="2"/>
        <v>0.003645833333</v>
      </c>
      <c r="D9" s="23">
        <f t="shared" si="3"/>
        <v>0.9963541667</v>
      </c>
      <c r="E9" s="20"/>
      <c r="F9" s="20"/>
      <c r="G9" s="20">
        <v>-1.0</v>
      </c>
      <c r="H9" s="24">
        <v>-0.0984</v>
      </c>
      <c r="I9" s="19"/>
      <c r="N9" s="2">
        <f t="shared" si="4"/>
        <v>128</v>
      </c>
      <c r="O9" s="1">
        <v>8.0</v>
      </c>
    </row>
    <row r="10">
      <c r="A10" s="20">
        <v>9.0</v>
      </c>
      <c r="B10" s="21">
        <f t="shared" si="1"/>
        <v>256</v>
      </c>
      <c r="C10" s="23">
        <f t="shared" si="2"/>
        <v>0.001822916667</v>
      </c>
      <c r="D10" s="23">
        <f t="shared" si="3"/>
        <v>0.9981770833</v>
      </c>
      <c r="E10" s="20"/>
      <c r="F10" s="20"/>
      <c r="G10" s="20">
        <v>-1.0</v>
      </c>
      <c r="H10" s="24">
        <v>-0.1093</v>
      </c>
      <c r="I10" s="19"/>
    </row>
    <row r="11">
      <c r="A11" s="20">
        <v>10.0</v>
      </c>
      <c r="B11" s="21">
        <f t="shared" si="1"/>
        <v>512</v>
      </c>
      <c r="C11" s="23">
        <f t="shared" si="2"/>
        <v>0.0009114583333</v>
      </c>
      <c r="D11" s="23">
        <f t="shared" si="3"/>
        <v>0.9990885417</v>
      </c>
      <c r="E11" s="20"/>
      <c r="F11" s="20"/>
      <c r="G11" s="20">
        <v>-1.0</v>
      </c>
      <c r="H11" s="24">
        <v>-0.1198</v>
      </c>
      <c r="I11" s="19"/>
    </row>
    <row r="12">
      <c r="C12" s="25"/>
      <c r="K12" s="26"/>
      <c r="L12" s="27" t="s">
        <v>66</v>
      </c>
      <c r="M12" s="28"/>
    </row>
    <row r="13">
      <c r="C13" s="25"/>
      <c r="K13" s="26"/>
      <c r="L13" s="29" t="s">
        <v>67</v>
      </c>
      <c r="M13" s="26"/>
    </row>
    <row r="14">
      <c r="C14" s="25"/>
      <c r="K14" s="28" t="s">
        <v>68</v>
      </c>
      <c r="L14" s="30"/>
      <c r="M14" s="26"/>
    </row>
    <row r="15">
      <c r="C15" s="25"/>
      <c r="K15" s="31" t="s">
        <v>69</v>
      </c>
      <c r="L15" s="32">
        <f>6/15 * 100</f>
        <v>40</v>
      </c>
      <c r="M15" s="32"/>
    </row>
    <row r="16">
      <c r="C16" s="25"/>
      <c r="K16" s="31" t="s">
        <v>70</v>
      </c>
      <c r="L16" s="32">
        <f>8/15 * 100</f>
        <v>53.33333333</v>
      </c>
      <c r="M16" s="32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</sheetData>
  <drawing r:id="rId1"/>
</worksheet>
</file>