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22228FCD-0B72-45BB-B924-BDD57CFA1887}"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6" i="11" l="1"/>
  <c r="E46" i="11"/>
  <c r="F45" i="11"/>
  <c r="E45" i="11"/>
  <c r="H7" i="11"/>
  <c r="E9" i="11" l="1"/>
  <c r="F9" i="11" s="1"/>
  <c r="E10" i="11" l="1"/>
  <c r="E13" i="11" s="1"/>
  <c r="I5" i="11"/>
  <c r="I4" i="11" s="1"/>
  <c r="H49" i="11"/>
  <c r="H48" i="11"/>
  <c r="H47" i="11"/>
  <c r="H46" i="11"/>
  <c r="H44" i="11"/>
  <c r="H37" i="11"/>
  <c r="H16" i="11"/>
  <c r="H8" i="11"/>
  <c r="F13" i="11" l="1"/>
  <c r="H13" i="11" s="1"/>
  <c r="E14" i="11"/>
  <c r="F14" i="11" s="1"/>
  <c r="F10" i="11"/>
  <c r="E11" i="11" s="1"/>
  <c r="F11" i="11" s="1"/>
  <c r="E12" i="11" s="1"/>
  <c r="F12" i="11" s="1"/>
  <c r="H9" i="11"/>
  <c r="I6" i="11"/>
  <c r="E15" i="11" l="1"/>
  <c r="F15" i="11" s="1"/>
  <c r="H45" i="11"/>
  <c r="H10" i="11"/>
  <c r="H15" i="11"/>
  <c r="J5" i="11"/>
  <c r="K5" i="11" s="1"/>
  <c r="L5" i="11" s="1"/>
  <c r="M5" i="11" s="1"/>
  <c r="N5" i="11" s="1"/>
  <c r="O5" i="11" s="1"/>
  <c r="P5" i="11" s="1"/>
  <c r="E17" i="11" l="1"/>
  <c r="H11" i="11"/>
  <c r="H12" i="11"/>
  <c r="P4" i="11"/>
  <c r="Q5" i="11"/>
  <c r="R5" i="11" s="1"/>
  <c r="S5" i="11" s="1"/>
  <c r="T5" i="11" s="1"/>
  <c r="U5" i="11" s="1"/>
  <c r="V5" i="11" s="1"/>
  <c r="W5" i="11" s="1"/>
  <c r="J6" i="11"/>
  <c r="E18" i="11" l="1"/>
  <c r="F17" i="11"/>
  <c r="H17" i="11" s="1"/>
  <c r="W4" i="11"/>
  <c r="X5" i="11"/>
  <c r="Y5" i="11" s="1"/>
  <c r="Z5" i="11" s="1"/>
  <c r="AA5" i="11" s="1"/>
  <c r="AB5" i="11" s="1"/>
  <c r="AC5" i="11" s="1"/>
  <c r="AD5" i="11" s="1"/>
  <c r="K6" i="11"/>
  <c r="F18" i="11" l="1"/>
  <c r="E19" i="11" s="1"/>
  <c r="H18" i="11"/>
  <c r="AE5" i="11"/>
  <c r="AF5" i="11" s="1"/>
  <c r="AG5" i="11" s="1"/>
  <c r="AH5" i="11" s="1"/>
  <c r="AI5" i="11" s="1"/>
  <c r="AJ5" i="11" s="1"/>
  <c r="AD4" i="11"/>
  <c r="L6" i="11"/>
  <c r="F19" i="11" l="1"/>
  <c r="E20" i="11"/>
  <c r="H19" i="11"/>
  <c r="AK5" i="11"/>
  <c r="AL5" i="11" s="1"/>
  <c r="AM5" i="11" s="1"/>
  <c r="AN5" i="11" s="1"/>
  <c r="AO5" i="11" s="1"/>
  <c r="AP5" i="11" s="1"/>
  <c r="AQ5" i="11" s="1"/>
  <c r="M6" i="11"/>
  <c r="E21" i="11" l="1"/>
  <c r="F20" i="11"/>
  <c r="H20" i="11" s="1"/>
  <c r="AR5" i="11"/>
  <c r="AS5" i="11" s="1"/>
  <c r="AK4" i="11"/>
  <c r="N6" i="11"/>
  <c r="E22" i="11" l="1"/>
  <c r="F22" i="11" s="1"/>
  <c r="E23" i="11" s="1"/>
  <c r="F23" i="11" s="1"/>
  <c r="E24" i="11" s="1"/>
  <c r="F24" i="11" s="1"/>
  <c r="F21" i="11"/>
  <c r="AT5" i="11"/>
  <c r="AS6" i="11"/>
  <c r="AR4" i="11"/>
  <c r="O6" i="11"/>
  <c r="E38" i="11" l="1"/>
  <c r="E25" i="11"/>
  <c r="F25" i="11" s="1"/>
  <c r="E26" i="11" s="1"/>
  <c r="F26" i="11" s="1"/>
  <c r="E27" i="11" s="1"/>
  <c r="F27" i="11" s="1"/>
  <c r="AU5" i="11"/>
  <c r="AT6" i="11"/>
  <c r="E40" i="11" l="1"/>
  <c r="E35" i="11"/>
  <c r="F35" i="11" s="1"/>
  <c r="E28" i="11"/>
  <c r="F28" i="11" s="1"/>
  <c r="E29" i="11" s="1"/>
  <c r="F29" i="11" s="1"/>
  <c r="E30" i="11" s="1"/>
  <c r="F30" i="11" s="1"/>
  <c r="E31" i="11" s="1"/>
  <c r="F31" i="11" s="1"/>
  <c r="E32" i="11" s="1"/>
  <c r="F32" i="11" s="1"/>
  <c r="E33" i="11" s="1"/>
  <c r="F33" i="11" s="1"/>
  <c r="E34" i="11" s="1"/>
  <c r="F34" i="11" s="1"/>
  <c r="E36" i="11" s="1"/>
  <c r="F36" i="11" s="1"/>
  <c r="E42" i="11" s="1"/>
  <c r="E39" i="11"/>
  <c r="F39" i="11" s="1"/>
  <c r="H39" i="11" s="1"/>
  <c r="F38" i="11"/>
  <c r="H38" i="11" s="1"/>
  <c r="AV5" i="11"/>
  <c r="AU6" i="11"/>
  <c r="P6" i="11"/>
  <c r="Q6" i="11"/>
  <c r="F42" i="11" l="1"/>
  <c r="H42" i="11" s="1"/>
  <c r="E43" i="11"/>
  <c r="F43" i="11" s="1"/>
  <c r="H43" i="11" s="1"/>
  <c r="E41" i="11"/>
  <c r="F41" i="11" s="1"/>
  <c r="H41" i="11" s="1"/>
  <c r="F40" i="11"/>
  <c r="H40"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<sst xmlns="http://schemas.openxmlformats.org/spreadsheetml/2006/main" count="119" uniqueCount="86">
  <si>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</si>
  <si>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</si>
  <si>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</si>
  <si>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</si>
  <si>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</si>
  <si>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</si>
  <si>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</si>
  <si>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</si>
  <si>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</si>
  <si>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</si>
  <si>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</si>
  <si>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</si>
  <si>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</si>
  <si>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</si>
  <si>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</si>
  <si>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</si>
  <si>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</si>
  <si>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</si>
  <si>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</si>
  <si>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</si>
  <si>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</si>
  <si>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</si>
  <si>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</si>
  <si>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</si>
  <si>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</si>
  <si>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</si>
  <si>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</si>
  <si>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</si>
  <si>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</si>
  <si>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</si>
  <si>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</si>
  <si>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</si>
  <si>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</si>
  <si>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</si>
  <si>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</si>
  <si>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</si>
  <si>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</si>
  <si>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</si>
  <si>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Lập kế hoạch cho dự án</t>
  </si>
  <si>
    <t>Thu thập và phân tích yêu cầu xây dựng hệ thống</t>
  </si>
  <si>
    <t>Lập bảng mô tả các chức năng cần phát triển</t>
  </si>
  <si>
    <t>Đặt cái miletons cho từng giai đoạn phát triển của hệ thống</t>
  </si>
  <si>
    <t>Team</t>
  </si>
  <si>
    <t>Leader</t>
  </si>
  <si>
    <t>Thống nhất kế hoạch thực hiện và triển khai</t>
  </si>
  <si>
    <t>Soạn tài liệu mô tả chi tiết về hoạt động của hệ thống (PRD)</t>
  </si>
  <si>
    <t>Mô hình hóa các chức năng của hệ thống (Diagram)</t>
  </si>
  <si>
    <t>Thiết kế xây dựng giao diện cho khách hàng</t>
  </si>
  <si>
    <t>Thiết kế xây dựng giao diện cho quản lý</t>
  </si>
  <si>
    <t>Thiết kế cơ sở dữ liệu</t>
  </si>
  <si>
    <t>Phân tích rủi ro hệ thống phát sinh</t>
  </si>
  <si>
    <t>Kết nối dữ liệu cho hệ thống</t>
  </si>
  <si>
    <t>Phát triển và thực thi hệ thống</t>
  </si>
  <si>
    <t>Các chức năng của khách hàng (Đăng ký, đăng nhập, quản lý tài khoản)</t>
  </si>
  <si>
    <t>Giỏ hàng</t>
  </si>
  <si>
    <t>Đặt hàng, thanh toán</t>
  </si>
  <si>
    <t>Khách hàng quản lý đơn hàng</t>
  </si>
  <si>
    <t>Quản lý sản phẩm</t>
  </si>
  <si>
    <t>Quản lý đơn hàng</t>
  </si>
  <si>
    <t>Quản lý phiếu nhập</t>
  </si>
  <si>
    <t>Quản lý danh mục</t>
  </si>
  <si>
    <t>Quản lý nhân viên</t>
  </si>
  <si>
    <t>Quản lý khách hàng</t>
  </si>
  <si>
    <t>Quản lý xưởng cung cấp</t>
  </si>
  <si>
    <t>Quản lý giao hàng</t>
  </si>
  <si>
    <t>Quản lý khuyến mãi</t>
  </si>
  <si>
    <t>Quản lý bản thiết kế dự kiến</t>
  </si>
  <si>
    <t>Thống kê doanh thu</t>
  </si>
  <si>
    <t>Thống kê sản phẩm bán chạy</t>
  </si>
  <si>
    <t>Team xây dựng</t>
  </si>
  <si>
    <t>Team giao diện</t>
  </si>
  <si>
    <t>Đánh giá đợt 1 - hệ thống với khách đặt hàng online</t>
  </si>
  <si>
    <t>Kiểm tra và đánh giá hệ thống</t>
  </si>
  <si>
    <t>Kiểm tra các lỗi code chức năng và phát sinh khi sử dụng</t>
  </si>
  <si>
    <t>Đánh giá đợt 2 - hệ thống hoàn thành chức năng cơ bản 1</t>
  </si>
  <si>
    <t>Nhận phản hồi và fix bug từ người sử dụng</t>
  </si>
  <si>
    <t>Đánh giá đợt 3 - hệ thống sử dụng tương đối hoàn thiện</t>
  </si>
  <si>
    <t>Tài liệu tổng quan về hệ thống</t>
  </si>
  <si>
    <t>PHÂN TÍCH XÂY DỰNG HỆ THỐNG WEB CHO CỬA HÀNG THỜI TRANG</t>
  </si>
  <si>
    <t>Trường đại học Sài Gòn</t>
  </si>
  <si>
    <t>Môn Công nghệ phần mềm</t>
  </si>
  <si>
    <t>Khoa Công nghệ thông tin</t>
  </si>
  <si>
    <t>Thực hiện mô tả các chức năng khả dụng của hệ thống</t>
  </si>
  <si>
    <t>Thực hiện soạn tài liệu hướng dẫn cho người sử dụng</t>
  </si>
  <si>
    <t>Tổng hợp tài liệu và báo cáo dự án</t>
  </si>
  <si>
    <t>Kiểm thử, chỉnh sửa và hoàn thiện code chúc năng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</si>
</sst>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9" fillId="4" borderId="2" xfId="12" applyFill="1" applyAlignment="1">
      <alignment horizontal="left" vertical="center" wrapText="1" indent="2"/>
    </xf>
    <xf numFmtId="0" fontId="10" fillId="0" borderId="0" xfId="7" applyAlignment="1">
      <alignment vertical="center"/>
    </xf>
    <xf numFmtId="0" fontId="10" fillId="0" borderId="0" xfId="6"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85" zoomScaleNormal="85" zoomScalePageLayoutView="70" workbookViewId="0">
      <pane ySplit="6" topLeftCell="A22" activePane="bottomLeft" state="frozen"/>
      <selection pane="bottomLeft" activeCell="F47" sqref="F47"/>
    </sheetView>
  </sheetViews>
  <sheetFormatPr defaultRowHeight="30" customHeight="1" x14ac:dyDescent="0.3"/>
  <cols>
    <col min="1" max="1" width="2.6640625" style="58" customWidth="1"/>
    <col min="2" max="2" width="52.66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29</v>
      </c>
      <c r="B1" s="63" t="s">
        <v>78</v>
      </c>
      <c r="C1" s="1"/>
      <c r="D1" s="2"/>
      <c r="E1" s="4"/>
      <c r="F1" s="47"/>
      <c r="H1" s="2"/>
      <c r="I1" s="14"/>
    </row>
    <row r="2" spans="1:64" ht="30" customHeight="1" x14ac:dyDescent="0.3">
      <c r="A2" s="58" t="s">
        <v>24</v>
      </c>
      <c r="B2" s="92" t="s">
        <v>79</v>
      </c>
      <c r="I2" s="61"/>
    </row>
    <row r="3" spans="1:64" ht="30" customHeight="1" x14ac:dyDescent="0.3">
      <c r="A3" s="58" t="s">
        <v>30</v>
      </c>
      <c r="B3" s="91" t="s">
        <v>81</v>
      </c>
      <c r="C3" s="87" t="s">
        <v>1</v>
      </c>
      <c r="D3" s="88"/>
      <c r="E3" s="86">
        <v>44531</v>
      </c>
      <c r="F3" s="86"/>
    </row>
    <row r="4" spans="1:64" ht="30" customHeight="1" x14ac:dyDescent="0.3">
      <c r="A4" s="59" t="s">
        <v>31</v>
      </c>
      <c r="B4" s="91" t="s">
        <v>80</v>
      </c>
      <c r="C4" s="87" t="s">
        <v>8</v>
      </c>
      <c r="D4" s="88"/>
      <c r="E4" s="7">
        <v>1</v>
      </c>
      <c r="I4" s="83">
        <f>I5</f>
        <v>44529</v>
      </c>
      <c r="J4" s="84"/>
      <c r="K4" s="84"/>
      <c r="L4" s="84"/>
      <c r="M4" s="84"/>
      <c r="N4" s="84"/>
      <c r="O4" s="85"/>
      <c r="P4" s="83">
        <f>P5</f>
        <v>44536</v>
      </c>
      <c r="Q4" s="84"/>
      <c r="R4" s="84"/>
      <c r="S4" s="84"/>
      <c r="T4" s="84"/>
      <c r="U4" s="84"/>
      <c r="V4" s="85"/>
      <c r="W4" s="83">
        <f>W5</f>
        <v>44543</v>
      </c>
      <c r="X4" s="84"/>
      <c r="Y4" s="84"/>
      <c r="Z4" s="84"/>
      <c r="AA4" s="84"/>
      <c r="AB4" s="84"/>
      <c r="AC4" s="85"/>
      <c r="AD4" s="83">
        <f>AD5</f>
        <v>44550</v>
      </c>
      <c r="AE4" s="84"/>
      <c r="AF4" s="84"/>
      <c r="AG4" s="84"/>
      <c r="AH4" s="84"/>
      <c r="AI4" s="84"/>
      <c r="AJ4" s="85"/>
      <c r="AK4" s="83">
        <f>AK5</f>
        <v>44557</v>
      </c>
      <c r="AL4" s="84"/>
      <c r="AM4" s="84"/>
      <c r="AN4" s="84"/>
      <c r="AO4" s="84"/>
      <c r="AP4" s="84"/>
      <c r="AQ4" s="85"/>
      <c r="AR4" s="83">
        <f>AR5</f>
        <v>44564</v>
      </c>
      <c r="AS4" s="84"/>
      <c r="AT4" s="84"/>
      <c r="AU4" s="84"/>
      <c r="AV4" s="84"/>
      <c r="AW4" s="84"/>
      <c r="AX4" s="85"/>
      <c r="AY4" s="83">
        <f>AY5</f>
        <v>44571</v>
      </c>
      <c r="AZ4" s="84"/>
      <c r="BA4" s="84"/>
      <c r="BB4" s="84"/>
      <c r="BC4" s="84"/>
      <c r="BD4" s="84"/>
      <c r="BE4" s="85"/>
      <c r="BF4" s="83">
        <f>BF5</f>
        <v>44578</v>
      </c>
      <c r="BG4" s="84"/>
      <c r="BH4" s="84"/>
      <c r="BI4" s="84"/>
      <c r="BJ4" s="84"/>
      <c r="BK4" s="84"/>
      <c r="BL4" s="85"/>
    </row>
    <row r="5" spans="1:64" ht="15" customHeight="1" x14ac:dyDescent="0.3">
      <c r="A5" s="59" t="s">
        <v>32</v>
      </c>
      <c r="B5" s="89"/>
      <c r="C5" s="89"/>
      <c r="D5" s="89"/>
      <c r="E5" s="89"/>
      <c r="F5" s="89"/>
      <c r="G5" s="89"/>
      <c r="I5" s="11">
        <f>Project_Start-WEEKDAY(Project_Start,1)+2+7*(Display_Week-1)</f>
        <v>44529</v>
      </c>
      <c r="J5" s="10">
        <f>I5+1</f>
        <v>44530</v>
      </c>
      <c r="K5" s="10">
        <f t="shared" ref="K5:AX5" si="0">J5+1</f>
        <v>44531</v>
      </c>
      <c r="L5" s="10">
        <f t="shared" si="0"/>
        <v>44532</v>
      </c>
      <c r="M5" s="10">
        <f t="shared" si="0"/>
        <v>44533</v>
      </c>
      <c r="N5" s="10">
        <f t="shared" si="0"/>
        <v>44534</v>
      </c>
      <c r="O5" s="12">
        <f t="shared" si="0"/>
        <v>44535</v>
      </c>
      <c r="P5" s="11">
        <f>O5+1</f>
        <v>44536</v>
      </c>
      <c r="Q5" s="10">
        <f>P5+1</f>
        <v>44537</v>
      </c>
      <c r="R5" s="10">
        <f t="shared" si="0"/>
        <v>44538</v>
      </c>
      <c r="S5" s="10">
        <f t="shared" si="0"/>
        <v>44539</v>
      </c>
      <c r="T5" s="10">
        <f t="shared" si="0"/>
        <v>44540</v>
      </c>
      <c r="U5" s="10">
        <f t="shared" si="0"/>
        <v>44541</v>
      </c>
      <c r="V5" s="12">
        <f t="shared" si="0"/>
        <v>44542</v>
      </c>
      <c r="W5" s="11">
        <f>V5+1</f>
        <v>44543</v>
      </c>
      <c r="X5" s="10">
        <f>W5+1</f>
        <v>44544</v>
      </c>
      <c r="Y5" s="10">
        <f t="shared" si="0"/>
        <v>44545</v>
      </c>
      <c r="Z5" s="10">
        <f t="shared" si="0"/>
        <v>44546</v>
      </c>
      <c r="AA5" s="10">
        <f t="shared" si="0"/>
        <v>44547</v>
      </c>
      <c r="AB5" s="10">
        <f t="shared" si="0"/>
        <v>44548</v>
      </c>
      <c r="AC5" s="12">
        <f t="shared" si="0"/>
        <v>44549</v>
      </c>
      <c r="AD5" s="11">
        <f>AC5+1</f>
        <v>44550</v>
      </c>
      <c r="AE5" s="10">
        <f>AD5+1</f>
        <v>44551</v>
      </c>
      <c r="AF5" s="10">
        <f t="shared" si="0"/>
        <v>44552</v>
      </c>
      <c r="AG5" s="10">
        <f t="shared" si="0"/>
        <v>44553</v>
      </c>
      <c r="AH5" s="10">
        <f t="shared" si="0"/>
        <v>44554</v>
      </c>
      <c r="AI5" s="10">
        <f t="shared" si="0"/>
        <v>44555</v>
      </c>
      <c r="AJ5" s="12">
        <f t="shared" si="0"/>
        <v>44556</v>
      </c>
      <c r="AK5" s="11">
        <f>AJ5+1</f>
        <v>44557</v>
      </c>
      <c r="AL5" s="10">
        <f>AK5+1</f>
        <v>44558</v>
      </c>
      <c r="AM5" s="10">
        <f t="shared" si="0"/>
        <v>44559</v>
      </c>
      <c r="AN5" s="10">
        <f t="shared" si="0"/>
        <v>44560</v>
      </c>
      <c r="AO5" s="10">
        <f t="shared" si="0"/>
        <v>44561</v>
      </c>
      <c r="AP5" s="10">
        <f t="shared" si="0"/>
        <v>44562</v>
      </c>
      <c r="AQ5" s="12">
        <f t="shared" si="0"/>
        <v>44563</v>
      </c>
      <c r="AR5" s="11">
        <f>AQ5+1</f>
        <v>44564</v>
      </c>
      <c r="AS5" s="10">
        <f>AR5+1</f>
        <v>44565</v>
      </c>
      <c r="AT5" s="10">
        <f t="shared" si="0"/>
        <v>44566</v>
      </c>
      <c r="AU5" s="10">
        <f t="shared" si="0"/>
        <v>44567</v>
      </c>
      <c r="AV5" s="10">
        <f t="shared" si="0"/>
        <v>44568</v>
      </c>
      <c r="AW5" s="10">
        <f t="shared" si="0"/>
        <v>44569</v>
      </c>
      <c r="AX5" s="12">
        <f t="shared" si="0"/>
        <v>44570</v>
      </c>
      <c r="AY5" s="11">
        <f>AX5+1</f>
        <v>44571</v>
      </c>
      <c r="AZ5" s="10">
        <f>AY5+1</f>
        <v>44572</v>
      </c>
      <c r="BA5" s="10">
        <f t="shared" ref="BA5:BE5" si="1">AZ5+1</f>
        <v>44573</v>
      </c>
      <c r="BB5" s="10">
        <f t="shared" si="1"/>
        <v>44574</v>
      </c>
      <c r="BC5" s="10">
        <f t="shared" si="1"/>
        <v>44575</v>
      </c>
      <c r="BD5" s="10">
        <f t="shared" si="1"/>
        <v>44576</v>
      </c>
      <c r="BE5" s="12">
        <f t="shared" si="1"/>
        <v>44577</v>
      </c>
      <c r="BF5" s="11">
        <f>BE5+1</f>
        <v>44578</v>
      </c>
      <c r="BG5" s="10">
        <f>BF5+1</f>
        <v>44579</v>
      </c>
      <c r="BH5" s="10">
        <f t="shared" ref="BH5:BL5" si="2">BG5+1</f>
        <v>44580</v>
      </c>
      <c r="BI5" s="10">
        <f t="shared" si="2"/>
        <v>44581</v>
      </c>
      <c r="BJ5" s="10">
        <f t="shared" si="2"/>
        <v>44582</v>
      </c>
      <c r="BK5" s="10">
        <f t="shared" si="2"/>
        <v>44583</v>
      </c>
      <c r="BL5" s="12">
        <f t="shared" si="2"/>
        <v>44584</v>
      </c>
    </row>
    <row r="6" spans="1:64" ht="30" customHeight="1" thickBot="1" x14ac:dyDescent="0.35">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34</v>
      </c>
      <c r="B8" s="18" t="s">
        <v>38</v>
      </c>
      <c r="C8" s="69"/>
      <c r="D8" s="19"/>
      <c r="E8" s="20"/>
      <c r="F8" s="21"/>
      <c r="G8" s="17"/>
      <c r="H8" s="17" t="str">
        <f t="shared" ref="H8:H4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35</v>
      </c>
      <c r="B9" s="78" t="s">
        <v>39</v>
      </c>
      <c r="C9" s="70" t="s">
        <v>42</v>
      </c>
      <c r="D9" s="22">
        <v>0.9</v>
      </c>
      <c r="E9" s="64">
        <f>Project_Start</f>
        <v>44531</v>
      </c>
      <c r="F9" s="64">
        <f>E9+3</f>
        <v>44534</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36</v>
      </c>
      <c r="B10" s="78" t="s">
        <v>40</v>
      </c>
      <c r="C10" s="70" t="s">
        <v>43</v>
      </c>
      <c r="D10" s="22">
        <v>1</v>
      </c>
      <c r="E10" s="64">
        <f>F9</f>
        <v>44534</v>
      </c>
      <c r="F10" s="64">
        <f>E10+0</f>
        <v>44534</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8" t="s">
        <v>41</v>
      </c>
      <c r="C11" s="70" t="s">
        <v>43</v>
      </c>
      <c r="D11" s="22">
        <v>1</v>
      </c>
      <c r="E11" s="64">
        <f>F10</f>
        <v>44534</v>
      </c>
      <c r="F11" s="64">
        <f>E11+0</f>
        <v>44534</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8" t="s">
        <v>45</v>
      </c>
      <c r="C12" s="70" t="s">
        <v>42</v>
      </c>
      <c r="D12" s="22">
        <v>1</v>
      </c>
      <c r="E12" s="64">
        <f>F11</f>
        <v>44534</v>
      </c>
      <c r="F12" s="64">
        <f>E12+3</f>
        <v>44537</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8" t="s">
        <v>46</v>
      </c>
      <c r="C13" s="70" t="s">
        <v>42</v>
      </c>
      <c r="D13" s="22">
        <v>1</v>
      </c>
      <c r="E13" s="64">
        <f>E10+1</f>
        <v>44535</v>
      </c>
      <c r="F13" s="64">
        <f>E13+4</f>
        <v>44539</v>
      </c>
      <c r="G13" s="17"/>
      <c r="H13" s="17">
        <f t="shared" si="6"/>
        <v>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78" t="s">
        <v>50</v>
      </c>
      <c r="C14" s="70" t="s">
        <v>43</v>
      </c>
      <c r="D14" s="22">
        <v>0.95</v>
      </c>
      <c r="E14" s="64">
        <f>E13+1</f>
        <v>44536</v>
      </c>
      <c r="F14" s="64">
        <f>E14+3</f>
        <v>44539</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c r="B15" s="78" t="s">
        <v>44</v>
      </c>
      <c r="C15" s="70" t="s">
        <v>42</v>
      </c>
      <c r="D15" s="22">
        <v>1</v>
      </c>
      <c r="E15" s="64">
        <f>F13+1</f>
        <v>44540</v>
      </c>
      <c r="F15" s="64">
        <f>E15</f>
        <v>44540</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9" t="s">
        <v>37</v>
      </c>
      <c r="B16" s="23" t="s">
        <v>52</v>
      </c>
      <c r="C16" s="71"/>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9"/>
      <c r="B17" s="79" t="s">
        <v>47</v>
      </c>
      <c r="C17" s="72" t="s">
        <v>70</v>
      </c>
      <c r="D17" s="27">
        <v>0.95</v>
      </c>
      <c r="E17" s="65">
        <f>E15+1</f>
        <v>44541</v>
      </c>
      <c r="F17" s="65">
        <f>E17+5</f>
        <v>44546</v>
      </c>
      <c r="G17" s="17"/>
      <c r="H17" s="17">
        <f t="shared" si="6"/>
        <v>6</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79" t="s">
        <v>48</v>
      </c>
      <c r="C18" s="72" t="s">
        <v>70</v>
      </c>
      <c r="D18" s="27">
        <v>0.9</v>
      </c>
      <c r="E18" s="65">
        <f>E17+2</f>
        <v>44543</v>
      </c>
      <c r="F18" s="65">
        <f>E18+5</f>
        <v>44548</v>
      </c>
      <c r="G18" s="17"/>
      <c r="H18" s="17">
        <f t="shared" si="6"/>
        <v>6</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79" t="s">
        <v>49</v>
      </c>
      <c r="C19" s="72" t="s">
        <v>69</v>
      </c>
      <c r="D19" s="27">
        <v>0.85</v>
      </c>
      <c r="E19" s="65">
        <f>F18-1</f>
        <v>44547</v>
      </c>
      <c r="F19" s="65">
        <f>E19</f>
        <v>44547</v>
      </c>
      <c r="G19" s="17"/>
      <c r="H19" s="17">
        <f t="shared" si="6"/>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79" t="s">
        <v>51</v>
      </c>
      <c r="C20" s="72" t="s">
        <v>69</v>
      </c>
      <c r="D20" s="27">
        <v>0.9</v>
      </c>
      <c r="E20" s="65">
        <f>E19</f>
        <v>44547</v>
      </c>
      <c r="F20" s="65">
        <f>E20+2</f>
        <v>44549</v>
      </c>
      <c r="G20" s="17"/>
      <c r="H20" s="17">
        <f t="shared" si="6"/>
        <v>3</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90" t="s">
        <v>53</v>
      </c>
      <c r="C21" s="72" t="s">
        <v>42</v>
      </c>
      <c r="D21" s="27">
        <v>0.8</v>
      </c>
      <c r="E21" s="65">
        <f>E20+1</f>
        <v>44548</v>
      </c>
      <c r="F21" s="65">
        <f>E21+2</f>
        <v>44550</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79" t="s">
        <v>54</v>
      </c>
      <c r="C22" s="72" t="s">
        <v>42</v>
      </c>
      <c r="D22" s="27">
        <v>1</v>
      </c>
      <c r="E22" s="65">
        <f>E21+1</f>
        <v>44549</v>
      </c>
      <c r="F22" s="65">
        <f>E22</f>
        <v>44549</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79" t="s">
        <v>55</v>
      </c>
      <c r="C23" s="72" t="s">
        <v>42</v>
      </c>
      <c r="D23" s="27">
        <v>1</v>
      </c>
      <c r="E23" s="65">
        <f>F22</f>
        <v>44549</v>
      </c>
      <c r="F23" s="65">
        <f>E23+1</f>
        <v>44550</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79" t="s">
        <v>56</v>
      </c>
      <c r="C24" s="72" t="s">
        <v>42</v>
      </c>
      <c r="D24" s="27">
        <v>1</v>
      </c>
      <c r="E24" s="65">
        <f>F23</f>
        <v>44550</v>
      </c>
      <c r="F24" s="65">
        <f>E24+1</f>
        <v>44551</v>
      </c>
      <c r="G24" s="17"/>
      <c r="H24" s="17"/>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79" t="s">
        <v>57</v>
      </c>
      <c r="C25" s="72" t="s">
        <v>42</v>
      </c>
      <c r="D25" s="27">
        <v>1</v>
      </c>
      <c r="E25" s="65">
        <f>F24</f>
        <v>44551</v>
      </c>
      <c r="F25" s="65">
        <f>E25+2</f>
        <v>44553</v>
      </c>
      <c r="G25" s="17"/>
      <c r="H25" s="17"/>
      <c r="I25" s="44"/>
      <c r="J25" s="44"/>
      <c r="K25" s="44"/>
      <c r="L25" s="44"/>
      <c r="M25" s="44"/>
      <c r="N25" s="44"/>
      <c r="O25" s="44"/>
      <c r="P25" s="44"/>
      <c r="Q25" s="44"/>
      <c r="R25" s="44"/>
      <c r="S25" s="44"/>
      <c r="T25" s="44"/>
      <c r="U25" s="44"/>
      <c r="V25" s="44"/>
      <c r="W25" s="44"/>
      <c r="X25" s="44"/>
      <c r="Y25" s="45"/>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79" t="s">
        <v>58</v>
      </c>
      <c r="C26" s="72" t="s">
        <v>42</v>
      </c>
      <c r="D26" s="27">
        <v>1</v>
      </c>
      <c r="E26" s="65">
        <f>F25</f>
        <v>44553</v>
      </c>
      <c r="F26" s="65">
        <f>E26+1</f>
        <v>44554</v>
      </c>
      <c r="G26" s="17"/>
      <c r="H26" s="17"/>
      <c r="I26" s="44"/>
      <c r="J26" s="44"/>
      <c r="K26" s="44"/>
      <c r="L26" s="44"/>
      <c r="M26" s="44"/>
      <c r="N26" s="44"/>
      <c r="O26" s="44"/>
      <c r="P26" s="44"/>
      <c r="Q26" s="44"/>
      <c r="R26" s="44"/>
      <c r="S26" s="44"/>
      <c r="T26" s="44"/>
      <c r="U26" s="44"/>
      <c r="V26" s="44"/>
      <c r="W26" s="44"/>
      <c r="X26" s="44"/>
      <c r="Y26" s="45"/>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79" t="s">
        <v>59</v>
      </c>
      <c r="C27" s="72" t="s">
        <v>42</v>
      </c>
      <c r="D27" s="27">
        <v>1</v>
      </c>
      <c r="E27" s="65">
        <f>F26</f>
        <v>44554</v>
      </c>
      <c r="F27" s="65">
        <f>E27+2</f>
        <v>44556</v>
      </c>
      <c r="G27" s="17"/>
      <c r="H27" s="17"/>
      <c r="I27" s="44"/>
      <c r="J27" s="44"/>
      <c r="K27" s="44"/>
      <c r="L27" s="44"/>
      <c r="M27" s="44"/>
      <c r="N27" s="44"/>
      <c r="O27" s="44"/>
      <c r="P27" s="44"/>
      <c r="Q27" s="44"/>
      <c r="R27" s="44"/>
      <c r="S27" s="44"/>
      <c r="T27" s="44"/>
      <c r="U27" s="44"/>
      <c r="V27" s="44"/>
      <c r="W27" s="44"/>
      <c r="X27" s="44"/>
      <c r="Y27" s="45"/>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79" t="s">
        <v>60</v>
      </c>
      <c r="C28" s="72" t="s">
        <v>42</v>
      </c>
      <c r="D28" s="27">
        <v>1</v>
      </c>
      <c r="E28" s="65">
        <f>F27</f>
        <v>44556</v>
      </c>
      <c r="F28" s="65">
        <f>E28</f>
        <v>44556</v>
      </c>
      <c r="G28" s="17"/>
      <c r="H28" s="17"/>
      <c r="I28" s="44"/>
      <c r="J28" s="44"/>
      <c r="K28" s="44"/>
      <c r="L28" s="44"/>
      <c r="M28" s="44"/>
      <c r="N28" s="44"/>
      <c r="O28" s="44"/>
      <c r="P28" s="44"/>
      <c r="Q28" s="44"/>
      <c r="R28" s="44"/>
      <c r="S28" s="44"/>
      <c r="T28" s="44"/>
      <c r="U28" s="44"/>
      <c r="V28" s="44"/>
      <c r="W28" s="44"/>
      <c r="X28" s="44"/>
      <c r="Y28" s="45"/>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79" t="s">
        <v>61</v>
      </c>
      <c r="C29" s="72" t="s">
        <v>42</v>
      </c>
      <c r="D29" s="27">
        <v>1</v>
      </c>
      <c r="E29" s="65">
        <f>F28</f>
        <v>44556</v>
      </c>
      <c r="F29" s="65">
        <f>E29+1</f>
        <v>44557</v>
      </c>
      <c r="G29" s="17"/>
      <c r="H29" s="17"/>
      <c r="I29" s="44"/>
      <c r="J29" s="44"/>
      <c r="K29" s="44"/>
      <c r="L29" s="44"/>
      <c r="M29" s="44"/>
      <c r="N29" s="44"/>
      <c r="O29" s="44"/>
      <c r="P29" s="44"/>
      <c r="Q29" s="44"/>
      <c r="R29" s="44"/>
      <c r="S29" s="44"/>
      <c r="T29" s="44"/>
      <c r="U29" s="44"/>
      <c r="V29" s="44"/>
      <c r="W29" s="44"/>
      <c r="X29" s="44"/>
      <c r="Y29" s="45"/>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79" t="s">
        <v>62</v>
      </c>
      <c r="C30" s="72" t="s">
        <v>42</v>
      </c>
      <c r="D30" s="27">
        <v>1</v>
      </c>
      <c r="E30" s="65">
        <f t="shared" ref="E30:E32" si="7">F29</f>
        <v>44557</v>
      </c>
      <c r="F30" s="65">
        <f t="shared" ref="F30:F32" si="8">E30+1</f>
        <v>44558</v>
      </c>
      <c r="G30" s="17"/>
      <c r="H30" s="17"/>
      <c r="I30" s="44"/>
      <c r="J30" s="44"/>
      <c r="K30" s="44"/>
      <c r="L30" s="44"/>
      <c r="M30" s="44"/>
      <c r="N30" s="44"/>
      <c r="O30" s="44"/>
      <c r="P30" s="44"/>
      <c r="Q30" s="44"/>
      <c r="R30" s="44"/>
      <c r="S30" s="44"/>
      <c r="T30" s="44"/>
      <c r="U30" s="44"/>
      <c r="V30" s="44"/>
      <c r="W30" s="44"/>
      <c r="X30" s="44"/>
      <c r="Y30" s="45"/>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79" t="s">
        <v>63</v>
      </c>
      <c r="C31" s="72" t="s">
        <v>42</v>
      </c>
      <c r="D31" s="27">
        <v>1</v>
      </c>
      <c r="E31" s="65">
        <f t="shared" si="7"/>
        <v>44558</v>
      </c>
      <c r="F31" s="65">
        <f t="shared" si="8"/>
        <v>44559</v>
      </c>
      <c r="G31" s="17"/>
      <c r="H31" s="17"/>
      <c r="I31" s="44"/>
      <c r="J31" s="44"/>
      <c r="K31" s="44"/>
      <c r="L31" s="44"/>
      <c r="M31" s="44"/>
      <c r="N31" s="44"/>
      <c r="O31" s="44"/>
      <c r="P31" s="44"/>
      <c r="Q31" s="44"/>
      <c r="R31" s="44"/>
      <c r="S31" s="44"/>
      <c r="T31" s="44"/>
      <c r="U31" s="44"/>
      <c r="V31" s="44"/>
      <c r="W31" s="44"/>
      <c r="X31" s="44"/>
      <c r="Y31" s="45"/>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79" t="s">
        <v>64</v>
      </c>
      <c r="C32" s="72" t="s">
        <v>42</v>
      </c>
      <c r="D32" s="27">
        <v>1</v>
      </c>
      <c r="E32" s="65">
        <f t="shared" si="7"/>
        <v>44559</v>
      </c>
      <c r="F32" s="65">
        <f t="shared" si="8"/>
        <v>44560</v>
      </c>
      <c r="G32" s="17"/>
      <c r="H32" s="17"/>
      <c r="I32" s="44"/>
      <c r="J32" s="44"/>
      <c r="K32" s="44"/>
      <c r="L32" s="44"/>
      <c r="M32" s="44"/>
      <c r="N32" s="44"/>
      <c r="O32" s="44"/>
      <c r="P32" s="44"/>
      <c r="Q32" s="44"/>
      <c r="R32" s="44"/>
      <c r="S32" s="44"/>
      <c r="T32" s="44"/>
      <c r="U32" s="44"/>
      <c r="V32" s="44"/>
      <c r="W32" s="44"/>
      <c r="X32" s="44"/>
      <c r="Y32" s="45"/>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79" t="s">
        <v>65</v>
      </c>
      <c r="C33" s="72" t="s">
        <v>42</v>
      </c>
      <c r="D33" s="27">
        <v>1</v>
      </c>
      <c r="E33" s="65">
        <f>F32</f>
        <v>44560</v>
      </c>
      <c r="F33" s="65">
        <f>E33+3</f>
        <v>44563</v>
      </c>
      <c r="G33" s="17"/>
      <c r="H33" s="17"/>
      <c r="I33" s="44"/>
      <c r="J33" s="44"/>
      <c r="K33" s="44"/>
      <c r="L33" s="44"/>
      <c r="M33" s="44"/>
      <c r="N33" s="44"/>
      <c r="O33" s="44"/>
      <c r="P33" s="44"/>
      <c r="Q33" s="44"/>
      <c r="R33" s="44"/>
      <c r="S33" s="44"/>
      <c r="T33" s="44"/>
      <c r="U33" s="44"/>
      <c r="V33" s="44"/>
      <c r="W33" s="44"/>
      <c r="X33" s="44"/>
      <c r="Y33" s="45"/>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c r="B34" s="79" t="s">
        <v>66</v>
      </c>
      <c r="C34" s="72" t="s">
        <v>42</v>
      </c>
      <c r="D34" s="27">
        <v>1</v>
      </c>
      <c r="E34" s="65">
        <f t="shared" ref="E34" si="9">F33</f>
        <v>44563</v>
      </c>
      <c r="F34" s="65">
        <f>E34+2</f>
        <v>44565</v>
      </c>
      <c r="G34" s="17"/>
      <c r="H34" s="17"/>
      <c r="I34" s="44"/>
      <c r="J34" s="44"/>
      <c r="K34" s="44"/>
      <c r="L34" s="44"/>
      <c r="M34" s="44"/>
      <c r="N34" s="44"/>
      <c r="O34" s="44"/>
      <c r="P34" s="44"/>
      <c r="Q34" s="44"/>
      <c r="R34" s="44"/>
      <c r="S34" s="44"/>
      <c r="T34" s="44"/>
      <c r="U34" s="44"/>
      <c r="V34" s="44"/>
      <c r="W34" s="44"/>
      <c r="X34" s="44"/>
      <c r="Y34" s="45"/>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79" t="s">
        <v>67</v>
      </c>
      <c r="C35" s="72" t="s">
        <v>42</v>
      </c>
      <c r="D35" s="27">
        <v>1</v>
      </c>
      <c r="E35" s="65">
        <f>F27</f>
        <v>44556</v>
      </c>
      <c r="F35" s="65">
        <f>E35+2</f>
        <v>44558</v>
      </c>
      <c r="G35" s="17"/>
      <c r="H35" s="17"/>
      <c r="I35" s="44"/>
      <c r="J35" s="44"/>
      <c r="K35" s="44"/>
      <c r="L35" s="44"/>
      <c r="M35" s="44"/>
      <c r="N35" s="44"/>
      <c r="O35" s="44"/>
      <c r="P35" s="44"/>
      <c r="Q35" s="44"/>
      <c r="R35" s="44"/>
      <c r="S35" s="44"/>
      <c r="T35" s="44"/>
      <c r="U35" s="44"/>
      <c r="V35" s="44"/>
      <c r="W35" s="44"/>
      <c r="X35" s="44"/>
      <c r="Y35" s="45"/>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c r="B36" s="79" t="s">
        <v>68</v>
      </c>
      <c r="C36" s="72" t="s">
        <v>42</v>
      </c>
      <c r="D36" s="27">
        <v>1</v>
      </c>
      <c r="E36" s="65">
        <f>F34</f>
        <v>44565</v>
      </c>
      <c r="F36" s="65">
        <f>E36+2</f>
        <v>44567</v>
      </c>
      <c r="G36" s="17"/>
      <c r="H36" s="17"/>
      <c r="I36" s="44"/>
      <c r="J36" s="44"/>
      <c r="K36" s="44"/>
      <c r="L36" s="44"/>
      <c r="M36" s="44"/>
      <c r="N36" s="44"/>
      <c r="O36" s="44"/>
      <c r="P36" s="44"/>
      <c r="Q36" s="44"/>
      <c r="R36" s="44"/>
      <c r="S36" s="44"/>
      <c r="T36" s="44"/>
      <c r="U36" s="44"/>
      <c r="V36" s="44"/>
      <c r="W36" s="44"/>
      <c r="X36" s="44"/>
      <c r="Y36" s="45"/>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8" t="s">
        <v>25</v>
      </c>
      <c r="B37" s="28" t="s">
        <v>72</v>
      </c>
      <c r="C37" s="73"/>
      <c r="D37" s="29"/>
      <c r="E37" s="30"/>
      <c r="F37" s="31"/>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5">
      <c r="A38" s="58"/>
      <c r="B38" s="80" t="s">
        <v>71</v>
      </c>
      <c r="C38" s="74" t="s">
        <v>42</v>
      </c>
      <c r="D38" s="32">
        <v>0.9</v>
      </c>
      <c r="E38" s="66">
        <f>F24</f>
        <v>44551</v>
      </c>
      <c r="F38" s="66">
        <f>E38+5</f>
        <v>44556</v>
      </c>
      <c r="G38" s="17"/>
      <c r="H38" s="17">
        <f t="shared" si="6"/>
        <v>6</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5">
      <c r="A39" s="58"/>
      <c r="B39" s="80" t="s">
        <v>73</v>
      </c>
      <c r="C39" s="74" t="s">
        <v>42</v>
      </c>
      <c r="D39" s="32">
        <v>0.9</v>
      </c>
      <c r="E39" s="66">
        <f>E38+3</f>
        <v>44554</v>
      </c>
      <c r="F39" s="66">
        <f>E39+4</f>
        <v>44558</v>
      </c>
      <c r="G39" s="17"/>
      <c r="H39" s="17">
        <f t="shared" si="6"/>
        <v>5</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5">
      <c r="A40" s="58"/>
      <c r="B40" s="80" t="s">
        <v>74</v>
      </c>
      <c r="C40" s="74" t="s">
        <v>42</v>
      </c>
      <c r="D40" s="32">
        <v>1</v>
      </c>
      <c r="E40" s="66">
        <f>F27</f>
        <v>44556</v>
      </c>
      <c r="F40" s="66">
        <f>E40+5</f>
        <v>44561</v>
      </c>
      <c r="G40" s="17"/>
      <c r="H40" s="17">
        <f t="shared" si="6"/>
        <v>6</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5">
      <c r="A41" s="58"/>
      <c r="B41" s="80" t="s">
        <v>75</v>
      </c>
      <c r="C41" s="74" t="s">
        <v>42</v>
      </c>
      <c r="D41" s="32">
        <v>0.8</v>
      </c>
      <c r="E41" s="66">
        <f>E40+1</f>
        <v>44557</v>
      </c>
      <c r="F41" s="66">
        <f>E41+4</f>
        <v>44561</v>
      </c>
      <c r="G41" s="17"/>
      <c r="H41" s="17">
        <f t="shared" si="6"/>
        <v>5</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5">
      <c r="A42" s="58"/>
      <c r="B42" s="80" t="s">
        <v>76</v>
      </c>
      <c r="C42" s="74" t="s">
        <v>42</v>
      </c>
      <c r="D42" s="32">
        <v>0.5</v>
      </c>
      <c r="E42" s="66">
        <f>F36</f>
        <v>44567</v>
      </c>
      <c r="F42" s="66">
        <f>E42+4</f>
        <v>44571</v>
      </c>
      <c r="G42" s="17"/>
      <c r="H42" s="17">
        <f t="shared" si="6"/>
        <v>5</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5">
      <c r="A43" s="58"/>
      <c r="B43" s="80" t="s">
        <v>85</v>
      </c>
      <c r="C43" s="74" t="s">
        <v>42</v>
      </c>
      <c r="D43" s="32">
        <v>0.5</v>
      </c>
      <c r="E43" s="66">
        <f>E42+1</f>
        <v>44568</v>
      </c>
      <c r="F43" s="66">
        <f>E43+4</f>
        <v>44572</v>
      </c>
      <c r="G43" s="17"/>
      <c r="H43" s="17">
        <f t="shared" si="6"/>
        <v>5</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5">
      <c r="A44" s="58" t="s">
        <v>25</v>
      </c>
      <c r="B44" s="33" t="s">
        <v>77</v>
      </c>
      <c r="C44" s="75"/>
      <c r="D44" s="34"/>
      <c r="E44" s="35"/>
      <c r="F44" s="36"/>
      <c r="G44" s="17"/>
      <c r="H44" s="17" t="str">
        <f t="shared" si="6"/>
        <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5">
      <c r="A45" s="58"/>
      <c r="B45" s="81" t="s">
        <v>82</v>
      </c>
      <c r="C45" s="76" t="s">
        <v>42</v>
      </c>
      <c r="D45" s="37">
        <v>1</v>
      </c>
      <c r="E45" s="67">
        <f>E38</f>
        <v>44551</v>
      </c>
      <c r="F45" s="67">
        <f>E40</f>
        <v>44556</v>
      </c>
      <c r="G45" s="17"/>
      <c r="H45" s="17">
        <f t="shared" si="6"/>
        <v>6</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5">
      <c r="A46" s="58"/>
      <c r="B46" s="81" t="s">
        <v>83</v>
      </c>
      <c r="C46" s="76" t="s">
        <v>42</v>
      </c>
      <c r="D46" s="37">
        <v>0.8</v>
      </c>
      <c r="E46" s="67">
        <f>E42</f>
        <v>44567</v>
      </c>
      <c r="F46" s="67">
        <f>F43</f>
        <v>44572</v>
      </c>
      <c r="G46" s="17"/>
      <c r="H46" s="17">
        <f t="shared" si="6"/>
        <v>6</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5">
      <c r="A47" s="58"/>
      <c r="B47" s="81" t="s">
        <v>84</v>
      </c>
      <c r="C47" s="76" t="s">
        <v>42</v>
      </c>
      <c r="D47" s="37">
        <v>1</v>
      </c>
      <c r="E47" s="67">
        <v>44554</v>
      </c>
      <c r="F47" s="67">
        <v>44556</v>
      </c>
      <c r="G47" s="17"/>
      <c r="H47" s="17">
        <f t="shared" si="6"/>
        <v>3</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5">
      <c r="A48" s="58" t="s">
        <v>27</v>
      </c>
      <c r="B48" s="82"/>
      <c r="C48" s="77"/>
      <c r="D48" s="16"/>
      <c r="E48" s="68"/>
      <c r="F48" s="68"/>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5">
      <c r="A49" s="59" t="s">
        <v>26</v>
      </c>
      <c r="B49" s="38" t="s">
        <v>0</v>
      </c>
      <c r="C49" s="39"/>
      <c r="D49" s="40"/>
      <c r="E49" s="41"/>
      <c r="F49" s="42"/>
      <c r="G49" s="43"/>
      <c r="H49" s="43" t="str">
        <f t="shared" si="6"/>
        <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row>
    <row r="50" spans="1:64" ht="30" customHeight="1" x14ac:dyDescent="0.3">
      <c r="G50" s="6"/>
    </row>
    <row r="51" spans="1:64" ht="30" customHeight="1" x14ac:dyDescent="0.3">
      <c r="C51" s="14"/>
      <c r="F51" s="60"/>
    </row>
    <row r="52" spans="1:64" ht="30" customHeight="1" x14ac:dyDescent="0.3">
      <c r="C5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2 D15:D42 D44:D49">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2 I15:BL42 I44:BL49">
    <cfRule type="expression" dxfId="8" priority="41">
      <formula>AND(TODAY()&gt;=I$5,TODAY()&lt;J$5)</formula>
    </cfRule>
  </conditionalFormatting>
  <conditionalFormatting sqref="I7:BL12 I15:BL42 I44:BL49">
    <cfRule type="expression" dxfId="7" priority="35">
      <formula>AND(task_start&lt;=I$5,ROUNDDOWN((task_end-task_start+1)*task_progress,0)+task_start-1&gt;=I$5)</formula>
    </cfRule>
    <cfRule type="expression" dxfId="6" priority="36" stopIfTrue="1">
      <formula>AND(task_end&gt;=I$5,task_start&lt;J$5)</formula>
    </cfRule>
  </conditionalFormatting>
  <conditionalFormatting sqref="D13:D14">
    <cfRule type="dataBar" priority="5">
      <dataBar>
        <cfvo type="num" val="0"/>
        <cfvo type="num" val="1"/>
        <color theme="0" tint="-0.249977111117893"/>
      </dataBar>
      <extLst>
        <ext xmlns:x14="http://schemas.microsoft.com/office/spreadsheetml/2009/9/main" uri="{B025F937-C7B1-47D3-B67F-A62EFF666E3E}">
          <x14:id>{6586EC64-8C8A-4247-B8CC-C90FA6AADF54}</x14:id>
        </ext>
      </extLst>
    </cfRule>
  </conditionalFormatting>
  <conditionalFormatting sqref="I13:BL14">
    <cfRule type="expression" dxfId="5" priority="8">
      <formula>AND(TODAY()&gt;=I$5,TODAY()&lt;J$5)</formula>
    </cfRule>
  </conditionalFormatting>
  <conditionalFormatting sqref="I13:BL14">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43">
    <cfRule type="dataBar" priority="1">
      <dataBar>
        <cfvo type="num" val="0"/>
        <cfvo type="num" val="1"/>
        <color theme="0" tint="-0.249977111117893"/>
      </dataBar>
      <extLst>
        <ext xmlns:x14="http://schemas.microsoft.com/office/spreadsheetml/2009/9/main" uri="{B025F937-C7B1-47D3-B67F-A62EFF666E3E}">
          <x14:id>{49F5DF74-825E-42FD-991D-6874A13B1F99}</x14:id>
        </ext>
      </extLst>
    </cfRule>
  </conditionalFormatting>
  <conditionalFormatting sqref="I43:BL43">
    <cfRule type="expression" dxfId="2" priority="4">
      <formula>AND(TODAY()&gt;=I$5,TODAY()&lt;J$5)</formula>
    </cfRule>
  </conditionalFormatting>
  <conditionalFormatting sqref="I43:BL4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 F39:F40 F25:F26 F3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D15:D42 D44:D49</xm:sqref>
        </x14:conditionalFormatting>
        <x14:conditionalFormatting xmlns:xm="http://schemas.microsoft.com/office/excel/2006/main">
          <x14:cfRule type="dataBar" id="{6586EC64-8C8A-4247-B8CC-C90FA6AADF54}">
            <x14:dataBar minLength="0" maxLength="100" gradient="0">
              <x14:cfvo type="num">
                <xm:f>0</xm:f>
              </x14:cfvo>
              <x14:cfvo type="num">
                <xm:f>1</xm:f>
              </x14:cfvo>
              <x14:negativeFillColor rgb="FFFF0000"/>
              <x14:axisColor rgb="FF000000"/>
            </x14:dataBar>
          </x14:cfRule>
          <xm:sqref>D13:D14</xm:sqref>
        </x14:conditionalFormatting>
        <x14:conditionalFormatting xmlns:xm="http://schemas.microsoft.com/office/excel/2006/main">
          <x14:cfRule type="dataBar" id="{49F5DF74-825E-42FD-991D-6874A13B1F99}">
            <x14:dataBar minLength="0" maxLength="100" gradient="0">
              <x14:cfvo type="num">
                <xm:f>0</xm:f>
              </x14:cfvo>
              <x14:cfvo type="num">
                <xm:f>1</xm:f>
              </x14:cfvo>
              <x14:negativeFillColor rgb="FFFF0000"/>
              <x14:axisColor rgb="FF000000"/>
            </x14:dataBar>
          </x14:cfRule>
          <xm:sqref>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2021-12-25T18:49:55Z</dcterms:modified>
</cp:coreProperties>
</file>