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E:\Git\psdistribution\convertSincal\"/>
    </mc:Choice>
  </mc:AlternateContent>
  <xr:revisionPtr revIDLastSave="0" documentId="13_ncr:1_{B7C2151C-00CB-45E9-8CA1-BF13C56D7AF7}" xr6:coauthVersionLast="47" xr6:coauthVersionMax="47" xr10:uidLastSave="{00000000-0000-0000-0000-000000000000}"/>
  <bookViews>
    <workbookView xWindow="-108" yWindow="-108" windowWidth="23256" windowHeight="12576" tabRatio="741" activeTab="4" xr2:uid="{00000000-000D-0000-FFFF-FFFF00000000}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  <sheet name="PROFILE2" sheetId="19" r:id="rId10"/>
  </sheets>
  <definedNames>
    <definedName name="_xlnm._FilterDatabase" localSheetId="1" hidden="1">BUS!$A$2:$M$2</definedName>
    <definedName name="_xlnm._FilterDatabase" localSheetId="4" hidden="1">LINE!$A$2:$S$18</definedName>
    <definedName name="_xlnm._FilterDatabase" localSheetId="3" hidden="1">SHUNT!$A$2:$J$5</definedName>
    <definedName name="_xlnm._FilterDatabase" localSheetId="2" hidden="1">SOURCE!$A$2:$O$2</definedName>
    <definedName name="_xlnm._FilterDatabase" localSheetId="5" hidden="1">'TRF2'!$A$2:$O$2</definedName>
    <definedName name="_xlnm._FilterDatabase" localSheetId="6" hidden="1">'TRF3'!$A$2:$U$2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11" l="1"/>
  <c r="E3" i="10" l="1"/>
  <c r="D3" i="10"/>
  <c r="D3" i="3"/>
  <c r="E3" i="3"/>
  <c r="D3" i="9"/>
  <c r="C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PhuongPQ</author>
    <author>tc={3B907D77-D630-4363-8FA6-39DC51E6DDC1}</author>
    <author>tc={FA38E9CA-F9B5-4847-9761-7E7E354CB3FA}</author>
    <author>tc={FA38E9CA-F9B5-4848-9761-7E7E354CB3FA}</author>
    <author>tc={3E225BA5-8EFB-4679-A6F7-382A17665526}</author>
    <author>tc={3E225BA5-8EFB-467A-A6F7-382A17665526}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Đơn vị công suất [kw,mw]
</t>
        </r>
      </text>
    </comment>
    <comment ref="A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Sbase[kva or mva]</t>
        </r>
      </text>
    </comment>
    <comment ref="A5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z[pu] của các đoạn dây ngắn, hoặc MC/DCL
</t>
        </r>
      </text>
    </comment>
    <comment ref="A8" authorId="1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A9" authorId="2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A10" authorId="3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A11" authorId="0" shapeId="0" xr:uid="{00000000-0006-0000-0000-000007000000}">
      <text>
        <r>
          <rPr>
            <sz val="9"/>
            <color indexed="81"/>
            <rFont val="Tahoma"/>
            <family val="2"/>
          </rPr>
          <t>NR(maxIteration,Epsilon)</t>
        </r>
      </text>
    </comment>
    <comment ref="A14" authorId="4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5" authorId="5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6" authorId="0" shapeId="0" xr:uid="{00000000-0006-0000-0000-00000A000000}">
      <text>
        <r>
          <rPr>
            <sz val="9"/>
            <color indexed="81"/>
            <rFont val="Tahoma"/>
            <charset val="1"/>
          </rPr>
          <t>Giới hạn, hàm phạt về điện áp cao</t>
        </r>
      </text>
    </comment>
    <comment ref="A17" authorId="0" shapeId="0" xr:uid="{00000000-0006-0000-0000-00000B000000}">
      <text>
        <r>
          <rPr>
            <sz val="9"/>
            <color indexed="81"/>
            <rFont val="Tahoma"/>
            <family val="2"/>
          </rPr>
          <t>Giới hạn, hàm phạt về điện áp thấp</t>
        </r>
      </text>
    </comment>
    <comment ref="A18" authorId="0" shapeId="0" xr:uid="{00000000-0006-0000-0000-00000C000000}">
      <text>
        <r>
          <rPr>
            <sz val="9"/>
            <color indexed="81"/>
            <rFont val="Tahoma"/>
            <family val="2"/>
          </rPr>
          <t>Giới hạn, hàm phạt cosPhi nguồn (phát CSPK)</t>
        </r>
      </text>
    </comment>
    <comment ref="A19" authorId="0" shapeId="0" xr:uid="{00000000-0006-0000-0000-00000D000000}">
      <text>
        <r>
          <rPr>
            <sz val="9"/>
            <color indexed="81"/>
            <rFont val="Tahoma"/>
            <family val="2"/>
          </rPr>
          <t>Giới hạn, hàm phạt cosPhi nguồn (hút CSPK)</t>
        </r>
      </text>
    </comment>
    <comment ref="A22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23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Trọng số xét đến số lượng phụ tải</t>
        </r>
      </text>
    </comment>
    <comment ref="A2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Trọng số xét đến công suất phụ tải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tc={5265EB0F-E593-42E0-815A-9AF410BEA30D}</author>
    <author>PhuongPQ</author>
  </authors>
  <commentList>
    <comment ref="A2" authorId="0" shapeId="0" xr:uid="{00000000-0006-0000-09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F2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G2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H2" authorId="7" shapeId="0" xr:uid="{00000000-0006-0000-0100-000008000000}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 xr:uid="{00000000-0006-0000-0100-000009000000}">
      <text>
        <r>
          <rPr>
            <b/>
            <sz val="9"/>
            <color indexed="81"/>
            <rFont val="Tahoma"/>
            <charset val="1"/>
          </rPr>
          <t>Biểu đồ phụ tải
bỏ trống: nếu fixed
p1,p2… theo biểu đồ số p1,p2
biểu đồ theo [pu]</t>
        </r>
      </text>
    </comment>
    <comment ref="J2" authorId="7" shapeId="0" xr:uid="{00000000-0006-0000-0100-00000A000000}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 xr:uid="{00000000-0006-0000-0100-00000B000000}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plot kết quả tính toán; 1,2,5
1: tên bus
2: điện áp định mức bus
3: ID bus
4: điện áp bus [pu]
5: điện áp bus [kv]
</t>
        </r>
      </text>
    </comment>
    <comment ref="M2" authorId="7" shapeId="0" xr:uid="{00000000-0006-0000-0100-00000D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tc={0F66851E-D3AF-4780-9B30-F73A8715F065}</author>
    <author>tc={B7E55C45-E04A-4F95-86D3-DB2FF5464B13}</author>
    <author>PhuongPQ</author>
    <author>tc={95B0448B-4542-45B4-9B74-3DA0C9AF60E7}</author>
    <author>tc={358A766E-B6D1-4484-A68D-C6AF472CBC6E}</author>
    <author>tc={358A766E-B6D1-4485-A68D-C6AF472CBC6E}</author>
    <author>tc={57748AED-F455-477B-A70E-41AA9060EA7C}</author>
    <author>tc={57748AED-F455-477C-A70E-41AA9060EA7C}</author>
  </authors>
  <commentList>
    <comment ref="B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200-000003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F2" authorId="2" shapeId="0" xr:uid="{00000000-0006-0000-0200-000005000000}">
      <text>
        <r>
          <rPr>
            <b/>
            <sz val="9"/>
            <color indexed="81"/>
            <rFont val="Tahoma"/>
            <charset val="1"/>
          </rPr>
          <t>0/'': feeder or Swing BUS
1: Generator of PV BUS</t>
        </r>
      </text>
    </comment>
    <comment ref="G2" authorId="4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H2" authorId="5" shapeId="0" xr:uid="{00000000-0006-0000-02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I2" authorId="2" shapeId="0" xr:uid="{00000000-0006-0000-0200-000008000000}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" authorId="6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7" shapeId="0" xr:uid="{00000000-0006-0000-02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L2" authorId="2" shapeId="0" xr:uid="{00000000-0006-0000-0200-00000B000000}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M2" authorId="2" shapeId="0" xr:uid="{00000000-0006-0000-0200-00000C000000}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N2" authorId="2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plot kết quả tính toán; 1,2,5
1: pn[kw]
10: pn[mw]
2: pgen[kw]
20: pgen[mw]
3: qgen[kw]
30: qgen[mw]
</t>
        </r>
      </text>
    </comment>
    <comment ref="O2" authorId="2" shapeId="0" xr:uid="{00000000-0006-0000-0200-00000E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tc={0F66851E-D3AF-4781-9B30-F73A8715F065}</author>
    <author>tc={B7E55C45-E04A-4F96-86D3-DB2FF5464B13}</author>
    <author>PhuongPQ</author>
    <author>tc={8A0DD14B-DA58-4394-9D76-FBA1B9E60E99}</author>
    <author>tc={95B0448B-4542-45B5-9B74-3DA0C9AF60E7}</author>
    <author>tc={3B0866D0-3B3B-4814-BCA5-0BD66910F391}</author>
  </authors>
  <commentList>
    <comment ref="B2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300-000003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F2" authorId="2" shapeId="0" xr:uid="{00000000-0006-0000-0300-000005000000}">
      <text>
        <r>
          <rPr>
            <b/>
            <sz val="9"/>
            <color indexed="81"/>
            <rFont val="Tahoma"/>
            <charset val="1"/>
          </rPr>
          <t>Tổn thất cs tác dụng [kw] tại điện áp định mức (của lưới)</t>
        </r>
      </text>
    </comment>
    <comment ref="G2" authorId="4" shapeId="0" xr:uid="{00000000-0006-0000-03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H2" authorId="5" shapeId="0" xr:uid="{00000000-0006-0000-0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I2" authorId="2" shapeId="0" xr:uid="{00000000-0006-0000-0300-000008000000}">
      <text>
        <r>
          <rPr>
            <b/>
            <sz val="9"/>
            <color indexed="81"/>
            <rFont val="Tahoma"/>
            <charset val="1"/>
          </rPr>
          <t>plot kết quả tính toán; 1,10</t>
        </r>
        <r>
          <rPr>
            <sz val="9"/>
            <color indexed="81"/>
            <rFont val="Tahoma"/>
            <charset val="1"/>
          </rPr>
          <t xml:space="preserve">
1: q [kva]
10: q[mva]</t>
        </r>
      </text>
    </comment>
    <comment ref="J2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Các ghi chú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tc={2891B164-1E7E-4E24-95C3-F0A912F89DA9}</author>
    <author>PhuongPQ</author>
    <author>tc={B7E55C45-E04A-4F97-86D3-DB2FF5464B13}</author>
    <author>tc={0BF2B5F5-B4BA-4852-8537-4440F390515E}</author>
    <author>tc={B526F4FC-1E23-45DD-8EA5-6339AF33B2D8}</author>
    <author>tc={B526F4FC-1E23-45DE-8EA5-6339AF33B2D8}</author>
    <author>tc={577997EB-0F36-4D58-A8E8-8A7BEDAC8012}</author>
  </authors>
  <commentList>
    <comment ref="A2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4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4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00000000-0006-0000-0400-000005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 xr:uid="{00000000-0006-0000-04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3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H2" authorId="4" shapeId="0" xr:uid="{00000000-0006-0000-04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I2" authorId="5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J2" authorId="6" shapeId="0" xr:uid="{00000000-0006-0000-04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K2" authorId="1" shapeId="0" xr:uid="{00000000-0006-0000-0400-00000B000000}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 xr:uid="{00000000-0006-0000-0400-00000C000000}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R2" authorId="1" shapeId="0" xr:uid="{00000000-0006-0000-0400-00000F000000}">
      <text>
        <r>
          <rPr>
            <b/>
            <sz val="9"/>
            <color indexed="81"/>
            <rFont val="Tahoma"/>
            <charset val="1"/>
          </rPr>
          <t xml:space="preserve">Plot kết quả đầu ra:
</t>
        </r>
        <r>
          <rPr>
            <sz val="9"/>
            <color indexed="81"/>
            <rFont val="Tahoma"/>
            <charset val="1"/>
          </rPr>
          <t>1: pq[kw] đầu 1
2: pq[kw] đầu 2
11: pq[mw] đầu 1
12: pq[mw] đầu 2
31: i[a] đầu 1
32: i[a] đầu 2
100: rate%</t>
        </r>
      </text>
    </comment>
    <comment ref="S2" authorId="1" shapeId="0" xr:uid="{00000000-0006-0000-0400-000010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tc={2891B164-1E7E-4E25-95C3-F0A912F89DA9}</author>
    <author>PhuongPQ</author>
    <author>tc={B7E55C45-E04A-4F98-86D3-DB2FF5464B13}</author>
    <author>tc={0BF2B5F5-B4BA-4853-8537-4440F390515E}</author>
  </authors>
  <commentList>
    <comment ref="A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5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5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5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00000000-0006-0000-0500-000005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 xr:uid="{00000000-0006-0000-05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 xr:uid="{00000000-0006-0000-05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 xr:uid="{00000000-0006-0000-0500-000008000000}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 xr:uid="{00000000-0006-0000-0500-000009000000}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 xr:uid="{00000000-0006-0000-0500-00000A000000}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 xr:uid="{00000000-0006-0000-0500-00000B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N2" authorId="1" shapeId="0" xr:uid="{00000000-0006-0000-0500-00000D000000}">
      <text>
        <r>
          <rPr>
            <sz val="9"/>
            <color indexed="81"/>
            <rFont val="Tahoma"/>
            <charset val="1"/>
          </rPr>
          <t xml:space="preserve">Plot kết quả đầu ra:
1: pq[kw] đầu 1
2: pq[kw] đầu 2
11: pq[mw] đầu 1
12: pq[mw] đầu 2
31: i[a] đầu 1
32: i[a] đầu 2
100: rate max (1,2)
101: rate% cuộn 1
102: rate% cuộn 2
</t>
        </r>
      </text>
    </comment>
    <comment ref="O2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tc={2891B164-1E7E-4E26-95C3-F0A912F89DA9}</author>
    <author>PhuongPQ</author>
    <author>tc={B7E55C45-E04A-4F99-86D3-DB2FF5464B13}</author>
    <author>tc={0BF2B5F5-B4BA-4854-8537-4440F390515E}</author>
  </authors>
  <commentList>
    <comment ref="A2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6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600-000003000000}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 xr:uid="{00000000-0006-0000-0600-000004000000}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 xr:uid="{00000000-0006-0000-06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1" shapeId="0" xr:uid="{00000000-0006-0000-06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 xr:uid="{00000000-0006-0000-06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 xr:uid="{00000000-0006-0000-0600-000008000000}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J2" authorId="1" shapeId="0" xr:uid="{00000000-0006-0000-0600-000009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K2" authorId="1" shapeId="0" xr:uid="{00000000-0006-0000-0600-00000A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L2" authorId="1" shapeId="0" xr:uid="{00000000-0006-0000-0600-00000B000000}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M2" authorId="1" shapeId="0" xr:uid="{00000000-0006-0000-0600-00000C000000}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N2" authorId="1" shapeId="0" xr:uid="{00000000-0006-0000-0600-00000D000000}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O2" authorId="1" shapeId="0" xr:uid="{00000000-0006-0000-0600-00000E000000}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P2" authorId="1" shapeId="0" xr:uid="{00000000-0006-0000-0600-00000F000000}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Q2" authorId="1" shapeId="0" xr:uid="{00000000-0006-0000-0600-000010000000}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R2" authorId="1" shapeId="0" xr:uid="{00000000-0006-0000-0600-000011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S2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T2" authorId="1" shapeId="0" xr:uid="{00000000-0006-0000-0600-000013000000}">
      <text>
        <r>
          <rPr>
            <b/>
            <sz val="9"/>
            <color indexed="81"/>
            <rFont val="Tahoma"/>
            <charset val="1"/>
          </rPr>
          <t>Plot kết quả đầu ra:</t>
        </r>
        <r>
          <rPr>
            <sz val="9"/>
            <color indexed="81"/>
            <rFont val="Tahoma"/>
            <charset val="1"/>
          </rPr>
          <t xml:space="preserve">
1: pq[kw] đầu 1
2: pq[kw] đầu 2
2: pq[kw] đầu 3
11: pq[mw] đầu 1
12: pq[mw] đầu 2
13: pq[mw] đầu 3
31: i[a] đầu 1
32: i[a] đầu 2
33: i[a] đầu 3
100: rate max (1,2,3)
101: rate% cuộn 1
102: rate% cuộn 2
103: rate% cuộn 3</t>
        </r>
      </text>
    </comment>
    <comment ref="U2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  <author>PhuongPQ</author>
  </authors>
  <commentList>
    <comment ref="A2" authorId="0" shapeId="0" xr:uid="{00000000-0006-0000-0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700-000002000000}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 xr:uid="{00000000-0006-0000-0700-000003000000}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tc={5265EB0F-E593-42DF-815A-9AF410BEA30D}</author>
    <author>PhuongPQ</author>
    <author>tc={8A0DD14B-DA58-4395-9D76-FBA1B9E60E99}</author>
    <author>tc={95B0448B-4542-45B6-9B74-3DA0C9AF60E7}</author>
  </authors>
  <commentList>
    <comment ref="A2" authorId="0" shapeId="0" xr:uid="{00000000-0006-0000-08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800-000002000000}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 xr:uid="{00000000-0006-0000-08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D2" authorId="1" shapeId="0" xr:uid="{00000000-0006-0000-0800-000004000000}">
      <text>
        <r>
          <rPr>
            <b/>
            <sz val="9"/>
            <color indexed="81"/>
            <rFont val="Tahoma"/>
            <charset val="1"/>
          </rPr>
          <t>Số lượng bộ tụ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1" shapeId="0" xr:uid="{00000000-0006-0000-0800-000005000000}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 xr:uid="{00000000-0006-0000-08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G2" authorId="1" shapeId="0" xr:uid="{00000000-0006-0000-0800-000007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<sst xmlns="http://schemas.openxmlformats.org/spreadsheetml/2006/main" count="160" uniqueCount="97">
  <si>
    <t>NAME</t>
  </si>
  <si>
    <t>kV</t>
  </si>
  <si>
    <t>## LINEDATA</t>
  </si>
  <si>
    <t>FLAG</t>
  </si>
  <si>
    <t>PSM</t>
  </si>
  <si>
    <t>## RECLOSEROPTIMISATION: K_number and K_power, default=1</t>
  </si>
  <si>
    <t>FLAG3</t>
  </si>
  <si>
    <t>## BRANCHING</t>
  </si>
  <si>
    <t>yCoord</t>
  </si>
  <si>
    <t>xCoord</t>
  </si>
  <si>
    <t>## POWERFLOW</t>
  </si>
  <si>
    <t>CID</t>
  </si>
  <si>
    <t>## PROFILE_DATA</t>
  </si>
  <si>
    <t>RO_Recloser_number</t>
  </si>
  <si>
    <t>RO_K_number</t>
  </si>
  <si>
    <t>RO_K_power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</si>
  <si>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</si>
  <si>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</si>
  <si>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</si>
  <si>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</si>
  <si>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</si>
  <si>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</si>
  <si>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</si>
  <si>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</si>
  <si>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FLAG2</t>
  </si>
  <si>
    <t>## QSHUNT_DATA: số liệu các bộ tụ (dùng cho bài toán tối ưu đặt tụ)</t>
  </si>
  <si>
    <t>vGen [pu]</t>
  </si>
  <si>
    <t>aGen [deg]</t>
  </si>
  <si>
    <t>## BUSDATA: thông tin cơ bản về BUS và phụ tải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</si>
  <si>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</si>
  <si>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</si>
  <si>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</si>
  <si>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</si>
  <si>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</si>
  <si>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</si>
  <si>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</si>
  <si>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</si>
  <si>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</si>
  <si>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</si>
  <si>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</si>
  <si>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Number</t>
  </si>
  <si>
    <t>## MBA3DATA: dữ liệu máy biến áp 3 cuộn dây</t>
  </si>
  <si>
    <t>uk [%]</t>
  </si>
  <si>
    <t>i0 [%]</t>
  </si>
  <si>
    <t>BUS_ID1</t>
  </si>
  <si>
    <t>BUS_ID2</t>
  </si>
  <si>
    <t>BUS_ID3</t>
  </si>
  <si>
    <t>uk2-3   [%]</t>
  </si>
  <si>
    <t>uk1-3   [%]</t>
  </si>
  <si>
    <t>uk1-2   [%]</t>
  </si>
  <si>
    <t>i0     [%]</t>
  </si>
  <si>
    <t>NAME MBA2</t>
  </si>
  <si>
    <t>NAME MBA3</t>
  </si>
  <si>
    <t>CODE</t>
  </si>
  <si>
    <t>LENGTH [km]</t>
  </si>
  <si>
    <t>nFault [per km per year]</t>
  </si>
  <si>
    <t>p1</t>
  </si>
  <si>
    <t>p2</t>
  </si>
  <si>
    <t>PLOT</t>
  </si>
  <si>
    <t>vGen Profile</t>
  </si>
  <si>
    <t>pGen Profile</t>
  </si>
  <si>
    <t>Load Profile</t>
  </si>
  <si>
    <t>BR_RateMaxLine[%]</t>
  </si>
  <si>
    <t>BR_RateMaxTRF[%]</t>
  </si>
  <si>
    <t>## GENERAL</t>
  </si>
  <si>
    <t>kw</t>
  </si>
  <si>
    <t>GE_PowerUnit</t>
  </si>
  <si>
    <t>GE_Sbase</t>
  </si>
  <si>
    <t>VALUE</t>
  </si>
  <si>
    <t>## SETTING: các cài đặt tính toán ## for comment</t>
  </si>
  <si>
    <t>T1</t>
  </si>
  <si>
    <t>NAME BUS</t>
  </si>
  <si>
    <t>PLOAD</t>
  </si>
  <si>
    <t>QLOAD</t>
  </si>
  <si>
    <t>AT1</t>
  </si>
  <si>
    <t>Pgen</t>
  </si>
  <si>
    <t>Qmax</t>
  </si>
  <si>
    <t>Qmin</t>
  </si>
  <si>
    <t>Qshunt</t>
  </si>
  <si>
    <t>deltaP</t>
  </si>
  <si>
    <t>Sn</t>
  </si>
  <si>
    <t>pk</t>
  </si>
  <si>
    <t>P0</t>
  </si>
  <si>
    <t>Sn1</t>
  </si>
  <si>
    <t>Sn2</t>
  </si>
  <si>
    <t>Sn3</t>
  </si>
  <si>
    <t>pk1-2</t>
  </si>
  <si>
    <t>pk1-3</t>
  </si>
  <si>
    <t>pk2-3</t>
  </si>
  <si>
    <t>đơn vị kw</t>
  </si>
  <si>
    <t>đơn vị kva,kw</t>
  </si>
  <si>
    <t>1e-5</t>
  </si>
  <si>
    <t>1e3</t>
  </si>
  <si>
    <t>1e4</t>
  </si>
  <si>
    <t>deltaTime</t>
  </si>
  <si>
    <t>GE_ZSwitch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</si>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</sst>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3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1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PROFILE!$A$3:$A$26</c:f>
              <c:numCache>
                <c:formatCode>General</c:formatCode>
                <c:ptCount val="24"/>
                <c:pt idx="0">
                  <c:v>1</c:v>
                </c:pt>
              </c:numCache>
            </c:numRef>
          </c:xVal>
          <c:yVal>
            <c:numRef>
              <c:f>PROFILE!$D$3:$D$26</c:f>
              <c:numCache>
                <c:formatCode>General</c:formatCode>
                <c:ptCount val="24"/>
                <c:pt idx="0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1-4C1A-B6BE-A8728BE7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PROFILE2!$D$3:$D$26</c:f>
              <c:numCache>
                <c:formatCode>General</c:formatCode>
                <c:ptCount val="24"/>
                <c:pt idx="0">
                  <c:v>1.01</c:v>
                </c:pt>
                <c:pt idx="1">
                  <c:v>0.65</c:v>
                </c:pt>
                <c:pt idx="2">
                  <c:v>0.6</c:v>
                </c:pt>
                <c:pt idx="3">
                  <c:v>0.5</c:v>
                </c:pt>
                <c:pt idx="4">
                  <c:v>0.52</c:v>
                </c:pt>
                <c:pt idx="5">
                  <c:v>0.6</c:v>
                </c:pt>
                <c:pt idx="6">
                  <c:v>0.8</c:v>
                </c:pt>
                <c:pt idx="7">
                  <c:v>0.85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  <c:pt idx="11">
                  <c:v>0.92</c:v>
                </c:pt>
                <c:pt idx="12">
                  <c:v>0.94</c:v>
                </c:pt>
                <c:pt idx="13">
                  <c:v>0.96</c:v>
                </c:pt>
                <c:pt idx="14">
                  <c:v>1</c:v>
                </c:pt>
                <c:pt idx="15">
                  <c:v>0.96</c:v>
                </c:pt>
                <c:pt idx="16">
                  <c:v>0.94</c:v>
                </c:pt>
                <c:pt idx="17">
                  <c:v>0.9</c:v>
                </c:pt>
                <c:pt idx="18">
                  <c:v>0.85</c:v>
                </c:pt>
                <c:pt idx="19">
                  <c:v>0.9</c:v>
                </c:pt>
                <c:pt idx="20">
                  <c:v>0.85</c:v>
                </c:pt>
                <c:pt idx="21">
                  <c:v>0.84</c:v>
                </c:pt>
                <c:pt idx="22">
                  <c:v>0.8</c:v>
                </c:pt>
                <c:pt idx="2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5-46E8-863D-892AAEBB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5-18T16:37:20.04" personId="{3703CD0D-8673-48C8-BE86-0D4E8BCEF270}" id="{3B907D77-D630-4363-8FA6-39DC51E6DDC1}">
    <text>PSM, GS,NR,...</text>
  </threadedComment>
  <threadedComment ref="A9" dT="2022-05-18T16:37:20.04" personId="{3703CD0D-8673-48C8-BE86-0D4E8BCEF270}" id="{FA38E9CA-F9B5-4847-9761-7E7E354CB3FA}">
    <text>PSM (maxIteration,Epsilon)</text>
  </threadedComment>
  <threadedComment ref="A10" dT="2022-05-18T16:37:20.04" personId="{3703CD0D-8673-48C8-BE86-0D4E8BCEF270}" id="{FA38E9CA-F9B5-4848-9761-7E7E354CB3FA}">
    <text>PSM (maxIteration,Epsilon)</text>
  </threadedComment>
  <threadedComment ref="A14" dT="2023-01-28T06:56:05.47" personId="{3703CD0D-8673-48C8-BE86-0D4E8BCEF270}" id="{3E225BA5-8EFB-4679-A6F7-382A17665526}">
    <text>Value,penality</text>
  </threadedComment>
  <threadedComment ref="A15" dT="2023-01-28T06:56:05.47" personId="{3703CD0D-8673-48C8-BE86-0D4E8BCEF270}" id="{3E225BA5-8EFB-467A-A6F7-382A17665526}">
    <text>Value,penality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E0-815A-9AF410BEA30D}">
    <text>Số nút của tải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9T02:33:36.83" personId="{3703CD0D-8673-48C8-BE86-0D4E8BCEF270}" id="{3B0866D0-3B3B-4813-BCA5-0BD66910F391}">
    <text>1: Shunt có thể đóng/mở (branching)</text>
  </threadedComment>
  <threadedComment ref="F2" dT="2022-04-28T14:47:16.62" personId="{3703CD0D-8673-48C8-BE86-0D4E8BCEF270}" id="{82FE0F86-5F7B-47B8-BFD0-831AD0E8743E}">
    <text>Công suất tác dụng của phụ tải</text>
  </threadedComment>
  <threadedComment ref="G2" dT="2022-04-28T14:47:36.10" personId="{3703CD0D-8673-48C8-BE86-0D4E8BCEF270}" id="{39CF720A-8508-4C59-A4AF-2C27F3AAA34C}">
    <text>Công suất phản kháng của phụ tải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0-9B30-F73A8715F065}">
    <text>Số nút (duy nhất)</text>
  </threadedComment>
  <threadedComment ref="C2" dT="2022-04-28T14:45:48.28" personId="{3703CD0D-8673-48C8-BE86-0D4E8BCEF270}" id="{B7E55C45-E04A-4F95-86D3-DB2FF5464B13}">
    <text>Tên nút</text>
  </threadedComment>
  <threadedComment ref="E2" dT="2022-05-11T17:06:45.32" personId="{3703CD0D-8673-48C8-BE86-0D4E8BCEF270}" id="{95B0448B-4542-45B4-9B74-3DA0C9AF60E7}">
    <text>1-Inservice; 0- Out of service</text>
  </threadedComment>
  <threadedComment ref="G2" dT="2022-05-19T17:33:11.58" personId="{3703CD0D-8673-48C8-BE86-0D4E8BCEF270}" id="{358A766E-B6D1-4484-A68D-C6AF472CBC6E}">
    <text>Điện áp đặt tại cho Bus nguồn &gt;0</text>
  </threadedComment>
  <threadedComment ref="H2" dT="2022-05-19T17:33:11.58" personId="{3703CD0D-8673-48C8-BE86-0D4E8BCEF270}" id="{358A766E-B6D1-4485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4:19.91" personId="{3703CD0D-8673-48C8-BE86-0D4E8BCEF270}" id="{57748AED-F455-477C-A70E-41AA9060EA7C}">
    <text>Công suất Q cực đại (của Bus nguồn)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1-9B30-F73A8715F065}">
    <text>Số nút (duy nhất)</text>
  </threadedComment>
  <threadedComment ref="C2" dT="2022-04-28T14:45:48.28" personId="{3703CD0D-8673-48C8-BE86-0D4E8BCEF270}" id="{B7E55C45-E04A-4F96-86D3-DB2FF5464B13}">
    <text>Tên nút</text>
  </threadedComment>
  <threadedComment ref="E2" dT="2023-01-28T07:05:59.06" personId="{3703CD0D-8673-48C8-BE86-0D4E8BCEF270}" id="{8A0DD14B-DA58-4394-9D76-FBA1B9E60E99}">
    <text>&gt;0: capacitive; &lt;0 reactive</text>
  </threadedComment>
  <threadedComment ref="G2" dT="2022-05-11T17:06:45.32" personId="{3703CD0D-8673-48C8-BE86-0D4E8BCEF270}" id="{95B0448B-4542-45B5-9B74-3DA0C9AF60E7}">
    <text>1-Inservice; 0- Out of service</text>
  </threadedComment>
  <threadedComment ref="H2" dT="2022-04-29T02:33:36.83" personId="{3703CD0D-8673-48C8-BE86-0D4E8BCEF270}" id="{3B0866D0-3B3B-4814-BCA5-0BD66910F391}">
    <text>1: Shunt có thể đóng/mở (branching)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4:45:48.28" personId="{3703CD0D-8673-48C8-BE86-0D4E8BCEF270}" id="{B7E55C45-E04A-4F97-86D3-DB2FF5464B13}">
    <text>Tên nút</text>
  </threadedComment>
  <threadedComment ref="G2" dT="2022-04-28T15:45:28.79" personId="{3703CD0D-8673-48C8-BE86-0D4E8BCEF270}" id="{0BF2B5F5-B4BA-4852-8537-4440F390515E}">
    <text>1-Inservice; 0- Out of service; dùng để lưu trữ dự liệu thô</text>
  </threadedComment>
  <threadedComment ref="H2" dT="2022-04-29T02:33:36.83" personId="{3703CD0D-8673-48C8-BE86-0D4E8BCEF270}" id="{B526F4FC-1E23-45DD-8EA5-6339AF33B2D8}">
    <text>1: có thể đóng/mở (branching)</text>
  </threadedComment>
  <threadedComment ref="I2" dT="2022-04-29T02:33:36.83" personId="{3703CD0D-8673-48C8-BE86-0D4E8BCEF270}" id="{B526F4FC-1E23-45DE-8EA5-6339AF33B2D8}">
    <text>1: có thể đóng/mở (branching)</text>
  </threadedComment>
  <threadedComment ref="J2" dT="2022-04-28T15:50:26.49" personId="{3703CD0D-8673-48C8-BE86-0D4E8BCEF270}" id="{577997EB-0F36-4D58-A8E8-8A7BEDAC8012}">
    <text>Length of Line (km)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5-95C3-F0A912F89DA9}">
    <text>Số thứ tự Line, duy nhất &gt;1000</text>
  </threadedComment>
  <threadedComment ref="D2" dT="2022-04-28T14:45:48.28" personId="{3703CD0D-8673-48C8-BE86-0D4E8BCEF270}" id="{B7E55C45-E04A-4F98-86D3-DB2FF5464B13}">
    <text>Tên nút</text>
  </threadedComment>
  <threadedComment ref="H2" dT="2022-04-28T15:45:28.79" personId="{3703CD0D-8673-48C8-BE86-0D4E8BCEF270}" id="{0BF2B5F5-B4BA-4853-8537-4440F390515E}">
    <text>1-Inservice; 0- Out of service; dùng để lưu trữ dự liệu thô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6-95C3-F0A912F89DA9}">
    <text>Số thứ tự Line, duy nhất &gt;1000</text>
  </threadedComment>
  <threadedComment ref="E2" dT="2022-04-28T14:45:48.28" personId="{3703CD0D-8673-48C8-BE86-0D4E8BCEF270}" id="{B7E55C45-E04A-4F99-86D3-DB2FF5464B13}">
    <text>Tên nút</text>
  </threadedComment>
  <threadedComment ref="H2" dT="2022-04-28T15:45:28.79" personId="{3703CD0D-8673-48C8-BE86-0D4E8BCEF270}" id="{0BF2B5F5-B4BA-4854-8537-4440F390515E}">
    <text>1-Inservice; 0- Out of service; dùng để lưu trữ dự liệu thô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F-815A-9AF410BEA30D}">
    <text>Số nút của tải</text>
  </threadedComment>
  <threadedComment ref="C2" dT="2023-01-28T07:05:59.06" personId="{3703CD0D-8673-48C8-BE86-0D4E8BCEF270}" id="{8A0DD14B-DA58-4395-9D76-FBA1B9E60E99}">
    <text>&gt;0: capacitive; &lt;0 reactive</text>
  </threadedComment>
  <threadedComment ref="F2" dT="2022-05-11T17:06:45.32" personId="{3703CD0D-8673-48C8-BE86-0D4E8BCEF270}" id="{95B0448B-4542-45B6-9B74-3DA0C9AF60E7}">
    <text>1-Inservice; 0- Out of service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8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2"/>
  <sheetViews>
    <sheetView zoomScale="130" zoomScaleNormal="130" workbookViewId="0">
      <selection activeCell="C10" sqref="C10"/>
    </sheetView>
  </sheetViews>
  <sheetFormatPr defaultRowHeight="13.8" x14ac:dyDescent="0.25"/>
  <cols>
    <col min="1" max="1" width="22.8984375" customWidth="1"/>
    <col min="2" max="2" width="13.296875" style="1" customWidth="1"/>
    <col min="3" max="3" width="12.296875" style="2" customWidth="1"/>
    <col min="4" max="4" width="11.09765625" customWidth="1"/>
    <col min="5" max="6" width="11" customWidth="1"/>
    <col min="8" max="8" width="11" customWidth="1"/>
  </cols>
  <sheetData>
    <row r="1" spans="1:19" x14ac:dyDescent="0.25">
      <c r="A1" t="s">
        <v>69</v>
      </c>
    </row>
    <row r="2" spans="1:19" x14ac:dyDescent="0.25">
      <c r="A2" t="s">
        <v>64</v>
      </c>
      <c r="B2" s="11" t="s">
        <v>68</v>
      </c>
    </row>
    <row r="3" spans="1:19" x14ac:dyDescent="0.25">
      <c r="A3" s="15" t="s">
        <v>66</v>
      </c>
      <c r="B3" s="11" t="s">
        <v>65</v>
      </c>
    </row>
    <row r="4" spans="1:19" x14ac:dyDescent="0.25">
      <c r="A4" s="15" t="s">
        <v>67</v>
      </c>
      <c r="B4" s="13">
        <v>10000</v>
      </c>
    </row>
    <row r="5" spans="1:19" x14ac:dyDescent="0.25">
      <c r="A5" s="19" t="s">
        <v>95</v>
      </c>
      <c r="B5" s="20" t="s">
        <v>91</v>
      </c>
    </row>
    <row r="7" spans="1:19" x14ac:dyDescent="0.25">
      <c r="A7" t="s">
        <v>10</v>
      </c>
    </row>
    <row r="8" spans="1:19" x14ac:dyDescent="0.25">
      <c r="A8" s="15" t="s">
        <v>20</v>
      </c>
      <c r="B8" s="11" t="s">
        <v>4</v>
      </c>
    </row>
    <row r="9" spans="1:19" x14ac:dyDescent="0.25">
      <c r="A9" s="15" t="s">
        <v>21</v>
      </c>
      <c r="B9" s="11">
        <v>200</v>
      </c>
      <c r="C9" s="21">
        <v>1E-8</v>
      </c>
    </row>
    <row r="10" spans="1:19" s="5" customFormat="1" x14ac:dyDescent="0.25">
      <c r="A10" s="15" t="s">
        <v>22</v>
      </c>
      <c r="B10" s="11">
        <v>200</v>
      </c>
      <c r="C10" s="11" t="s">
        <v>91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s="5" customFormat="1" x14ac:dyDescent="0.25">
      <c r="A11" s="15" t="s">
        <v>23</v>
      </c>
      <c r="B11" s="11">
        <v>200</v>
      </c>
      <c r="C11" s="11" t="s">
        <v>91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s="5" customFormat="1" x14ac:dyDescent="0.25">
      <c r="A12" s="16"/>
      <c r="B12"/>
      <c r="C12" s="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5">
      <c r="A13" t="s">
        <v>7</v>
      </c>
      <c r="B13"/>
    </row>
    <row r="14" spans="1:19" x14ac:dyDescent="0.25">
      <c r="A14" s="15" t="s">
        <v>62</v>
      </c>
      <c r="B14" s="11">
        <v>100</v>
      </c>
      <c r="C14" s="11" t="s">
        <v>92</v>
      </c>
    </row>
    <row r="15" spans="1:19" x14ac:dyDescent="0.25">
      <c r="A15" s="15" t="s">
        <v>63</v>
      </c>
      <c r="B15" s="11">
        <v>100</v>
      </c>
      <c r="C15" s="11" t="s">
        <v>92</v>
      </c>
    </row>
    <row r="16" spans="1:19" x14ac:dyDescent="0.25">
      <c r="A16" s="15" t="s">
        <v>16</v>
      </c>
      <c r="B16" s="11">
        <v>1.1000000000000001</v>
      </c>
      <c r="C16" s="11" t="s">
        <v>93</v>
      </c>
    </row>
    <row r="17" spans="1:3" x14ac:dyDescent="0.25">
      <c r="A17" s="15" t="s">
        <v>17</v>
      </c>
      <c r="B17" s="11">
        <v>0.9</v>
      </c>
      <c r="C17" s="11" t="s">
        <v>93</v>
      </c>
    </row>
    <row r="18" spans="1:3" x14ac:dyDescent="0.25">
      <c r="A18" s="15" t="s">
        <v>18</v>
      </c>
      <c r="B18" s="11">
        <v>0.85</v>
      </c>
      <c r="C18" s="11" t="s">
        <v>93</v>
      </c>
    </row>
    <row r="19" spans="1:3" x14ac:dyDescent="0.25">
      <c r="A19" s="15" t="s">
        <v>19</v>
      </c>
      <c r="B19" s="13">
        <v>0.95</v>
      </c>
      <c r="C19" s="11" t="s">
        <v>93</v>
      </c>
    </row>
    <row r="20" spans="1:3" x14ac:dyDescent="0.25">
      <c r="C20"/>
    </row>
    <row r="21" spans="1:3" x14ac:dyDescent="0.25">
      <c r="A21" t="s">
        <v>5</v>
      </c>
    </row>
    <row r="22" spans="1:3" x14ac:dyDescent="0.25">
      <c r="A22" s="15" t="s">
        <v>13</v>
      </c>
      <c r="B22" s="11">
        <v>1</v>
      </c>
    </row>
    <row r="23" spans="1:3" x14ac:dyDescent="0.25">
      <c r="A23" s="15" t="s">
        <v>14</v>
      </c>
      <c r="B23" s="11">
        <v>1</v>
      </c>
    </row>
    <row r="24" spans="1:3" x14ac:dyDescent="0.25">
      <c r="A24" s="15" t="s">
        <v>15</v>
      </c>
      <c r="B24" s="11">
        <v>1</v>
      </c>
    </row>
    <row r="28" spans="1:3" ht="18.75" customHeight="1" x14ac:dyDescent="0.25">
      <c r="A28" s="8"/>
    </row>
    <row r="30" spans="1:3" ht="18.75" customHeight="1" x14ac:dyDescent="0.25">
      <c r="A30" s="8"/>
    </row>
    <row r="32" spans="1:3" ht="12.75" customHeight="1" x14ac:dyDescent="0.25">
      <c r="A32" s="8"/>
    </row>
  </sheetData>
  <pageMargins left="0.7" right="0.7" top="0.75" bottom="0.75" header="0.3" footer="0.3"/>
  <pageSetup orientation="portrait" horizont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topLeftCell="A10" zoomScale="145" zoomScaleNormal="145" workbookViewId="0">
      <selection activeCell="H28" sqref="H28"/>
    </sheetView>
  </sheetViews>
  <sheetFormatPr defaultRowHeight="13.8" x14ac:dyDescent="0.25"/>
  <cols>
    <col min="1" max="1" width="15.8984375" customWidth="1"/>
    <col min="2" max="3" width="10.296875" customWidth="1"/>
    <col min="4" max="5" width="9.09765625" style="1"/>
  </cols>
  <sheetData>
    <row r="1" spans="1:15" x14ac:dyDescent="0.25">
      <c r="A1" s="2" t="s">
        <v>12</v>
      </c>
      <c r="B1" s="2"/>
      <c r="C1" s="2"/>
    </row>
    <row r="2" spans="1:15" x14ac:dyDescent="0.25">
      <c r="A2" s="11" t="s">
        <v>32</v>
      </c>
      <c r="B2" s="11" t="s">
        <v>94</v>
      </c>
      <c r="C2" s="11" t="s">
        <v>31</v>
      </c>
      <c r="D2" s="11" t="s">
        <v>56</v>
      </c>
      <c r="E2" s="11" t="s">
        <v>57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25">
      <c r="A4" s="1">
        <v>2</v>
      </c>
      <c r="B4" s="1">
        <v>1</v>
      </c>
      <c r="C4" s="1"/>
      <c r="D4" s="1">
        <v>0.65</v>
      </c>
      <c r="E4" s="1">
        <v>1.05</v>
      </c>
    </row>
    <row r="5" spans="1:15" x14ac:dyDescent="0.25">
      <c r="A5" s="1">
        <v>3</v>
      </c>
      <c r="B5" s="1">
        <v>1</v>
      </c>
      <c r="C5" s="1"/>
      <c r="D5" s="1">
        <v>0.6</v>
      </c>
      <c r="E5" s="1">
        <v>1.03</v>
      </c>
    </row>
    <row r="6" spans="1:15" x14ac:dyDescent="0.25">
      <c r="A6" s="1">
        <v>4</v>
      </c>
      <c r="B6" s="1">
        <v>1</v>
      </c>
      <c r="C6" s="1"/>
      <c r="D6" s="1">
        <v>0.5</v>
      </c>
      <c r="E6" s="1">
        <v>1.04</v>
      </c>
    </row>
    <row r="7" spans="1:15" x14ac:dyDescent="0.25">
      <c r="A7" s="1">
        <v>5</v>
      </c>
      <c r="B7" s="1">
        <v>1</v>
      </c>
      <c r="C7" s="1"/>
      <c r="D7" s="1">
        <v>0.52</v>
      </c>
      <c r="E7" s="1">
        <v>1.03</v>
      </c>
    </row>
    <row r="8" spans="1:15" x14ac:dyDescent="0.25">
      <c r="A8" s="1">
        <v>6</v>
      </c>
      <c r="B8" s="1">
        <v>1</v>
      </c>
      <c r="C8" s="1"/>
      <c r="D8" s="1">
        <v>0.6</v>
      </c>
      <c r="E8" s="1">
        <v>1.03</v>
      </c>
    </row>
    <row r="9" spans="1:15" x14ac:dyDescent="0.25">
      <c r="A9" s="1">
        <v>7</v>
      </c>
      <c r="B9" s="1">
        <v>1</v>
      </c>
      <c r="C9" s="1"/>
      <c r="D9" s="1">
        <v>0.8</v>
      </c>
      <c r="E9" s="1">
        <v>1.02</v>
      </c>
    </row>
    <row r="10" spans="1:15" x14ac:dyDescent="0.25">
      <c r="A10" s="1">
        <v>8</v>
      </c>
      <c r="B10" s="1">
        <v>1</v>
      </c>
      <c r="C10" s="1"/>
      <c r="D10" s="1">
        <v>0.85</v>
      </c>
      <c r="E10" s="1">
        <v>1.01</v>
      </c>
    </row>
    <row r="11" spans="1:15" x14ac:dyDescent="0.25">
      <c r="A11" s="1">
        <v>9</v>
      </c>
      <c r="B11" s="1">
        <v>1</v>
      </c>
      <c r="C11" s="1"/>
      <c r="D11" s="1">
        <v>0.86</v>
      </c>
      <c r="E11" s="1">
        <v>1.01</v>
      </c>
    </row>
    <row r="12" spans="1:15" x14ac:dyDescent="0.25">
      <c r="A12" s="1">
        <v>10</v>
      </c>
      <c r="B12" s="1">
        <v>1</v>
      </c>
      <c r="C12" s="1"/>
      <c r="D12" s="1">
        <v>0.88</v>
      </c>
      <c r="E12" s="1">
        <v>1</v>
      </c>
    </row>
    <row r="13" spans="1:15" x14ac:dyDescent="0.25">
      <c r="A13" s="1">
        <v>11</v>
      </c>
      <c r="B13" s="1">
        <v>1</v>
      </c>
      <c r="C13" s="1"/>
      <c r="D13" s="1">
        <v>0.9</v>
      </c>
      <c r="E13" s="1">
        <v>1</v>
      </c>
    </row>
    <row r="14" spans="1:15" x14ac:dyDescent="0.25">
      <c r="A14" s="1">
        <v>12</v>
      </c>
      <c r="B14" s="1">
        <v>1</v>
      </c>
      <c r="C14" s="1"/>
      <c r="D14" s="1">
        <v>0.92</v>
      </c>
      <c r="E14" s="1">
        <v>1</v>
      </c>
    </row>
    <row r="15" spans="1:15" x14ac:dyDescent="0.25">
      <c r="A15" s="1">
        <v>13</v>
      </c>
      <c r="B15" s="1">
        <v>1</v>
      </c>
      <c r="C15" s="1"/>
      <c r="D15" s="1">
        <v>0.94</v>
      </c>
      <c r="E15" s="1">
        <v>1</v>
      </c>
    </row>
    <row r="16" spans="1:15" x14ac:dyDescent="0.25">
      <c r="A16" s="1">
        <v>14</v>
      </c>
      <c r="B16" s="1">
        <v>1</v>
      </c>
      <c r="C16" s="1"/>
      <c r="D16" s="1">
        <v>0.96</v>
      </c>
      <c r="E16" s="1">
        <v>1</v>
      </c>
    </row>
    <row r="17" spans="1:5" x14ac:dyDescent="0.25">
      <c r="A17" s="1">
        <v>15</v>
      </c>
      <c r="B17" s="1">
        <v>1</v>
      </c>
      <c r="C17" s="1"/>
      <c r="D17" s="1">
        <v>1</v>
      </c>
      <c r="E17" s="1">
        <v>1</v>
      </c>
    </row>
    <row r="18" spans="1:5" x14ac:dyDescent="0.25">
      <c r="A18" s="1">
        <v>16</v>
      </c>
      <c r="B18" s="1">
        <v>1</v>
      </c>
      <c r="C18" s="1"/>
      <c r="D18" s="1">
        <v>0.96</v>
      </c>
      <c r="E18" s="1">
        <v>1</v>
      </c>
    </row>
    <row r="19" spans="1:5" x14ac:dyDescent="0.25">
      <c r="A19" s="1">
        <v>17</v>
      </c>
      <c r="B19" s="1">
        <v>1</v>
      </c>
      <c r="C19" s="1"/>
      <c r="D19" s="1">
        <v>0.94</v>
      </c>
      <c r="E19" s="1">
        <v>1</v>
      </c>
    </row>
    <row r="20" spans="1:5" x14ac:dyDescent="0.25">
      <c r="A20" s="1">
        <v>18</v>
      </c>
      <c r="B20" s="1">
        <v>1</v>
      </c>
      <c r="C20" s="1"/>
      <c r="D20" s="1">
        <v>0.9</v>
      </c>
      <c r="E20" s="1">
        <v>1</v>
      </c>
    </row>
    <row r="21" spans="1:5" x14ac:dyDescent="0.25">
      <c r="A21" s="1">
        <v>19</v>
      </c>
      <c r="B21" s="1">
        <v>1</v>
      </c>
      <c r="C21" s="1"/>
      <c r="D21" s="1">
        <v>0.85</v>
      </c>
      <c r="E21" s="1">
        <v>1.01</v>
      </c>
    </row>
    <row r="22" spans="1:5" x14ac:dyDescent="0.25">
      <c r="A22" s="1">
        <v>20</v>
      </c>
      <c r="B22" s="1">
        <v>1</v>
      </c>
      <c r="C22" s="1"/>
      <c r="D22" s="1">
        <v>0.9</v>
      </c>
      <c r="E22" s="1">
        <v>1.01</v>
      </c>
    </row>
    <row r="23" spans="1:5" x14ac:dyDescent="0.25">
      <c r="A23" s="1">
        <v>21</v>
      </c>
      <c r="B23" s="1">
        <v>1</v>
      </c>
      <c r="C23" s="1"/>
      <c r="D23" s="1">
        <v>0.85</v>
      </c>
      <c r="E23" s="1">
        <v>1.01</v>
      </c>
    </row>
    <row r="24" spans="1:5" x14ac:dyDescent="0.25">
      <c r="A24" s="1">
        <v>22</v>
      </c>
      <c r="B24" s="1">
        <v>1</v>
      </c>
      <c r="C24" s="1"/>
      <c r="D24" s="1">
        <v>0.84</v>
      </c>
      <c r="E24" s="1">
        <v>1.01</v>
      </c>
    </row>
    <row r="25" spans="1:5" x14ac:dyDescent="0.25">
      <c r="A25" s="1">
        <v>23</v>
      </c>
      <c r="B25" s="1">
        <v>1</v>
      </c>
      <c r="C25" s="1"/>
      <c r="D25" s="1">
        <v>0.8</v>
      </c>
      <c r="E25" s="1">
        <v>1.02</v>
      </c>
    </row>
    <row r="26" spans="1:5" x14ac:dyDescent="0.25">
      <c r="A26" s="1">
        <v>24</v>
      </c>
      <c r="B26" s="1">
        <v>1</v>
      </c>
      <c r="C26" s="1"/>
      <c r="D26" s="1">
        <v>0.76</v>
      </c>
      <c r="E26" s="1">
        <v>1.02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zoomScale="130" zoomScaleNormal="13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B8" sqref="B8"/>
    </sheetView>
  </sheetViews>
  <sheetFormatPr defaultRowHeight="13.8" x14ac:dyDescent="0.25"/>
  <cols>
    <col min="1" max="1" width="6.69921875" style="1" customWidth="1"/>
    <col min="2" max="2" width="15.09765625" style="1" customWidth="1"/>
    <col min="3" max="3" width="7.59765625" style="1" customWidth="1"/>
    <col min="4" max="5" width="8.69921875" style="1" customWidth="1"/>
    <col min="6" max="6" width="9" style="1" customWidth="1"/>
    <col min="7" max="7" width="9.59765625" style="1" customWidth="1"/>
    <col min="8" max="8" width="8" style="1" customWidth="1"/>
    <col min="9" max="9" width="9.69921875" style="1" customWidth="1"/>
    <col min="13" max="13" width="23.09765625" customWidth="1"/>
  </cols>
  <sheetData>
    <row r="1" spans="1:13" x14ac:dyDescent="0.25">
      <c r="A1" s="2" t="s">
        <v>28</v>
      </c>
      <c r="I1"/>
    </row>
    <row r="2" spans="1:13" ht="36" customHeight="1" x14ac:dyDescent="0.25">
      <c r="A2" s="11" t="s">
        <v>32</v>
      </c>
      <c r="B2" s="11" t="s">
        <v>0</v>
      </c>
      <c r="C2" s="11" t="s">
        <v>1</v>
      </c>
      <c r="D2" s="11" t="s">
        <v>3</v>
      </c>
      <c r="E2" s="11" t="s">
        <v>24</v>
      </c>
      <c r="F2" s="12" t="s">
        <v>72</v>
      </c>
      <c r="G2" s="12" t="s">
        <v>73</v>
      </c>
      <c r="H2" s="12" t="s">
        <v>39</v>
      </c>
      <c r="I2" s="12" t="s">
        <v>61</v>
      </c>
      <c r="J2" s="11" t="s">
        <v>9</v>
      </c>
      <c r="K2" s="11" t="s">
        <v>8</v>
      </c>
      <c r="L2" s="11" t="s">
        <v>58</v>
      </c>
      <c r="M2" s="17" t="s">
        <v>31</v>
      </c>
    </row>
    <row r="3" spans="1:13" x14ac:dyDescent="0.25">
      <c r="A3" s="1">
        <v>1</v>
      </c>
      <c r="B3" s="1" t="s">
        <v>96</v>
      </c>
      <c r="C3" s="1">
        <v>22</v>
      </c>
      <c r="J3" s="1">
        <v>8.2500000000000004E-2</v>
      </c>
      <c r="K3" s="1">
        <v>0.27750000000000019</v>
      </c>
      <c r="M3" t="s">
        <v>90</v>
      </c>
    </row>
    <row r="4" spans="1:13" ht="17.399999999999999" x14ac:dyDescent="0.25">
      <c r="I4" s="18"/>
      <c r="J4" s="1"/>
      <c r="K4" s="1"/>
    </row>
    <row r="5" spans="1:13" x14ac:dyDescent="0.25">
      <c r="J5" s="1"/>
      <c r="K5" s="1"/>
    </row>
    <row r="6" spans="1:13" x14ac:dyDescent="0.25">
      <c r="J6" s="1"/>
      <c r="K6" s="1"/>
    </row>
    <row r="7" spans="1:13" x14ac:dyDescent="0.25">
      <c r="J7" s="1"/>
      <c r="K7" s="1"/>
    </row>
    <row r="8" spans="1:13" x14ac:dyDescent="0.25">
      <c r="J8" s="1"/>
      <c r="K8" s="1"/>
    </row>
    <row r="9" spans="1:13" x14ac:dyDescent="0.25">
      <c r="J9" s="1"/>
      <c r="K9" s="1"/>
    </row>
    <row r="10" spans="1:13" x14ac:dyDescent="0.25">
      <c r="J10" s="1"/>
      <c r="K10" s="1"/>
    </row>
    <row r="11" spans="1:13" x14ac:dyDescent="0.25">
      <c r="J11" s="1"/>
      <c r="K11" s="1"/>
    </row>
    <row r="12" spans="1:13" x14ac:dyDescent="0.25">
      <c r="J12" s="1"/>
      <c r="K12" s="1"/>
    </row>
    <row r="13" spans="1:13" x14ac:dyDescent="0.25">
      <c r="J13" s="1"/>
      <c r="K13" s="1"/>
    </row>
    <row r="14" spans="1:13" x14ac:dyDescent="0.25">
      <c r="J14" s="1"/>
      <c r="K14" s="1"/>
    </row>
  </sheetData>
  <autoFilter ref="A2:M2" xr:uid="{00000000-0009-0000-0000-000001000000}"/>
  <phoneticPr fontId="1" type="noConversion"/>
  <conditionalFormatting sqref="D1:D1048576">
    <cfRule type="colorScale" priority="1">
      <colorScale>
        <cfvo type="num" val="0"/>
        <cfvo type="num" val="1"/>
        <color theme="5"/>
        <color theme="0"/>
      </colorScale>
    </cfRule>
    <cfRule type="colorScale" priority="2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4"/>
  <sheetViews>
    <sheetView zoomScale="115" zoomScaleNormal="115" workbookViewId="0">
      <selection activeCell="G16" sqref="G16"/>
    </sheetView>
  </sheetViews>
  <sheetFormatPr defaultRowHeight="13.8" x14ac:dyDescent="0.25"/>
  <cols>
    <col min="1" max="1" width="7.69921875" style="1" customWidth="1"/>
    <col min="2" max="2" width="9.59765625" style="1" customWidth="1"/>
    <col min="3" max="3" width="15.3984375" style="1" customWidth="1"/>
    <col min="4" max="4" width="7.09765625" style="1" customWidth="1"/>
    <col min="5" max="5" width="7.69921875" customWidth="1"/>
    <col min="6" max="6" width="7.09765625" customWidth="1"/>
    <col min="7" max="7" width="7.296875" customWidth="1"/>
    <col min="8" max="8" width="7.69921875" customWidth="1"/>
    <col min="9" max="9" width="7.59765625" style="1" customWidth="1"/>
    <col min="10" max="11" width="7.69921875" style="1" customWidth="1"/>
    <col min="12" max="12" width="8.09765625" style="1" customWidth="1"/>
    <col min="13" max="13" width="7.59765625" customWidth="1"/>
    <col min="14" max="14" width="7.8984375" customWidth="1"/>
    <col min="15" max="15" width="25.69921875" customWidth="1"/>
  </cols>
  <sheetData>
    <row r="1" spans="1:15" x14ac:dyDescent="0.25">
      <c r="A1" s="2" t="s">
        <v>29</v>
      </c>
      <c r="I1"/>
      <c r="J1"/>
      <c r="K1"/>
      <c r="L1"/>
    </row>
    <row r="2" spans="1:15" ht="36" customHeight="1" x14ac:dyDescent="0.25">
      <c r="A2" s="11" t="s">
        <v>32</v>
      </c>
      <c r="B2" s="11" t="s">
        <v>33</v>
      </c>
      <c r="C2" s="11" t="s">
        <v>0</v>
      </c>
      <c r="D2" s="11" t="s">
        <v>1</v>
      </c>
      <c r="E2" s="11" t="s">
        <v>3</v>
      </c>
      <c r="F2" s="11" t="s">
        <v>53</v>
      </c>
      <c r="G2" s="12" t="s">
        <v>26</v>
      </c>
      <c r="H2" s="12" t="s">
        <v>27</v>
      </c>
      <c r="I2" s="12" t="s">
        <v>75</v>
      </c>
      <c r="J2" s="12" t="s">
        <v>76</v>
      </c>
      <c r="K2" s="12" t="s">
        <v>77</v>
      </c>
      <c r="L2" s="12" t="s">
        <v>59</v>
      </c>
      <c r="M2" s="12" t="s">
        <v>60</v>
      </c>
      <c r="N2" s="11" t="s">
        <v>58</v>
      </c>
      <c r="O2" s="17" t="s">
        <v>31</v>
      </c>
    </row>
    <row r="3" spans="1:15" x14ac:dyDescent="0.25">
      <c r="A3" s="1">
        <v>1</v>
      </c>
      <c r="B3" s="1">
        <v>1</v>
      </c>
      <c r="C3" s="1" t="str">
        <f>VLOOKUP(B3,BUS!A:C,2,FALSE)</f>
        <v>N1</v>
      </c>
      <c r="D3" s="1">
        <f>VLOOKUP(B3,BUS!A:C,3,FALSE)</f>
        <v>22</v>
      </c>
      <c r="E3" s="1">
        <v>1</v>
      </c>
      <c r="F3" s="1"/>
      <c r="G3" s="7">
        <v>1.02</v>
      </c>
      <c r="H3" s="3">
        <v>0</v>
      </c>
      <c r="J3" s="1">
        <v>99999</v>
      </c>
      <c r="K3" s="1">
        <v>-99999</v>
      </c>
      <c r="M3" s="1"/>
      <c r="N3" s="1"/>
      <c r="O3" s="2" t="s">
        <v>90</v>
      </c>
    </row>
    <row r="4" spans="1:15" x14ac:dyDescent="0.25">
      <c r="E4" s="1"/>
      <c r="F4" s="1"/>
      <c r="G4" s="7"/>
      <c r="H4" s="3"/>
      <c r="M4" s="1"/>
      <c r="N4" s="1"/>
    </row>
  </sheetData>
  <autoFilter ref="A2:O2" xr:uid="{00000000-0009-0000-0000-000002000000}"/>
  <conditionalFormatting sqref="E1:E1048576">
    <cfRule type="colorScale" priority="1">
      <colorScale>
        <cfvo type="num" val="0"/>
        <cfvo type="num" val="1"/>
        <color rgb="FFFFFF00"/>
        <color theme="0"/>
      </colorScale>
    </cfRule>
  </conditionalFormatting>
  <conditionalFormatting sqref="F1:F1048576">
    <cfRule type="colorScale" priority="2">
      <colorScale>
        <cfvo type="num" val="0"/>
        <cfvo type="num" val="1"/>
        <color theme="0"/>
        <color rgb="FFFFFF0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"/>
  <sheetViews>
    <sheetView zoomScale="115" zoomScaleNormal="115" workbookViewId="0">
      <selection activeCell="A4" sqref="A4:J11"/>
    </sheetView>
  </sheetViews>
  <sheetFormatPr defaultRowHeight="13.8" x14ac:dyDescent="0.25"/>
  <cols>
    <col min="1" max="1" width="8.8984375" style="1" customWidth="1"/>
    <col min="2" max="2" width="10.296875" style="1" customWidth="1"/>
    <col min="3" max="3" width="13.09765625" style="1" customWidth="1"/>
    <col min="4" max="4" width="5.3984375" style="1" customWidth="1"/>
    <col min="5" max="5" width="8.59765625" style="1" customWidth="1"/>
    <col min="6" max="6" width="8" style="1" customWidth="1"/>
    <col min="7" max="7" width="7.296875" customWidth="1"/>
    <col min="9" max="9" width="8.09765625" customWidth="1"/>
    <col min="10" max="10" width="21.69921875" customWidth="1"/>
  </cols>
  <sheetData>
    <row r="1" spans="1:10" x14ac:dyDescent="0.25">
      <c r="A1" s="2" t="s">
        <v>30</v>
      </c>
      <c r="G1" s="1"/>
    </row>
    <row r="2" spans="1:10" ht="29.25" customHeight="1" x14ac:dyDescent="0.25">
      <c r="A2" s="11" t="s">
        <v>32</v>
      </c>
      <c r="B2" s="11" t="s">
        <v>33</v>
      </c>
      <c r="C2" s="11" t="s">
        <v>0</v>
      </c>
      <c r="D2" s="11" t="s">
        <v>1</v>
      </c>
      <c r="E2" s="12" t="s">
        <v>78</v>
      </c>
      <c r="F2" s="12" t="s">
        <v>79</v>
      </c>
      <c r="G2" s="11" t="s">
        <v>3</v>
      </c>
      <c r="H2" s="11" t="s">
        <v>6</v>
      </c>
      <c r="I2" s="11" t="s">
        <v>58</v>
      </c>
      <c r="J2" s="17" t="s">
        <v>31</v>
      </c>
    </row>
    <row r="3" spans="1:10" x14ac:dyDescent="0.25">
      <c r="A3" s="1">
        <v>1</v>
      </c>
      <c r="B3" s="1">
        <v>4</v>
      </c>
      <c r="C3" s="1" t="e">
        <f>VLOOKUP(B3,BUS!A:C,2,FALSE)</f>
        <v>#N/A</v>
      </c>
      <c r="D3" s="1" t="e">
        <f>VLOOKUP(B3,BUS!A:C,3,FALSE)</f>
        <v>#N/A</v>
      </c>
      <c r="E3" s="1">
        <v>500</v>
      </c>
      <c r="F3" s="1">
        <v>0</v>
      </c>
      <c r="G3" s="1">
        <v>1</v>
      </c>
      <c r="H3" s="1">
        <v>1</v>
      </c>
      <c r="J3" t="s">
        <v>90</v>
      </c>
    </row>
    <row r="4" spans="1:10" x14ac:dyDescent="0.25">
      <c r="G4" s="1"/>
      <c r="H4" s="1"/>
    </row>
    <row r="5" spans="1:10" x14ac:dyDescent="0.25">
      <c r="G5" s="1"/>
      <c r="H5" s="1"/>
    </row>
    <row r="6" spans="1:10" x14ac:dyDescent="0.25">
      <c r="G6" s="1"/>
      <c r="H6" s="1"/>
    </row>
  </sheetData>
  <autoFilter ref="A2:J5" xr:uid="{00000000-0009-0000-0000-000003000000}"/>
  <conditionalFormatting sqref="G1:G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23"/>
  <sheetViews>
    <sheetView tabSelected="1" zoomScaleNormal="10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D14" sqref="D14"/>
    </sheetView>
  </sheetViews>
  <sheetFormatPr defaultRowHeight="13.8" x14ac:dyDescent="0.25"/>
  <cols>
    <col min="1" max="1" width="8.09765625" style="1" customWidth="1"/>
    <col min="2" max="2" width="11.8984375" style="1" customWidth="1"/>
    <col min="3" max="3" width="10.69921875" style="1" customWidth="1"/>
    <col min="4" max="4" width="17.8984375" style="1" customWidth="1"/>
    <col min="5" max="5" width="8.296875" style="1" customWidth="1"/>
    <col min="6" max="6" width="7.09765625" style="1" customWidth="1"/>
    <col min="7" max="7" width="8.69921875" style="1" customWidth="1"/>
    <col min="8" max="8" width="10.59765625" style="1" customWidth="1"/>
    <col min="9" max="9" width="9.69921875" style="1" customWidth="1"/>
    <col min="10" max="10" width="9" style="1" customWidth="1"/>
    <col min="11" max="11" width="13.09765625" style="1" customWidth="1"/>
    <col min="12" max="12" width="10.09765625" customWidth="1"/>
    <col min="13" max="13" width="11" customWidth="1"/>
    <col min="14" max="14" width="12.3984375" customWidth="1"/>
    <col min="16" max="16" width="10.3984375" style="1" customWidth="1"/>
    <col min="17" max="17" width="11.8984375" style="1" customWidth="1"/>
    <col min="18" max="18" width="29.69921875" style="1" customWidth="1"/>
    <col min="19" max="19" width="15.09765625" customWidth="1"/>
  </cols>
  <sheetData>
    <row r="1" spans="1:19" x14ac:dyDescent="0.25">
      <c r="A1" s="1" t="s">
        <v>2</v>
      </c>
      <c r="C1" s="7"/>
      <c r="D1" s="7"/>
      <c r="E1" s="7"/>
      <c r="F1" s="7"/>
      <c r="L1" s="1"/>
      <c r="M1" s="1"/>
      <c r="N1" s="1"/>
    </row>
    <row r="2" spans="1:19" ht="36" customHeight="1" x14ac:dyDescent="0.25">
      <c r="A2" s="11" t="s">
        <v>32</v>
      </c>
      <c r="B2" s="11" t="s">
        <v>44</v>
      </c>
      <c r="C2" s="11" t="s">
        <v>45</v>
      </c>
      <c r="D2" s="11" t="s">
        <v>71</v>
      </c>
      <c r="E2" s="11" t="s">
        <v>1</v>
      </c>
      <c r="F2" s="11" t="s">
        <v>11</v>
      </c>
      <c r="G2" s="11" t="s">
        <v>3</v>
      </c>
      <c r="H2" s="11" t="s">
        <v>24</v>
      </c>
      <c r="I2" s="11" t="s">
        <v>6</v>
      </c>
      <c r="J2" s="12" t="s">
        <v>54</v>
      </c>
      <c r="K2" s="12" t="s">
        <v>55</v>
      </c>
      <c r="L2" s="12" t="s">
        <v>35</v>
      </c>
      <c r="M2" s="12" t="s">
        <v>36</v>
      </c>
      <c r="N2" s="12" t="s">
        <v>37</v>
      </c>
      <c r="O2" s="12" t="s">
        <v>38</v>
      </c>
      <c r="P2" s="11" t="s">
        <v>9</v>
      </c>
      <c r="Q2" s="11" t="s">
        <v>8</v>
      </c>
      <c r="R2" s="11" t="s">
        <v>58</v>
      </c>
      <c r="S2" s="17" t="s">
        <v>31</v>
      </c>
    </row>
    <row r="3" spans="1:19" x14ac:dyDescent="0.25">
      <c r="A3" s="1">
        <v>1</v>
      </c>
      <c r="B3" s="1">
        <v>2</v>
      </c>
      <c r="C3" s="1">
        <v>1</v>
      </c>
      <c r="D3" s="1" t="e">
        <f>CONCATENATE(VLOOKUP(B3,BUS!A:C,2,FALSE),"-",VLOOKUP(C3,BUS!A:C,2,FALSE))</f>
        <v>#N/A</v>
      </c>
      <c r="E3" s="1" t="e">
        <f>VLOOKUP(B3,BUS!A:C,3,FALSE)</f>
        <v>#N/A</v>
      </c>
      <c r="F3" s="1">
        <v>1</v>
      </c>
      <c r="G3" s="1">
        <v>1</v>
      </c>
      <c r="H3" s="1">
        <v>0</v>
      </c>
      <c r="I3" s="1">
        <v>0</v>
      </c>
      <c r="J3" s="1">
        <v>3</v>
      </c>
      <c r="K3" s="1">
        <v>1</v>
      </c>
      <c r="L3" s="1">
        <v>0.21</v>
      </c>
      <c r="M3" s="1">
        <v>0.41</v>
      </c>
      <c r="N3" s="1">
        <v>0</v>
      </c>
      <c r="O3" s="1">
        <v>300</v>
      </c>
      <c r="Q3" s="9"/>
      <c r="R3"/>
      <c r="S3" s="4"/>
    </row>
    <row r="4" spans="1:19" x14ac:dyDescent="0.25">
      <c r="L4" s="1"/>
      <c r="M4" s="1"/>
      <c r="N4" s="1"/>
      <c r="O4" s="1"/>
      <c r="R4"/>
      <c r="S4" s="4"/>
    </row>
    <row r="5" spans="1:19" x14ac:dyDescent="0.25">
      <c r="L5" s="1"/>
      <c r="M5" s="1"/>
      <c r="N5" s="1"/>
      <c r="O5" s="1"/>
      <c r="R5"/>
      <c r="S5" s="4"/>
    </row>
    <row r="6" spans="1:19" x14ac:dyDescent="0.25">
      <c r="L6" s="1"/>
      <c r="M6" s="1"/>
      <c r="N6" s="1"/>
      <c r="O6" s="1"/>
      <c r="R6"/>
      <c r="S6" s="4"/>
    </row>
    <row r="7" spans="1:19" x14ac:dyDescent="0.25">
      <c r="L7" s="1"/>
      <c r="M7" s="1"/>
      <c r="N7" s="1"/>
      <c r="O7" s="1"/>
      <c r="R7"/>
      <c r="S7" s="4"/>
    </row>
    <row r="8" spans="1:19" x14ac:dyDescent="0.25">
      <c r="L8" s="1"/>
      <c r="M8" s="1"/>
      <c r="N8" s="1"/>
      <c r="O8" s="1"/>
      <c r="R8"/>
      <c r="S8" s="4"/>
    </row>
    <row r="9" spans="1:19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S9" s="6"/>
    </row>
    <row r="10" spans="1:19" x14ac:dyDescent="0.25">
      <c r="L10" s="1"/>
      <c r="M10" s="1"/>
      <c r="N10" s="1"/>
      <c r="O10" s="1"/>
      <c r="R10"/>
      <c r="S10" s="4"/>
    </row>
    <row r="11" spans="1:19" x14ac:dyDescent="0.25">
      <c r="L11" s="1"/>
      <c r="M11" s="1"/>
      <c r="N11" s="1"/>
      <c r="O11" s="1"/>
      <c r="R11"/>
      <c r="S11" s="6"/>
    </row>
    <row r="12" spans="1:19" x14ac:dyDescent="0.25">
      <c r="L12" s="1"/>
      <c r="M12" s="1"/>
      <c r="N12" s="1"/>
      <c r="O12" s="1"/>
      <c r="R12"/>
      <c r="S12" s="4"/>
    </row>
    <row r="13" spans="1:19" x14ac:dyDescent="0.25">
      <c r="L13" s="1"/>
      <c r="M13" s="1"/>
      <c r="N13" s="1"/>
      <c r="O13" s="1"/>
      <c r="R13"/>
      <c r="S13" s="4"/>
    </row>
    <row r="14" spans="1:19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S14" s="6"/>
    </row>
    <row r="15" spans="1:19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9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8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8" x14ac:dyDescent="0.25">
      <c r="L18" s="1"/>
      <c r="M18" s="1"/>
      <c r="N18" s="1"/>
      <c r="O18" s="1"/>
      <c r="R18"/>
    </row>
    <row r="22" spans="1:18" x14ac:dyDescent="0.25">
      <c r="Q22" s="9"/>
      <c r="R22" s="9"/>
    </row>
    <row r="23" spans="1:18" ht="28.2" x14ac:dyDescent="0.25">
      <c r="Q23" s="10"/>
      <c r="R23" s="10"/>
    </row>
  </sheetData>
  <autoFilter ref="A2:S18" xr:uid="{00000000-0009-0000-0000-000004000000}"/>
  <conditionalFormatting sqref="G1:G1048576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4"/>
  <sheetViews>
    <sheetView zoomScale="115" zoomScaleNormal="115" workbookViewId="0">
      <selection activeCell="G26" sqref="G26"/>
    </sheetView>
  </sheetViews>
  <sheetFormatPr defaultRowHeight="13.8" x14ac:dyDescent="0.25"/>
  <cols>
    <col min="1" max="1" width="7.8984375" style="1" customWidth="1"/>
    <col min="2" max="2" width="9.8984375" style="1" customWidth="1"/>
    <col min="3" max="3" width="8.296875" style="1" customWidth="1"/>
    <col min="4" max="4" width="13.59765625" style="1" customWidth="1"/>
    <col min="5" max="5" width="7" style="1" customWidth="1"/>
    <col min="6" max="6" width="5.296875" style="1" customWidth="1"/>
    <col min="7" max="7" width="8.59765625" style="1" customWidth="1"/>
    <col min="8" max="8" width="5.59765625" style="1" bestFit="1" customWidth="1"/>
    <col min="9" max="9" width="7" customWidth="1"/>
    <col min="10" max="11" width="5.8984375" customWidth="1"/>
    <col min="12" max="12" width="6.69921875" customWidth="1"/>
    <col min="13" max="13" width="5.3984375" style="1" customWidth="1"/>
    <col min="14" max="14" width="9.8984375" style="1" customWidth="1"/>
    <col min="15" max="15" width="27.69921875" customWidth="1"/>
  </cols>
  <sheetData>
    <row r="1" spans="1:15" x14ac:dyDescent="0.25">
      <c r="A1" s="2" t="s">
        <v>34</v>
      </c>
      <c r="C1" s="7"/>
      <c r="D1" s="7"/>
      <c r="E1" s="7"/>
      <c r="F1" s="7"/>
      <c r="G1" s="7"/>
      <c r="I1" s="1"/>
      <c r="J1" s="1"/>
      <c r="K1" s="1"/>
    </row>
    <row r="2" spans="1:15" ht="32.25" customHeight="1" x14ac:dyDescent="0.25">
      <c r="A2" s="11" t="s">
        <v>32</v>
      </c>
      <c r="B2" s="11" t="s">
        <v>44</v>
      </c>
      <c r="C2" s="11" t="s">
        <v>45</v>
      </c>
      <c r="D2" s="11" t="s">
        <v>71</v>
      </c>
      <c r="E2" s="11" t="s">
        <v>1</v>
      </c>
      <c r="F2" s="11" t="s">
        <v>11</v>
      </c>
      <c r="G2" s="12" t="s">
        <v>51</v>
      </c>
      <c r="H2" s="11" t="s">
        <v>3</v>
      </c>
      <c r="I2" s="12" t="s">
        <v>80</v>
      </c>
      <c r="J2" s="12" t="s">
        <v>42</v>
      </c>
      <c r="K2" s="12" t="s">
        <v>81</v>
      </c>
      <c r="L2" s="12" t="s">
        <v>82</v>
      </c>
      <c r="M2" s="12" t="s">
        <v>43</v>
      </c>
      <c r="N2" s="12" t="s">
        <v>58</v>
      </c>
      <c r="O2" s="17" t="s">
        <v>31</v>
      </c>
    </row>
    <row r="3" spans="1:15" x14ac:dyDescent="0.25">
      <c r="A3" s="1">
        <v>1</v>
      </c>
      <c r="B3" s="1">
        <v>1</v>
      </c>
      <c r="C3" s="1">
        <v>2</v>
      </c>
      <c r="D3" s="1" t="e">
        <f>CONCATENATE(VLOOKUP(B3,BUS!A:C,2,FALSE),"-",VLOOKUP(C3,BUS!A:C,2,FALSE))</f>
        <v>#N/A</v>
      </c>
      <c r="E3" s="1">
        <f>VLOOKUP(B3,BUS!A:C,3,FALSE)</f>
        <v>22</v>
      </c>
      <c r="F3" s="1">
        <v>1</v>
      </c>
      <c r="G3" s="1" t="s">
        <v>70</v>
      </c>
      <c r="H3" s="1">
        <v>0</v>
      </c>
      <c r="I3" s="1">
        <v>400</v>
      </c>
      <c r="J3" s="1">
        <v>10</v>
      </c>
      <c r="K3" s="1">
        <v>12</v>
      </c>
      <c r="L3" s="1">
        <v>3</v>
      </c>
      <c r="M3" s="1">
        <v>0.3</v>
      </c>
      <c r="O3" s="4"/>
    </row>
    <row r="4" spans="1:15" x14ac:dyDescent="0.25">
      <c r="I4" s="1"/>
      <c r="J4" s="1"/>
      <c r="K4" s="1"/>
      <c r="L4" s="1"/>
      <c r="O4" s="4"/>
    </row>
    <row r="5" spans="1:15" x14ac:dyDescent="0.25">
      <c r="I5" s="1"/>
      <c r="J5" s="1"/>
      <c r="K5" s="1"/>
      <c r="L5" s="1"/>
      <c r="O5" s="4"/>
    </row>
    <row r="6" spans="1:15" x14ac:dyDescent="0.25">
      <c r="I6" s="1"/>
      <c r="J6" s="1"/>
      <c r="K6" s="1"/>
      <c r="L6" s="14"/>
      <c r="O6" s="1"/>
    </row>
    <row r="7" spans="1:15" x14ac:dyDescent="0.25">
      <c r="I7" s="1"/>
      <c r="J7" s="1"/>
      <c r="K7" s="1"/>
      <c r="L7" s="1"/>
      <c r="O7" s="1"/>
    </row>
    <row r="8" spans="1:15" x14ac:dyDescent="0.25">
      <c r="I8" s="1"/>
      <c r="J8" s="1"/>
      <c r="K8" s="1"/>
      <c r="L8" s="1"/>
      <c r="O8" s="1"/>
    </row>
    <row r="9" spans="1:15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I10" s="1"/>
      <c r="J10" s="1"/>
      <c r="K10" s="1"/>
      <c r="L10" s="1"/>
      <c r="O10" s="1"/>
    </row>
    <row r="11" spans="1:15" x14ac:dyDescent="0.25">
      <c r="I11" s="1"/>
      <c r="J11" s="1"/>
      <c r="K11" s="1"/>
      <c r="L11" s="1"/>
    </row>
    <row r="12" spans="1:15" x14ac:dyDescent="0.25">
      <c r="I12" s="1"/>
      <c r="J12" s="1"/>
      <c r="K12" s="1"/>
      <c r="L12" s="1"/>
    </row>
    <row r="13" spans="1:15" x14ac:dyDescent="0.25">
      <c r="I13" s="1"/>
      <c r="J13" s="1"/>
      <c r="K13" s="1"/>
      <c r="L13" s="1"/>
      <c r="O13" s="1"/>
    </row>
    <row r="14" spans="1:15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20" spans="1:15" x14ac:dyDescent="0.25">
      <c r="O20" s="1"/>
    </row>
    <row r="21" spans="1:15" x14ac:dyDescent="0.25">
      <c r="O21" s="1"/>
    </row>
    <row r="22" spans="1:15" x14ac:dyDescent="0.25">
      <c r="O22" s="1"/>
    </row>
    <row r="23" spans="1:15" ht="16.5" customHeight="1" x14ac:dyDescent="0.25">
      <c r="O23" s="1"/>
    </row>
    <row r="24" spans="1:15" x14ac:dyDescent="0.25">
      <c r="O24" s="1"/>
    </row>
  </sheetData>
  <autoFilter ref="A2:O2" xr:uid="{00000000-0009-0000-0000-000005000000}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5"/>
  <sheetViews>
    <sheetView topLeftCell="I1" zoomScale="115" zoomScaleNormal="115" workbookViewId="0">
      <selection activeCell="S16" sqref="S16"/>
    </sheetView>
  </sheetViews>
  <sheetFormatPr defaultRowHeight="13.8" x14ac:dyDescent="0.25"/>
  <cols>
    <col min="1" max="1" width="7.09765625" style="1" customWidth="1"/>
    <col min="2" max="3" width="8.69921875" style="1" customWidth="1"/>
    <col min="4" max="4" width="8.296875" style="1" customWidth="1"/>
    <col min="5" max="5" width="18" style="1" customWidth="1"/>
    <col min="6" max="6" width="5.3984375" style="1" customWidth="1"/>
    <col min="7" max="7" width="7.8984375" style="1" customWidth="1"/>
    <col min="8" max="8" width="5.59765625" style="1" bestFit="1" customWidth="1"/>
    <col min="9" max="9" width="8" customWidth="1"/>
    <col min="10" max="10" width="8.8984375" customWidth="1"/>
    <col min="11" max="11" width="8.296875" customWidth="1"/>
    <col min="12" max="12" width="7.296875" customWidth="1"/>
    <col min="13" max="13" width="7.59765625" customWidth="1"/>
    <col min="14" max="14" width="7.3984375" customWidth="1"/>
    <col min="15" max="15" width="8.59765625" customWidth="1"/>
    <col min="16" max="16" width="9.296875" customWidth="1"/>
    <col min="17" max="18" width="7.8984375" customWidth="1"/>
    <col min="19" max="19" width="7" style="1" customWidth="1"/>
    <col min="20" max="20" width="17.8984375" style="1" customWidth="1"/>
    <col min="21" max="21" width="26.296875" customWidth="1"/>
  </cols>
  <sheetData>
    <row r="1" spans="1:24" x14ac:dyDescent="0.25">
      <c r="A1" s="2" t="s">
        <v>41</v>
      </c>
      <c r="C1" s="7"/>
      <c r="D1" s="7"/>
      <c r="E1" s="7"/>
      <c r="F1" s="7"/>
      <c r="G1" s="7"/>
      <c r="I1" s="1"/>
      <c r="J1" s="1"/>
      <c r="K1" s="1"/>
      <c r="L1" s="1"/>
      <c r="M1" s="1"/>
      <c r="N1" s="1"/>
      <c r="O1" s="1"/>
      <c r="P1" s="1"/>
      <c r="Q1" s="1"/>
    </row>
    <row r="2" spans="1:24" ht="32.25" customHeight="1" x14ac:dyDescent="0.25">
      <c r="A2" s="11" t="s">
        <v>32</v>
      </c>
      <c r="B2" s="11" t="s">
        <v>44</v>
      </c>
      <c r="C2" s="11" t="s">
        <v>45</v>
      </c>
      <c r="D2" s="11" t="s">
        <v>46</v>
      </c>
      <c r="E2" s="11" t="s">
        <v>71</v>
      </c>
      <c r="F2" s="11" t="s">
        <v>11</v>
      </c>
      <c r="G2" s="12" t="s">
        <v>52</v>
      </c>
      <c r="H2" s="11" t="s">
        <v>3</v>
      </c>
      <c r="I2" s="12" t="s">
        <v>83</v>
      </c>
      <c r="J2" s="12" t="s">
        <v>84</v>
      </c>
      <c r="K2" s="12" t="s">
        <v>85</v>
      </c>
      <c r="L2" s="12" t="s">
        <v>49</v>
      </c>
      <c r="M2" s="12" t="s">
        <v>48</v>
      </c>
      <c r="N2" s="12" t="s">
        <v>47</v>
      </c>
      <c r="O2" s="12" t="s">
        <v>86</v>
      </c>
      <c r="P2" s="12" t="s">
        <v>87</v>
      </c>
      <c r="Q2" s="12" t="s">
        <v>88</v>
      </c>
      <c r="R2" s="12" t="s">
        <v>82</v>
      </c>
      <c r="S2" s="12" t="s">
        <v>50</v>
      </c>
      <c r="T2" s="12" t="s">
        <v>58</v>
      </c>
      <c r="U2" s="17" t="s">
        <v>31</v>
      </c>
    </row>
    <row r="3" spans="1:24" x14ac:dyDescent="0.25">
      <c r="A3" s="1">
        <v>1</v>
      </c>
      <c r="B3" s="1">
        <v>8</v>
      </c>
      <c r="C3" s="1">
        <v>10</v>
      </c>
      <c r="D3" s="1">
        <v>12</v>
      </c>
      <c r="E3" s="1" t="e">
        <f>CONCATENATE(VLOOKUP(B3,BUS!A:C,2,FALSE),"-",VLOOKUP(C3,BUS!A:C,2,FALSE),"-",VLOOKUP(D3,BUS!A:C,2,FALSE))</f>
        <v>#N/A</v>
      </c>
      <c r="F3" s="1">
        <v>1</v>
      </c>
      <c r="G3" s="1" t="s">
        <v>74</v>
      </c>
      <c r="H3" s="1">
        <v>0</v>
      </c>
      <c r="I3" s="1">
        <v>25000</v>
      </c>
      <c r="J3" s="1">
        <v>25000</v>
      </c>
      <c r="K3" s="1">
        <v>10000</v>
      </c>
      <c r="L3" s="1">
        <v>12</v>
      </c>
      <c r="M3" s="1">
        <v>25</v>
      </c>
      <c r="N3" s="1">
        <v>18</v>
      </c>
      <c r="O3" s="1">
        <v>15</v>
      </c>
      <c r="P3" s="1">
        <v>16</v>
      </c>
      <c r="Q3" s="1">
        <v>12</v>
      </c>
      <c r="R3" s="1">
        <v>18</v>
      </c>
      <c r="S3" s="1">
        <v>0.03</v>
      </c>
      <c r="U3" s="4" t="s">
        <v>89</v>
      </c>
    </row>
    <row r="4" spans="1:24" x14ac:dyDescent="0.25">
      <c r="I4" s="1"/>
      <c r="J4" s="1"/>
      <c r="K4" s="1"/>
      <c r="L4" s="1"/>
      <c r="M4" s="1"/>
      <c r="N4" s="1"/>
      <c r="O4" s="1"/>
      <c r="P4" s="1"/>
      <c r="Q4" s="1"/>
      <c r="R4" s="1"/>
      <c r="U4" s="4"/>
    </row>
    <row r="5" spans="1:24" x14ac:dyDescent="0.25">
      <c r="I5" s="1"/>
      <c r="J5" s="1"/>
      <c r="K5" s="1"/>
      <c r="L5" s="1"/>
      <c r="M5" s="1"/>
      <c r="N5" s="1"/>
      <c r="O5" s="1"/>
      <c r="P5" s="1"/>
      <c r="Q5" s="1"/>
      <c r="R5" s="1"/>
      <c r="U5" s="4"/>
    </row>
    <row r="6" spans="1:24" x14ac:dyDescent="0.25">
      <c r="I6" s="1"/>
      <c r="J6" s="1"/>
      <c r="K6" s="1"/>
      <c r="L6" s="1"/>
      <c r="M6" s="1"/>
      <c r="N6" s="1"/>
      <c r="O6" s="1"/>
      <c r="P6" s="1"/>
      <c r="Q6" s="1"/>
      <c r="R6" s="1"/>
      <c r="U6" s="1"/>
      <c r="V6" s="1"/>
      <c r="W6" s="1"/>
      <c r="X6" s="1"/>
    </row>
    <row r="7" spans="1:24" x14ac:dyDescent="0.25">
      <c r="I7" s="1"/>
      <c r="J7" s="1"/>
      <c r="K7" s="1"/>
      <c r="L7" s="1"/>
      <c r="M7" s="1"/>
      <c r="N7" s="1"/>
      <c r="O7" s="1"/>
      <c r="P7" s="1"/>
      <c r="Q7" s="1"/>
      <c r="R7" s="1"/>
      <c r="U7" s="1"/>
      <c r="V7" s="1"/>
      <c r="W7" s="1"/>
      <c r="X7" s="1"/>
    </row>
    <row r="8" spans="1:24" x14ac:dyDescent="0.25">
      <c r="I8" s="1"/>
      <c r="J8" s="1"/>
      <c r="K8" s="1"/>
      <c r="L8" s="1"/>
      <c r="M8" s="1"/>
      <c r="N8" s="1"/>
      <c r="O8" s="1"/>
      <c r="P8" s="1"/>
      <c r="Q8" s="1"/>
      <c r="R8" s="1"/>
      <c r="U8" s="1"/>
      <c r="V8" s="1"/>
      <c r="W8" s="1"/>
      <c r="X8" s="1"/>
    </row>
    <row r="9" spans="1:24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I10" s="1"/>
      <c r="J10" s="1"/>
      <c r="K10" s="1"/>
      <c r="L10" s="1"/>
      <c r="M10" s="1"/>
      <c r="N10" s="1"/>
      <c r="O10" s="1"/>
      <c r="P10" s="1"/>
      <c r="Q10" s="1"/>
      <c r="R10" s="1"/>
      <c r="U10" s="1"/>
      <c r="V10" s="1"/>
      <c r="W10" s="1"/>
      <c r="X10" s="1"/>
    </row>
    <row r="11" spans="1:24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V11" s="1"/>
    </row>
    <row r="12" spans="1:24" x14ac:dyDescent="0.25">
      <c r="I12" s="1"/>
      <c r="J12" s="1"/>
      <c r="K12" s="1"/>
      <c r="L12" s="1"/>
      <c r="M12" s="1"/>
      <c r="N12" s="1"/>
      <c r="O12" s="1"/>
      <c r="P12" s="1"/>
      <c r="Q12" s="1"/>
      <c r="R12" s="1"/>
      <c r="V12" s="1"/>
    </row>
    <row r="13" spans="1:24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</row>
    <row r="14" spans="1:24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V18" s="1"/>
    </row>
    <row r="19" spans="1:24" x14ac:dyDescent="0.25">
      <c r="V19" s="1"/>
    </row>
    <row r="20" spans="1:24" x14ac:dyDescent="0.25">
      <c r="U20" s="1"/>
      <c r="V20" s="1"/>
      <c r="W20" s="1"/>
      <c r="X20" s="1"/>
    </row>
    <row r="21" spans="1:24" x14ac:dyDescent="0.25">
      <c r="U21" s="1"/>
      <c r="V21" s="1"/>
      <c r="W21" s="1"/>
      <c r="X21" s="1"/>
    </row>
    <row r="22" spans="1:24" x14ac:dyDescent="0.25">
      <c r="U22" s="1"/>
      <c r="V22" s="1"/>
      <c r="W22" s="1"/>
      <c r="X22" s="1"/>
    </row>
    <row r="23" spans="1:24" ht="16.5" customHeight="1" x14ac:dyDescent="0.25">
      <c r="U23" s="1"/>
      <c r="V23" s="1"/>
      <c r="W23" s="1"/>
      <c r="X23" s="1"/>
    </row>
    <row r="24" spans="1:24" x14ac:dyDescent="0.25">
      <c r="U24" s="1"/>
      <c r="V24" s="1"/>
      <c r="W24" s="1"/>
      <c r="X24" s="1"/>
    </row>
    <row r="25" spans="1:24" x14ac:dyDescent="0.25">
      <c r="V25" s="1"/>
    </row>
  </sheetData>
  <autoFilter ref="A2:U2" xr:uid="{00000000-0009-0000-0000-000006000000}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6"/>
  <sheetViews>
    <sheetView zoomScale="145" zoomScaleNormal="145" workbookViewId="0">
      <selection activeCell="E13" sqref="E13"/>
    </sheetView>
  </sheetViews>
  <sheetFormatPr defaultRowHeight="13.8" x14ac:dyDescent="0.25"/>
  <cols>
    <col min="1" max="1" width="15.8984375" customWidth="1"/>
    <col min="2" max="3" width="10.296875" customWidth="1"/>
    <col min="4" max="5" width="9.09765625" style="1"/>
  </cols>
  <sheetData>
    <row r="1" spans="1:15" x14ac:dyDescent="0.25">
      <c r="A1" s="2" t="s">
        <v>12</v>
      </c>
      <c r="B1" s="2"/>
      <c r="C1" s="2"/>
    </row>
    <row r="2" spans="1:15" x14ac:dyDescent="0.25">
      <c r="A2" s="11" t="s">
        <v>32</v>
      </c>
      <c r="B2" s="11" t="s">
        <v>94</v>
      </c>
      <c r="C2" s="11" t="s">
        <v>31</v>
      </c>
      <c r="D2" s="11" t="s">
        <v>56</v>
      </c>
      <c r="E2" s="11" t="s">
        <v>57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25">
      <c r="A4" s="1"/>
      <c r="B4" s="1"/>
      <c r="C4" s="1"/>
    </row>
    <row r="5" spans="1:15" x14ac:dyDescent="0.25">
      <c r="A5" s="1"/>
      <c r="B5" s="1"/>
      <c r="C5" s="1"/>
    </row>
    <row r="6" spans="1:15" x14ac:dyDescent="0.25">
      <c r="A6" s="1"/>
      <c r="B6" s="1"/>
      <c r="C6" s="1"/>
    </row>
    <row r="7" spans="1:15" x14ac:dyDescent="0.25">
      <c r="A7" s="1"/>
      <c r="B7" s="1"/>
      <c r="C7" s="1"/>
    </row>
    <row r="8" spans="1:15" x14ac:dyDescent="0.25">
      <c r="A8" s="1"/>
      <c r="B8" s="1"/>
      <c r="C8" s="1"/>
    </row>
    <row r="9" spans="1:15" x14ac:dyDescent="0.25">
      <c r="A9" s="1"/>
      <c r="B9" s="1"/>
      <c r="C9" s="1"/>
    </row>
    <row r="10" spans="1:15" x14ac:dyDescent="0.25">
      <c r="A10" s="1"/>
      <c r="B10" s="1"/>
      <c r="C10" s="1"/>
    </row>
    <row r="11" spans="1:15" x14ac:dyDescent="0.25">
      <c r="A11" s="1"/>
      <c r="B11" s="1"/>
      <c r="C11" s="1"/>
    </row>
    <row r="12" spans="1:15" x14ac:dyDescent="0.25">
      <c r="A12" s="1"/>
      <c r="B12" s="1"/>
      <c r="C12" s="1"/>
    </row>
    <row r="13" spans="1:15" x14ac:dyDescent="0.25">
      <c r="A13" s="1"/>
      <c r="B13" s="1"/>
      <c r="C13" s="1"/>
    </row>
    <row r="14" spans="1:15" x14ac:dyDescent="0.25">
      <c r="A14" s="1"/>
      <c r="B14" s="1"/>
      <c r="C14" s="1"/>
    </row>
    <row r="15" spans="1:15" x14ac:dyDescent="0.25">
      <c r="A15" s="1"/>
      <c r="B15" s="1"/>
      <c r="C15" s="1"/>
    </row>
    <row r="16" spans="1:1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4"/>
  <sheetViews>
    <sheetView workbookViewId="0">
      <selection activeCell="I17" sqref="I17"/>
    </sheetView>
  </sheetViews>
  <sheetFormatPr defaultRowHeight="13.8" x14ac:dyDescent="0.25"/>
  <cols>
    <col min="1" max="1" width="9.69921875" style="1" customWidth="1"/>
    <col min="2" max="2" width="8.296875" style="1" customWidth="1"/>
    <col min="3" max="3" width="10.8984375" style="1" customWidth="1"/>
    <col min="4" max="4" width="9.3984375" customWidth="1"/>
    <col min="5" max="5" width="11.09765625" customWidth="1"/>
    <col min="7" max="7" width="17" customWidth="1"/>
  </cols>
  <sheetData>
    <row r="1" spans="1:7" x14ac:dyDescent="0.25">
      <c r="A1" s="2" t="s">
        <v>25</v>
      </c>
    </row>
    <row r="2" spans="1:7" x14ac:dyDescent="0.25">
      <c r="A2" s="11" t="s">
        <v>32</v>
      </c>
      <c r="B2" s="11" t="s">
        <v>1</v>
      </c>
      <c r="C2" s="12" t="s">
        <v>78</v>
      </c>
      <c r="D2" s="11" t="s">
        <v>40</v>
      </c>
      <c r="E2" s="12" t="s">
        <v>79</v>
      </c>
      <c r="F2" s="11" t="s">
        <v>3</v>
      </c>
      <c r="G2" s="17" t="s">
        <v>31</v>
      </c>
    </row>
    <row r="3" spans="1:7" x14ac:dyDescent="0.25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  <c r="G3" s="2" t="s">
        <v>90</v>
      </c>
    </row>
    <row r="4" spans="1:7" x14ac:dyDescent="0.25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conditionalFormatting sqref="F1:F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  <vt:lpstr>PROFILE2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NGO BA TRUONG 20191639</cp:lastModifiedBy>
  <dcterms:created xsi:type="dcterms:W3CDTF">2015-06-05T18:17:20Z</dcterms:created>
  <dcterms:modified xsi:type="dcterms:W3CDTF">2023-10-02T08:49:13Z</dcterms:modified>
</cp:coreProperties>
</file>