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8920" windowHeight="12330" tabRatio="741" activeTab="1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SHUNT!$A$2:$K$5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3" i="1"/>
  <c r="G4" i="1"/>
  <c r="C6" i="9" l="1"/>
  <c r="D6" i="9"/>
  <c r="D18" i="3" l="1"/>
  <c r="E3" i="11"/>
  <c r="E3" i="10" l="1"/>
  <c r="D3" i="10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3" i="8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E3" i="3"/>
  <c r="C5" i="9"/>
  <c r="D5" i="9"/>
  <c r="D4" i="9"/>
  <c r="C4" i="9"/>
  <c r="D3" i="9"/>
  <c r="C3" i="9"/>
  <c r="D4" i="8"/>
  <c r="D3" i="8"/>
  <c r="C4" i="8"/>
  <c r="H5" i="1" l="1"/>
  <c r="H6" i="1"/>
  <c r="H7" i="1"/>
  <c r="H8" i="1"/>
  <c r="H9" i="1"/>
  <c r="H10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tc={3B907D77-D630-4363-8FA6-39DC51E6DDC1}</author>
    <author>tc={FA38E9CA-F9B5-4847-9761-7E7E354CB3FA}</author>
    <author>tc={3E225BA5-8EFB-4679-A6F7-382A17665526}</author>
  </authors>
  <commentList>
    <comment ref="A3" authorId="0" shapeId="0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A9" authorId="2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A10" authorId="2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đường dây</t>
        </r>
      </text>
    </comment>
    <comment ref="A15" authorId="3" shapeId="0">
      <text>
        <r>
          <rPr>
            <sz val="11"/>
            <color theme="1"/>
            <rFont val="Calibri"/>
            <family val="2"/>
            <scheme val="minor"/>
          </rPr>
          <t>giới hạn và hàm phạt về mức mang tải máy biến áp</t>
        </r>
      </text>
    </comment>
    <comment ref="A16" authorId="0" shapeId="0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>
  <authors>
    <author>tc={5265EB0F-E593-42DE-815A-9AF410BEA30D}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time series, 24h/168h, 8760h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tc={95B0448B-4542-45B3-9B74-3DA0C9AF60E7}</author>
    <author>tc={358A766E-B6D1-4484-A68D-C6AF472CBC6E}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I2" authorId="2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5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L2" authorId="2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PhuongPQ</author>
    <author>tc={8A0DD14B-DA58-4394-9D76-FBA1B9E60E99}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D2" authorId="2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điện áp định mức (của lưới)
 &gt;0: capacitive; &lt;0 reactive</t>
        </r>
      </text>
    </comment>
    <comment ref="F2" authorId="2" shapeId="0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5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  <comment ref="I2" authorId="2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J2" authorId="2" shapeId="0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K2" authorId="2" shapeId="0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nút, được VLOOPUP từ sheet BUS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time series, 24h/168h, 8760h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<sst xmlns="http://schemas.openxmlformats.org/spreadsheetml/2006/main" count="185" uniqueCount="110">
  <si>
    <t>NAME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</si>
  <si>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</si>
  <si>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</si>
  <si>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</si>
  <si>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</si>
  <si>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</si>
  <si>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</si>
  <si>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</si>
  <si>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</si>
  <si>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</si>
  <si>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</si>
  <si>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</si>
  <si>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</si>
  <si>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</si>
  <si>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PSM</t>
  </si>
  <si>
    <t>## RECLOSEROPTIMISATION: K_number and K_power, default=1</t>
  </si>
  <si>
    <t>FLAG3</t>
  </si>
  <si>
    <t>BUS11</t>
  </si>
  <si>
    <t>BUS12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</si>
  <si>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</si>
  <si>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</si>
  <si>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</si>
  <si>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</si>
  <si>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</si>
  <si>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</si>
  <si>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</si>
  <si>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</si>
  <si>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</si>
  <si>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</si>
  <si>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</si>
  <si>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</si>
  <si>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</si>
  <si>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</si>
  <si>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</si>
  <si>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</si>
  <si>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</si>
  <si>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</si>
  <si>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</si>
  <si>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</si>
  <si>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</si>
  <si>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</si>
  <si>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</si>
  <si>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</si>
  <si>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</si>
  <si>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</si>
  <si>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</si>
  <si>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</si>
  <si>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</si>
  <si>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</si>
  <si>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</si>
  <si>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</si>
  <si>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</si>
  <si>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</si>
  <si>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</si>
  <si>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</si>
  <si>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</si>
  <si>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</si>
  <si>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</si>
  <si>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</si>
  <si>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</si>
  <si>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</si>
  <si>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</si>
  <si>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</si>
  <si>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</si>
  <si>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</si>
  <si>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</si>
  <si>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</si>
  <si>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</si>
  <si>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</si>
  <si>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</si>
  <si>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</si>
  <si>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</si>
  <si>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</si>
  <si>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</si>
  <si>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</si>
  <si>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</si>
  <si>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</si>
  <si>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</si>
  <si>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</si>
  <si>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</si>
  <si>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</si>
  <si>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</si>
  <si>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</si>
  <si>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</si>
  <si>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</si>
  <si>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</si>
  <si>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</si>
  <si>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</si>
  <si>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</si>
  <si>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</si>
  <si>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</si>
  <si>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</si>
  <si>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</si>
  <si>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</si>
  <si>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</si>
  <si>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</si>
  <si>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</si>
  <si>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</si>
  <si>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</si>
  <si>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</si>
  <si>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</si>
  <si>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</si>
  <si>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</si>
  <si>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`</t>
  </si>
  <si>
    <t>1e-5</t>
  </si>
  <si>
    <t>1e3</t>
  </si>
  <si>
    <t>1e4</t>
  </si>
  <si>
    <t>deltaTime</t>
  </si>
  <si>
    <t>GE_ZSwitch</t>
  </si>
  <si>
    <t>shunt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</si>
</sst>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 applyProtection="1"/>
    <xf numFmtId="0" fontId="0" fillId="3" borderId="1" xfId="0" applyNumberFormat="1" applyFill="1" applyBorder="1" applyAlignment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 applyBorder="1" applyAlignment="1" applyProtection="1"/>
    <xf numFmtId="0" fontId="0" fillId="3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287981</xdr:colOff>
      <xdr:row>1</xdr:row>
      <xdr:rowOff>201330</xdr:rowOff>
    </xdr:from>
    <xdr:to>
      <xdr:col>24</xdr:col>
      <xdr:colOff>174433</xdr:colOff>
      <xdr:row>25</xdr:row>
      <xdr:rowOff>95242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3789" y="391830"/>
          <a:ext cx="5359663" cy="4971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43484</xdr:colOff>
      <xdr:row>1</xdr:row>
      <xdr:rowOff>422413</xdr:rowOff>
    </xdr:from>
    <xdr:to>
      <xdr:col>23</xdr:col>
      <xdr:colOff>542847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438978</xdr:colOff>
      <xdr:row>0</xdr:row>
      <xdr:rowOff>0</xdr:rowOff>
    </xdr:from>
    <xdr:to>
      <xdr:col>20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452739</xdr:colOff>
      <xdr:row>15</xdr:row>
      <xdr:rowOff>91588</xdr:rowOff>
    </xdr:from>
    <xdr:to>
      <xdr:col>16</xdr:col>
      <xdr:colOff>789142</xdr:colOff>
      <xdr:row>30</xdr:row>
      <xdr:rowOff>36436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5431" y="3212857"/>
          <a:ext cx="3201230" cy="29635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422414</xdr:colOff>
      <xdr:row>7</xdr:row>
      <xdr:rowOff>33130</xdr:rowOff>
    </xdr:from>
    <xdr:to>
      <xdr:col>18</xdr:col>
      <xdr:colOff>482486</xdr:colOff>
      <xdr:row>28</xdr:row>
      <xdr:rowOff>88553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66" y="1581978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32"/>
  <sheetViews>
    <sheetView zoomScale="130" zoomScaleNormal="130" workbookViewId="0">
      <selection activeCell="C9" sqref="C9"/>
    </sheetView>
  </sheetViews>
  <sheetFormatPr defaultRowHeight="15" x14ac:dyDescent="0.25"/>
  <cols>
    <col min="1" max="1" width="22.85546875" style="16" customWidth="1"/>
    <col min="2" max="2" width="13.28515625" style="1" customWidth="1"/>
    <col min="3" max="3" width="12.28515625" style="2" customWidth="1"/>
    <col min="4" max="4" width="11.140625" customWidth="1"/>
    <col min="5" max="6" width="11" customWidth="1"/>
    <col min="8" max="8" width="11" customWidth="1"/>
  </cols>
  <sheetData>
    <row r="1" spans="1:19" x14ac:dyDescent="0.25">
      <c r="A1" s="16" t="s">
        <v>81</v>
      </c>
    </row>
    <row r="2" spans="1:19" x14ac:dyDescent="0.25">
      <c r="A2" s="16" t="s">
        <v>76</v>
      </c>
      <c r="B2" s="11" t="s">
        <v>80</v>
      </c>
    </row>
    <row r="3" spans="1:19" x14ac:dyDescent="0.25">
      <c r="A3" s="18" t="s">
        <v>78</v>
      </c>
      <c r="B3" s="11" t="s">
        <v>77</v>
      </c>
    </row>
    <row r="4" spans="1:19" x14ac:dyDescent="0.25">
      <c r="A4" s="18" t="s">
        <v>79</v>
      </c>
      <c r="B4" s="13">
        <v>10000</v>
      </c>
    </row>
    <row r="5" spans="1:19" x14ac:dyDescent="0.25">
      <c r="A5" s="22" t="s">
        <v>108</v>
      </c>
      <c r="B5" s="23" t="s">
        <v>104</v>
      </c>
    </row>
    <row r="7" spans="1:19" x14ac:dyDescent="0.25">
      <c r="A7" s="16" t="s">
        <v>22</v>
      </c>
    </row>
    <row r="8" spans="1:19" x14ac:dyDescent="0.25">
      <c r="A8" s="15" t="s">
        <v>32</v>
      </c>
      <c r="B8" s="11" t="s">
        <v>14</v>
      </c>
    </row>
    <row r="9" spans="1:19" x14ac:dyDescent="0.25">
      <c r="A9" s="15" t="s">
        <v>33</v>
      </c>
      <c r="B9" s="11">
        <v>200</v>
      </c>
      <c r="C9" s="25">
        <v>1E-8</v>
      </c>
    </row>
    <row r="10" spans="1:19" s="5" customFormat="1" x14ac:dyDescent="0.25">
      <c r="A10" s="15" t="s">
        <v>34</v>
      </c>
      <c r="B10" s="11">
        <v>200</v>
      </c>
      <c r="C10" s="11" t="s">
        <v>104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35</v>
      </c>
      <c r="B11" s="11">
        <v>200</v>
      </c>
      <c r="C11" s="11" t="s">
        <v>104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7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s="16" t="s">
        <v>19</v>
      </c>
      <c r="B13"/>
    </row>
    <row r="14" spans="1:19" x14ac:dyDescent="0.25">
      <c r="A14" s="19" t="s">
        <v>74</v>
      </c>
      <c r="B14" s="11">
        <v>100</v>
      </c>
      <c r="C14" s="11" t="s">
        <v>105</v>
      </c>
    </row>
    <row r="15" spans="1:19" x14ac:dyDescent="0.25">
      <c r="A15" s="19" t="s">
        <v>75</v>
      </c>
      <c r="B15" s="11">
        <v>100</v>
      </c>
      <c r="C15" s="11" t="s">
        <v>105</v>
      </c>
    </row>
    <row r="16" spans="1:19" x14ac:dyDescent="0.25">
      <c r="A16" s="19" t="s">
        <v>28</v>
      </c>
      <c r="B16" s="11">
        <v>1.1000000000000001</v>
      </c>
      <c r="C16" s="11" t="s">
        <v>106</v>
      </c>
    </row>
    <row r="17" spans="1:3" x14ac:dyDescent="0.25">
      <c r="A17" s="19" t="s">
        <v>29</v>
      </c>
      <c r="B17" s="11">
        <v>0.9</v>
      </c>
      <c r="C17" s="11" t="s">
        <v>106</v>
      </c>
    </row>
    <row r="18" spans="1:3" x14ac:dyDescent="0.25">
      <c r="A18" s="19" t="s">
        <v>30</v>
      </c>
      <c r="B18" s="11">
        <v>0.85</v>
      </c>
      <c r="C18" s="11" t="s">
        <v>106</v>
      </c>
    </row>
    <row r="19" spans="1:3" x14ac:dyDescent="0.25">
      <c r="A19" s="19" t="s">
        <v>31</v>
      </c>
      <c r="B19" s="13">
        <v>0.95</v>
      </c>
      <c r="C19" s="11" t="s">
        <v>106</v>
      </c>
    </row>
    <row r="20" spans="1:3" x14ac:dyDescent="0.25">
      <c r="C20"/>
    </row>
    <row r="21" spans="1:3" x14ac:dyDescent="0.25">
      <c r="A21" s="16" t="s">
        <v>15</v>
      </c>
    </row>
    <row r="22" spans="1:3" x14ac:dyDescent="0.25">
      <c r="A22" s="15" t="s">
        <v>25</v>
      </c>
      <c r="B22" s="11">
        <v>1</v>
      </c>
    </row>
    <row r="23" spans="1:3" x14ac:dyDescent="0.25">
      <c r="A23" s="15" t="s">
        <v>26</v>
      </c>
      <c r="B23" s="11">
        <v>1</v>
      </c>
    </row>
    <row r="24" spans="1:3" x14ac:dyDescent="0.25">
      <c r="A24" s="15" t="s">
        <v>27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opLeftCell="A3" zoomScale="145" zoomScaleNormal="145" workbookViewId="0">
      <selection activeCell="H28" sqref="H28"/>
    </sheetView>
  </sheetViews>
  <sheetFormatPr defaultRowHeight="15" x14ac:dyDescent="0.25"/>
  <cols>
    <col min="1" max="1" width="15.85546875" customWidth="1"/>
    <col min="2" max="3" width="10.28515625" customWidth="1"/>
    <col min="4" max="5" width="9.140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14"/>
  <sheetViews>
    <sheetView tabSelected="1"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F19" sqref="F19"/>
    </sheetView>
  </sheetViews>
  <sheetFormatPr defaultRowHeight="15" x14ac:dyDescent="0.25"/>
  <cols>
    <col min="1" max="1" width="6.7109375" style="1" customWidth="1"/>
    <col min="2" max="2" width="15.140625" style="1" customWidth="1"/>
    <col min="3" max="3" width="7.5703125" style="1" customWidth="1"/>
    <col min="4" max="5" width="8.7109375" style="1" customWidth="1"/>
    <col min="6" max="6" width="9" style="1" customWidth="1"/>
    <col min="7" max="7" width="9.5703125" style="1" customWidth="1"/>
    <col min="8" max="8" width="8" style="1" customWidth="1"/>
    <col min="9" max="9" width="9.7109375" style="1" customWidth="1"/>
    <col min="13" max="13" width="23.140625" customWidth="1"/>
    <col min="14" max="15" width="10.42578125" bestFit="1" customWidth="1"/>
  </cols>
  <sheetData>
    <row r="1" spans="1:14" x14ac:dyDescent="0.25">
      <c r="A1" s="2" t="s">
        <v>40</v>
      </c>
      <c r="I1"/>
    </row>
    <row r="2" spans="1:14" ht="36" customHeight="1" x14ac:dyDescent="0.25">
      <c r="A2" s="11" t="s">
        <v>44</v>
      </c>
      <c r="B2" s="11" t="s">
        <v>0</v>
      </c>
      <c r="C2" s="11" t="s">
        <v>2</v>
      </c>
      <c r="D2" s="11" t="s">
        <v>13</v>
      </c>
      <c r="E2" s="11" t="s">
        <v>36</v>
      </c>
      <c r="F2" s="12" t="s">
        <v>84</v>
      </c>
      <c r="G2" s="12" t="s">
        <v>85</v>
      </c>
      <c r="H2" s="12" t="s">
        <v>51</v>
      </c>
      <c r="I2" s="12" t="s">
        <v>73</v>
      </c>
      <c r="J2" s="11" t="s">
        <v>21</v>
      </c>
      <c r="K2" s="11" t="s">
        <v>20</v>
      </c>
      <c r="L2" s="11" t="s">
        <v>70</v>
      </c>
      <c r="M2" s="20" t="s">
        <v>43</v>
      </c>
    </row>
    <row r="3" spans="1:14" x14ac:dyDescent="0.25">
      <c r="A3" s="1">
        <v>1</v>
      </c>
      <c r="B3" s="1" t="s">
        <v>1</v>
      </c>
      <c r="C3" s="1">
        <v>12</v>
      </c>
      <c r="D3" s="1">
        <v>1</v>
      </c>
      <c r="E3" s="1">
        <v>0</v>
      </c>
      <c r="J3" s="1">
        <v>1</v>
      </c>
      <c r="K3" s="1">
        <v>0</v>
      </c>
      <c r="M3" t="s">
        <v>102</v>
      </c>
    </row>
    <row r="4" spans="1:14" ht="16.5" x14ac:dyDescent="0.25">
      <c r="A4" s="1">
        <v>2</v>
      </c>
      <c r="B4" s="1" t="s">
        <v>4</v>
      </c>
      <c r="C4" s="1">
        <v>12</v>
      </c>
      <c r="D4" s="1">
        <v>1</v>
      </c>
      <c r="E4" s="1">
        <v>0</v>
      </c>
      <c r="F4" s="1">
        <v>200</v>
      </c>
      <c r="G4" s="1">
        <f>N4*3</f>
        <v>300</v>
      </c>
      <c r="H4" s="1">
        <f>F4</f>
        <v>200</v>
      </c>
      <c r="I4" s="26" t="s">
        <v>68</v>
      </c>
      <c r="J4" s="1">
        <v>2</v>
      </c>
      <c r="K4" s="1">
        <v>0</v>
      </c>
      <c r="N4" s="1">
        <v>100</v>
      </c>
    </row>
    <row r="5" spans="1:14" ht="16.5" x14ac:dyDescent="0.25">
      <c r="A5" s="1">
        <v>3</v>
      </c>
      <c r="B5" s="1" t="s">
        <v>5</v>
      </c>
      <c r="C5" s="1">
        <v>12</v>
      </c>
      <c r="D5" s="1">
        <v>1</v>
      </c>
      <c r="E5" s="1">
        <v>0</v>
      </c>
      <c r="F5" s="1">
        <v>200</v>
      </c>
      <c r="G5" s="1">
        <f t="shared" ref="G5:G13" si="0">N5*3</f>
        <v>300</v>
      </c>
      <c r="H5" s="1">
        <f t="shared" ref="H5:H13" si="1">F5</f>
        <v>200</v>
      </c>
      <c r="I5" s="26" t="s">
        <v>68</v>
      </c>
      <c r="J5" s="1">
        <v>3</v>
      </c>
      <c r="K5" s="1">
        <v>0</v>
      </c>
      <c r="N5" s="1">
        <v>100</v>
      </c>
    </row>
    <row r="6" spans="1:14" ht="16.5" x14ac:dyDescent="0.25">
      <c r="A6" s="1">
        <v>4</v>
      </c>
      <c r="B6" s="1" t="s">
        <v>6</v>
      </c>
      <c r="C6" s="1">
        <v>12</v>
      </c>
      <c r="D6" s="1">
        <v>1</v>
      </c>
      <c r="E6" s="1">
        <v>0</v>
      </c>
      <c r="F6" s="1">
        <v>200</v>
      </c>
      <c r="G6" s="1">
        <f t="shared" si="0"/>
        <v>300</v>
      </c>
      <c r="H6" s="1">
        <f t="shared" si="1"/>
        <v>200</v>
      </c>
      <c r="I6" s="26" t="s">
        <v>68</v>
      </c>
      <c r="J6" s="1">
        <v>4</v>
      </c>
      <c r="K6" s="1">
        <v>0</v>
      </c>
      <c r="N6" s="1">
        <v>100</v>
      </c>
    </row>
    <row r="7" spans="1:14" ht="16.5" x14ac:dyDescent="0.25">
      <c r="A7" s="1">
        <v>5</v>
      </c>
      <c r="B7" s="1" t="s">
        <v>7</v>
      </c>
      <c r="C7" s="1">
        <v>12</v>
      </c>
      <c r="D7" s="1">
        <v>1</v>
      </c>
      <c r="E7" s="1">
        <v>0</v>
      </c>
      <c r="F7" s="1">
        <v>200</v>
      </c>
      <c r="G7" s="1">
        <f t="shared" si="0"/>
        <v>300</v>
      </c>
      <c r="H7" s="1">
        <f t="shared" si="1"/>
        <v>200</v>
      </c>
      <c r="I7" s="26" t="s">
        <v>68</v>
      </c>
      <c r="J7" s="1">
        <v>5</v>
      </c>
      <c r="K7" s="1">
        <v>0</v>
      </c>
      <c r="N7" s="1">
        <v>100</v>
      </c>
    </row>
    <row r="8" spans="1:14" ht="16.5" x14ac:dyDescent="0.25">
      <c r="A8" s="1">
        <v>6</v>
      </c>
      <c r="B8" s="1" t="s">
        <v>8</v>
      </c>
      <c r="C8" s="1">
        <v>12</v>
      </c>
      <c r="D8" s="1">
        <v>1</v>
      </c>
      <c r="E8" s="1">
        <v>1</v>
      </c>
      <c r="F8" s="1">
        <v>800</v>
      </c>
      <c r="G8" s="1">
        <f t="shared" si="0"/>
        <v>2400</v>
      </c>
      <c r="H8" s="1">
        <f t="shared" si="1"/>
        <v>800</v>
      </c>
      <c r="I8" s="26" t="s">
        <v>68</v>
      </c>
      <c r="J8" s="1">
        <v>6</v>
      </c>
      <c r="K8" s="1">
        <v>0</v>
      </c>
      <c r="N8" s="1">
        <v>800</v>
      </c>
    </row>
    <row r="9" spans="1:14" ht="16.5" x14ac:dyDescent="0.25">
      <c r="A9" s="1">
        <v>7</v>
      </c>
      <c r="B9" s="1" t="s">
        <v>9</v>
      </c>
      <c r="C9" s="1">
        <v>12</v>
      </c>
      <c r="D9" s="1">
        <v>1</v>
      </c>
      <c r="E9" s="1">
        <v>0</v>
      </c>
      <c r="F9" s="1">
        <v>150</v>
      </c>
      <c r="G9" s="1">
        <f t="shared" si="0"/>
        <v>300</v>
      </c>
      <c r="H9" s="1">
        <f t="shared" si="1"/>
        <v>150</v>
      </c>
      <c r="I9" s="26" t="s">
        <v>68</v>
      </c>
      <c r="J9" s="1">
        <v>2</v>
      </c>
      <c r="K9" s="1">
        <v>-1</v>
      </c>
      <c r="N9" s="1">
        <v>100</v>
      </c>
    </row>
    <row r="10" spans="1:14" ht="16.5" x14ac:dyDescent="0.25">
      <c r="A10" s="1">
        <v>8</v>
      </c>
      <c r="B10" s="1" t="s">
        <v>10</v>
      </c>
      <c r="C10" s="1">
        <v>12</v>
      </c>
      <c r="D10" s="1">
        <v>1</v>
      </c>
      <c r="E10" s="1">
        <v>1</v>
      </c>
      <c r="F10" s="1">
        <v>200</v>
      </c>
      <c r="G10" s="1">
        <f t="shared" si="0"/>
        <v>300</v>
      </c>
      <c r="H10" s="1">
        <f t="shared" si="1"/>
        <v>200</v>
      </c>
      <c r="I10" s="26" t="s">
        <v>68</v>
      </c>
      <c r="J10" s="1">
        <v>2</v>
      </c>
      <c r="K10" s="1">
        <v>-2</v>
      </c>
      <c r="N10" s="1">
        <v>100</v>
      </c>
    </row>
    <row r="11" spans="1:14" ht="16.5" x14ac:dyDescent="0.25">
      <c r="A11" s="1">
        <v>9</v>
      </c>
      <c r="B11" s="1" t="s">
        <v>11</v>
      </c>
      <c r="C11" s="1">
        <v>12</v>
      </c>
      <c r="D11" s="1">
        <v>1</v>
      </c>
      <c r="E11" s="1">
        <v>0</v>
      </c>
      <c r="F11" s="1">
        <v>20000</v>
      </c>
      <c r="G11" s="1">
        <v>50000</v>
      </c>
      <c r="H11" s="1">
        <v>0</v>
      </c>
      <c r="I11" s="26" t="s">
        <v>68</v>
      </c>
      <c r="J11" s="1">
        <v>4</v>
      </c>
      <c r="K11" s="1">
        <v>-1</v>
      </c>
      <c r="N11" s="1">
        <v>0</v>
      </c>
    </row>
    <row r="12" spans="1:14" ht="16.5" x14ac:dyDescent="0.25">
      <c r="A12" s="1">
        <v>10</v>
      </c>
      <c r="B12" s="1" t="s">
        <v>12</v>
      </c>
      <c r="C12" s="1">
        <v>12</v>
      </c>
      <c r="D12" s="1">
        <v>1</v>
      </c>
      <c r="E12" s="1">
        <v>0</v>
      </c>
      <c r="F12" s="1">
        <v>20000</v>
      </c>
      <c r="G12" s="1">
        <v>50000</v>
      </c>
      <c r="H12" s="1">
        <f t="shared" si="1"/>
        <v>20000</v>
      </c>
      <c r="I12" s="26" t="s">
        <v>68</v>
      </c>
      <c r="J12" s="1">
        <v>4</v>
      </c>
      <c r="K12" s="1">
        <v>-2</v>
      </c>
      <c r="N12" s="1">
        <v>100</v>
      </c>
    </row>
    <row r="13" spans="1:14" ht="16.5" x14ac:dyDescent="0.25">
      <c r="A13" s="1">
        <v>11</v>
      </c>
      <c r="B13" s="1" t="s">
        <v>17</v>
      </c>
      <c r="C13" s="1">
        <v>12</v>
      </c>
      <c r="D13" s="1">
        <v>1</v>
      </c>
      <c r="E13" s="1">
        <v>0</v>
      </c>
      <c r="F13" s="1">
        <v>200</v>
      </c>
      <c r="G13" s="1">
        <f t="shared" si="0"/>
        <v>300</v>
      </c>
      <c r="H13" s="1">
        <f t="shared" si="1"/>
        <v>200</v>
      </c>
      <c r="I13" s="26" t="s">
        <v>68</v>
      </c>
      <c r="J13" s="1">
        <v>5</v>
      </c>
      <c r="K13" s="1">
        <v>-1</v>
      </c>
      <c r="N13" s="1">
        <v>100</v>
      </c>
    </row>
    <row r="14" spans="1:14" ht="16.5" x14ac:dyDescent="0.25">
      <c r="A14" s="1">
        <v>12</v>
      </c>
      <c r="B14" s="1" t="s">
        <v>18</v>
      </c>
      <c r="C14" s="1">
        <v>12</v>
      </c>
      <c r="D14" s="1">
        <v>1</v>
      </c>
      <c r="E14" s="1">
        <v>0</v>
      </c>
      <c r="I14" s="21"/>
      <c r="J14" s="1">
        <v>4</v>
      </c>
      <c r="K14" s="1">
        <v>-3</v>
      </c>
    </row>
  </sheetData>
  <autoFilter ref="A2:M2"/>
  <phoneticPr fontId="1" type="noConversion"/>
  <conditionalFormatting sqref="D1:D1048576">
    <cfRule type="colorScale" priority="4">
      <colorScale>
        <cfvo type="num" val="0"/>
        <cfvo type="num" val="1"/>
        <color theme="5"/>
        <color theme="0"/>
      </colorScale>
    </cfRule>
    <cfRule type="colorScale" priority="5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6"/>
  <sheetViews>
    <sheetView zoomScale="115" zoomScaleNormal="115" workbookViewId="0">
      <selection activeCell="H10" sqref="H10"/>
    </sheetView>
  </sheetViews>
  <sheetFormatPr defaultRowHeight="15" x14ac:dyDescent="0.25"/>
  <cols>
    <col min="1" max="1" width="7.710937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140625" customWidth="1"/>
    <col min="7" max="7" width="7.28515625" customWidth="1"/>
    <col min="8" max="8" width="7.7109375" customWidth="1"/>
    <col min="9" max="9" width="7.5703125" style="1" customWidth="1"/>
    <col min="10" max="11" width="7.7109375" style="1" customWidth="1"/>
    <col min="12" max="12" width="8.140625" style="1" customWidth="1"/>
    <col min="13" max="13" width="7.5703125" customWidth="1"/>
    <col min="14" max="14" width="7.85546875" customWidth="1"/>
    <col min="15" max="15" width="25.7109375" customWidth="1"/>
  </cols>
  <sheetData>
    <row r="1" spans="1:15" x14ac:dyDescent="0.25">
      <c r="A1" s="2" t="s">
        <v>41</v>
      </c>
      <c r="I1"/>
      <c r="J1"/>
      <c r="K1"/>
      <c r="L1"/>
    </row>
    <row r="2" spans="1:15" ht="36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1" t="s">
        <v>13</v>
      </c>
      <c r="F2" s="11" t="s">
        <v>65</v>
      </c>
      <c r="G2" s="12" t="s">
        <v>38</v>
      </c>
      <c r="H2" s="12" t="s">
        <v>39</v>
      </c>
      <c r="I2" s="12" t="s">
        <v>87</v>
      </c>
      <c r="J2" s="12" t="s">
        <v>88</v>
      </c>
      <c r="K2" s="12" t="s">
        <v>89</v>
      </c>
      <c r="L2" s="12" t="s">
        <v>71</v>
      </c>
      <c r="M2" s="12" t="s">
        <v>72</v>
      </c>
      <c r="N2" s="11" t="s">
        <v>70</v>
      </c>
      <c r="O2" s="20" t="s">
        <v>43</v>
      </c>
    </row>
    <row r="3" spans="1:15" x14ac:dyDescent="0.25">
      <c r="A3" s="1">
        <v>1</v>
      </c>
      <c r="B3" s="1">
        <v>1</v>
      </c>
      <c r="C3" s="1" t="str">
        <f>VLOOKUP(B3,BUS!A:C,2,FALSE)</f>
        <v>BUS1</v>
      </c>
      <c r="D3" s="1">
        <f>VLOOKUP(B3,BUS!A:C,3,FALSE)</f>
        <v>12</v>
      </c>
      <c r="E3" s="1">
        <v>1</v>
      </c>
      <c r="F3" s="1"/>
      <c r="G3" s="7">
        <v>1</v>
      </c>
      <c r="H3" s="3">
        <v>0</v>
      </c>
      <c r="J3" s="1">
        <v>99999</v>
      </c>
      <c r="K3" s="1">
        <v>-99999</v>
      </c>
      <c r="L3" s="1" t="s">
        <v>69</v>
      </c>
      <c r="M3" s="1"/>
      <c r="N3" s="1"/>
      <c r="O3" s="2" t="s">
        <v>102</v>
      </c>
    </row>
    <row r="4" spans="1:15" x14ac:dyDescent="0.25">
      <c r="A4" s="1">
        <v>2</v>
      </c>
      <c r="B4" s="1">
        <v>12</v>
      </c>
      <c r="C4" s="1" t="str">
        <f>VLOOKUP(B4,BUS!A:C,2,FALSE)</f>
        <v>BUS12</v>
      </c>
      <c r="D4" s="1">
        <f>VLOOKUP(B4,BUS!A:C,3,FALSE)</f>
        <v>12</v>
      </c>
      <c r="E4" s="1">
        <v>1</v>
      </c>
      <c r="F4" s="1">
        <v>0</v>
      </c>
      <c r="G4" s="7">
        <v>1</v>
      </c>
      <c r="H4" s="3">
        <v>0</v>
      </c>
      <c r="I4" s="1">
        <v>500</v>
      </c>
      <c r="J4" s="1">
        <v>99999</v>
      </c>
      <c r="K4" s="1">
        <v>-99999</v>
      </c>
      <c r="L4" s="1" t="s">
        <v>69</v>
      </c>
      <c r="M4" s="1"/>
      <c r="N4" s="1"/>
    </row>
    <row r="6" spans="1:15" x14ac:dyDescent="0.25">
      <c r="J6" s="1" t="s">
        <v>103</v>
      </c>
    </row>
  </sheetData>
  <autoFilter ref="A2:O2"/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6"/>
  <sheetViews>
    <sheetView zoomScale="115" zoomScaleNormal="115" workbookViewId="0">
      <selection activeCell="I13" sqref="I13"/>
    </sheetView>
  </sheetViews>
  <sheetFormatPr defaultRowHeight="15" x14ac:dyDescent="0.25"/>
  <cols>
    <col min="1" max="1" width="8.85546875" style="1" customWidth="1"/>
    <col min="2" max="2" width="10.2851562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  <col min="10" max="10" width="8.140625" customWidth="1"/>
    <col min="11" max="11" width="21.7109375" customWidth="1"/>
  </cols>
  <sheetData>
    <row r="1" spans="1:11" x14ac:dyDescent="0.25">
      <c r="A1" s="2" t="s">
        <v>42</v>
      </c>
      <c r="G1" s="1"/>
    </row>
    <row r="2" spans="1:11" ht="29.25" customHeight="1" x14ac:dyDescent="0.25">
      <c r="A2" s="11" t="s">
        <v>44</v>
      </c>
      <c r="B2" s="11" t="s">
        <v>45</v>
      </c>
      <c r="C2" s="11" t="s">
        <v>0</v>
      </c>
      <c r="D2" s="11" t="s">
        <v>2</v>
      </c>
      <c r="E2" s="12" t="s">
        <v>90</v>
      </c>
      <c r="F2" s="12" t="s">
        <v>91</v>
      </c>
      <c r="G2" s="11" t="s">
        <v>13</v>
      </c>
      <c r="H2" s="11" t="s">
        <v>16</v>
      </c>
      <c r="I2" s="12" t="s">
        <v>109</v>
      </c>
      <c r="J2" s="11" t="s">
        <v>70</v>
      </c>
      <c r="K2" s="20" t="s">
        <v>43</v>
      </c>
    </row>
    <row r="3" spans="1:11" x14ac:dyDescent="0.25">
      <c r="A3" s="1">
        <v>1</v>
      </c>
      <c r="B3" s="1">
        <v>4</v>
      </c>
      <c r="C3" s="1" t="str">
        <f>VLOOKUP(B3,BUS!A:C,2,FALSE)</f>
        <v>BUS4</v>
      </c>
      <c r="D3" s="1">
        <f>VLOOKUP(B3,BUS!A:C,3,FALSE)</f>
        <v>12</v>
      </c>
      <c r="E3" s="1">
        <v>500</v>
      </c>
      <c r="F3" s="1">
        <v>0</v>
      </c>
      <c r="G3" s="1">
        <v>0</v>
      </c>
      <c r="H3" s="1">
        <v>1</v>
      </c>
      <c r="I3" s="1"/>
      <c r="K3" t="s">
        <v>102</v>
      </c>
    </row>
    <row r="4" spans="1:11" x14ac:dyDescent="0.25">
      <c r="A4" s="1">
        <v>2</v>
      </c>
      <c r="B4" s="1">
        <v>9</v>
      </c>
      <c r="C4" s="1" t="str">
        <f>VLOOKUP(B4,BUS!A:C,2,FALSE)</f>
        <v>BUS9</v>
      </c>
      <c r="D4" s="1">
        <f>VLOOKUP(B4,BUS!A:C,3,FALSE)</f>
        <v>12</v>
      </c>
      <c r="E4" s="1">
        <v>200</v>
      </c>
      <c r="F4" s="1">
        <v>0</v>
      </c>
      <c r="G4" s="1">
        <v>0</v>
      </c>
      <c r="H4" s="1">
        <v>1</v>
      </c>
      <c r="I4" s="1"/>
    </row>
    <row r="5" spans="1:11" x14ac:dyDescent="0.25">
      <c r="A5" s="1">
        <v>3</v>
      </c>
      <c r="B5" s="1">
        <v>9</v>
      </c>
      <c r="C5" s="1" t="str">
        <f>VLOOKUP(B5,BUS!A:C,2,FALSE)</f>
        <v>BUS9</v>
      </c>
      <c r="D5" s="1">
        <f>VLOOKUP(B5,BUS!A:C,3,FALSE)</f>
        <v>12</v>
      </c>
      <c r="E5" s="1">
        <v>200</v>
      </c>
      <c r="F5" s="1">
        <v>0</v>
      </c>
      <c r="G5" s="1">
        <v>0</v>
      </c>
      <c r="H5" s="1">
        <v>1</v>
      </c>
      <c r="I5" s="1"/>
    </row>
    <row r="6" spans="1:11" x14ac:dyDescent="0.25">
      <c r="A6" s="1">
        <v>4</v>
      </c>
      <c r="B6" s="1">
        <v>10</v>
      </c>
      <c r="C6" s="1" t="str">
        <f>VLOOKUP(B6,BUS!A:C,2,FALSE)</f>
        <v>BUS10</v>
      </c>
      <c r="D6" s="1">
        <f>VLOOKUP(B6,BUS!A:C,3,FALSE)</f>
        <v>12</v>
      </c>
      <c r="E6" s="1">
        <v>50</v>
      </c>
      <c r="F6" s="1">
        <v>0</v>
      </c>
      <c r="G6" s="24">
        <v>0</v>
      </c>
      <c r="H6" s="24">
        <v>1</v>
      </c>
      <c r="I6" s="24"/>
    </row>
  </sheetData>
  <autoFilter ref="A2:K5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3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L11" sqref="L11"/>
    </sheetView>
  </sheetViews>
  <sheetFormatPr defaultRowHeight="15" x14ac:dyDescent="0.25"/>
  <cols>
    <col min="1" max="1" width="8.140625" style="1" customWidth="1"/>
    <col min="2" max="2" width="11.85546875" style="1" customWidth="1"/>
    <col min="3" max="3" width="10.7109375" style="1" customWidth="1"/>
    <col min="4" max="4" width="17.85546875" style="1" customWidth="1"/>
    <col min="5" max="5" width="8.28515625" style="1" customWidth="1"/>
    <col min="6" max="6" width="7.140625" style="1" customWidth="1"/>
    <col min="7" max="7" width="8.7109375" style="1" customWidth="1"/>
    <col min="8" max="8" width="10.5703125" style="1" customWidth="1"/>
    <col min="9" max="9" width="9.7109375" style="1" customWidth="1"/>
    <col min="10" max="10" width="9" style="1" customWidth="1"/>
    <col min="11" max="11" width="13.140625" style="1" customWidth="1"/>
    <col min="12" max="12" width="10.140625" customWidth="1"/>
    <col min="13" max="13" width="11" customWidth="1"/>
    <col min="14" max="14" width="12.42578125" customWidth="1"/>
    <col min="16" max="16" width="10.42578125" style="1" customWidth="1"/>
    <col min="17" max="17" width="11.85546875" style="1" customWidth="1"/>
    <col min="18" max="18" width="29.7109375" style="1" customWidth="1"/>
    <col min="19" max="19" width="15.140625" customWidth="1"/>
  </cols>
  <sheetData>
    <row r="1" spans="1:19" x14ac:dyDescent="0.25">
      <c r="A1" s="1" t="s">
        <v>3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1" t="s">
        <v>13</v>
      </c>
      <c r="H2" s="11" t="s">
        <v>36</v>
      </c>
      <c r="I2" s="11" t="s">
        <v>16</v>
      </c>
      <c r="J2" s="12" t="s">
        <v>66</v>
      </c>
      <c r="K2" s="12" t="s">
        <v>67</v>
      </c>
      <c r="L2" s="12" t="s">
        <v>47</v>
      </c>
      <c r="M2" s="12" t="s">
        <v>48</v>
      </c>
      <c r="N2" s="12" t="s">
        <v>49</v>
      </c>
      <c r="O2" s="12" t="s">
        <v>50</v>
      </c>
      <c r="P2" s="11" t="s">
        <v>21</v>
      </c>
      <c r="Q2" s="11" t="s">
        <v>20</v>
      </c>
      <c r="R2" s="11" t="s">
        <v>70</v>
      </c>
      <c r="S2" s="20" t="s">
        <v>43</v>
      </c>
    </row>
    <row r="3" spans="1:19" x14ac:dyDescent="0.25">
      <c r="A3" s="1">
        <v>1</v>
      </c>
      <c r="B3" s="1">
        <v>2</v>
      </c>
      <c r="C3" s="1">
        <v>1</v>
      </c>
      <c r="D3" s="1" t="str">
        <f>CONCATENATE(VLOOKUP(B3,BUS!A:C,2,FALSE),"-",VLOOKUP(C3,BUS!A:C,2,FALSE))</f>
        <v>BUS2-BUS1</v>
      </c>
      <c r="E3" s="1">
        <f>VLOOKUP(B3,BUS!A:C,3,FALSE)</f>
        <v>12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/>
      <c r="S3" s="4"/>
    </row>
    <row r="4" spans="1:19" x14ac:dyDescent="0.25">
      <c r="A4" s="1">
        <v>2</v>
      </c>
      <c r="B4" s="1">
        <v>3</v>
      </c>
      <c r="C4" s="1">
        <v>2</v>
      </c>
      <c r="D4" s="1" t="str">
        <f>CONCATENATE(VLOOKUP(B4,BUS!A:C,2,FALSE),"-",VLOOKUP(C4,BUS!A:C,2,FALSE))</f>
        <v>BUS3-BUS2</v>
      </c>
      <c r="E4" s="1">
        <f>VLOOKUP(B4,BUS!A:C,3,FALSE)</f>
        <v>12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/>
      <c r="S4" s="4"/>
    </row>
    <row r="5" spans="1:19" x14ac:dyDescent="0.25">
      <c r="A5" s="1">
        <v>3</v>
      </c>
      <c r="B5" s="1">
        <v>4</v>
      </c>
      <c r="C5" s="1">
        <v>3</v>
      </c>
      <c r="D5" s="1" t="str">
        <f>CONCATENATE(VLOOKUP(B5,BUS!A:C,2,FALSE),"-",VLOOKUP(C5,BUS!A:C,2,FALSE))</f>
        <v>BUS4-BUS3</v>
      </c>
      <c r="E5" s="1">
        <f>VLOOKUP(B5,BUS!A:C,3,FALSE)</f>
        <v>12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/>
      <c r="S5" s="4"/>
    </row>
    <row r="6" spans="1:19" x14ac:dyDescent="0.25">
      <c r="A6" s="1">
        <v>4</v>
      </c>
      <c r="B6" s="1">
        <v>4</v>
      </c>
      <c r="C6" s="1">
        <v>5</v>
      </c>
      <c r="D6" s="1" t="str">
        <f>CONCATENATE(VLOOKUP(B6,BUS!A:C,2,FALSE),"-",VLOOKUP(C6,BUS!A:C,2,FALSE))</f>
        <v>BUS4-BUS5</v>
      </c>
      <c r="E6" s="1">
        <f>VLOOKUP(B6,BUS!A:C,3,FALSE)</f>
        <v>12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700</v>
      </c>
      <c r="O6" s="1">
        <v>300</v>
      </c>
      <c r="R6"/>
      <c r="S6" s="4"/>
    </row>
    <row r="7" spans="1:19" x14ac:dyDescent="0.25">
      <c r="A7" s="1">
        <v>5</v>
      </c>
      <c r="B7" s="1">
        <v>6</v>
      </c>
      <c r="C7" s="1">
        <v>5</v>
      </c>
      <c r="D7" s="1" t="str">
        <f>CONCATENATE(VLOOKUP(B7,BUS!A:C,2,FALSE),"-",VLOOKUP(C7,BUS!A:C,2,FALSE))</f>
        <v>BUS6-BUS5</v>
      </c>
      <c r="E7" s="1">
        <f>VLOOKUP(B7,BUS!A:C,3,FALSE)</f>
        <v>12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/>
      <c r="S7" s="4"/>
    </row>
    <row r="8" spans="1:19" x14ac:dyDescent="0.25">
      <c r="A8" s="1">
        <v>6</v>
      </c>
      <c r="B8" s="1">
        <v>2</v>
      </c>
      <c r="C8" s="1">
        <v>7</v>
      </c>
      <c r="D8" s="1" t="str">
        <f>CONCATENATE(VLOOKUP(B8,BUS!A:C,2,FALSE),"-",VLOOKUP(C8,BUS!A:C,2,FALSE))</f>
        <v>BUS2-BUS7</v>
      </c>
      <c r="E8" s="1">
        <f>VLOOKUP(B8,BUS!A:C,3,FALSE)</f>
        <v>12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/>
      <c r="S8" s="4"/>
    </row>
    <row r="9" spans="1:19" s="5" customFormat="1" x14ac:dyDescent="0.25">
      <c r="A9" s="1">
        <v>7</v>
      </c>
      <c r="B9" s="1">
        <v>7</v>
      </c>
      <c r="C9" s="1">
        <v>8</v>
      </c>
      <c r="D9" s="1" t="str">
        <f>CONCATENATE(VLOOKUP(B9,BUS!A:C,2,FALSE),"-",VLOOKUP(C9,BUS!A:C,2,FALSE))</f>
        <v>BUS7-BUS8</v>
      </c>
      <c r="E9" s="1">
        <f>VLOOKUP(B9,BUS!A:C,3,FALSE)</f>
        <v>12</v>
      </c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S9" s="6"/>
    </row>
    <row r="10" spans="1:19" x14ac:dyDescent="0.25">
      <c r="A10" s="1">
        <v>8</v>
      </c>
      <c r="B10" s="1">
        <v>9</v>
      </c>
      <c r="C10" s="1">
        <v>4</v>
      </c>
      <c r="D10" s="1" t="str">
        <f>CONCATENATE(VLOOKUP(B10,BUS!A:C,2,FALSE),"-",VLOOKUP(C10,BUS!A:C,2,FALSE))</f>
        <v>BUS9-BUS4</v>
      </c>
      <c r="E10" s="1">
        <f>VLOOKUP(B10,BUS!A:C,3,FALSE)</f>
        <v>12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/>
      <c r="S10" s="4"/>
    </row>
    <row r="11" spans="1:19" s="28" customFormat="1" x14ac:dyDescent="0.25">
      <c r="A11" s="27">
        <v>9</v>
      </c>
      <c r="B11" s="27">
        <v>10</v>
      </c>
      <c r="C11" s="27">
        <v>9</v>
      </c>
      <c r="D11" s="27" t="str">
        <f>CONCATENATE(VLOOKUP(B11,BUS!A:C,2,FALSE),"-",VLOOKUP(C11,BUS!A:C,2,FALSE))</f>
        <v>BUS10-BUS9</v>
      </c>
      <c r="E11" s="27">
        <f>VLOOKUP(B11,BUS!A:C,3,FALSE)</f>
        <v>12</v>
      </c>
      <c r="F11" s="27">
        <v>1</v>
      </c>
      <c r="G11" s="27">
        <v>1</v>
      </c>
      <c r="H11" s="27">
        <v>1</v>
      </c>
      <c r="I11" s="27">
        <v>1</v>
      </c>
      <c r="J11" s="27">
        <v>2.5</v>
      </c>
      <c r="K11" s="27">
        <v>1</v>
      </c>
      <c r="L11" s="27">
        <v>0.21</v>
      </c>
      <c r="M11" s="27">
        <v>0.41</v>
      </c>
      <c r="N11" s="27">
        <v>0</v>
      </c>
      <c r="O11" s="27">
        <v>300</v>
      </c>
      <c r="P11" s="27"/>
      <c r="Q11" s="27"/>
      <c r="S11" s="29"/>
    </row>
    <row r="12" spans="1:19" s="28" customFormat="1" x14ac:dyDescent="0.25">
      <c r="A12" s="27">
        <v>10</v>
      </c>
      <c r="B12" s="27">
        <v>12</v>
      </c>
      <c r="C12" s="27">
        <v>10</v>
      </c>
      <c r="D12" s="27" t="str">
        <f>CONCATENATE(VLOOKUP(B12,BUS!A:C,2,FALSE),"-",VLOOKUP(C12,BUS!A:C,2,FALSE))</f>
        <v>BUS12-BUS10</v>
      </c>
      <c r="E12" s="27">
        <f>VLOOKUP(B12,BUS!A:C,3,FALSE)</f>
        <v>12</v>
      </c>
      <c r="F12" s="27">
        <v>1</v>
      </c>
      <c r="G12" s="27">
        <v>1</v>
      </c>
      <c r="H12" s="27">
        <v>1</v>
      </c>
      <c r="I12" s="27">
        <v>1</v>
      </c>
      <c r="J12" s="27">
        <v>3.5</v>
      </c>
      <c r="K12" s="27">
        <v>1</v>
      </c>
      <c r="L12" s="27">
        <v>0.21</v>
      </c>
      <c r="M12" s="27">
        <v>0.41</v>
      </c>
      <c r="N12" s="27">
        <v>0</v>
      </c>
      <c r="O12" s="27">
        <v>300</v>
      </c>
      <c r="P12" s="27"/>
      <c r="Q12" s="27"/>
      <c r="S12" s="29"/>
    </row>
    <row r="13" spans="1:19" x14ac:dyDescent="0.25">
      <c r="A13" s="1">
        <v>11</v>
      </c>
      <c r="B13" s="1">
        <v>11</v>
      </c>
      <c r="C13" s="1">
        <v>5</v>
      </c>
      <c r="D13" s="1" t="str">
        <f>CONCATENATE(VLOOKUP(B13,BUS!A:C,2,FALSE),"-",VLOOKUP(C13,BUS!A:C,2,FALSE))</f>
        <v>BUS11-BUS5</v>
      </c>
      <c r="E13" s="1">
        <f>VLOOKUP(B13,BUS!A:C,3,FALSE)</f>
        <v>12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/>
      <c r="S13" s="4"/>
    </row>
    <row r="14" spans="1:19" s="5" customFormat="1" x14ac:dyDescent="0.25">
      <c r="A14" s="1">
        <v>12</v>
      </c>
      <c r="B14" s="1">
        <v>7</v>
      </c>
      <c r="C14" s="1">
        <v>9</v>
      </c>
      <c r="D14" s="1" t="str">
        <f>CONCATENATE(VLOOKUP(B14,BUS!A:C,2,FALSE),"-",VLOOKUP(C14,BUS!A:C,2,FALSE))</f>
        <v>BUS7-BUS9</v>
      </c>
      <c r="E14" s="1">
        <f>VLOOKUP(B14,BUS!A:C,3,FALSE)</f>
        <v>12</v>
      </c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S14" s="6"/>
    </row>
    <row r="15" spans="1:19" s="5" customFormat="1" x14ac:dyDescent="0.25">
      <c r="A15" s="1">
        <v>13</v>
      </c>
      <c r="B15" s="1">
        <v>9</v>
      </c>
      <c r="C15" s="1">
        <v>11</v>
      </c>
      <c r="D15" s="1" t="str">
        <f>CONCATENATE(VLOOKUP(B15,BUS!A:C,2,FALSE),"-",VLOOKUP(C15,BUS!A:C,2,FALSE))</f>
        <v>BUS9-BUS11</v>
      </c>
      <c r="E15" s="1">
        <f>VLOOKUP(B15,BUS!A:C,3,FALSE)</f>
        <v>12</v>
      </c>
      <c r="F15" s="1">
        <v>1</v>
      </c>
      <c r="G15" s="1">
        <v>0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9" s="5" customFormat="1" x14ac:dyDescent="0.25">
      <c r="A16" s="1">
        <v>14</v>
      </c>
      <c r="B16" s="1">
        <v>8</v>
      </c>
      <c r="C16" s="1">
        <v>10</v>
      </c>
      <c r="D16" s="1" t="str">
        <f>CONCATENATE(VLOOKUP(B16,BUS!A:C,2,FALSE),"-",VLOOKUP(C16,BUS!A:C,2,FALSE))</f>
        <v>BUS8-BUS10</v>
      </c>
      <c r="E16" s="1">
        <f>VLOOKUP(B16,BUS!A:C,3,FALSE)</f>
        <v>12</v>
      </c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8" s="5" customFormat="1" x14ac:dyDescent="0.25">
      <c r="A17" s="1">
        <v>15</v>
      </c>
      <c r="B17" s="1">
        <v>11</v>
      </c>
      <c r="C17" s="1">
        <v>12</v>
      </c>
      <c r="D17" s="1" t="str">
        <f>CONCATENATE(VLOOKUP(B17,BUS!A:C,2,FALSE),"-",VLOOKUP(C17,BUS!A:C,2,FALSE))</f>
        <v>BUS11-BUS12</v>
      </c>
      <c r="E17" s="1">
        <f>VLOOKUP(B17,BUS!A:C,3,FALSE)</f>
        <v>12</v>
      </c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18" spans="1:18" x14ac:dyDescent="0.25">
      <c r="A18" s="1">
        <v>16</v>
      </c>
      <c r="B18" s="1">
        <v>10</v>
      </c>
      <c r="C18" s="1">
        <v>11</v>
      </c>
      <c r="D18" s="1" t="str">
        <f>CONCATENATE(VLOOKUP(B18,BUS!A:C,2,FALSE),"-",VLOOKUP(C18,BUS!A:C,2,FALSE))</f>
        <v>BUS10-BUS11</v>
      </c>
      <c r="E18" s="1">
        <f>VLOOKUP(B18,BUS!A:C,3,FALSE)</f>
        <v>12</v>
      </c>
      <c r="F18" s="1">
        <v>1</v>
      </c>
      <c r="G18" s="1">
        <v>0</v>
      </c>
      <c r="H18" s="1">
        <v>1</v>
      </c>
      <c r="I18" s="1">
        <v>1</v>
      </c>
      <c r="J18" s="1">
        <v>3.5</v>
      </c>
      <c r="K18" s="1">
        <v>1</v>
      </c>
      <c r="L18" s="1">
        <v>0.21</v>
      </c>
      <c r="M18" s="1">
        <v>0.41</v>
      </c>
      <c r="N18" s="1">
        <v>0</v>
      </c>
      <c r="O18" s="1">
        <v>300</v>
      </c>
      <c r="R18"/>
    </row>
    <row r="22" spans="1:18" x14ac:dyDescent="0.25">
      <c r="Q22" s="9"/>
      <c r="R22" s="9"/>
    </row>
    <row r="23" spans="1:18" ht="27.75" x14ac:dyDescent="0.25">
      <c r="Q23" s="10"/>
      <c r="R23" s="10"/>
    </row>
  </sheetData>
  <autoFilter ref="A2:S18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O24"/>
  <sheetViews>
    <sheetView zoomScale="115" zoomScaleNormal="115" workbookViewId="0">
      <selection activeCell="G26" sqref="G26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4" width="13.5703125" style="1" customWidth="1"/>
    <col min="5" max="5" width="7" style="1" customWidth="1"/>
    <col min="6" max="6" width="5.28515625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9.85546875" style="1" customWidth="1"/>
    <col min="15" max="15" width="27.7109375" customWidth="1"/>
  </cols>
  <sheetData>
    <row r="1" spans="1:15" x14ac:dyDescent="0.25">
      <c r="A1" s="2" t="s">
        <v>46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44</v>
      </c>
      <c r="B2" s="11" t="s">
        <v>56</v>
      </c>
      <c r="C2" s="11" t="s">
        <v>57</v>
      </c>
      <c r="D2" s="11" t="s">
        <v>83</v>
      </c>
      <c r="E2" s="11" t="s">
        <v>2</v>
      </c>
      <c r="F2" s="11" t="s">
        <v>23</v>
      </c>
      <c r="G2" s="12" t="s">
        <v>63</v>
      </c>
      <c r="H2" s="11" t="s">
        <v>13</v>
      </c>
      <c r="I2" s="12" t="s">
        <v>92</v>
      </c>
      <c r="J2" s="12" t="s">
        <v>54</v>
      </c>
      <c r="K2" s="12" t="s">
        <v>93</v>
      </c>
      <c r="L2" s="12" t="s">
        <v>94</v>
      </c>
      <c r="M2" s="12" t="s">
        <v>55</v>
      </c>
      <c r="N2" s="12" t="s">
        <v>70</v>
      </c>
      <c r="O2" s="20" t="s">
        <v>43</v>
      </c>
    </row>
    <row r="3" spans="1:15" x14ac:dyDescent="0.25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BUS1-BUS2</v>
      </c>
      <c r="E3" s="1">
        <f>VLOOKUP(B3,BUS!A:C,3,FALSE)</f>
        <v>12</v>
      </c>
      <c r="F3" s="1">
        <v>1</v>
      </c>
      <c r="G3" s="1" t="s">
        <v>82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25"/>
  <sheetViews>
    <sheetView zoomScale="115" zoomScaleNormal="115" workbookViewId="0">
      <selection activeCell="S16" sqref="S16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8" style="1" customWidth="1"/>
    <col min="6" max="6" width="5.42578125" style="1" customWidth="1"/>
    <col min="7" max="7" width="7.85546875" style="1" customWidth="1"/>
    <col min="8" max="8" width="5.5703125" style="1" bestFit="1" customWidth="1"/>
    <col min="9" max="9" width="8" customWidth="1"/>
    <col min="10" max="10" width="8.85546875" customWidth="1"/>
    <col min="11" max="11" width="8.28515625" customWidth="1"/>
    <col min="12" max="12" width="7.28515625" customWidth="1"/>
    <col min="13" max="13" width="7.5703125" customWidth="1"/>
    <col min="14" max="14" width="7.42578125" customWidth="1"/>
    <col min="15" max="15" width="8.5703125" customWidth="1"/>
    <col min="16" max="16" width="9.28515625" customWidth="1"/>
    <col min="17" max="18" width="7.85546875" customWidth="1"/>
    <col min="19" max="19" width="7" style="1" customWidth="1"/>
    <col min="20" max="20" width="17.85546875" style="1" customWidth="1"/>
    <col min="21" max="21" width="26.28515625" customWidth="1"/>
  </cols>
  <sheetData>
    <row r="1" spans="1:24" x14ac:dyDescent="0.25">
      <c r="A1" s="2" t="s">
        <v>53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44</v>
      </c>
      <c r="B2" s="11" t="s">
        <v>56</v>
      </c>
      <c r="C2" s="11" t="s">
        <v>57</v>
      </c>
      <c r="D2" s="11" t="s">
        <v>58</v>
      </c>
      <c r="E2" s="11" t="s">
        <v>83</v>
      </c>
      <c r="F2" s="11" t="s">
        <v>23</v>
      </c>
      <c r="G2" s="12" t="s">
        <v>64</v>
      </c>
      <c r="H2" s="11" t="s">
        <v>13</v>
      </c>
      <c r="I2" s="12" t="s">
        <v>95</v>
      </c>
      <c r="J2" s="12" t="s">
        <v>96</v>
      </c>
      <c r="K2" s="12" t="s">
        <v>97</v>
      </c>
      <c r="L2" s="12" t="s">
        <v>61</v>
      </c>
      <c r="M2" s="12" t="s">
        <v>60</v>
      </c>
      <c r="N2" s="12" t="s">
        <v>59</v>
      </c>
      <c r="O2" s="12" t="s">
        <v>98</v>
      </c>
      <c r="P2" s="12" t="s">
        <v>99</v>
      </c>
      <c r="Q2" s="12" t="s">
        <v>100</v>
      </c>
      <c r="R2" s="12" t="s">
        <v>94</v>
      </c>
      <c r="S2" s="12" t="s">
        <v>62</v>
      </c>
      <c r="T2" s="12" t="s">
        <v>70</v>
      </c>
      <c r="U2" s="20" t="s">
        <v>43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str">
        <f>CONCATENATE(VLOOKUP(B3,BUS!A:C,2,FALSE),"-",VLOOKUP(C3,BUS!A:C,2,FALSE),"-",VLOOKUP(D3,BUS!A:C,2,FALSE))</f>
        <v>BUS8-BUS10-BUS12</v>
      </c>
      <c r="F3" s="1">
        <v>1</v>
      </c>
      <c r="G3" s="1" t="s">
        <v>86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101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26"/>
  <sheetViews>
    <sheetView zoomScale="145" zoomScaleNormal="145" workbookViewId="0">
      <selection activeCell="D4" sqref="D4"/>
    </sheetView>
  </sheetViews>
  <sheetFormatPr defaultRowHeight="15" x14ac:dyDescent="0.25"/>
  <cols>
    <col min="1" max="1" width="15.85546875" customWidth="1"/>
    <col min="2" max="3" width="10.28515625" customWidth="1"/>
    <col min="4" max="5" width="9.140625" style="1"/>
  </cols>
  <sheetData>
    <row r="1" spans="1:15" x14ac:dyDescent="0.25">
      <c r="A1" s="2" t="s">
        <v>24</v>
      </c>
      <c r="B1" s="2"/>
      <c r="C1" s="2"/>
    </row>
    <row r="2" spans="1:15" x14ac:dyDescent="0.25">
      <c r="A2" s="11" t="s">
        <v>44</v>
      </c>
      <c r="B2" s="11" t="s">
        <v>107</v>
      </c>
      <c r="C2" s="11" t="s">
        <v>43</v>
      </c>
      <c r="D2" s="11" t="s">
        <v>68</v>
      </c>
      <c r="E2" s="11" t="s">
        <v>69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</v>
      </c>
      <c r="E3" s="1">
        <v>1</v>
      </c>
    </row>
    <row r="4" spans="1:15" x14ac:dyDescent="0.25">
      <c r="A4" s="1">
        <v>2</v>
      </c>
      <c r="B4" s="1">
        <v>1</v>
      </c>
      <c r="C4" s="1"/>
      <c r="D4" s="1">
        <v>1</v>
      </c>
      <c r="E4" s="1">
        <v>1</v>
      </c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4"/>
  <sheetViews>
    <sheetView workbookViewId="0">
      <selection activeCell="G26" sqref="G26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9.42578125" customWidth="1"/>
    <col min="5" max="5" width="11.140625" customWidth="1"/>
    <col min="7" max="7" width="17" customWidth="1"/>
  </cols>
  <sheetData>
    <row r="1" spans="1:7" x14ac:dyDescent="0.25">
      <c r="A1" s="2" t="s">
        <v>37</v>
      </c>
    </row>
    <row r="2" spans="1:7" x14ac:dyDescent="0.25">
      <c r="A2" s="11" t="s">
        <v>44</v>
      </c>
      <c r="B2" s="11" t="s">
        <v>2</v>
      </c>
      <c r="C2" s="12" t="s">
        <v>90</v>
      </c>
      <c r="D2" s="11" t="s">
        <v>52</v>
      </c>
      <c r="E2" s="12" t="s">
        <v>91</v>
      </c>
      <c r="F2" s="11" t="s">
        <v>13</v>
      </c>
      <c r="G2" s="20" t="s">
        <v>43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102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2023-10-08T02:03:56Z</dcterms:modified>
</cp:coreProperties>
</file>