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 Phuong Quynh\Desktop\Grundpraktikum\V Compton-Effekt\"/>
    </mc:Choice>
  </mc:AlternateContent>
  <xr:revisionPtr revIDLastSave="0" documentId="8_{FB7D6FCF-D6C5-4EC4-91BC-CEDBA16351DF}" xr6:coauthVersionLast="45" xr6:coauthVersionMax="45" xr10:uidLastSave="{00000000-0000-0000-0000-000000000000}"/>
  <bookViews>
    <workbookView xWindow="270" yWindow="75" windowWidth="8415" windowHeight="10530" xr2:uid="{9BB50C5F-612C-4927-850C-06CDC5D7D52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0" i="1" l="1"/>
  <c r="G171" i="1"/>
  <c r="G172" i="1"/>
  <c r="G173" i="1"/>
  <c r="G174" i="1"/>
  <c r="G175" i="1"/>
  <c r="G176" i="1"/>
  <c r="G177" i="1"/>
  <c r="G169" i="1"/>
  <c r="F169" i="1"/>
  <c r="F170" i="1"/>
  <c r="F171" i="1"/>
  <c r="F172" i="1"/>
  <c r="F173" i="1"/>
  <c r="F174" i="1"/>
  <c r="F175" i="1"/>
  <c r="F176" i="1"/>
  <c r="F177" i="1"/>
  <c r="B170" i="1"/>
  <c r="B173" i="1"/>
  <c r="B174" i="1"/>
  <c r="B177" i="1"/>
  <c r="B169" i="1"/>
  <c r="A172" i="1"/>
  <c r="A173" i="1" s="1"/>
  <c r="A174" i="1" s="1"/>
  <c r="A175" i="1" s="1"/>
  <c r="A176" i="1" s="1"/>
  <c r="A177" i="1" s="1"/>
  <c r="A171" i="1"/>
  <c r="B171" i="1" s="1"/>
  <c r="B175" i="1" l="1"/>
  <c r="B176" i="1"/>
  <c r="B172" i="1"/>
  <c r="D166" i="1"/>
  <c r="E166" i="1" s="1"/>
  <c r="D165" i="1"/>
  <c r="E165" i="1" s="1"/>
  <c r="D124" i="1"/>
  <c r="F124" i="1" s="1"/>
  <c r="D125" i="1"/>
  <c r="E125" i="1" s="1"/>
  <c r="D126" i="1"/>
  <c r="E126" i="1" s="1"/>
  <c r="D127" i="1"/>
  <c r="F127" i="1" s="1"/>
  <c r="D128" i="1"/>
  <c r="F128" i="1" s="1"/>
  <c r="D129" i="1"/>
  <c r="E129" i="1" s="1"/>
  <c r="D130" i="1"/>
  <c r="E130" i="1" s="1"/>
  <c r="D131" i="1"/>
  <c r="F131" i="1" s="1"/>
  <c r="D132" i="1"/>
  <c r="F132" i="1" s="1"/>
  <c r="D133" i="1"/>
  <c r="E133" i="1" s="1"/>
  <c r="D134" i="1"/>
  <c r="E134" i="1" s="1"/>
  <c r="D135" i="1"/>
  <c r="F135" i="1" s="1"/>
  <c r="D136" i="1"/>
  <c r="F136" i="1" s="1"/>
  <c r="D137" i="1"/>
  <c r="E137" i="1" s="1"/>
  <c r="D138" i="1"/>
  <c r="E138" i="1" s="1"/>
  <c r="D139" i="1"/>
  <c r="F139" i="1" s="1"/>
  <c r="D140" i="1"/>
  <c r="F140" i="1" s="1"/>
  <c r="D141" i="1"/>
  <c r="E141" i="1" s="1"/>
  <c r="D142" i="1"/>
  <c r="E142" i="1" s="1"/>
  <c r="D143" i="1"/>
  <c r="F143" i="1" s="1"/>
  <c r="D144" i="1"/>
  <c r="F144" i="1" s="1"/>
  <c r="D145" i="1"/>
  <c r="E145" i="1" s="1"/>
  <c r="D146" i="1"/>
  <c r="E146" i="1" s="1"/>
  <c r="D147" i="1"/>
  <c r="F147" i="1" s="1"/>
  <c r="D148" i="1"/>
  <c r="F148" i="1" s="1"/>
  <c r="D149" i="1"/>
  <c r="E149" i="1" s="1"/>
  <c r="D150" i="1"/>
  <c r="E150" i="1" s="1"/>
  <c r="D151" i="1"/>
  <c r="F151" i="1" s="1"/>
  <c r="D152" i="1"/>
  <c r="F152" i="1" s="1"/>
  <c r="D153" i="1"/>
  <c r="E153" i="1" s="1"/>
  <c r="D154" i="1"/>
  <c r="E154" i="1" s="1"/>
  <c r="D155" i="1"/>
  <c r="F155" i="1" s="1"/>
  <c r="D156" i="1"/>
  <c r="F156" i="1" s="1"/>
  <c r="D157" i="1"/>
  <c r="E157" i="1" s="1"/>
  <c r="D158" i="1"/>
  <c r="E158" i="1" s="1"/>
  <c r="D159" i="1"/>
  <c r="F159" i="1" s="1"/>
  <c r="D160" i="1"/>
  <c r="F160" i="1" s="1"/>
  <c r="D161" i="1"/>
  <c r="E161" i="1" s="1"/>
  <c r="D162" i="1"/>
  <c r="E162" i="1" s="1"/>
  <c r="D163" i="1"/>
  <c r="F163" i="1" s="1"/>
  <c r="D164" i="1"/>
  <c r="F164" i="1" s="1"/>
  <c r="D123" i="1"/>
  <c r="E123" i="1" s="1"/>
  <c r="D95" i="1"/>
  <c r="F95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D80" i="1"/>
  <c r="F80" i="1" s="1"/>
  <c r="D81" i="1"/>
  <c r="E81" i="1" s="1"/>
  <c r="D82" i="1"/>
  <c r="F82" i="1" s="1"/>
  <c r="D83" i="1"/>
  <c r="F83" i="1" s="1"/>
  <c r="D84" i="1"/>
  <c r="F84" i="1" s="1"/>
  <c r="D85" i="1"/>
  <c r="E85" i="1" s="1"/>
  <c r="D86" i="1"/>
  <c r="F86" i="1" s="1"/>
  <c r="D87" i="1"/>
  <c r="F87" i="1" s="1"/>
  <c r="D88" i="1"/>
  <c r="F88" i="1" s="1"/>
  <c r="D89" i="1"/>
  <c r="E89" i="1" s="1"/>
  <c r="D90" i="1"/>
  <c r="F90" i="1" s="1"/>
  <c r="D91" i="1"/>
  <c r="F91" i="1" s="1"/>
  <c r="D92" i="1"/>
  <c r="F92" i="1" s="1"/>
  <c r="D93" i="1"/>
  <c r="E93" i="1" s="1"/>
  <c r="D94" i="1"/>
  <c r="F94" i="1" s="1"/>
  <c r="D96" i="1"/>
  <c r="F96" i="1" s="1"/>
  <c r="D97" i="1"/>
  <c r="E97" i="1" s="1"/>
  <c r="D98" i="1"/>
  <c r="F98" i="1" s="1"/>
  <c r="D99" i="1"/>
  <c r="F99" i="1" s="1"/>
  <c r="D100" i="1"/>
  <c r="F100" i="1" s="1"/>
  <c r="D101" i="1"/>
  <c r="E101" i="1" s="1"/>
  <c r="D102" i="1"/>
  <c r="F102" i="1" s="1"/>
  <c r="D103" i="1"/>
  <c r="F103" i="1" s="1"/>
  <c r="D104" i="1"/>
  <c r="F104" i="1" s="1"/>
  <c r="D105" i="1"/>
  <c r="E105" i="1" s="1"/>
  <c r="D106" i="1"/>
  <c r="F106" i="1" s="1"/>
  <c r="D107" i="1"/>
  <c r="F107" i="1" s="1"/>
  <c r="D108" i="1"/>
  <c r="F108" i="1" s="1"/>
  <c r="D109" i="1"/>
  <c r="E109" i="1" s="1"/>
  <c r="D110" i="1"/>
  <c r="F110" i="1" s="1"/>
  <c r="D111" i="1"/>
  <c r="F111" i="1" s="1"/>
  <c r="D112" i="1"/>
  <c r="F112" i="1" s="1"/>
  <c r="D113" i="1"/>
  <c r="E113" i="1" s="1"/>
  <c r="D114" i="1"/>
  <c r="F114" i="1" s="1"/>
  <c r="D115" i="1"/>
  <c r="F115" i="1" s="1"/>
  <c r="D116" i="1"/>
  <c r="F116" i="1" s="1"/>
  <c r="D117" i="1"/>
  <c r="E117" i="1" s="1"/>
  <c r="D118" i="1"/>
  <c r="F118" i="1" s="1"/>
  <c r="D119" i="1"/>
  <c r="F119" i="1" s="1"/>
  <c r="D79" i="1"/>
  <c r="F79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F8" i="1"/>
  <c r="F9" i="1" s="1"/>
  <c r="F101" i="1" l="1"/>
  <c r="E164" i="1"/>
  <c r="E160" i="1"/>
  <c r="E156" i="1"/>
  <c r="E152" i="1"/>
  <c r="E148" i="1"/>
  <c r="E144" i="1"/>
  <c r="E140" i="1"/>
  <c r="E136" i="1"/>
  <c r="E132" i="1"/>
  <c r="E128" i="1"/>
  <c r="E124" i="1"/>
  <c r="F162" i="1"/>
  <c r="F158" i="1"/>
  <c r="F154" i="1"/>
  <c r="F150" i="1"/>
  <c r="F146" i="1"/>
  <c r="F142" i="1"/>
  <c r="F138" i="1"/>
  <c r="F134" i="1"/>
  <c r="F130" i="1"/>
  <c r="F126" i="1"/>
  <c r="F85" i="1"/>
  <c r="E163" i="1"/>
  <c r="E159" i="1"/>
  <c r="E155" i="1"/>
  <c r="E151" i="1"/>
  <c r="E147" i="1"/>
  <c r="E143" i="1"/>
  <c r="E139" i="1"/>
  <c r="E135" i="1"/>
  <c r="E131" i="1"/>
  <c r="E127" i="1"/>
  <c r="F123" i="1"/>
  <c r="F161" i="1"/>
  <c r="F157" i="1"/>
  <c r="F153" i="1"/>
  <c r="F149" i="1"/>
  <c r="F145" i="1"/>
  <c r="F141" i="1"/>
  <c r="F137" i="1"/>
  <c r="F133" i="1"/>
  <c r="F129" i="1"/>
  <c r="F125" i="1"/>
  <c r="F165" i="1"/>
  <c r="F117" i="1"/>
  <c r="F166" i="1"/>
  <c r="E108" i="1"/>
  <c r="E92" i="1"/>
  <c r="E79" i="1"/>
  <c r="E104" i="1"/>
  <c r="E88" i="1"/>
  <c r="F113" i="1"/>
  <c r="F97" i="1"/>
  <c r="F81" i="1"/>
  <c r="E116" i="1"/>
  <c r="E100" i="1"/>
  <c r="E84" i="1"/>
  <c r="F109" i="1"/>
  <c r="F93" i="1"/>
  <c r="E112" i="1"/>
  <c r="E96" i="1"/>
  <c r="E80" i="1"/>
  <c r="F105" i="1"/>
  <c r="F89" i="1"/>
  <c r="E119" i="1"/>
  <c r="E115" i="1"/>
  <c r="E111" i="1"/>
  <c r="E107" i="1"/>
  <c r="E103" i="1"/>
  <c r="E99" i="1"/>
  <c r="E95" i="1"/>
  <c r="E91" i="1"/>
  <c r="E87" i="1"/>
  <c r="E83" i="1"/>
  <c r="E118" i="1"/>
  <c r="E114" i="1"/>
  <c r="E110" i="1"/>
  <c r="E106" i="1"/>
  <c r="E102" i="1"/>
  <c r="E98" i="1"/>
  <c r="E94" i="1"/>
  <c r="E90" i="1"/>
  <c r="E86" i="1"/>
  <c r="E82" i="1"/>
  <c r="A75" i="1" l="1"/>
  <c r="J34" i="1" l="1"/>
  <c r="E34" i="1"/>
  <c r="F35" i="1"/>
  <c r="F36" i="1"/>
  <c r="I36" i="1" s="1"/>
  <c r="F37" i="1"/>
  <c r="F38" i="1"/>
  <c r="H38" i="1" s="1"/>
  <c r="F39" i="1"/>
  <c r="F40" i="1"/>
  <c r="I40" i="1" s="1"/>
  <c r="F41" i="1"/>
  <c r="F42" i="1"/>
  <c r="H42" i="1" s="1"/>
  <c r="F43" i="1"/>
  <c r="F44" i="1"/>
  <c r="I44" i="1" s="1"/>
  <c r="F45" i="1"/>
  <c r="F46" i="1"/>
  <c r="H46" i="1" s="1"/>
  <c r="F47" i="1"/>
  <c r="F48" i="1"/>
  <c r="I48" i="1" s="1"/>
  <c r="F49" i="1"/>
  <c r="F50" i="1"/>
  <c r="H50" i="1" s="1"/>
  <c r="F51" i="1"/>
  <c r="F52" i="1"/>
  <c r="I52" i="1" s="1"/>
  <c r="F53" i="1"/>
  <c r="F54" i="1"/>
  <c r="H54" i="1" s="1"/>
  <c r="F55" i="1"/>
  <c r="F56" i="1"/>
  <c r="I56" i="1" s="1"/>
  <c r="F57" i="1"/>
  <c r="F58" i="1"/>
  <c r="H58" i="1" s="1"/>
  <c r="F59" i="1"/>
  <c r="F60" i="1"/>
  <c r="I60" i="1" s="1"/>
  <c r="F61" i="1"/>
  <c r="F62" i="1"/>
  <c r="H62" i="1" s="1"/>
  <c r="F63" i="1"/>
  <c r="F64" i="1"/>
  <c r="H64" i="1" s="1"/>
  <c r="M64" i="1" s="1"/>
  <c r="F34" i="1"/>
  <c r="H34" i="1" s="1"/>
  <c r="E35" i="1"/>
  <c r="E36" i="1"/>
  <c r="G36" i="1" s="1"/>
  <c r="E37" i="1"/>
  <c r="I37" i="1" s="1"/>
  <c r="E38" i="1"/>
  <c r="G38" i="1" s="1"/>
  <c r="E39" i="1"/>
  <c r="E40" i="1"/>
  <c r="E41" i="1"/>
  <c r="I41" i="1" s="1"/>
  <c r="E42" i="1"/>
  <c r="G42" i="1" s="1"/>
  <c r="E43" i="1"/>
  <c r="E44" i="1"/>
  <c r="E45" i="1"/>
  <c r="I45" i="1" s="1"/>
  <c r="E46" i="1"/>
  <c r="G46" i="1" s="1"/>
  <c r="E47" i="1"/>
  <c r="E48" i="1"/>
  <c r="G48" i="1" s="1"/>
  <c r="E49" i="1"/>
  <c r="I49" i="1" s="1"/>
  <c r="E50" i="1"/>
  <c r="G50" i="1" s="1"/>
  <c r="E51" i="1"/>
  <c r="E52" i="1"/>
  <c r="G52" i="1" s="1"/>
  <c r="E53" i="1"/>
  <c r="I53" i="1" s="1"/>
  <c r="E54" i="1"/>
  <c r="G54" i="1" s="1"/>
  <c r="E55" i="1"/>
  <c r="E56" i="1"/>
  <c r="E57" i="1"/>
  <c r="G57" i="1" s="1"/>
  <c r="E58" i="1"/>
  <c r="G58" i="1" s="1"/>
  <c r="E59" i="1"/>
  <c r="E60" i="1"/>
  <c r="E61" i="1"/>
  <c r="I61" i="1" s="1"/>
  <c r="E62" i="1"/>
  <c r="G62" i="1" s="1"/>
  <c r="E63" i="1"/>
  <c r="E64" i="1"/>
  <c r="G64" i="1" s="1"/>
  <c r="G34" i="1"/>
  <c r="H37" i="1"/>
  <c r="H39" i="1"/>
  <c r="H41" i="1"/>
  <c r="H43" i="1"/>
  <c r="H45" i="1"/>
  <c r="H49" i="1"/>
  <c r="H53" i="1"/>
  <c r="H55" i="1"/>
  <c r="H57" i="1"/>
  <c r="H59" i="1"/>
  <c r="H61" i="1"/>
  <c r="G35" i="1"/>
  <c r="G39" i="1"/>
  <c r="G40" i="1"/>
  <c r="G43" i="1"/>
  <c r="G44" i="1"/>
  <c r="G47" i="1"/>
  <c r="G51" i="1"/>
  <c r="G55" i="1"/>
  <c r="G56" i="1"/>
  <c r="G59" i="1"/>
  <c r="G60" i="1"/>
  <c r="G63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J64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H40" i="1" l="1"/>
  <c r="I63" i="1"/>
  <c r="I59" i="1"/>
  <c r="I55" i="1"/>
  <c r="L55" i="1" s="1"/>
  <c r="I51" i="1"/>
  <c r="L51" i="1" s="1"/>
  <c r="I47" i="1"/>
  <c r="I43" i="1"/>
  <c r="I39" i="1"/>
  <c r="L39" i="1" s="1"/>
  <c r="I35" i="1"/>
  <c r="K35" i="1" s="1"/>
  <c r="M59" i="1"/>
  <c r="G45" i="1"/>
  <c r="H52" i="1"/>
  <c r="M52" i="1" s="1"/>
  <c r="H44" i="1"/>
  <c r="M44" i="1" s="1"/>
  <c r="M39" i="1"/>
  <c r="G61" i="1"/>
  <c r="H56" i="1"/>
  <c r="M43" i="1"/>
  <c r="M55" i="1"/>
  <c r="H48" i="1"/>
  <c r="H36" i="1"/>
  <c r="L61" i="1"/>
  <c r="K61" i="1"/>
  <c r="L53" i="1"/>
  <c r="K53" i="1"/>
  <c r="L45" i="1"/>
  <c r="K45" i="1"/>
  <c r="L37" i="1"/>
  <c r="K37" i="1"/>
  <c r="L60" i="1"/>
  <c r="K60" i="1"/>
  <c r="L48" i="1"/>
  <c r="K48" i="1"/>
  <c r="L40" i="1"/>
  <c r="K40" i="1"/>
  <c r="L63" i="1"/>
  <c r="K63" i="1"/>
  <c r="L43" i="1"/>
  <c r="K43" i="1"/>
  <c r="L56" i="1"/>
  <c r="K56" i="1"/>
  <c r="L44" i="1"/>
  <c r="K44" i="1"/>
  <c r="L36" i="1"/>
  <c r="K36" i="1"/>
  <c r="L59" i="1"/>
  <c r="K59" i="1"/>
  <c r="K39" i="1"/>
  <c r="L49" i="1"/>
  <c r="K49" i="1"/>
  <c r="L41" i="1"/>
  <c r="K41" i="1"/>
  <c r="L52" i="1"/>
  <c r="K52" i="1"/>
  <c r="K55" i="1"/>
  <c r="L47" i="1"/>
  <c r="K47" i="1"/>
  <c r="L35" i="1"/>
  <c r="H60" i="1"/>
  <c r="M60" i="1" s="1"/>
  <c r="G49" i="1"/>
  <c r="M49" i="1" s="1"/>
  <c r="G53" i="1"/>
  <c r="G37" i="1"/>
  <c r="H63" i="1"/>
  <c r="M63" i="1" s="1"/>
  <c r="M57" i="1"/>
  <c r="H47" i="1"/>
  <c r="M47" i="1" s="1"/>
  <c r="M36" i="1"/>
  <c r="M62" i="1"/>
  <c r="M58" i="1"/>
  <c r="M54" i="1"/>
  <c r="M50" i="1"/>
  <c r="M46" i="1"/>
  <c r="M42" i="1"/>
  <c r="M38" i="1"/>
  <c r="I64" i="1"/>
  <c r="J60" i="1"/>
  <c r="J56" i="1"/>
  <c r="J52" i="1"/>
  <c r="J48" i="1"/>
  <c r="J44" i="1"/>
  <c r="J40" i="1"/>
  <c r="J36" i="1"/>
  <c r="M48" i="1"/>
  <c r="I57" i="1"/>
  <c r="G41" i="1"/>
  <c r="M41" i="1" s="1"/>
  <c r="M61" i="1"/>
  <c r="M56" i="1"/>
  <c r="H51" i="1"/>
  <c r="M51" i="1" s="1"/>
  <c r="M45" i="1"/>
  <c r="M40" i="1"/>
  <c r="H35" i="1"/>
  <c r="M35" i="1" s="1"/>
  <c r="M34" i="1"/>
  <c r="J63" i="1"/>
  <c r="J59" i="1"/>
  <c r="J55" i="1"/>
  <c r="J51" i="1"/>
  <c r="J47" i="1"/>
  <c r="J43" i="1"/>
  <c r="J39" i="1"/>
  <c r="J35" i="1"/>
  <c r="I62" i="1"/>
  <c r="I58" i="1"/>
  <c r="I54" i="1"/>
  <c r="I50" i="1"/>
  <c r="I46" i="1"/>
  <c r="I42" i="1"/>
  <c r="I38" i="1"/>
  <c r="J62" i="1"/>
  <c r="J58" i="1"/>
  <c r="J54" i="1"/>
  <c r="J50" i="1"/>
  <c r="J46" i="1"/>
  <c r="J42" i="1"/>
  <c r="J38" i="1"/>
  <c r="I34" i="1"/>
  <c r="M53" i="1"/>
  <c r="M37" i="1"/>
  <c r="J61" i="1"/>
  <c r="J57" i="1"/>
  <c r="J53" i="1"/>
  <c r="J49" i="1"/>
  <c r="J45" i="1"/>
  <c r="J41" i="1"/>
  <c r="J37" i="1"/>
  <c r="J65" i="1" l="1"/>
  <c r="K51" i="1"/>
  <c r="L42" i="1"/>
  <c r="K42" i="1"/>
  <c r="L58" i="1"/>
  <c r="K58" i="1"/>
  <c r="L46" i="1"/>
  <c r="K46" i="1"/>
  <c r="L62" i="1"/>
  <c r="K62" i="1"/>
  <c r="L50" i="1"/>
  <c r="K50" i="1"/>
  <c r="L57" i="1"/>
  <c r="K57" i="1"/>
  <c r="K34" i="1"/>
  <c r="I65" i="1"/>
  <c r="L34" i="1"/>
  <c r="L38" i="1"/>
  <c r="K38" i="1"/>
  <c r="L54" i="1"/>
  <c r="K54" i="1"/>
  <c r="L64" i="1"/>
  <c r="K64" i="1"/>
  <c r="K65" i="1" l="1"/>
</calcChain>
</file>

<file path=xl/sharedStrings.xml><?xml version="1.0" encoding="utf-8"?>
<sst xmlns="http://schemas.openxmlformats.org/spreadsheetml/2006/main" count="16" uniqueCount="16">
  <si>
    <t>308, 5</t>
  </si>
  <si>
    <t>Winkeln</t>
  </si>
  <si>
    <t>N Ohne</t>
  </si>
  <si>
    <t>N mit</t>
  </si>
  <si>
    <t>I Ohne</t>
  </si>
  <si>
    <t>T= Imit/ I Ohne</t>
  </si>
  <si>
    <t>Lambda in pm</t>
  </si>
  <si>
    <t>I *Ohne</t>
  </si>
  <si>
    <t xml:space="preserve">I mit </t>
  </si>
  <si>
    <t>I* mit</t>
  </si>
  <si>
    <t>d</t>
  </si>
  <si>
    <t>dl</t>
  </si>
  <si>
    <t>i250</t>
  </si>
  <si>
    <t>i420</t>
  </si>
  <si>
    <t>b250</t>
  </si>
  <si>
    <t>b420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</si>
</sst>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Sheet1!$J$34:$J$64</c:f>
              <c:numCache>
                <c:formatCode>0.000</c:formatCode>
                <c:ptCount val="31"/>
                <c:pt idx="0">
                  <c:v>49.088971523593408</c:v>
                </c:pt>
                <c:pt idx="1">
                  <c:v>49.786674831070457</c:v>
                </c:pt>
                <c:pt idx="2">
                  <c:v>50.484226479701746</c:v>
                </c:pt>
                <c:pt idx="3">
                  <c:v>51.18162434462397</c:v>
                </c:pt>
                <c:pt idx="4">
                  <c:v>51.87886630144228</c:v>
                </c:pt>
                <c:pt idx="5">
                  <c:v>52.575950226236763</c:v>
                </c:pt>
                <c:pt idx="6">
                  <c:v>53.272873995568908</c:v>
                </c:pt>
                <c:pt idx="7">
                  <c:v>53.969635486488031</c:v>
                </c:pt>
                <c:pt idx="8">
                  <c:v>54.66623257653778</c:v>
                </c:pt>
                <c:pt idx="9">
                  <c:v>55.362663143762646</c:v>
                </c:pt>
                <c:pt idx="10">
                  <c:v>56.058925066714338</c:v>
                </c:pt>
                <c:pt idx="11">
                  <c:v>56.755016224458267</c:v>
                </c:pt>
                <c:pt idx="12">
                  <c:v>57.450934496580068</c:v>
                </c:pt>
                <c:pt idx="13">
                  <c:v>58.146677763191974</c:v>
                </c:pt>
                <c:pt idx="14">
                  <c:v>58.842243904939366</c:v>
                </c:pt>
                <c:pt idx="15">
                  <c:v>59.537630803007119</c:v>
                </c:pt>
                <c:pt idx="16">
                  <c:v>60.232836339126166</c:v>
                </c:pt>
                <c:pt idx="17">
                  <c:v>60.927858395579868</c:v>
                </c:pt>
                <c:pt idx="18">
                  <c:v>61.622694855210483</c:v>
                </c:pt>
                <c:pt idx="19">
                  <c:v>62.317343601425705</c:v>
                </c:pt>
                <c:pt idx="20">
                  <c:v>63.011802518204952</c:v>
                </c:pt>
                <c:pt idx="21">
                  <c:v>63.706069490105911</c:v>
                </c:pt>
                <c:pt idx="22">
                  <c:v>64.40014240227103</c:v>
                </c:pt>
                <c:pt idx="23">
                  <c:v>65.094019140433815</c:v>
                </c:pt>
                <c:pt idx="24">
                  <c:v>65.78769759092539</c:v>
                </c:pt>
                <c:pt idx="25">
                  <c:v>66.481175640680888</c:v>
                </c:pt>
                <c:pt idx="26">
                  <c:v>67.174451177245942</c:v>
                </c:pt>
                <c:pt idx="27">
                  <c:v>67.867522088782962</c:v>
                </c:pt>
                <c:pt idx="28">
                  <c:v>68.560386264077835</c:v>
                </c:pt>
                <c:pt idx="29">
                  <c:v>69.253041592546097</c:v>
                </c:pt>
                <c:pt idx="30">
                  <c:v>69.945485964239467</c:v>
                </c:pt>
              </c:numCache>
            </c:numRef>
          </c:xVal>
          <c:yVal>
            <c:numRef>
              <c:f>Sheet1!$K$34:$K$64</c:f>
              <c:numCache>
                <c:formatCode>0.000</c:formatCode>
                <c:ptCount val="31"/>
                <c:pt idx="0">
                  <c:v>0.49707501061395248</c:v>
                </c:pt>
                <c:pt idx="1">
                  <c:v>0.47749173740267414</c:v>
                </c:pt>
                <c:pt idx="2">
                  <c:v>0.46025584461013586</c:v>
                </c:pt>
                <c:pt idx="3">
                  <c:v>0.45206412536316543</c:v>
                </c:pt>
                <c:pt idx="4">
                  <c:v>0.44523861178887758</c:v>
                </c:pt>
                <c:pt idx="5">
                  <c:v>0.42735655407005457</c:v>
                </c:pt>
                <c:pt idx="6">
                  <c:v>0.41411590822906885</c:v>
                </c:pt>
                <c:pt idx="7">
                  <c:v>0.40876236867294274</c:v>
                </c:pt>
                <c:pt idx="8">
                  <c:v>0.3995331604036777</c:v>
                </c:pt>
                <c:pt idx="9">
                  <c:v>0.3806306777847473</c:v>
                </c:pt>
                <c:pt idx="10">
                  <c:v>0.36492780418824128</c:v>
                </c:pt>
                <c:pt idx="11">
                  <c:v>0.35702575599969028</c:v>
                </c:pt>
                <c:pt idx="12">
                  <c:v>0.34370181895741347</c:v>
                </c:pt>
                <c:pt idx="13">
                  <c:v>0.33448701902321787</c:v>
                </c:pt>
                <c:pt idx="14">
                  <c:v>0.32328852542706743</c:v>
                </c:pt>
                <c:pt idx="15">
                  <c:v>0.30694050646482779</c:v>
                </c:pt>
                <c:pt idx="16">
                  <c:v>0.2980968749184057</c:v>
                </c:pt>
                <c:pt idx="17">
                  <c:v>0.29588693643782449</c:v>
                </c:pt>
                <c:pt idx="18">
                  <c:v>0.28302606110459039</c:v>
                </c:pt>
                <c:pt idx="19">
                  <c:v>0.27278376965936879</c:v>
                </c:pt>
                <c:pt idx="20">
                  <c:v>0.25964110994141171</c:v>
                </c:pt>
                <c:pt idx="21">
                  <c:v>0.24967038063026248</c:v>
                </c:pt>
                <c:pt idx="22">
                  <c:v>0.24329871048962745</c:v>
                </c:pt>
                <c:pt idx="23">
                  <c:v>0.23117977011808746</c:v>
                </c:pt>
                <c:pt idx="24">
                  <c:v>0.22541159621144324</c:v>
                </c:pt>
                <c:pt idx="25">
                  <c:v>0.21712641414508743</c:v>
                </c:pt>
                <c:pt idx="26">
                  <c:v>0.20830311930354714</c:v>
                </c:pt>
                <c:pt idx="27">
                  <c:v>0.20049343471404027</c:v>
                </c:pt>
                <c:pt idx="28">
                  <c:v>0.19436456245287273</c:v>
                </c:pt>
                <c:pt idx="29">
                  <c:v>0.18673001046783158</c:v>
                </c:pt>
                <c:pt idx="30">
                  <c:v>0.17735180932392272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1-4739-8FF0-BE32951A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722912"/>
        <c:axId val="1795402064"/>
      </c:scatterChart>
      <c:valAx>
        <c:axId val="18837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402064"/>
        <c:crosses val="autoZero"/>
        <c:crossBetween val="midCat"/>
      </c:valAx>
      <c:valAx>
        <c:axId val="17954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37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385762</xdr:colOff>
      <xdr:row>48</xdr:row>
      <xdr:rowOff>80962</xdr:rowOff>
    </xdr:from>
    <xdr:to>
      <xdr:col>22</xdr:col>
      <xdr:colOff>80962</xdr:colOff>
      <xdr:row>62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6E993-FA8A-4B2A-9103-01565E35F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43D4-19EF-42DA-8217-378FA74FF7F6}">
  <dimension ref="A1:M190"/>
  <sheetViews>
    <sheetView tabSelected="1" topLeftCell="A166" zoomScale="115" zoomScaleNormal="115" workbookViewId="0">
      <selection activeCell="G169" sqref="G169:G177"/>
    </sheetView>
  </sheetViews>
  <sheetFormatPr defaultRowHeight="15" x14ac:dyDescent="0.25"/>
  <cols>
    <col min="1" max="1" width="9.5703125" style="2" bestFit="1" customWidth="1"/>
    <col min="3" max="3" width="5.140625" hidden="1" customWidth="1"/>
    <col min="6" max="6" width="16.28515625" bestFit="1" customWidth="1"/>
    <col min="7" max="7" width="10.28515625" bestFit="1" customWidth="1"/>
    <col min="8" max="8" width="12.5703125" customWidth="1"/>
    <col min="9" max="9" width="9.5703125" bestFit="1" customWidth="1"/>
    <col min="13" max="13" width="11.5703125" bestFit="1" customWidth="1"/>
  </cols>
  <sheetData>
    <row r="1" spans="1:6" x14ac:dyDescent="0.25">
      <c r="A1" s="4">
        <v>7</v>
      </c>
      <c r="B1">
        <v>226</v>
      </c>
      <c r="C1" s="1"/>
      <c r="D1" s="2">
        <v>113.5</v>
      </c>
      <c r="F1">
        <v>129</v>
      </c>
    </row>
    <row r="2" spans="1:6" x14ac:dyDescent="0.25">
      <c r="A2" s="4">
        <f>A1+0.1</f>
        <v>7.1</v>
      </c>
      <c r="B2">
        <v>232</v>
      </c>
      <c r="C2" s="1"/>
      <c r="D2">
        <v>112</v>
      </c>
      <c r="E2" s="2"/>
      <c r="F2">
        <v>143</v>
      </c>
    </row>
    <row r="3" spans="1:6" x14ac:dyDescent="0.25">
      <c r="A3" s="4">
        <f t="shared" ref="A3:A31" si="0">A2+0.1</f>
        <v>7.1999999999999993</v>
      </c>
      <c r="B3">
        <v>240.5</v>
      </c>
      <c r="C3" s="1"/>
      <c r="D3">
        <v>112</v>
      </c>
      <c r="F3">
        <v>144</v>
      </c>
    </row>
    <row r="4" spans="1:6" x14ac:dyDescent="0.25">
      <c r="A4" s="4">
        <f t="shared" si="0"/>
        <v>7.2999999999999989</v>
      </c>
      <c r="B4">
        <v>248</v>
      </c>
      <c r="C4" s="1"/>
      <c r="D4">
        <v>113.5</v>
      </c>
      <c r="F4">
        <v>136</v>
      </c>
    </row>
    <row r="5" spans="1:6" x14ac:dyDescent="0.25">
      <c r="A5" s="4">
        <f t="shared" si="0"/>
        <v>7.3999999999999986</v>
      </c>
      <c r="B5">
        <v>255</v>
      </c>
      <c r="C5" s="1"/>
      <c r="D5">
        <v>115</v>
      </c>
      <c r="F5">
        <v>139</v>
      </c>
    </row>
    <row r="6" spans="1:6" x14ac:dyDescent="0.25">
      <c r="A6" s="4">
        <f t="shared" si="0"/>
        <v>7.4999999999999982</v>
      </c>
      <c r="B6">
        <v>262</v>
      </c>
      <c r="C6" s="1"/>
      <c r="D6">
        <v>113.5</v>
      </c>
      <c r="F6">
        <v>126</v>
      </c>
    </row>
    <row r="7" spans="1:6" x14ac:dyDescent="0.25">
      <c r="A7" s="4">
        <f t="shared" si="0"/>
        <v>7.5999999999999979</v>
      </c>
      <c r="B7">
        <v>269</v>
      </c>
      <c r="C7" s="1"/>
      <c r="D7">
        <v>113</v>
      </c>
      <c r="F7">
        <v>158</v>
      </c>
    </row>
    <row r="8" spans="1:6" x14ac:dyDescent="0.25">
      <c r="A8" s="4">
        <f t="shared" si="0"/>
        <v>7.6999999999999975</v>
      </c>
      <c r="B8">
        <v>276</v>
      </c>
      <c r="C8" s="1"/>
      <c r="D8">
        <v>114.5</v>
      </c>
      <c r="F8">
        <f>AVERAGE(F1:F7)</f>
        <v>139.28571428571428</v>
      </c>
    </row>
    <row r="9" spans="1:6" x14ac:dyDescent="0.25">
      <c r="A9" s="4">
        <f t="shared" si="0"/>
        <v>7.7999999999999972</v>
      </c>
      <c r="B9">
        <v>281</v>
      </c>
      <c r="C9" s="1"/>
      <c r="D9">
        <v>114</v>
      </c>
      <c r="F9">
        <f>_xlfn.VAR.P(F1:F8)</f>
        <v>84.928571428571416</v>
      </c>
    </row>
    <row r="10" spans="1:6" x14ac:dyDescent="0.25">
      <c r="A10" s="4">
        <f t="shared" si="0"/>
        <v>7.8999999999999968</v>
      </c>
      <c r="B10">
        <v>289.5</v>
      </c>
      <c r="C10" s="1"/>
      <c r="D10">
        <v>112</v>
      </c>
    </row>
    <row r="11" spans="1:6" x14ac:dyDescent="0.25">
      <c r="A11" s="4">
        <f t="shared" si="0"/>
        <v>7.9999999999999964</v>
      </c>
      <c r="B11">
        <v>295</v>
      </c>
      <c r="C11" s="1"/>
      <c r="D11">
        <v>109.5</v>
      </c>
    </row>
    <row r="12" spans="1:6" x14ac:dyDescent="0.25">
      <c r="A12" s="4">
        <f t="shared" si="0"/>
        <v>8.0999999999999961</v>
      </c>
      <c r="B12">
        <v>300</v>
      </c>
      <c r="C12" s="1"/>
      <c r="D12">
        <v>109</v>
      </c>
    </row>
    <row r="13" spans="1:6" x14ac:dyDescent="0.25">
      <c r="A13" s="4">
        <f t="shared" si="0"/>
        <v>8.1999999999999957</v>
      </c>
      <c r="B13" t="s">
        <v>0</v>
      </c>
      <c r="C13" s="1"/>
      <c r="D13">
        <v>108</v>
      </c>
    </row>
    <row r="14" spans="1:6" x14ac:dyDescent="0.25">
      <c r="A14" s="4">
        <f t="shared" si="0"/>
        <v>8.2999999999999954</v>
      </c>
      <c r="B14">
        <v>311</v>
      </c>
      <c r="C14" s="1"/>
      <c r="D14">
        <v>106</v>
      </c>
    </row>
    <row r="15" spans="1:6" x14ac:dyDescent="0.25">
      <c r="A15" s="4">
        <f t="shared" si="0"/>
        <v>8.399999999999995</v>
      </c>
      <c r="B15">
        <v>317</v>
      </c>
      <c r="C15" s="1"/>
      <c r="D15">
        <v>104.5</v>
      </c>
    </row>
    <row r="16" spans="1:6" x14ac:dyDescent="0.25">
      <c r="A16" s="4">
        <f t="shared" si="0"/>
        <v>8.4999999999999947</v>
      </c>
      <c r="B16">
        <v>324</v>
      </c>
      <c r="C16" s="1"/>
      <c r="D16">
        <v>101.5</v>
      </c>
    </row>
    <row r="17" spans="1:4" x14ac:dyDescent="0.25">
      <c r="A17" s="4">
        <f t="shared" si="0"/>
        <v>8.5999999999999943</v>
      </c>
      <c r="B17">
        <v>328.5</v>
      </c>
      <c r="C17" s="1"/>
      <c r="D17">
        <v>100</v>
      </c>
    </row>
    <row r="18" spans="1:4" x14ac:dyDescent="0.25">
      <c r="A18" s="4">
        <f t="shared" si="0"/>
        <v>8.699999999999994</v>
      </c>
      <c r="B18">
        <v>332.5</v>
      </c>
      <c r="C18" s="1"/>
      <c r="D18">
        <v>100.5</v>
      </c>
    </row>
    <row r="19" spans="1:4" x14ac:dyDescent="0.25">
      <c r="A19" s="4">
        <f t="shared" si="0"/>
        <v>8.7999999999999936</v>
      </c>
      <c r="B19">
        <v>337</v>
      </c>
      <c r="C19" s="1"/>
      <c r="D19">
        <v>97.5</v>
      </c>
    </row>
    <row r="20" spans="1:4" x14ac:dyDescent="0.25">
      <c r="A20" s="4">
        <f t="shared" si="0"/>
        <v>8.8999999999999932</v>
      </c>
      <c r="B20">
        <v>340.5</v>
      </c>
      <c r="C20" s="1"/>
      <c r="D20">
        <v>95</v>
      </c>
    </row>
    <row r="21" spans="1:4" x14ac:dyDescent="0.25">
      <c r="A21" s="4">
        <f t="shared" si="0"/>
        <v>8.9999999999999929</v>
      </c>
      <c r="B21">
        <v>348</v>
      </c>
      <c r="C21" s="1"/>
      <c r="D21">
        <v>92.5</v>
      </c>
    </row>
    <row r="22" spans="1:4" x14ac:dyDescent="0.25">
      <c r="A22" s="4">
        <f t="shared" si="0"/>
        <v>9.0999999999999925</v>
      </c>
      <c r="B22">
        <v>350</v>
      </c>
      <c r="C22" s="1"/>
      <c r="D22">
        <v>89.5</v>
      </c>
    </row>
    <row r="23" spans="1:4" x14ac:dyDescent="0.25">
      <c r="A23" s="4">
        <f t="shared" si="0"/>
        <v>9.1999999999999922</v>
      </c>
      <c r="B23">
        <v>353</v>
      </c>
      <c r="C23" s="1"/>
      <c r="D23">
        <v>88</v>
      </c>
    </row>
    <row r="24" spans="1:4" x14ac:dyDescent="0.25">
      <c r="A24" s="4">
        <f t="shared" si="0"/>
        <v>9.2999999999999918</v>
      </c>
      <c r="B24">
        <v>356.5</v>
      </c>
      <c r="C24" s="1"/>
      <c r="D24">
        <v>84.5</v>
      </c>
    </row>
    <row r="25" spans="1:4" x14ac:dyDescent="0.25">
      <c r="A25" s="4">
        <f t="shared" si="0"/>
        <v>9.3999999999999915</v>
      </c>
      <c r="B25">
        <v>359</v>
      </c>
      <c r="C25" s="1"/>
      <c r="D25">
        <v>83</v>
      </c>
    </row>
    <row r="26" spans="1:4" x14ac:dyDescent="0.25">
      <c r="A26" s="4">
        <f t="shared" si="0"/>
        <v>9.4999999999999911</v>
      </c>
      <c r="B26">
        <v>363.5</v>
      </c>
      <c r="C26" s="1"/>
      <c r="D26">
        <v>81</v>
      </c>
    </row>
    <row r="27" spans="1:4" x14ac:dyDescent="0.25">
      <c r="A27" s="4">
        <f t="shared" si="0"/>
        <v>9.5999999999999908</v>
      </c>
      <c r="B27">
        <v>367</v>
      </c>
      <c r="C27" s="1"/>
      <c r="D27">
        <v>78.5</v>
      </c>
    </row>
    <row r="28" spans="1:4" x14ac:dyDescent="0.25">
      <c r="A28" s="4">
        <f t="shared" si="0"/>
        <v>9.6999999999999904</v>
      </c>
      <c r="B28">
        <v>369</v>
      </c>
      <c r="C28" s="1"/>
      <c r="D28">
        <v>76</v>
      </c>
    </row>
    <row r="29" spans="1:4" x14ac:dyDescent="0.25">
      <c r="A29" s="4">
        <f t="shared" si="0"/>
        <v>9.7999999999999901</v>
      </c>
      <c r="B29">
        <v>370.5</v>
      </c>
      <c r="C29" s="1"/>
      <c r="D29">
        <v>74</v>
      </c>
    </row>
    <row r="30" spans="1:4" x14ac:dyDescent="0.25">
      <c r="A30" s="4">
        <f t="shared" si="0"/>
        <v>9.8999999999999897</v>
      </c>
      <c r="B30">
        <v>375</v>
      </c>
      <c r="C30" s="1"/>
      <c r="D30">
        <v>72</v>
      </c>
    </row>
    <row r="31" spans="1:4" x14ac:dyDescent="0.25">
      <c r="A31" s="4">
        <f t="shared" si="0"/>
        <v>9.9999999999999893</v>
      </c>
      <c r="B31">
        <v>375.5</v>
      </c>
      <c r="C31" s="1"/>
      <c r="D31">
        <v>68.5</v>
      </c>
    </row>
    <row r="32" spans="1:4" x14ac:dyDescent="0.25">
      <c r="A32" s="4"/>
      <c r="C32" s="1"/>
    </row>
    <row r="33" spans="1:13" x14ac:dyDescent="0.25">
      <c r="A33" s="3" t="s">
        <v>1</v>
      </c>
      <c r="B33" t="s">
        <v>2</v>
      </c>
      <c r="C33" s="1"/>
      <c r="D33" t="s">
        <v>3</v>
      </c>
      <c r="E33" t="s">
        <v>4</v>
      </c>
      <c r="F33" t="s">
        <v>8</v>
      </c>
      <c r="G33" t="s">
        <v>7</v>
      </c>
      <c r="H33" t="s">
        <v>9</v>
      </c>
      <c r="I33" t="s">
        <v>5</v>
      </c>
      <c r="J33" t="s">
        <v>6</v>
      </c>
    </row>
    <row r="34" spans="1:13" x14ac:dyDescent="0.25">
      <c r="A34" s="4">
        <v>7</v>
      </c>
      <c r="B34">
        <v>226</v>
      </c>
      <c r="C34" s="1"/>
      <c r="D34">
        <v>113.5</v>
      </c>
      <c r="E34" s="3">
        <f>((B34)/(1-90*10^(-6)*B34))</f>
        <v>230.69228099544742</v>
      </c>
      <c r="F34" s="3">
        <f>((D34)/(1-90*10^(-6)*D34))</f>
        <v>114.67136802436893</v>
      </c>
      <c r="G34" s="3">
        <f>((B34)/(1-90*10^(-6)*B34))</f>
        <v>230.69228099544742</v>
      </c>
      <c r="H34" s="3">
        <f>((F34)/(1-90*10^(-6)*F34))</f>
        <v>115.86716620557999</v>
      </c>
      <c r="I34" s="3">
        <f xml:space="preserve"> F34/E34</f>
        <v>0.49707501061395248</v>
      </c>
      <c r="J34" s="3">
        <f>2*SIN(RADIANS(A34))*201.4</f>
        <v>49.088971523593408</v>
      </c>
      <c r="K34" s="3">
        <f>I34</f>
        <v>0.49707501061395248</v>
      </c>
      <c r="L34" s="3">
        <f>ABS(I34-0.321)</f>
        <v>0.17607501061395248</v>
      </c>
      <c r="M34" s="5">
        <f>SQRT((SQRT(H34)/(G34))^2+((H34*SQRT(G34))/(G34)^2)^2)</f>
        <v>5.7189917365364856E-2</v>
      </c>
    </row>
    <row r="35" spans="1:13" x14ac:dyDescent="0.25">
      <c r="A35" s="4">
        <f>A34+0.1</f>
        <v>7.1</v>
      </c>
      <c r="B35">
        <v>232</v>
      </c>
      <c r="C35" s="1"/>
      <c r="D35">
        <v>112</v>
      </c>
      <c r="E35" s="3">
        <f t="shared" ref="E35:E64" si="1">((B35)/(1-90*10^(-6)*B35))</f>
        <v>236.94746302802517</v>
      </c>
      <c r="F35" s="3">
        <f t="shared" ref="F35:F64" si="2">((D35)/(1-90*10^(-6)*D35))</f>
        <v>113.14045579440763</v>
      </c>
      <c r="G35" s="3">
        <f t="shared" ref="G35:G64" si="3">((E35)/(1-90*10^(-6)*E35))</f>
        <v>242.11053598263484</v>
      </c>
      <c r="H35" s="3">
        <f t="shared" ref="H35:H64" si="4">((F35)/(1-90*10^(-6)*F35))</f>
        <v>114.30437622468975</v>
      </c>
      <c r="I35" s="3">
        <f t="shared" ref="I35:I64" si="5" xml:space="preserve"> F35/E35</f>
        <v>0.47749173740267414</v>
      </c>
      <c r="J35" s="3">
        <f t="shared" ref="J35:J64" si="6">2*SIN(RADIANS(A35))*201.4</f>
        <v>49.786674831070457</v>
      </c>
      <c r="K35" s="3">
        <f t="shared" ref="K35:K64" si="7">I35</f>
        <v>0.47749173740267414</v>
      </c>
      <c r="L35" s="3">
        <f t="shared" ref="L35:L64" si="8">ABS(I35-0.321)</f>
        <v>0.15649173740267414</v>
      </c>
      <c r="M35" s="5">
        <f t="shared" ref="M35:M64" si="9">SQRT((SQRT(H35)/(G35))^2+((H35*SQRT(G35))/(G35)^2)^2)</f>
        <v>5.3578287517176984E-2</v>
      </c>
    </row>
    <row r="36" spans="1:13" x14ac:dyDescent="0.25">
      <c r="A36" s="4">
        <f t="shared" ref="A36:A64" si="10">A35+0.1</f>
        <v>7.1999999999999993</v>
      </c>
      <c r="B36">
        <v>240.5</v>
      </c>
      <c r="C36" s="1"/>
      <c r="D36">
        <v>112</v>
      </c>
      <c r="E36" s="3">
        <f t="shared" si="1"/>
        <v>245.82079102166392</v>
      </c>
      <c r="F36" s="3">
        <f t="shared" si="2"/>
        <v>113.14045579440763</v>
      </c>
      <c r="G36" s="3">
        <f t="shared" si="3"/>
        <v>251.38234156640991</v>
      </c>
      <c r="H36" s="3">
        <f t="shared" si="4"/>
        <v>114.30437622468975</v>
      </c>
      <c r="I36" s="3">
        <f t="shared" si="5"/>
        <v>0.46025584461013586</v>
      </c>
      <c r="J36" s="3">
        <f t="shared" si="6"/>
        <v>50.484226479701746</v>
      </c>
      <c r="K36" s="3">
        <f t="shared" si="7"/>
        <v>0.46025584461013586</v>
      </c>
      <c r="L36" s="3">
        <f t="shared" si="8"/>
        <v>0.13925584461013585</v>
      </c>
      <c r="M36" s="5">
        <f t="shared" si="9"/>
        <v>5.1296043780950248E-2</v>
      </c>
    </row>
    <row r="37" spans="1:13" x14ac:dyDescent="0.25">
      <c r="A37" s="4">
        <f t="shared" si="10"/>
        <v>7.2999999999999989</v>
      </c>
      <c r="B37">
        <v>248</v>
      </c>
      <c r="C37" s="1"/>
      <c r="D37">
        <v>113.5</v>
      </c>
      <c r="E37" s="3">
        <f t="shared" si="1"/>
        <v>253.66172980934456</v>
      </c>
      <c r="F37" s="3">
        <f t="shared" si="2"/>
        <v>114.67136802436893</v>
      </c>
      <c r="G37" s="3">
        <f t="shared" si="3"/>
        <v>259.58800870875899</v>
      </c>
      <c r="H37" s="3">
        <f t="shared" si="4"/>
        <v>115.86716620557999</v>
      </c>
      <c r="I37" s="3">
        <f t="shared" si="5"/>
        <v>0.45206412536316543</v>
      </c>
      <c r="J37" s="3">
        <f t="shared" si="6"/>
        <v>51.18162434462397</v>
      </c>
      <c r="K37" s="3">
        <f t="shared" si="7"/>
        <v>0.45206412536316543</v>
      </c>
      <c r="L37" s="3">
        <f t="shared" si="8"/>
        <v>0.13106412536316542</v>
      </c>
      <c r="M37" s="5">
        <f t="shared" si="9"/>
        <v>4.9869188310637066E-2</v>
      </c>
    </row>
    <row r="38" spans="1:13" x14ac:dyDescent="0.25">
      <c r="A38" s="4">
        <f t="shared" si="10"/>
        <v>7.3999999999999986</v>
      </c>
      <c r="B38">
        <v>255</v>
      </c>
      <c r="C38" s="1"/>
      <c r="D38">
        <v>115</v>
      </c>
      <c r="E38" s="3">
        <f t="shared" si="1"/>
        <v>260.98971393480377</v>
      </c>
      <c r="F38" s="3">
        <f t="shared" si="2"/>
        <v>116.20269792350831</v>
      </c>
      <c r="G38" s="3">
        <f t="shared" si="3"/>
        <v>267.26758201446393</v>
      </c>
      <c r="H38" s="3">
        <f t="shared" si="4"/>
        <v>117.43081793117533</v>
      </c>
      <c r="I38" s="3">
        <f t="shared" si="5"/>
        <v>0.44523861178887758</v>
      </c>
      <c r="J38" s="3">
        <f t="shared" si="6"/>
        <v>51.87886630144228</v>
      </c>
      <c r="K38" s="3">
        <f t="shared" si="7"/>
        <v>0.44523861178887758</v>
      </c>
      <c r="L38" s="3">
        <f t="shared" si="8"/>
        <v>0.12423861178887757</v>
      </c>
      <c r="M38" s="5">
        <f t="shared" si="9"/>
        <v>4.864428295617073E-2</v>
      </c>
    </row>
    <row r="39" spans="1:13" x14ac:dyDescent="0.25">
      <c r="A39" s="4">
        <f t="shared" si="10"/>
        <v>7.4999999999999982</v>
      </c>
      <c r="B39">
        <v>262</v>
      </c>
      <c r="C39" s="1"/>
      <c r="D39">
        <v>113.5</v>
      </c>
      <c r="E39" s="3">
        <f t="shared" si="1"/>
        <v>268.32715429835525</v>
      </c>
      <c r="F39" s="3">
        <f t="shared" si="2"/>
        <v>114.67136802436893</v>
      </c>
      <c r="G39" s="3">
        <f t="shared" si="3"/>
        <v>274.96746568154151</v>
      </c>
      <c r="H39" s="3">
        <f t="shared" si="4"/>
        <v>115.86716620557999</v>
      </c>
      <c r="I39" s="3">
        <f t="shared" si="5"/>
        <v>0.42735655407005457</v>
      </c>
      <c r="J39" s="3">
        <f t="shared" si="6"/>
        <v>52.575950226236763</v>
      </c>
      <c r="K39" s="3">
        <f t="shared" si="7"/>
        <v>0.42735655407005457</v>
      </c>
      <c r="L39" s="3">
        <f t="shared" si="8"/>
        <v>0.10635655407005457</v>
      </c>
      <c r="M39" s="5">
        <f t="shared" si="9"/>
        <v>4.6671821007615764E-2</v>
      </c>
    </row>
    <row r="40" spans="1:13" x14ac:dyDescent="0.25">
      <c r="A40" s="4">
        <f t="shared" si="10"/>
        <v>7.5999999999999979</v>
      </c>
      <c r="B40">
        <v>269</v>
      </c>
      <c r="C40" s="1"/>
      <c r="D40">
        <v>113</v>
      </c>
      <c r="E40" s="3">
        <f t="shared" si="1"/>
        <v>275.67406921571239</v>
      </c>
      <c r="F40" s="3">
        <f t="shared" si="2"/>
        <v>114.16101754846792</v>
      </c>
      <c r="G40" s="3">
        <f t="shared" si="3"/>
        <v>282.68774038966768</v>
      </c>
      <c r="H40" s="3">
        <f t="shared" si="4"/>
        <v>115.34614049772371</v>
      </c>
      <c r="I40" s="3">
        <f t="shared" si="5"/>
        <v>0.41411590822906885</v>
      </c>
      <c r="J40" s="3">
        <f t="shared" si="6"/>
        <v>53.272873995568908</v>
      </c>
      <c r="K40" s="3">
        <f t="shared" si="7"/>
        <v>0.41411590822906885</v>
      </c>
      <c r="L40" s="3">
        <f t="shared" si="8"/>
        <v>9.3115908229068844E-2</v>
      </c>
      <c r="M40" s="5">
        <f t="shared" si="9"/>
        <v>4.5081783880471342E-2</v>
      </c>
    </row>
    <row r="41" spans="1:13" x14ac:dyDescent="0.25">
      <c r="A41" s="4">
        <f t="shared" si="10"/>
        <v>7.6999999999999975</v>
      </c>
      <c r="B41">
        <v>276</v>
      </c>
      <c r="C41" s="1"/>
      <c r="D41">
        <v>114.5</v>
      </c>
      <c r="E41" s="3">
        <f t="shared" si="1"/>
        <v>283.03047704992002</v>
      </c>
      <c r="F41" s="3">
        <f t="shared" si="2"/>
        <v>115.69220820555827</v>
      </c>
      <c r="G41" s="3">
        <f t="shared" si="3"/>
        <v>290.42848724640123</v>
      </c>
      <c r="H41" s="3">
        <f t="shared" si="4"/>
        <v>116.90950489590459</v>
      </c>
      <c r="I41" s="3">
        <f t="shared" si="5"/>
        <v>0.40876236867294274</v>
      </c>
      <c r="J41" s="3">
        <f t="shared" si="6"/>
        <v>53.969635486488031</v>
      </c>
      <c r="K41" s="3">
        <f t="shared" si="7"/>
        <v>0.40876236867294274</v>
      </c>
      <c r="L41" s="3">
        <f t="shared" si="8"/>
        <v>8.7762368672942737E-2</v>
      </c>
      <c r="M41" s="5">
        <f t="shared" si="9"/>
        <v>4.4090350439728532E-2</v>
      </c>
    </row>
    <row r="42" spans="1:13" x14ac:dyDescent="0.25">
      <c r="A42" s="4">
        <f t="shared" si="10"/>
        <v>7.7999999999999972</v>
      </c>
      <c r="B42">
        <v>281</v>
      </c>
      <c r="C42" s="1"/>
      <c r="D42">
        <v>114</v>
      </c>
      <c r="E42" s="3">
        <f t="shared" si="1"/>
        <v>288.29087626063136</v>
      </c>
      <c r="F42" s="3">
        <f t="shared" si="2"/>
        <v>115.18176490795562</v>
      </c>
      <c r="G42" s="3">
        <f t="shared" si="3"/>
        <v>295.97017126245498</v>
      </c>
      <c r="H42" s="3">
        <f t="shared" si="4"/>
        <v>116.38828766284151</v>
      </c>
      <c r="I42" s="3">
        <f t="shared" si="5"/>
        <v>0.3995331604036777</v>
      </c>
      <c r="J42" s="3">
        <f t="shared" si="6"/>
        <v>54.66623257653778</v>
      </c>
      <c r="K42" s="3">
        <f t="shared" si="7"/>
        <v>0.3995331604036777</v>
      </c>
      <c r="L42" s="3">
        <f t="shared" si="8"/>
        <v>7.8533160403677693E-2</v>
      </c>
      <c r="M42" s="5">
        <f t="shared" si="9"/>
        <v>4.3024930517092899E-2</v>
      </c>
    </row>
    <row r="43" spans="1:13" x14ac:dyDescent="0.25">
      <c r="A43" s="4">
        <f t="shared" si="10"/>
        <v>7.8999999999999968</v>
      </c>
      <c r="B43">
        <v>289.5</v>
      </c>
      <c r="C43" s="1"/>
      <c r="D43">
        <v>112</v>
      </c>
      <c r="E43" s="3">
        <f t="shared" si="1"/>
        <v>297.24471094363645</v>
      </c>
      <c r="F43" s="3">
        <f t="shared" si="2"/>
        <v>113.14045579440763</v>
      </c>
      <c r="G43" s="3">
        <f t="shared" si="3"/>
        <v>305.41518530631191</v>
      </c>
      <c r="H43" s="3">
        <f t="shared" si="4"/>
        <v>114.30437622468975</v>
      </c>
      <c r="I43" s="3">
        <f t="shared" si="5"/>
        <v>0.3806306777847473</v>
      </c>
      <c r="J43" s="3">
        <f t="shared" si="6"/>
        <v>55.362663143762646</v>
      </c>
      <c r="K43" s="3">
        <f t="shared" si="7"/>
        <v>0.3806306777847473</v>
      </c>
      <c r="L43" s="3">
        <f t="shared" si="8"/>
        <v>5.9630677784747288E-2</v>
      </c>
      <c r="M43" s="5">
        <f t="shared" si="9"/>
        <v>4.1036951834833461E-2</v>
      </c>
    </row>
    <row r="44" spans="1:13" x14ac:dyDescent="0.25">
      <c r="A44" s="4">
        <f t="shared" si="10"/>
        <v>7.9999999999999964</v>
      </c>
      <c r="B44">
        <v>295</v>
      </c>
      <c r="C44" s="1"/>
      <c r="D44">
        <v>109.5</v>
      </c>
      <c r="E44" s="3">
        <f t="shared" si="1"/>
        <v>303.04586778981968</v>
      </c>
      <c r="F44" s="3">
        <f t="shared" si="2"/>
        <v>110.58986310085896</v>
      </c>
      <c r="G44" s="3">
        <f t="shared" si="3"/>
        <v>311.54292955961557</v>
      </c>
      <c r="H44" s="3">
        <f t="shared" si="4"/>
        <v>111.70163931081619</v>
      </c>
      <c r="I44" s="3">
        <f t="shared" si="5"/>
        <v>0.36492780418824128</v>
      </c>
      <c r="J44" s="3">
        <f t="shared" si="6"/>
        <v>56.058925066714338</v>
      </c>
      <c r="K44" s="3">
        <f t="shared" si="7"/>
        <v>0.36492780418824128</v>
      </c>
      <c r="L44" s="3">
        <f t="shared" si="8"/>
        <v>4.3927804188241271E-2</v>
      </c>
      <c r="M44" s="5">
        <f t="shared" si="9"/>
        <v>3.9541088559660841E-2</v>
      </c>
    </row>
    <row r="45" spans="1:13" x14ac:dyDescent="0.25">
      <c r="A45" s="4">
        <f t="shared" si="10"/>
        <v>8.0999999999999961</v>
      </c>
      <c r="B45">
        <v>300</v>
      </c>
      <c r="C45" s="1"/>
      <c r="D45">
        <v>109</v>
      </c>
      <c r="E45" s="3">
        <f t="shared" si="1"/>
        <v>308.32476875642345</v>
      </c>
      <c r="F45" s="3">
        <f t="shared" si="2"/>
        <v>110.07988365869177</v>
      </c>
      <c r="G45" s="3">
        <f t="shared" si="3"/>
        <v>317.12473572938688</v>
      </c>
      <c r="H45" s="3">
        <f t="shared" si="4"/>
        <v>111.18137864909525</v>
      </c>
      <c r="I45" s="3">
        <f t="shared" si="5"/>
        <v>0.35702575599969028</v>
      </c>
      <c r="J45" s="3">
        <f t="shared" si="6"/>
        <v>56.755016224458267</v>
      </c>
      <c r="K45" s="3">
        <f t="shared" si="7"/>
        <v>0.35702575599969028</v>
      </c>
      <c r="L45" s="3">
        <f t="shared" si="8"/>
        <v>3.6025755999690268E-2</v>
      </c>
      <c r="M45" s="5">
        <f t="shared" si="9"/>
        <v>3.8640967085568169E-2</v>
      </c>
    </row>
    <row r="46" spans="1:13" x14ac:dyDescent="0.25">
      <c r="A46" s="4">
        <f t="shared" si="10"/>
        <v>8.1999999999999957</v>
      </c>
      <c r="B46">
        <v>308.5</v>
      </c>
      <c r="C46" s="1"/>
      <c r="D46">
        <v>108</v>
      </c>
      <c r="E46" s="3">
        <f t="shared" si="1"/>
        <v>317.31011535276969</v>
      </c>
      <c r="F46" s="3">
        <f t="shared" si="2"/>
        <v>109.06006382033364</v>
      </c>
      <c r="G46" s="3">
        <f t="shared" si="3"/>
        <v>326.63822037756631</v>
      </c>
      <c r="H46" s="3">
        <f t="shared" si="4"/>
        <v>110.14114383617525</v>
      </c>
      <c r="I46" s="3">
        <f t="shared" si="5"/>
        <v>0.34370181895741347</v>
      </c>
      <c r="J46" s="3">
        <f t="shared" si="6"/>
        <v>57.450934496580068</v>
      </c>
      <c r="K46" s="3">
        <f t="shared" si="7"/>
        <v>0.34370181895741347</v>
      </c>
      <c r="L46" s="3">
        <f t="shared" si="8"/>
        <v>2.2701818957413467E-2</v>
      </c>
      <c r="M46" s="5">
        <f t="shared" si="9"/>
        <v>3.7153980255064743E-2</v>
      </c>
    </row>
    <row r="47" spans="1:13" x14ac:dyDescent="0.25">
      <c r="A47" s="4">
        <f t="shared" si="10"/>
        <v>8.2999999999999954</v>
      </c>
      <c r="B47">
        <v>311</v>
      </c>
      <c r="C47" s="1"/>
      <c r="D47">
        <v>106</v>
      </c>
      <c r="E47" s="3">
        <f t="shared" si="1"/>
        <v>319.95555601279818</v>
      </c>
      <c r="F47" s="3">
        <f t="shared" si="2"/>
        <v>107.02098015063707</v>
      </c>
      <c r="G47" s="3">
        <f t="shared" si="3"/>
        <v>329.44217283532123</v>
      </c>
      <c r="H47" s="3">
        <f t="shared" si="4"/>
        <v>108.06181951637238</v>
      </c>
      <c r="I47" s="3">
        <f t="shared" si="5"/>
        <v>0.33448701902321787</v>
      </c>
      <c r="J47" s="3">
        <f t="shared" si="6"/>
        <v>58.146677763191974</v>
      </c>
      <c r="K47" s="3">
        <f t="shared" si="7"/>
        <v>0.33448701902321787</v>
      </c>
      <c r="L47" s="3">
        <f t="shared" si="8"/>
        <v>1.3487019023217861E-2</v>
      </c>
      <c r="M47" s="5">
        <f t="shared" si="9"/>
        <v>3.6362887105374525E-2</v>
      </c>
    </row>
    <row r="48" spans="1:13" x14ac:dyDescent="0.25">
      <c r="A48" s="4">
        <f t="shared" si="10"/>
        <v>8.399999999999995</v>
      </c>
      <c r="B48">
        <v>317</v>
      </c>
      <c r="C48" s="1"/>
      <c r="D48">
        <v>104.5</v>
      </c>
      <c r="E48" s="3">
        <f t="shared" si="1"/>
        <v>326.30961326649305</v>
      </c>
      <c r="F48" s="3">
        <f t="shared" si="2"/>
        <v>105.49215370560118</v>
      </c>
      <c r="G48" s="3">
        <f t="shared" si="3"/>
        <v>336.18257789466986</v>
      </c>
      <c r="H48" s="3">
        <f t="shared" si="4"/>
        <v>106.50332759200563</v>
      </c>
      <c r="I48" s="3">
        <f t="shared" si="5"/>
        <v>0.32328852542706743</v>
      </c>
      <c r="J48" s="3">
        <f t="shared" si="6"/>
        <v>58.842243904939366</v>
      </c>
      <c r="K48" s="3">
        <f t="shared" si="7"/>
        <v>0.32328852542706743</v>
      </c>
      <c r="L48" s="3">
        <f t="shared" si="8"/>
        <v>2.2885254270674227E-3</v>
      </c>
      <c r="M48" s="5">
        <f t="shared" si="9"/>
        <v>3.5226267713229092E-2</v>
      </c>
    </row>
    <row r="49" spans="1:13" x14ac:dyDescent="0.25">
      <c r="A49" s="4">
        <f t="shared" si="10"/>
        <v>8.4999999999999947</v>
      </c>
      <c r="B49">
        <v>324</v>
      </c>
      <c r="C49" s="1"/>
      <c r="D49">
        <v>101.5</v>
      </c>
      <c r="E49" s="3">
        <f t="shared" si="1"/>
        <v>333.73161386016233</v>
      </c>
      <c r="F49" s="3">
        <f t="shared" si="2"/>
        <v>102.43575058156257</v>
      </c>
      <c r="G49" s="3">
        <f t="shared" si="3"/>
        <v>344.06592473026933</v>
      </c>
      <c r="H49" s="3">
        <f t="shared" si="4"/>
        <v>103.38891548592791</v>
      </c>
      <c r="I49" s="3">
        <f t="shared" si="5"/>
        <v>0.30694050646482779</v>
      </c>
      <c r="J49" s="3">
        <f t="shared" si="6"/>
        <v>59.537630803007119</v>
      </c>
      <c r="K49" s="3">
        <f t="shared" si="7"/>
        <v>0.30694050646482779</v>
      </c>
      <c r="L49" s="3">
        <f t="shared" si="8"/>
        <v>1.4059493535172218E-2</v>
      </c>
      <c r="M49" s="5">
        <f t="shared" si="9"/>
        <v>3.3701489811187924E-2</v>
      </c>
    </row>
    <row r="50" spans="1:13" x14ac:dyDescent="0.25">
      <c r="A50" s="4">
        <f t="shared" si="10"/>
        <v>8.5999999999999943</v>
      </c>
      <c r="B50">
        <v>328.5</v>
      </c>
      <c r="C50" s="1"/>
      <c r="D50">
        <v>100</v>
      </c>
      <c r="E50" s="3">
        <f t="shared" si="1"/>
        <v>338.5079886854864</v>
      </c>
      <c r="F50" s="3">
        <f t="shared" si="2"/>
        <v>100.90817356205852</v>
      </c>
      <c r="G50" s="3">
        <f t="shared" si="3"/>
        <v>349.14494032119211</v>
      </c>
      <c r="H50" s="3">
        <f t="shared" si="4"/>
        <v>101.83299389002036</v>
      </c>
      <c r="I50" s="3">
        <f t="shared" si="5"/>
        <v>0.2980968749184057</v>
      </c>
      <c r="J50" s="3">
        <f t="shared" si="6"/>
        <v>60.232836339126166</v>
      </c>
      <c r="K50" s="3">
        <f t="shared" si="7"/>
        <v>0.2980968749184057</v>
      </c>
      <c r="L50" s="3">
        <f t="shared" si="8"/>
        <v>2.2903125081594311E-2</v>
      </c>
      <c r="M50" s="5">
        <f t="shared" si="9"/>
        <v>3.2848328361193856E-2</v>
      </c>
    </row>
    <row r="51" spans="1:13" x14ac:dyDescent="0.25">
      <c r="A51" s="4">
        <f t="shared" si="10"/>
        <v>8.699999999999994</v>
      </c>
      <c r="B51">
        <v>332.5</v>
      </c>
      <c r="C51" s="1"/>
      <c r="D51">
        <v>100.5</v>
      </c>
      <c r="E51" s="3">
        <f t="shared" si="1"/>
        <v>342.7570033244852</v>
      </c>
      <c r="F51" s="3">
        <f t="shared" si="2"/>
        <v>101.41731965629116</v>
      </c>
      <c r="G51" s="3">
        <f t="shared" si="3"/>
        <v>353.66696803701535</v>
      </c>
      <c r="H51" s="3">
        <f t="shared" si="4"/>
        <v>102.35153934678331</v>
      </c>
      <c r="I51" s="3">
        <f t="shared" si="5"/>
        <v>0.29588693643782449</v>
      </c>
      <c r="J51" s="3">
        <f t="shared" si="6"/>
        <v>60.927858395579868</v>
      </c>
      <c r="K51" s="3">
        <f t="shared" si="7"/>
        <v>0.29588693643782449</v>
      </c>
      <c r="L51" s="3">
        <f t="shared" si="8"/>
        <v>2.5113063562175519E-2</v>
      </c>
      <c r="M51" s="5">
        <f t="shared" si="9"/>
        <v>3.248229265293074E-2</v>
      </c>
    </row>
    <row r="52" spans="1:13" x14ac:dyDescent="0.25">
      <c r="A52" s="4">
        <f t="shared" si="10"/>
        <v>8.7999999999999936</v>
      </c>
      <c r="B52">
        <v>337</v>
      </c>
      <c r="C52" s="1"/>
      <c r="D52">
        <v>97.5</v>
      </c>
      <c r="E52" s="3">
        <f t="shared" si="1"/>
        <v>347.54091598172573</v>
      </c>
      <c r="F52" s="3">
        <f t="shared" si="2"/>
        <v>98.363136522989222</v>
      </c>
      <c r="G52" s="3">
        <f t="shared" si="3"/>
        <v>358.76253539719374</v>
      </c>
      <c r="H52" s="3">
        <f t="shared" si="4"/>
        <v>99.241691689144474</v>
      </c>
      <c r="I52" s="3">
        <f t="shared" si="5"/>
        <v>0.28302606110459039</v>
      </c>
      <c r="J52" s="3">
        <f t="shared" si="6"/>
        <v>61.622694855210483</v>
      </c>
      <c r="K52" s="3">
        <f t="shared" si="7"/>
        <v>0.28302606110459039</v>
      </c>
      <c r="L52" s="3">
        <f t="shared" si="8"/>
        <v>3.797393889540962E-2</v>
      </c>
      <c r="M52" s="5">
        <f t="shared" si="9"/>
        <v>3.1374094164894534E-2</v>
      </c>
    </row>
    <row r="53" spans="1:13" x14ac:dyDescent="0.25">
      <c r="A53" s="4">
        <f t="shared" si="10"/>
        <v>8.8999999999999932</v>
      </c>
      <c r="B53">
        <v>340.5</v>
      </c>
      <c r="C53" s="1"/>
      <c r="D53">
        <v>95</v>
      </c>
      <c r="E53" s="3">
        <f t="shared" si="1"/>
        <v>351.26450062154731</v>
      </c>
      <c r="F53" s="3">
        <f t="shared" si="2"/>
        <v>95.819254627061369</v>
      </c>
      <c r="G53" s="3">
        <f t="shared" si="3"/>
        <v>362.73183411277176</v>
      </c>
      <c r="H53" s="3">
        <f t="shared" si="4"/>
        <v>96.6527622342049</v>
      </c>
      <c r="I53" s="3">
        <f t="shared" si="5"/>
        <v>0.27278376965936879</v>
      </c>
      <c r="J53" s="3">
        <f t="shared" si="6"/>
        <v>62.317343601425705</v>
      </c>
      <c r="K53" s="3">
        <f t="shared" si="7"/>
        <v>0.27278376965936879</v>
      </c>
      <c r="L53" s="3">
        <f t="shared" si="8"/>
        <v>4.8216230340631216E-2</v>
      </c>
      <c r="M53" s="5">
        <f t="shared" si="9"/>
        <v>3.0501194079149835E-2</v>
      </c>
    </row>
    <row r="54" spans="1:13" x14ac:dyDescent="0.25">
      <c r="A54" s="4">
        <f t="shared" si="10"/>
        <v>8.9999999999999929</v>
      </c>
      <c r="B54">
        <v>348</v>
      </c>
      <c r="C54" s="1"/>
      <c r="D54">
        <v>92.5</v>
      </c>
      <c r="E54" s="3">
        <f t="shared" si="1"/>
        <v>359.25176528884668</v>
      </c>
      <c r="F54" s="3">
        <f t="shared" si="2"/>
        <v>93.276527088007668</v>
      </c>
      <c r="G54" s="3">
        <f t="shared" si="3"/>
        <v>371.25544081249467</v>
      </c>
      <c r="H54" s="3">
        <f t="shared" si="4"/>
        <v>94.066202267758186</v>
      </c>
      <c r="I54" s="3">
        <f t="shared" si="5"/>
        <v>0.25964110994141171</v>
      </c>
      <c r="J54" s="3">
        <f t="shared" si="6"/>
        <v>63.011802518204952</v>
      </c>
      <c r="K54" s="3">
        <f t="shared" si="7"/>
        <v>0.25964110994141171</v>
      </c>
      <c r="L54" s="3">
        <f t="shared" si="8"/>
        <v>6.13588900585883E-2</v>
      </c>
      <c r="M54" s="5">
        <f t="shared" si="9"/>
        <v>2.9247193016034553E-2</v>
      </c>
    </row>
    <row r="55" spans="1:13" x14ac:dyDescent="0.25">
      <c r="A55" s="4">
        <f t="shared" si="10"/>
        <v>9.0999999999999925</v>
      </c>
      <c r="B55">
        <v>350</v>
      </c>
      <c r="C55" s="1"/>
      <c r="D55">
        <v>89.5</v>
      </c>
      <c r="E55" s="3">
        <f t="shared" si="1"/>
        <v>361.38358286009293</v>
      </c>
      <c r="F55" s="3">
        <f t="shared" si="2"/>
        <v>90.226776686207401</v>
      </c>
      <c r="G55" s="3">
        <f t="shared" si="3"/>
        <v>373.53255069370329</v>
      </c>
      <c r="H55" s="3">
        <f t="shared" si="4"/>
        <v>90.965453455162674</v>
      </c>
      <c r="I55" s="3">
        <f t="shared" si="5"/>
        <v>0.24967038063026248</v>
      </c>
      <c r="J55" s="3">
        <f t="shared" si="6"/>
        <v>63.706069490105911</v>
      </c>
      <c r="K55" s="3">
        <f t="shared" si="7"/>
        <v>0.24967038063026248</v>
      </c>
      <c r="L55" s="3">
        <f t="shared" si="8"/>
        <v>7.1329619369737529E-2</v>
      </c>
      <c r="M55" s="5">
        <f t="shared" si="9"/>
        <v>2.8473279438222213E-2</v>
      </c>
    </row>
    <row r="56" spans="1:13" x14ac:dyDescent="0.25">
      <c r="A56" s="4">
        <f t="shared" si="10"/>
        <v>9.1999999999999922</v>
      </c>
      <c r="B56">
        <v>353</v>
      </c>
      <c r="C56" s="1"/>
      <c r="D56">
        <v>88</v>
      </c>
      <c r="E56" s="3">
        <f t="shared" si="1"/>
        <v>364.58279541018146</v>
      </c>
      <c r="F56" s="3">
        <f t="shared" si="2"/>
        <v>88.702523990000813</v>
      </c>
      <c r="G56" s="3">
        <f t="shared" si="3"/>
        <v>376.95149819533134</v>
      </c>
      <c r="H56" s="3">
        <f t="shared" si="4"/>
        <v>89.4163550642172</v>
      </c>
      <c r="I56" s="3">
        <f t="shared" si="5"/>
        <v>0.24329871048962745</v>
      </c>
      <c r="J56" s="3">
        <f t="shared" si="6"/>
        <v>64.40014240227103</v>
      </c>
      <c r="K56" s="3">
        <f t="shared" si="7"/>
        <v>0.24329871048962745</v>
      </c>
      <c r="L56" s="3">
        <f t="shared" si="8"/>
        <v>7.7701289510372556E-2</v>
      </c>
      <c r="M56" s="5">
        <f t="shared" si="9"/>
        <v>2.7902593623676655E-2</v>
      </c>
    </row>
    <row r="57" spans="1:13" x14ac:dyDescent="0.25">
      <c r="A57" s="4">
        <f t="shared" si="10"/>
        <v>9.2999999999999918</v>
      </c>
      <c r="B57">
        <v>356.5</v>
      </c>
      <c r="C57" s="1"/>
      <c r="D57">
        <v>84.5</v>
      </c>
      <c r="E57" s="3">
        <f t="shared" si="1"/>
        <v>368.31746589318277</v>
      </c>
      <c r="F57" s="3">
        <f t="shared" si="2"/>
        <v>85.147547095662517</v>
      </c>
      <c r="G57" s="3">
        <f t="shared" si="3"/>
        <v>380.94525715140571</v>
      </c>
      <c r="H57" s="3">
        <f t="shared" si="4"/>
        <v>85.805095502594469</v>
      </c>
      <c r="I57" s="3">
        <f t="shared" si="5"/>
        <v>0.23117977011808746</v>
      </c>
      <c r="J57" s="3">
        <f t="shared" si="6"/>
        <v>65.094019140433815</v>
      </c>
      <c r="K57" s="3">
        <f t="shared" si="7"/>
        <v>0.23117977011808746</v>
      </c>
      <c r="L57" s="3">
        <f t="shared" si="8"/>
        <v>8.9820229881912544E-2</v>
      </c>
      <c r="M57" s="5">
        <f t="shared" si="9"/>
        <v>2.6915658570015398E-2</v>
      </c>
    </row>
    <row r="58" spans="1:13" x14ac:dyDescent="0.25">
      <c r="A58" s="4">
        <f t="shared" si="10"/>
        <v>9.3999999999999915</v>
      </c>
      <c r="B58">
        <v>359</v>
      </c>
      <c r="C58" s="1"/>
      <c r="D58">
        <v>83</v>
      </c>
      <c r="E58" s="3">
        <f t="shared" si="1"/>
        <v>370.98657627959363</v>
      </c>
      <c r="F58" s="3">
        <f t="shared" si="2"/>
        <v>83.624676332201545</v>
      </c>
      <c r="G58" s="3">
        <f t="shared" si="3"/>
        <v>383.80123586136114</v>
      </c>
      <c r="H58" s="3">
        <f t="shared" si="4"/>
        <v>84.258826873489937</v>
      </c>
      <c r="I58" s="3">
        <f t="shared" si="5"/>
        <v>0.22541159621144324</v>
      </c>
      <c r="J58" s="3">
        <f t="shared" si="6"/>
        <v>65.78769759092539</v>
      </c>
      <c r="K58" s="3">
        <f t="shared" si="7"/>
        <v>0.22541159621144324</v>
      </c>
      <c r="L58" s="3">
        <f t="shared" si="8"/>
        <v>9.5588403788556764E-2</v>
      </c>
      <c r="M58" s="5">
        <f t="shared" si="9"/>
        <v>2.6411857415365038E-2</v>
      </c>
    </row>
    <row r="59" spans="1:13" x14ac:dyDescent="0.25">
      <c r="A59" s="4">
        <f t="shared" si="10"/>
        <v>9.4999999999999911</v>
      </c>
      <c r="B59">
        <v>363.5</v>
      </c>
      <c r="C59" s="1"/>
      <c r="D59">
        <v>81</v>
      </c>
      <c r="E59" s="3">
        <f t="shared" si="1"/>
        <v>375.79410411616021</v>
      </c>
      <c r="F59" s="3">
        <f t="shared" si="2"/>
        <v>81.594826283607503</v>
      </c>
      <c r="G59" s="3">
        <f t="shared" si="3"/>
        <v>388.94892838417672</v>
      </c>
      <c r="H59" s="3">
        <f t="shared" si="4"/>
        <v>82.198453451320262</v>
      </c>
      <c r="I59" s="3">
        <f t="shared" si="5"/>
        <v>0.21712641414508743</v>
      </c>
      <c r="J59" s="3">
        <f t="shared" si="6"/>
        <v>66.481175640680888</v>
      </c>
      <c r="K59" s="3">
        <f t="shared" si="7"/>
        <v>0.21712641414508743</v>
      </c>
      <c r="L59" s="3">
        <f t="shared" si="8"/>
        <v>0.10387358585491258</v>
      </c>
      <c r="M59" s="5">
        <f t="shared" si="9"/>
        <v>2.5654960206264503E-2</v>
      </c>
    </row>
    <row r="60" spans="1:13" x14ac:dyDescent="0.25">
      <c r="A60" s="4">
        <f t="shared" si="10"/>
        <v>9.5999999999999908</v>
      </c>
      <c r="B60">
        <v>367</v>
      </c>
      <c r="C60" s="1"/>
      <c r="D60">
        <v>78.5</v>
      </c>
      <c r="E60" s="3">
        <f t="shared" si="1"/>
        <v>379.53607661044293</v>
      </c>
      <c r="F60" s="3">
        <f t="shared" si="2"/>
        <v>79.058548646185301</v>
      </c>
      <c r="G60" s="3">
        <f t="shared" si="3"/>
        <v>392.95886245369081</v>
      </c>
      <c r="H60" s="3">
        <f t="shared" si="4"/>
        <v>79.625102701167492</v>
      </c>
      <c r="I60" s="3">
        <f t="shared" si="5"/>
        <v>0.20830311930354714</v>
      </c>
      <c r="J60" s="3">
        <f t="shared" si="6"/>
        <v>67.174451177245942</v>
      </c>
      <c r="K60" s="3">
        <f t="shared" si="7"/>
        <v>0.20830311930354714</v>
      </c>
      <c r="L60" s="3">
        <f t="shared" si="8"/>
        <v>0.11269688069645287</v>
      </c>
      <c r="M60" s="5">
        <f t="shared" si="9"/>
        <v>2.4902552353448158E-2</v>
      </c>
    </row>
    <row r="61" spans="1:13" x14ac:dyDescent="0.25">
      <c r="A61" s="4">
        <f t="shared" si="10"/>
        <v>9.6999999999999904</v>
      </c>
      <c r="B61">
        <v>369</v>
      </c>
      <c r="C61" s="1"/>
      <c r="D61">
        <v>76</v>
      </c>
      <c r="E61" s="3">
        <f t="shared" si="1"/>
        <v>381.67544140919949</v>
      </c>
      <c r="F61" s="3">
        <f t="shared" si="2"/>
        <v>76.523420194127837</v>
      </c>
      <c r="G61" s="3">
        <f t="shared" si="3"/>
        <v>395.2526832194348</v>
      </c>
      <c r="H61" s="3">
        <f t="shared" si="4"/>
        <v>77.05410008922054</v>
      </c>
      <c r="I61" s="3">
        <f t="shared" si="5"/>
        <v>0.20049343471404027</v>
      </c>
      <c r="J61" s="3">
        <f t="shared" si="6"/>
        <v>67.867522088782962</v>
      </c>
      <c r="K61" s="3">
        <f t="shared" si="7"/>
        <v>0.20049343471404027</v>
      </c>
      <c r="L61" s="3">
        <f t="shared" si="8"/>
        <v>0.12050656528595974</v>
      </c>
      <c r="M61" s="5">
        <f t="shared" si="9"/>
        <v>2.4277151445520572E-2</v>
      </c>
    </row>
    <row r="62" spans="1:13" x14ac:dyDescent="0.25">
      <c r="A62" s="4">
        <f t="shared" si="10"/>
        <v>9.7999999999999901</v>
      </c>
      <c r="B62">
        <v>370.5</v>
      </c>
      <c r="C62" s="1"/>
      <c r="D62">
        <v>74</v>
      </c>
      <c r="E62" s="3">
        <f t="shared" si="1"/>
        <v>383.28048786795699</v>
      </c>
      <c r="F62" s="3">
        <f t="shared" si="2"/>
        <v>74.496144321179059</v>
      </c>
      <c r="G62" s="3">
        <f t="shared" si="3"/>
        <v>396.97421006953738</v>
      </c>
      <c r="H62" s="3">
        <f t="shared" si="4"/>
        <v>74.99898650018244</v>
      </c>
      <c r="I62" s="3">
        <f t="shared" si="5"/>
        <v>0.19436456245287273</v>
      </c>
      <c r="J62" s="3">
        <f t="shared" si="6"/>
        <v>68.560386264077835</v>
      </c>
      <c r="K62" s="3">
        <f t="shared" si="7"/>
        <v>0.19436456245287273</v>
      </c>
      <c r="L62" s="3">
        <f t="shared" si="8"/>
        <v>0.12663543754712728</v>
      </c>
      <c r="M62" s="5">
        <f t="shared" si="9"/>
        <v>2.3787178160532628E-2</v>
      </c>
    </row>
    <row r="63" spans="1:13" x14ac:dyDescent="0.25">
      <c r="A63" s="4">
        <f t="shared" si="10"/>
        <v>9.8999999999999897</v>
      </c>
      <c r="B63">
        <v>375</v>
      </c>
      <c r="C63" s="1"/>
      <c r="D63">
        <v>72</v>
      </c>
      <c r="E63" s="3">
        <f t="shared" si="1"/>
        <v>388.09831824062093</v>
      </c>
      <c r="F63" s="3">
        <f t="shared" si="2"/>
        <v>72.469603027618973</v>
      </c>
      <c r="G63" s="3">
        <f t="shared" si="3"/>
        <v>402.14477211796242</v>
      </c>
      <c r="H63" s="3">
        <f t="shared" si="4"/>
        <v>72.945372021397304</v>
      </c>
      <c r="I63" s="3">
        <f t="shared" si="5"/>
        <v>0.18673001046783158</v>
      </c>
      <c r="J63" s="3">
        <f t="shared" si="6"/>
        <v>69.253041592546097</v>
      </c>
      <c r="K63" s="3">
        <f t="shared" si="7"/>
        <v>0.18673001046783158</v>
      </c>
      <c r="L63" s="3">
        <f t="shared" si="8"/>
        <v>0.13426998953216843</v>
      </c>
      <c r="M63" s="5">
        <f t="shared" si="9"/>
        <v>2.3084115647259644E-2</v>
      </c>
    </row>
    <row r="64" spans="1:13" x14ac:dyDescent="0.25">
      <c r="A64" s="4">
        <f t="shared" si="10"/>
        <v>9.9999999999999893</v>
      </c>
      <c r="B64">
        <v>375.5</v>
      </c>
      <c r="C64" s="1"/>
      <c r="D64">
        <v>68.5</v>
      </c>
      <c r="E64" s="3">
        <f t="shared" si="1"/>
        <v>388.63388204366566</v>
      </c>
      <c r="F64" s="3">
        <f t="shared" si="2"/>
        <v>68.92492214502407</v>
      </c>
      <c r="G64" s="3">
        <f t="shared" si="3"/>
        <v>402.71983354961867</v>
      </c>
      <c r="H64" s="3">
        <f t="shared" si="4"/>
        <v>69.355148987009827</v>
      </c>
      <c r="I64" s="3">
        <f t="shared" si="5"/>
        <v>0.17735180932392272</v>
      </c>
      <c r="J64" s="3">
        <f t="shared" si="6"/>
        <v>69.945485964239467</v>
      </c>
      <c r="K64" s="3">
        <f t="shared" si="7"/>
        <v>0.17735180932392272</v>
      </c>
      <c r="L64" s="3">
        <f t="shared" si="8"/>
        <v>0.14364819067607729</v>
      </c>
      <c r="M64" s="5">
        <f t="shared" si="9"/>
        <v>2.2389289881020551E-2</v>
      </c>
    </row>
    <row r="65" spans="1:11" x14ac:dyDescent="0.25">
      <c r="I65" s="3">
        <f>AVERAGE(I34:I64)</f>
        <v>0.32052451577155089</v>
      </c>
      <c r="J65" s="3">
        <f>_xlfn.VAR.P(J34:J64)</f>
        <v>38.669380927076574</v>
      </c>
      <c r="K65" s="3">
        <f>AVERAGE(K34:K64)</f>
        <v>0.32052451577155089</v>
      </c>
    </row>
    <row r="68" spans="1:11" x14ac:dyDescent="0.25">
      <c r="A68" s="2">
        <v>12</v>
      </c>
    </row>
    <row r="69" spans="1:11" x14ac:dyDescent="0.25">
      <c r="A69" s="2">
        <v>20</v>
      </c>
    </row>
    <row r="70" spans="1:11" x14ac:dyDescent="0.25">
      <c r="A70" s="2">
        <v>30</v>
      </c>
    </row>
    <row r="71" spans="1:11" x14ac:dyDescent="0.25">
      <c r="A71" s="2">
        <v>39</v>
      </c>
    </row>
    <row r="72" spans="1:11" x14ac:dyDescent="0.25">
      <c r="A72" s="2">
        <v>45</v>
      </c>
    </row>
    <row r="73" spans="1:11" x14ac:dyDescent="0.25">
      <c r="A73" s="2">
        <v>53</v>
      </c>
    </row>
    <row r="74" spans="1:11" x14ac:dyDescent="0.25">
      <c r="A74" s="2">
        <v>59</v>
      </c>
    </row>
    <row r="75" spans="1:11" x14ac:dyDescent="0.25">
      <c r="A75" s="2">
        <f>_xlfn.VAR.P(A68:A74)</f>
        <v>252.9795918367347</v>
      </c>
    </row>
    <row r="79" spans="1:11" x14ac:dyDescent="0.25">
      <c r="A79" s="6">
        <v>30</v>
      </c>
      <c r="B79">
        <v>189</v>
      </c>
      <c r="D79">
        <f>B79-0.464*30</f>
        <v>175.08</v>
      </c>
      <c r="E79" s="3">
        <f>SQRT(D79)</f>
        <v>13.231779925618474</v>
      </c>
      <c r="F79" s="3">
        <f>LN(D79)</f>
        <v>5.1652430123226942</v>
      </c>
    </row>
    <row r="80" spans="1:11" x14ac:dyDescent="0.25">
      <c r="A80" s="6">
        <f>A79 +30</f>
        <v>60</v>
      </c>
      <c r="B80">
        <v>197</v>
      </c>
      <c r="D80">
        <f t="shared" ref="D80:D119" si="11">B80-0.464*30</f>
        <v>183.08</v>
      </c>
      <c r="E80" s="3">
        <f t="shared" ref="E80:E119" si="12">SQRT(D80)</f>
        <v>13.530705820466277</v>
      </c>
      <c r="F80" s="3">
        <f t="shared" ref="F80:F119" si="13">LN(D80)</f>
        <v>5.2099232157854418</v>
      </c>
    </row>
    <row r="81" spans="1:6" x14ac:dyDescent="0.25">
      <c r="A81" s="6">
        <f t="shared" ref="A81:A119" si="14">A80 +30</f>
        <v>90</v>
      </c>
      <c r="B81">
        <v>150</v>
      </c>
      <c r="D81">
        <f t="shared" si="11"/>
        <v>136.08000000000001</v>
      </c>
      <c r="E81" s="3">
        <f t="shared" si="12"/>
        <v>11.665333257134149</v>
      </c>
      <c r="F81" s="3">
        <f t="shared" si="13"/>
        <v>4.9132429480876061</v>
      </c>
    </row>
    <row r="82" spans="1:6" x14ac:dyDescent="0.25">
      <c r="A82" s="6">
        <f t="shared" si="14"/>
        <v>120</v>
      </c>
      <c r="B82">
        <v>159</v>
      </c>
      <c r="D82">
        <f t="shared" si="11"/>
        <v>145.08000000000001</v>
      </c>
      <c r="E82" s="3">
        <f t="shared" si="12"/>
        <v>12.044915939930839</v>
      </c>
      <c r="F82" s="3">
        <f t="shared" si="13"/>
        <v>4.9772853144147016</v>
      </c>
    </row>
    <row r="83" spans="1:6" x14ac:dyDescent="0.25">
      <c r="A83" s="6">
        <f t="shared" si="14"/>
        <v>150</v>
      </c>
      <c r="B83">
        <v>155</v>
      </c>
      <c r="D83">
        <f t="shared" si="11"/>
        <v>141.08000000000001</v>
      </c>
      <c r="E83" s="3">
        <f t="shared" si="12"/>
        <v>11.877710217040994</v>
      </c>
      <c r="F83" s="3">
        <f t="shared" si="13"/>
        <v>4.9493271053678516</v>
      </c>
    </row>
    <row r="84" spans="1:6" x14ac:dyDescent="0.25">
      <c r="A84" s="6">
        <f t="shared" si="14"/>
        <v>180</v>
      </c>
      <c r="B84">
        <v>132</v>
      </c>
      <c r="D84">
        <f t="shared" si="11"/>
        <v>118.08</v>
      </c>
      <c r="E84" s="3">
        <f t="shared" si="12"/>
        <v>10.866462165764901</v>
      </c>
      <c r="F84" s="3">
        <f t="shared" si="13"/>
        <v>4.7713623608521623</v>
      </c>
    </row>
    <row r="85" spans="1:6" x14ac:dyDescent="0.25">
      <c r="A85" s="6">
        <f t="shared" si="14"/>
        <v>210</v>
      </c>
      <c r="B85">
        <v>117</v>
      </c>
      <c r="D85">
        <f t="shared" si="11"/>
        <v>103.08</v>
      </c>
      <c r="E85" s="3">
        <f t="shared" si="12"/>
        <v>10.152832117197644</v>
      </c>
      <c r="F85" s="3">
        <f t="shared" si="13"/>
        <v>4.6355053857841639</v>
      </c>
    </row>
    <row r="86" spans="1:6" x14ac:dyDescent="0.25">
      <c r="A86" s="6">
        <f t="shared" si="14"/>
        <v>240</v>
      </c>
      <c r="B86">
        <v>107</v>
      </c>
      <c r="D86">
        <f t="shared" si="11"/>
        <v>93.08</v>
      </c>
      <c r="E86" s="3">
        <f t="shared" si="12"/>
        <v>9.6477976761538695</v>
      </c>
      <c r="F86" s="3">
        <f t="shared" si="13"/>
        <v>4.5334593384340911</v>
      </c>
    </row>
    <row r="87" spans="1:6" x14ac:dyDescent="0.25">
      <c r="A87" s="6">
        <f t="shared" si="14"/>
        <v>270</v>
      </c>
      <c r="B87">
        <v>94</v>
      </c>
      <c r="D87">
        <f t="shared" si="11"/>
        <v>80.08</v>
      </c>
      <c r="E87" s="3">
        <f t="shared" si="12"/>
        <v>8.948742928478838</v>
      </c>
      <c r="F87" s="3">
        <f t="shared" si="13"/>
        <v>4.3830261350069648</v>
      </c>
    </row>
    <row r="88" spans="1:6" x14ac:dyDescent="0.25">
      <c r="A88" s="6">
        <f t="shared" si="14"/>
        <v>300</v>
      </c>
      <c r="B88">
        <v>100</v>
      </c>
      <c r="D88">
        <f t="shared" si="11"/>
        <v>86.08</v>
      </c>
      <c r="E88" s="3">
        <f t="shared" si="12"/>
        <v>9.2779308037945611</v>
      </c>
      <c r="F88" s="3">
        <f t="shared" si="13"/>
        <v>4.4552770964134742</v>
      </c>
    </row>
    <row r="89" spans="1:6" x14ac:dyDescent="0.25">
      <c r="A89" s="6">
        <f t="shared" si="14"/>
        <v>330</v>
      </c>
      <c r="B89">
        <v>79</v>
      </c>
      <c r="D89">
        <f t="shared" si="11"/>
        <v>65.08</v>
      </c>
      <c r="E89" s="3">
        <f t="shared" si="12"/>
        <v>8.0672176120394816</v>
      </c>
      <c r="F89" s="3">
        <f t="shared" si="13"/>
        <v>4.1756172823508368</v>
      </c>
    </row>
    <row r="90" spans="1:6" x14ac:dyDescent="0.25">
      <c r="A90" s="6">
        <f t="shared" si="14"/>
        <v>360</v>
      </c>
      <c r="B90">
        <v>69</v>
      </c>
      <c r="D90">
        <f t="shared" si="11"/>
        <v>55.08</v>
      </c>
      <c r="E90" s="3">
        <f t="shared" si="12"/>
        <v>7.4215901261117887</v>
      </c>
      <c r="F90" s="3">
        <f t="shared" si="13"/>
        <v>4.0087866738604543</v>
      </c>
    </row>
    <row r="91" spans="1:6" x14ac:dyDescent="0.25">
      <c r="A91" s="6">
        <f t="shared" si="14"/>
        <v>390</v>
      </c>
      <c r="B91">
        <v>81</v>
      </c>
      <c r="D91">
        <f t="shared" si="11"/>
        <v>67.08</v>
      </c>
      <c r="E91" s="3">
        <f t="shared" si="12"/>
        <v>8.1902380917773083</v>
      </c>
      <c r="F91" s="3">
        <f t="shared" si="13"/>
        <v>4.2058859369550081</v>
      </c>
    </row>
    <row r="92" spans="1:6" x14ac:dyDescent="0.25">
      <c r="A92" s="6">
        <f t="shared" si="14"/>
        <v>420</v>
      </c>
      <c r="B92">
        <v>46</v>
      </c>
      <c r="D92">
        <f t="shared" si="11"/>
        <v>32.08</v>
      </c>
      <c r="E92" s="3">
        <f t="shared" si="12"/>
        <v>5.6639209034025182</v>
      </c>
      <c r="F92" s="3">
        <f t="shared" si="13"/>
        <v>3.4682327829983137</v>
      </c>
    </row>
    <row r="93" spans="1:6" x14ac:dyDescent="0.25">
      <c r="A93" s="6">
        <f t="shared" si="14"/>
        <v>450</v>
      </c>
      <c r="B93">
        <v>49</v>
      </c>
      <c r="D93">
        <f t="shared" si="11"/>
        <v>35.08</v>
      </c>
      <c r="E93" s="3">
        <f t="shared" si="12"/>
        <v>5.9228371579843389</v>
      </c>
      <c r="F93" s="3">
        <f t="shared" si="13"/>
        <v>3.5576311675039825</v>
      </c>
    </row>
    <row r="94" spans="1:6" x14ac:dyDescent="0.25">
      <c r="A94" s="6">
        <f t="shared" si="14"/>
        <v>480</v>
      </c>
      <c r="B94">
        <v>61</v>
      </c>
      <c r="D94">
        <f t="shared" si="11"/>
        <v>47.08</v>
      </c>
      <c r="E94" s="3">
        <f t="shared" si="12"/>
        <v>6.8614867193633771</v>
      </c>
      <c r="F94" s="3">
        <f t="shared" si="13"/>
        <v>3.8518482823920759</v>
      </c>
    </row>
    <row r="95" spans="1:6" x14ac:dyDescent="0.25">
      <c r="A95" s="6">
        <f t="shared" si="14"/>
        <v>510</v>
      </c>
      <c r="B95">
        <v>56</v>
      </c>
      <c r="D95">
        <f>B95-H82*30</f>
        <v>56</v>
      </c>
      <c r="E95" s="3">
        <f t="shared" si="12"/>
        <v>7.4833147735478827</v>
      </c>
      <c r="F95" s="3">
        <f t="shared" si="13"/>
        <v>4.0253516907351496</v>
      </c>
    </row>
    <row r="96" spans="1:6" x14ac:dyDescent="0.25">
      <c r="A96" s="6">
        <f t="shared" si="14"/>
        <v>540</v>
      </c>
      <c r="B96">
        <v>40</v>
      </c>
      <c r="D96">
        <f t="shared" si="11"/>
        <v>26.08</v>
      </c>
      <c r="E96" s="3">
        <f t="shared" si="12"/>
        <v>5.1068581339214818</v>
      </c>
      <c r="F96" s="3">
        <f t="shared" si="13"/>
        <v>3.2611687370584521</v>
      </c>
    </row>
    <row r="97" spans="1:6" x14ac:dyDescent="0.25">
      <c r="A97" s="6">
        <f t="shared" si="14"/>
        <v>570</v>
      </c>
      <c r="B97">
        <v>45</v>
      </c>
      <c r="D97">
        <f t="shared" si="11"/>
        <v>31.08</v>
      </c>
      <c r="E97" s="3">
        <f t="shared" si="12"/>
        <v>5.5749439459065417</v>
      </c>
      <c r="F97" s="3">
        <f t="shared" si="13"/>
        <v>3.4365645254994468</v>
      </c>
    </row>
    <row r="98" spans="1:6" x14ac:dyDescent="0.25">
      <c r="A98" s="6">
        <f t="shared" si="14"/>
        <v>600</v>
      </c>
      <c r="B98">
        <v>32</v>
      </c>
      <c r="D98">
        <f t="shared" si="11"/>
        <v>18.079999999999998</v>
      </c>
      <c r="E98" s="3">
        <f t="shared" si="12"/>
        <v>4.2520583250938593</v>
      </c>
      <c r="F98" s="3">
        <f t="shared" si="13"/>
        <v>2.8948063549640302</v>
      </c>
    </row>
    <row r="99" spans="1:6" x14ac:dyDescent="0.25">
      <c r="A99" s="6">
        <f t="shared" si="14"/>
        <v>630</v>
      </c>
      <c r="B99">
        <v>27</v>
      </c>
      <c r="D99">
        <f t="shared" si="11"/>
        <v>13.08</v>
      </c>
      <c r="E99" s="3">
        <f t="shared" si="12"/>
        <v>3.6166282640050249</v>
      </c>
      <c r="F99" s="3">
        <f t="shared" si="13"/>
        <v>2.5710843460290524</v>
      </c>
    </row>
    <row r="100" spans="1:6" x14ac:dyDescent="0.25">
      <c r="A100" s="6">
        <f t="shared" si="14"/>
        <v>660</v>
      </c>
      <c r="B100">
        <v>43</v>
      </c>
      <c r="D100">
        <f t="shared" si="11"/>
        <v>29.08</v>
      </c>
      <c r="E100" s="3">
        <f t="shared" si="12"/>
        <v>5.3925875050851051</v>
      </c>
      <c r="F100" s="3">
        <f t="shared" si="13"/>
        <v>3.3700506526653187</v>
      </c>
    </row>
    <row r="101" spans="1:6" x14ac:dyDescent="0.25">
      <c r="A101" s="6">
        <f t="shared" si="14"/>
        <v>690</v>
      </c>
      <c r="B101">
        <v>35</v>
      </c>
      <c r="D101">
        <f t="shared" si="11"/>
        <v>21.08</v>
      </c>
      <c r="E101" s="3">
        <f t="shared" si="12"/>
        <v>4.591296113299598</v>
      </c>
      <c r="F101" s="3">
        <f t="shared" si="13"/>
        <v>3.0483247236731614</v>
      </c>
    </row>
    <row r="102" spans="1:6" x14ac:dyDescent="0.25">
      <c r="A102" s="6">
        <f t="shared" si="14"/>
        <v>720</v>
      </c>
      <c r="B102">
        <v>19</v>
      </c>
      <c r="D102">
        <f t="shared" si="11"/>
        <v>5.08</v>
      </c>
      <c r="E102" s="3">
        <f t="shared" si="12"/>
        <v>2.2538855339169288</v>
      </c>
      <c r="F102" s="3">
        <f t="shared" si="13"/>
        <v>1.6253112615903906</v>
      </c>
    </row>
    <row r="103" spans="1:6" x14ac:dyDescent="0.25">
      <c r="A103" s="6">
        <f t="shared" si="14"/>
        <v>750</v>
      </c>
      <c r="B103">
        <v>28</v>
      </c>
      <c r="D103">
        <f t="shared" si="11"/>
        <v>14.08</v>
      </c>
      <c r="E103" s="3">
        <f t="shared" si="12"/>
        <v>3.7523326078587438</v>
      </c>
      <c r="F103" s="3">
        <f t="shared" si="13"/>
        <v>2.6447553507298962</v>
      </c>
    </row>
    <row r="104" spans="1:6" x14ac:dyDescent="0.25">
      <c r="A104" s="6">
        <f t="shared" si="14"/>
        <v>780</v>
      </c>
      <c r="B104">
        <v>27</v>
      </c>
      <c r="D104">
        <f t="shared" si="11"/>
        <v>13.08</v>
      </c>
      <c r="E104" s="3">
        <f t="shared" si="12"/>
        <v>3.6166282640050249</v>
      </c>
      <c r="F104" s="3">
        <f t="shared" si="13"/>
        <v>2.5710843460290524</v>
      </c>
    </row>
    <row r="105" spans="1:6" x14ac:dyDescent="0.25">
      <c r="A105" s="6">
        <f t="shared" si="14"/>
        <v>810</v>
      </c>
      <c r="B105">
        <v>36</v>
      </c>
      <c r="D105">
        <f t="shared" si="11"/>
        <v>22.08</v>
      </c>
      <c r="E105" s="3">
        <f t="shared" si="12"/>
        <v>4.6989360497882924</v>
      </c>
      <c r="F105" s="3">
        <f t="shared" si="13"/>
        <v>3.0946722214088944</v>
      </c>
    </row>
    <row r="106" spans="1:6" x14ac:dyDescent="0.25">
      <c r="A106" s="6">
        <f t="shared" si="14"/>
        <v>840</v>
      </c>
      <c r="B106">
        <v>25</v>
      </c>
      <c r="D106">
        <f t="shared" si="11"/>
        <v>11.08</v>
      </c>
      <c r="E106" s="3">
        <f t="shared" si="12"/>
        <v>3.3286633954186478</v>
      </c>
      <c r="F106" s="3">
        <f t="shared" si="13"/>
        <v>2.405141681319138</v>
      </c>
    </row>
    <row r="107" spans="1:6" x14ac:dyDescent="0.25">
      <c r="A107" s="6">
        <f t="shared" si="14"/>
        <v>870</v>
      </c>
      <c r="B107">
        <v>29</v>
      </c>
      <c r="D107">
        <f t="shared" si="11"/>
        <v>15.08</v>
      </c>
      <c r="E107" s="3">
        <f t="shared" si="12"/>
        <v>3.8832975677895196</v>
      </c>
      <c r="F107" s="3">
        <f t="shared" si="13"/>
        <v>2.7133693625798099</v>
      </c>
    </row>
    <row r="108" spans="1:6" x14ac:dyDescent="0.25">
      <c r="A108" s="6">
        <f t="shared" si="14"/>
        <v>900</v>
      </c>
      <c r="B108">
        <v>18</v>
      </c>
      <c r="D108">
        <f t="shared" si="11"/>
        <v>4.08</v>
      </c>
      <c r="E108" s="3">
        <f t="shared" si="12"/>
        <v>2.0199009876724157</v>
      </c>
      <c r="F108" s="3">
        <f t="shared" si="13"/>
        <v>1.4060969884160703</v>
      </c>
    </row>
    <row r="109" spans="1:6" x14ac:dyDescent="0.25">
      <c r="A109" s="6">
        <f t="shared" si="14"/>
        <v>930</v>
      </c>
      <c r="B109">
        <v>17</v>
      </c>
      <c r="D109">
        <f t="shared" si="11"/>
        <v>3.08</v>
      </c>
      <c r="E109" s="3">
        <f t="shared" si="12"/>
        <v>1.7549928774784245</v>
      </c>
      <c r="F109" s="3">
        <f t="shared" si="13"/>
        <v>1.1249295969854831</v>
      </c>
    </row>
    <row r="110" spans="1:6" x14ac:dyDescent="0.25">
      <c r="A110" s="6">
        <f t="shared" si="14"/>
        <v>960</v>
      </c>
      <c r="B110">
        <v>24</v>
      </c>
      <c r="D110">
        <f t="shared" si="11"/>
        <v>10.08</v>
      </c>
      <c r="E110" s="3">
        <f t="shared" si="12"/>
        <v>3.1749015732775088</v>
      </c>
      <c r="F110" s="3">
        <f t="shared" si="13"/>
        <v>2.3105532626432224</v>
      </c>
    </row>
    <row r="111" spans="1:6" x14ac:dyDescent="0.25">
      <c r="A111" s="6">
        <f t="shared" si="14"/>
        <v>990</v>
      </c>
      <c r="B111">
        <v>21</v>
      </c>
      <c r="D111">
        <f t="shared" si="11"/>
        <v>7.08</v>
      </c>
      <c r="E111" s="3">
        <f t="shared" si="12"/>
        <v>2.6608269391300143</v>
      </c>
      <c r="F111" s="3">
        <f t="shared" si="13"/>
        <v>1.9572739077056285</v>
      </c>
    </row>
    <row r="112" spans="1:6" x14ac:dyDescent="0.25">
      <c r="A112" s="6">
        <f t="shared" si="14"/>
        <v>1020</v>
      </c>
      <c r="B112">
        <v>25</v>
      </c>
      <c r="D112">
        <f t="shared" si="11"/>
        <v>11.08</v>
      </c>
      <c r="E112" s="3">
        <f t="shared" si="12"/>
        <v>3.3286633954186478</v>
      </c>
      <c r="F112" s="3">
        <f t="shared" si="13"/>
        <v>2.405141681319138</v>
      </c>
    </row>
    <row r="113" spans="1:6" x14ac:dyDescent="0.25">
      <c r="A113" s="6">
        <f t="shared" si="14"/>
        <v>1050</v>
      </c>
      <c r="B113">
        <v>21</v>
      </c>
      <c r="D113">
        <f t="shared" si="11"/>
        <v>7.08</v>
      </c>
      <c r="E113" s="3">
        <f t="shared" si="12"/>
        <v>2.6608269391300143</v>
      </c>
      <c r="F113" s="3">
        <f t="shared" si="13"/>
        <v>1.9572739077056285</v>
      </c>
    </row>
    <row r="114" spans="1:6" x14ac:dyDescent="0.25">
      <c r="A114" s="6">
        <f t="shared" si="14"/>
        <v>1080</v>
      </c>
      <c r="B114">
        <v>24</v>
      </c>
      <c r="D114">
        <f t="shared" si="11"/>
        <v>10.08</v>
      </c>
      <c r="E114" s="3">
        <f t="shared" si="12"/>
        <v>3.1749015732775088</v>
      </c>
      <c r="F114" s="3">
        <f t="shared" si="13"/>
        <v>2.3105532626432224</v>
      </c>
    </row>
    <row r="115" spans="1:6" x14ac:dyDescent="0.25">
      <c r="A115" s="6">
        <f t="shared" si="14"/>
        <v>1110</v>
      </c>
      <c r="B115">
        <v>25</v>
      </c>
      <c r="D115">
        <f t="shared" si="11"/>
        <v>11.08</v>
      </c>
      <c r="E115" s="3">
        <f t="shared" si="12"/>
        <v>3.3286633954186478</v>
      </c>
      <c r="F115" s="3">
        <f t="shared" si="13"/>
        <v>2.405141681319138</v>
      </c>
    </row>
    <row r="116" spans="1:6" x14ac:dyDescent="0.25">
      <c r="A116" s="6">
        <f t="shared" si="14"/>
        <v>1140</v>
      </c>
      <c r="B116">
        <v>17</v>
      </c>
      <c r="D116">
        <f t="shared" si="11"/>
        <v>3.08</v>
      </c>
      <c r="E116" s="3">
        <f t="shared" si="12"/>
        <v>1.7549928774784245</v>
      </c>
      <c r="F116" s="3">
        <f t="shared" si="13"/>
        <v>1.1249295969854831</v>
      </c>
    </row>
    <row r="117" spans="1:6" x14ac:dyDescent="0.25">
      <c r="A117" s="6">
        <f t="shared" si="14"/>
        <v>1170</v>
      </c>
      <c r="B117">
        <v>20</v>
      </c>
      <c r="D117">
        <f t="shared" si="11"/>
        <v>6.08</v>
      </c>
      <c r="E117" s="3">
        <f t="shared" si="12"/>
        <v>2.4657656011875906</v>
      </c>
      <c r="F117" s="3">
        <f t="shared" si="13"/>
        <v>1.8050046959780757</v>
      </c>
    </row>
    <row r="118" spans="1:6" x14ac:dyDescent="0.25">
      <c r="A118" s="6">
        <f t="shared" si="14"/>
        <v>1200</v>
      </c>
      <c r="B118">
        <v>19</v>
      </c>
      <c r="D118">
        <f t="shared" si="11"/>
        <v>5.08</v>
      </c>
      <c r="E118" s="3">
        <f t="shared" si="12"/>
        <v>2.2538855339169288</v>
      </c>
      <c r="F118" s="3">
        <f t="shared" si="13"/>
        <v>1.6253112615903906</v>
      </c>
    </row>
    <row r="119" spans="1:6" x14ac:dyDescent="0.25">
      <c r="A119" s="6">
        <f t="shared" si="14"/>
        <v>1230</v>
      </c>
      <c r="B119">
        <v>20</v>
      </c>
      <c r="D119">
        <f t="shared" si="11"/>
        <v>6.08</v>
      </c>
      <c r="E119" s="3">
        <f t="shared" si="12"/>
        <v>2.4657656011875906</v>
      </c>
      <c r="F119" s="3">
        <f t="shared" si="13"/>
        <v>1.8050046959780757</v>
      </c>
    </row>
    <row r="120" spans="1:6" x14ac:dyDescent="0.25">
      <c r="A120" s="6"/>
    </row>
    <row r="121" spans="1:6" x14ac:dyDescent="0.25">
      <c r="A121" s="6"/>
    </row>
    <row r="122" spans="1:6" x14ac:dyDescent="0.25">
      <c r="A122" s="6"/>
    </row>
    <row r="123" spans="1:6" x14ac:dyDescent="0.25">
      <c r="A123" s="6">
        <v>15</v>
      </c>
      <c r="B123">
        <v>667</v>
      </c>
      <c r="D123">
        <f>B123-0.464*15</f>
        <v>660.04</v>
      </c>
      <c r="E123" s="3">
        <f>SQRT(D123)</f>
        <v>25.691243644479339</v>
      </c>
      <c r="F123" s="3">
        <f>LN(D123)</f>
        <v>6.4923004392446044</v>
      </c>
    </row>
    <row r="124" spans="1:6" x14ac:dyDescent="0.25">
      <c r="A124" s="6">
        <f t="shared" ref="A124:A166" si="15">A123+15</f>
        <v>30</v>
      </c>
      <c r="B124">
        <v>585</v>
      </c>
      <c r="D124">
        <f t="shared" ref="D124:D166" si="16">B124-0.464*15</f>
        <v>578.04</v>
      </c>
      <c r="E124" s="3">
        <f t="shared" ref="E124:E166" si="17">SQRT(D124)</f>
        <v>24.042462436281355</v>
      </c>
      <c r="F124" s="3">
        <f t="shared" ref="F124:F166" si="18">LN(D124)</f>
        <v>6.3596430704301294</v>
      </c>
    </row>
    <row r="125" spans="1:6" x14ac:dyDescent="0.25">
      <c r="A125" s="6">
        <f t="shared" si="15"/>
        <v>45</v>
      </c>
      <c r="B125">
        <v>474</v>
      </c>
      <c r="D125">
        <f t="shared" si="16"/>
        <v>467.04</v>
      </c>
      <c r="E125" s="3">
        <f t="shared" si="17"/>
        <v>21.61110825478416</v>
      </c>
      <c r="F125" s="3">
        <f t="shared" si="18"/>
        <v>6.1464149071058047</v>
      </c>
    </row>
    <row r="126" spans="1:6" x14ac:dyDescent="0.25">
      <c r="A126" s="6">
        <f t="shared" si="15"/>
        <v>60</v>
      </c>
      <c r="B126">
        <v>399</v>
      </c>
      <c r="D126">
        <f t="shared" si="16"/>
        <v>392.04</v>
      </c>
      <c r="E126" s="3">
        <f t="shared" si="17"/>
        <v>19.8</v>
      </c>
      <c r="F126" s="3">
        <f t="shared" si="18"/>
        <v>5.9713638754009795</v>
      </c>
    </row>
    <row r="127" spans="1:6" x14ac:dyDescent="0.25">
      <c r="A127" s="6">
        <f t="shared" si="15"/>
        <v>75</v>
      </c>
      <c r="B127">
        <v>304</v>
      </c>
      <c r="D127">
        <f t="shared" si="16"/>
        <v>297.04000000000002</v>
      </c>
      <c r="E127" s="3">
        <f t="shared" si="17"/>
        <v>17.234848418248419</v>
      </c>
      <c r="F127" s="3">
        <f t="shared" si="18"/>
        <v>5.6938668098688243</v>
      </c>
    </row>
    <row r="128" spans="1:6" x14ac:dyDescent="0.25">
      <c r="A128" s="6">
        <f t="shared" si="15"/>
        <v>90</v>
      </c>
      <c r="B128">
        <v>253</v>
      </c>
      <c r="D128">
        <f t="shared" si="16"/>
        <v>246.04</v>
      </c>
      <c r="E128" s="3">
        <f t="shared" si="17"/>
        <v>15.685662242952956</v>
      </c>
      <c r="F128" s="3">
        <f t="shared" si="18"/>
        <v>5.5054941243401672</v>
      </c>
    </row>
    <row r="129" spans="1:6" x14ac:dyDescent="0.25">
      <c r="A129" s="6">
        <f t="shared" si="15"/>
        <v>105</v>
      </c>
      <c r="B129">
        <v>213</v>
      </c>
      <c r="D129">
        <f t="shared" si="16"/>
        <v>206.04</v>
      </c>
      <c r="E129" s="3">
        <f t="shared" si="17"/>
        <v>14.354093492798491</v>
      </c>
      <c r="F129" s="3">
        <f t="shared" si="18"/>
        <v>5.3280703246973848</v>
      </c>
    </row>
    <row r="130" spans="1:6" x14ac:dyDescent="0.25">
      <c r="A130" s="6">
        <f t="shared" si="15"/>
        <v>120</v>
      </c>
      <c r="B130">
        <v>173</v>
      </c>
      <c r="D130">
        <f t="shared" si="16"/>
        <v>166.04</v>
      </c>
      <c r="E130" s="3">
        <f t="shared" si="17"/>
        <v>12.885650934275692</v>
      </c>
      <c r="F130" s="3">
        <f t="shared" si="18"/>
        <v>5.1122287231848382</v>
      </c>
    </row>
    <row r="131" spans="1:6" x14ac:dyDescent="0.25">
      <c r="A131" s="6">
        <f t="shared" si="15"/>
        <v>135</v>
      </c>
      <c r="B131">
        <v>152</v>
      </c>
      <c r="D131">
        <f t="shared" si="16"/>
        <v>145.04</v>
      </c>
      <c r="E131" s="3">
        <f t="shared" si="17"/>
        <v>12.043255373859678</v>
      </c>
      <c r="F131" s="3">
        <f t="shared" si="18"/>
        <v>4.9770095664465952</v>
      </c>
    </row>
    <row r="132" spans="1:6" x14ac:dyDescent="0.25">
      <c r="A132" s="6">
        <f t="shared" si="15"/>
        <v>150</v>
      </c>
      <c r="B132">
        <v>126</v>
      </c>
      <c r="D132">
        <f t="shared" si="16"/>
        <v>119.04</v>
      </c>
      <c r="E132" s="3">
        <f t="shared" si="17"/>
        <v>10.910545357588685</v>
      </c>
      <c r="F132" s="3">
        <f t="shared" si="18"/>
        <v>4.7794595710847814</v>
      </c>
    </row>
    <row r="133" spans="1:6" x14ac:dyDescent="0.25">
      <c r="A133" s="6">
        <f t="shared" si="15"/>
        <v>165</v>
      </c>
      <c r="B133">
        <v>111</v>
      </c>
      <c r="D133">
        <f t="shared" si="16"/>
        <v>104.04</v>
      </c>
      <c r="E133" s="3">
        <f t="shared" si="17"/>
        <v>10.200000000000001</v>
      </c>
      <c r="F133" s="3">
        <f t="shared" si="18"/>
        <v>4.6447754405804504</v>
      </c>
    </row>
    <row r="134" spans="1:6" x14ac:dyDescent="0.25">
      <c r="A134" s="6">
        <f t="shared" si="15"/>
        <v>180</v>
      </c>
      <c r="B134">
        <v>92</v>
      </c>
      <c r="D134">
        <f t="shared" si="16"/>
        <v>85.04</v>
      </c>
      <c r="E134" s="3">
        <f t="shared" si="17"/>
        <v>9.2217135067188032</v>
      </c>
      <c r="F134" s="3">
        <f t="shared" si="18"/>
        <v>4.4431217340336921</v>
      </c>
    </row>
    <row r="135" spans="1:6" x14ac:dyDescent="0.25">
      <c r="A135" s="6">
        <f t="shared" si="15"/>
        <v>195</v>
      </c>
      <c r="B135">
        <v>79</v>
      </c>
      <c r="D135">
        <f t="shared" si="16"/>
        <v>72.040000000000006</v>
      </c>
      <c r="E135" s="3">
        <f t="shared" si="17"/>
        <v>8.4876380695691775</v>
      </c>
      <c r="F135" s="3">
        <f t="shared" si="18"/>
        <v>4.277221520307755</v>
      </c>
    </row>
    <row r="136" spans="1:6" x14ac:dyDescent="0.25">
      <c r="A136" s="6">
        <f t="shared" si="15"/>
        <v>210</v>
      </c>
      <c r="B136">
        <v>74</v>
      </c>
      <c r="D136">
        <f t="shared" si="16"/>
        <v>67.040000000000006</v>
      </c>
      <c r="E136" s="3">
        <f t="shared" si="17"/>
        <v>8.1877957961834884</v>
      </c>
      <c r="F136" s="3">
        <f t="shared" si="18"/>
        <v>4.2052894561738281</v>
      </c>
    </row>
    <row r="137" spans="1:6" x14ac:dyDescent="0.25">
      <c r="A137" s="6">
        <f t="shared" si="15"/>
        <v>225</v>
      </c>
      <c r="B137">
        <v>60</v>
      </c>
      <c r="D137">
        <f t="shared" si="16"/>
        <v>53.04</v>
      </c>
      <c r="E137" s="3">
        <f t="shared" si="17"/>
        <v>7.2828565824132498</v>
      </c>
      <c r="F137" s="3">
        <f t="shared" si="18"/>
        <v>3.9710463458776069</v>
      </c>
    </row>
    <row r="138" spans="1:6" x14ac:dyDescent="0.25">
      <c r="A138" s="6">
        <f t="shared" si="15"/>
        <v>240</v>
      </c>
      <c r="B138">
        <v>52</v>
      </c>
      <c r="D138">
        <f t="shared" si="16"/>
        <v>45.04</v>
      </c>
      <c r="E138" s="3">
        <f t="shared" si="17"/>
        <v>6.7111846942250066</v>
      </c>
      <c r="F138" s="3">
        <f t="shared" si="18"/>
        <v>3.807550983831435</v>
      </c>
    </row>
    <row r="139" spans="1:6" x14ac:dyDescent="0.25">
      <c r="A139" s="6">
        <f t="shared" si="15"/>
        <v>255</v>
      </c>
      <c r="B139">
        <v>56</v>
      </c>
      <c r="D139">
        <f t="shared" si="16"/>
        <v>49.04</v>
      </c>
      <c r="E139" s="3">
        <f t="shared" si="17"/>
        <v>7.0028565600046386</v>
      </c>
      <c r="F139" s="3">
        <f t="shared" si="18"/>
        <v>3.892636291627956</v>
      </c>
    </row>
    <row r="140" spans="1:6" x14ac:dyDescent="0.25">
      <c r="A140" s="6">
        <f t="shared" si="15"/>
        <v>270</v>
      </c>
      <c r="B140">
        <v>53</v>
      </c>
      <c r="D140">
        <f t="shared" si="16"/>
        <v>46.04</v>
      </c>
      <c r="E140" s="3">
        <f t="shared" si="17"/>
        <v>6.7852781814749497</v>
      </c>
      <c r="F140" s="3">
        <f t="shared" si="18"/>
        <v>3.8295105838536818</v>
      </c>
    </row>
    <row r="141" spans="1:6" x14ac:dyDescent="0.25">
      <c r="A141" s="6">
        <f t="shared" si="15"/>
        <v>285</v>
      </c>
      <c r="B141">
        <v>41</v>
      </c>
      <c r="D141">
        <f t="shared" si="16"/>
        <v>34.04</v>
      </c>
      <c r="E141" s="3">
        <f t="shared" si="17"/>
        <v>5.8343808583259289</v>
      </c>
      <c r="F141" s="3">
        <f t="shared" si="18"/>
        <v>3.5275363037051735</v>
      </c>
    </row>
    <row r="142" spans="1:6" x14ac:dyDescent="0.25">
      <c r="A142" s="6">
        <f t="shared" si="15"/>
        <v>300</v>
      </c>
      <c r="B142">
        <v>36</v>
      </c>
      <c r="D142">
        <f t="shared" si="16"/>
        <v>29.04</v>
      </c>
      <c r="E142" s="3">
        <f t="shared" si="17"/>
        <v>5.3888774341229917</v>
      </c>
      <c r="F142" s="3">
        <f t="shared" si="18"/>
        <v>3.3686741899565953</v>
      </c>
    </row>
    <row r="143" spans="1:6" x14ac:dyDescent="0.25">
      <c r="A143" s="6">
        <f t="shared" si="15"/>
        <v>315</v>
      </c>
      <c r="B143">
        <v>37</v>
      </c>
      <c r="D143">
        <f t="shared" si="16"/>
        <v>30.04</v>
      </c>
      <c r="E143" s="3">
        <f t="shared" si="17"/>
        <v>5.4808758424178885</v>
      </c>
      <c r="F143" s="3">
        <f t="shared" si="18"/>
        <v>3.4025298268959339</v>
      </c>
    </row>
    <row r="144" spans="1:6" x14ac:dyDescent="0.25">
      <c r="A144" s="6">
        <f t="shared" si="15"/>
        <v>330</v>
      </c>
      <c r="B144">
        <v>32</v>
      </c>
      <c r="D144">
        <f t="shared" si="16"/>
        <v>25.04</v>
      </c>
      <c r="E144" s="3">
        <f t="shared" si="17"/>
        <v>5.0039984012787215</v>
      </c>
      <c r="F144" s="3">
        <f t="shared" si="18"/>
        <v>3.2204745462318978</v>
      </c>
    </row>
    <row r="145" spans="1:6" x14ac:dyDescent="0.25">
      <c r="A145" s="6">
        <f t="shared" si="15"/>
        <v>345</v>
      </c>
      <c r="B145">
        <v>36</v>
      </c>
      <c r="D145">
        <f t="shared" si="16"/>
        <v>29.04</v>
      </c>
      <c r="E145" s="3">
        <f t="shared" si="17"/>
        <v>5.3888774341229917</v>
      </c>
      <c r="F145" s="3">
        <f t="shared" si="18"/>
        <v>3.3686741899565953</v>
      </c>
    </row>
    <row r="146" spans="1:6" x14ac:dyDescent="0.25">
      <c r="A146" s="6">
        <f t="shared" si="15"/>
        <v>360</v>
      </c>
      <c r="B146">
        <v>38</v>
      </c>
      <c r="D146">
        <f t="shared" si="16"/>
        <v>31.04</v>
      </c>
      <c r="E146" s="3">
        <f t="shared" si="17"/>
        <v>5.5713553108736473</v>
      </c>
      <c r="F146" s="3">
        <f t="shared" si="18"/>
        <v>3.435276695315018</v>
      </c>
    </row>
    <row r="147" spans="1:6" x14ac:dyDescent="0.25">
      <c r="A147" s="6">
        <f t="shared" si="15"/>
        <v>375</v>
      </c>
      <c r="B147">
        <v>34</v>
      </c>
      <c r="D147">
        <f t="shared" si="16"/>
        <v>27.04</v>
      </c>
      <c r="E147" s="3">
        <f t="shared" si="17"/>
        <v>5.2</v>
      </c>
      <c r="F147" s="3">
        <f t="shared" si="18"/>
        <v>3.2973172511747633</v>
      </c>
    </row>
    <row r="148" spans="1:6" x14ac:dyDescent="0.25">
      <c r="A148" s="6">
        <f t="shared" si="15"/>
        <v>390</v>
      </c>
      <c r="B148">
        <v>40</v>
      </c>
      <c r="D148">
        <f t="shared" si="16"/>
        <v>33.04</v>
      </c>
      <c r="E148" s="3">
        <f t="shared" si="17"/>
        <v>5.7480431452799658</v>
      </c>
      <c r="F148" s="3">
        <f t="shared" si="18"/>
        <v>3.4977189486527771</v>
      </c>
    </row>
    <row r="149" spans="1:6" x14ac:dyDescent="0.25">
      <c r="A149" s="6">
        <f t="shared" si="15"/>
        <v>405</v>
      </c>
      <c r="B149">
        <v>21</v>
      </c>
      <c r="D149">
        <f t="shared" si="16"/>
        <v>14.04</v>
      </c>
      <c r="E149" s="3">
        <f t="shared" si="17"/>
        <v>3.746998799039039</v>
      </c>
      <c r="F149" s="3">
        <f t="shared" si="18"/>
        <v>2.6419103985976649</v>
      </c>
    </row>
    <row r="150" spans="1:6" x14ac:dyDescent="0.25">
      <c r="A150" s="6">
        <f t="shared" si="15"/>
        <v>420</v>
      </c>
      <c r="B150">
        <v>35</v>
      </c>
      <c r="D150">
        <f t="shared" si="16"/>
        <v>28.04</v>
      </c>
      <c r="E150" s="3">
        <f t="shared" si="17"/>
        <v>5.2952809179494906</v>
      </c>
      <c r="F150" s="3">
        <f t="shared" si="18"/>
        <v>3.3336320621663895</v>
      </c>
    </row>
    <row r="151" spans="1:6" x14ac:dyDescent="0.25">
      <c r="A151" s="6">
        <f t="shared" si="15"/>
        <v>435</v>
      </c>
      <c r="B151">
        <v>33</v>
      </c>
      <c r="D151">
        <f t="shared" si="16"/>
        <v>26.04</v>
      </c>
      <c r="E151" s="3">
        <f t="shared" si="17"/>
        <v>5.102940328869229</v>
      </c>
      <c r="F151" s="3">
        <f t="shared" si="18"/>
        <v>3.2596338173403683</v>
      </c>
    </row>
    <row r="152" spans="1:6" x14ac:dyDescent="0.25">
      <c r="A152" s="6">
        <f t="shared" si="15"/>
        <v>450</v>
      </c>
      <c r="B152">
        <v>36</v>
      </c>
      <c r="D152">
        <f t="shared" si="16"/>
        <v>29.04</v>
      </c>
      <c r="E152" s="3">
        <f t="shared" si="17"/>
        <v>5.3888774341229917</v>
      </c>
      <c r="F152" s="3">
        <f t="shared" si="18"/>
        <v>3.3686741899565953</v>
      </c>
    </row>
    <row r="153" spans="1:6" x14ac:dyDescent="0.25">
      <c r="A153" s="6">
        <f t="shared" si="15"/>
        <v>465</v>
      </c>
      <c r="B153">
        <v>20</v>
      </c>
      <c r="D153">
        <f t="shared" si="16"/>
        <v>13.04</v>
      </c>
      <c r="E153" s="3">
        <f t="shared" si="17"/>
        <v>3.6110940170535577</v>
      </c>
      <c r="F153" s="3">
        <f t="shared" si="18"/>
        <v>2.5680215564985067</v>
      </c>
    </row>
    <row r="154" spans="1:6" x14ac:dyDescent="0.25">
      <c r="A154" s="6">
        <f t="shared" si="15"/>
        <v>480</v>
      </c>
      <c r="B154">
        <v>24</v>
      </c>
      <c r="D154">
        <f t="shared" si="16"/>
        <v>17.04</v>
      </c>
      <c r="E154" s="3">
        <f t="shared" si="17"/>
        <v>4.1279534881100588</v>
      </c>
      <c r="F154" s="3">
        <f t="shared" si="18"/>
        <v>2.8355635214011694</v>
      </c>
    </row>
    <row r="155" spans="1:6" x14ac:dyDescent="0.25">
      <c r="A155" s="6">
        <f t="shared" si="15"/>
        <v>495</v>
      </c>
      <c r="B155">
        <v>30</v>
      </c>
      <c r="D155">
        <f t="shared" si="16"/>
        <v>23.04</v>
      </c>
      <c r="E155" s="3">
        <f t="shared" si="17"/>
        <v>4.8</v>
      </c>
      <c r="F155" s="3">
        <f t="shared" si="18"/>
        <v>3.1372318358276905</v>
      </c>
    </row>
    <row r="156" spans="1:6" x14ac:dyDescent="0.25">
      <c r="A156" s="6">
        <f t="shared" si="15"/>
        <v>510</v>
      </c>
      <c r="B156">
        <v>30</v>
      </c>
      <c r="D156">
        <f t="shared" si="16"/>
        <v>23.04</v>
      </c>
      <c r="E156" s="3">
        <f t="shared" si="17"/>
        <v>4.8</v>
      </c>
      <c r="F156" s="3">
        <f t="shared" si="18"/>
        <v>3.1372318358276905</v>
      </c>
    </row>
    <row r="157" spans="1:6" x14ac:dyDescent="0.25">
      <c r="A157" s="6">
        <f t="shared" si="15"/>
        <v>525</v>
      </c>
      <c r="B157">
        <v>26</v>
      </c>
      <c r="D157">
        <f t="shared" si="16"/>
        <v>19.04</v>
      </c>
      <c r="E157" s="3">
        <f t="shared" si="17"/>
        <v>4.3634848458542859</v>
      </c>
      <c r="F157" s="3">
        <f t="shared" si="18"/>
        <v>2.9465420293632194</v>
      </c>
    </row>
    <row r="158" spans="1:6" x14ac:dyDescent="0.25">
      <c r="A158" s="6">
        <f t="shared" si="15"/>
        <v>540</v>
      </c>
      <c r="B158">
        <v>28</v>
      </c>
      <c r="D158">
        <f t="shared" si="16"/>
        <v>21.04</v>
      </c>
      <c r="E158" s="3">
        <f t="shared" si="17"/>
        <v>4.5869379764718863</v>
      </c>
      <c r="F158" s="3">
        <f t="shared" si="18"/>
        <v>3.0464253878695091</v>
      </c>
    </row>
    <row r="159" spans="1:6" x14ac:dyDescent="0.25">
      <c r="A159" s="6">
        <f t="shared" si="15"/>
        <v>555</v>
      </c>
      <c r="B159">
        <v>23</v>
      </c>
      <c r="D159">
        <f t="shared" si="16"/>
        <v>16.04</v>
      </c>
      <c r="E159" s="3">
        <f t="shared" si="17"/>
        <v>4.0049968789001573</v>
      </c>
      <c r="F159" s="3">
        <f t="shared" si="18"/>
        <v>2.7750856024383683</v>
      </c>
    </row>
    <row r="160" spans="1:6" x14ac:dyDescent="0.25">
      <c r="A160" s="6">
        <f t="shared" si="15"/>
        <v>570</v>
      </c>
      <c r="B160">
        <v>20</v>
      </c>
      <c r="D160">
        <f t="shared" si="16"/>
        <v>13.04</v>
      </c>
      <c r="E160" s="3">
        <f t="shared" si="17"/>
        <v>3.6110940170535577</v>
      </c>
      <c r="F160" s="3">
        <f t="shared" si="18"/>
        <v>2.5680215564985067</v>
      </c>
    </row>
    <row r="161" spans="1:7" x14ac:dyDescent="0.25">
      <c r="A161" s="6">
        <f t="shared" si="15"/>
        <v>585</v>
      </c>
      <c r="B161">
        <v>28</v>
      </c>
      <c r="D161">
        <f t="shared" si="16"/>
        <v>21.04</v>
      </c>
      <c r="E161" s="3">
        <f t="shared" si="17"/>
        <v>4.5869379764718863</v>
      </c>
      <c r="F161" s="3">
        <f t="shared" si="18"/>
        <v>3.0464253878695091</v>
      </c>
    </row>
    <row r="162" spans="1:7" x14ac:dyDescent="0.25">
      <c r="A162" s="6">
        <f t="shared" si="15"/>
        <v>600</v>
      </c>
      <c r="B162">
        <v>17</v>
      </c>
      <c r="D162">
        <f t="shared" si="16"/>
        <v>10.039999999999999</v>
      </c>
      <c r="E162" s="3">
        <f t="shared" si="17"/>
        <v>3.1685959035509716</v>
      </c>
      <c r="F162" s="3">
        <f t="shared" si="18"/>
        <v>2.3065771142635829</v>
      </c>
    </row>
    <row r="163" spans="1:7" x14ac:dyDescent="0.25">
      <c r="A163" s="6">
        <f t="shared" si="15"/>
        <v>615</v>
      </c>
      <c r="B163">
        <v>26</v>
      </c>
      <c r="D163">
        <f t="shared" si="16"/>
        <v>19.04</v>
      </c>
      <c r="E163" s="3">
        <f t="shared" si="17"/>
        <v>4.3634848458542859</v>
      </c>
      <c r="F163" s="3">
        <f t="shared" si="18"/>
        <v>2.9465420293632194</v>
      </c>
    </row>
    <row r="164" spans="1:7" x14ac:dyDescent="0.25">
      <c r="A164" s="6">
        <f t="shared" si="15"/>
        <v>630</v>
      </c>
      <c r="B164">
        <v>19</v>
      </c>
      <c r="D164">
        <f t="shared" si="16"/>
        <v>12.04</v>
      </c>
      <c r="E164" s="3">
        <f t="shared" si="17"/>
        <v>3.4698703145794942</v>
      </c>
      <c r="F164" s="3">
        <f t="shared" si="18"/>
        <v>2.4882344398806748</v>
      </c>
    </row>
    <row r="165" spans="1:7" x14ac:dyDescent="0.25">
      <c r="A165" s="6">
        <f t="shared" si="15"/>
        <v>645</v>
      </c>
      <c r="B165">
        <v>13</v>
      </c>
      <c r="D165">
        <f t="shared" si="16"/>
        <v>6.04</v>
      </c>
      <c r="E165" s="3">
        <f t="shared" si="17"/>
        <v>2.4576411454889016</v>
      </c>
      <c r="F165" s="3">
        <f t="shared" si="18"/>
        <v>1.7984040119467235</v>
      </c>
    </row>
    <row r="166" spans="1:7" x14ac:dyDescent="0.25">
      <c r="A166" s="6">
        <f t="shared" si="15"/>
        <v>660</v>
      </c>
      <c r="B166">
        <v>17</v>
      </c>
      <c r="D166">
        <f t="shared" si="16"/>
        <v>10.039999999999999</v>
      </c>
      <c r="E166" s="3">
        <f t="shared" si="17"/>
        <v>3.1685959035509716</v>
      </c>
      <c r="F166" s="3">
        <f t="shared" si="18"/>
        <v>2.3065771142635829</v>
      </c>
    </row>
    <row r="168" spans="1:7" x14ac:dyDescent="0.25">
      <c r="A168" s="2" t="s">
        <v>10</v>
      </c>
      <c r="B168" t="s">
        <v>11</v>
      </c>
      <c r="D168" t="s">
        <v>12</v>
      </c>
      <c r="E168" t="s">
        <v>13</v>
      </c>
      <c r="F168" t="s">
        <v>14</v>
      </c>
      <c r="G168" t="s">
        <v>15</v>
      </c>
    </row>
    <row r="169" spans="1:7" x14ac:dyDescent="0.25">
      <c r="A169" s="2">
        <v>0</v>
      </c>
      <c r="B169" s="3">
        <f>A169*10^(-3)/(A169*10^(-3)*A169*10^(-3)+0.175*0.175)</f>
        <v>0</v>
      </c>
      <c r="D169" s="2">
        <v>0</v>
      </c>
      <c r="E169" s="2">
        <v>0</v>
      </c>
      <c r="F169" s="3">
        <f>(4*PI()*10^(-7)*8*20*D169*10^(6))/(SQRT(125)*0.282)</f>
        <v>0</v>
      </c>
      <c r="G169" s="3">
        <f>(4*PI()*10^(-7)*8*20*E169*10^(6))/(SQRT(125)*0.282)</f>
        <v>0</v>
      </c>
    </row>
    <row r="170" spans="1:7" x14ac:dyDescent="0.25">
      <c r="A170" s="2">
        <v>6.35</v>
      </c>
      <c r="B170" s="3">
        <f t="shared" ref="B170:B177" si="19">A170*10^(-3)/(A170*10^(-3)*A170*10^(-3)+0.175*0.175)</f>
        <v>0.2070742937727135</v>
      </c>
      <c r="D170" s="2">
        <v>0.25</v>
      </c>
      <c r="E170" s="2">
        <v>0.2</v>
      </c>
      <c r="F170" s="3">
        <f t="shared" ref="F170:F177" si="20">(4*PI()*10^(-7)*8*20*D170*10^(6))/(SQRT(125)*0.282)</f>
        <v>15.942841942787465</v>
      </c>
      <c r="G170" s="3">
        <f t="shared" ref="G170:G177" si="21">(4*PI()*10^(-7)*8*20*E170*10^(6))/(SQRT(125)*0.282)</f>
        <v>12.754273554229975</v>
      </c>
    </row>
    <row r="171" spans="1:7" x14ac:dyDescent="0.25">
      <c r="A171" s="2">
        <f>A170+6.35</f>
        <v>12.7</v>
      </c>
      <c r="B171" s="3">
        <f t="shared" si="19"/>
        <v>0.41252128788496439</v>
      </c>
      <c r="D171" s="2">
        <v>0.6</v>
      </c>
      <c r="E171" s="2">
        <v>0.62</v>
      </c>
      <c r="F171" s="3">
        <f t="shared" si="20"/>
        <v>38.262820662689919</v>
      </c>
      <c r="G171" s="3">
        <f t="shared" si="21"/>
        <v>39.538248018112917</v>
      </c>
    </row>
    <row r="172" spans="1:7" x14ac:dyDescent="0.25">
      <c r="A172" s="2">
        <f t="shared" ref="A172:A177" si="22">A171+6.35</f>
        <v>19.049999999999997</v>
      </c>
      <c r="B172" s="3">
        <f t="shared" si="19"/>
        <v>0.61475603261627665</v>
      </c>
      <c r="D172" s="2">
        <v>0.95</v>
      </c>
      <c r="E172" s="2">
        <v>1.05</v>
      </c>
      <c r="F172" s="3">
        <f t="shared" si="20"/>
        <v>60.58279938259237</v>
      </c>
      <c r="G172" s="3">
        <f t="shared" si="21"/>
        <v>66.959936159707368</v>
      </c>
    </row>
    <row r="173" spans="1:7" x14ac:dyDescent="0.25">
      <c r="A173" s="2">
        <f t="shared" si="22"/>
        <v>25.4</v>
      </c>
      <c r="B173" s="3">
        <f t="shared" si="19"/>
        <v>0.81227598451686844</v>
      </c>
      <c r="D173" s="2">
        <v>1.25</v>
      </c>
      <c r="E173" s="2">
        <v>1.5</v>
      </c>
      <c r="F173" s="3">
        <f t="shared" si="20"/>
        <v>79.714209713937336</v>
      </c>
      <c r="G173" s="3">
        <f t="shared" si="21"/>
        <v>95.657051656724789</v>
      </c>
    </row>
    <row r="174" spans="1:7" x14ac:dyDescent="0.25">
      <c r="A174" s="2">
        <f t="shared" si="22"/>
        <v>31.75</v>
      </c>
      <c r="B174" s="3">
        <f t="shared" si="19"/>
        <v>1.0036966860227334</v>
      </c>
      <c r="D174" s="2">
        <v>1.58</v>
      </c>
      <c r="E174" s="2">
        <v>1.9</v>
      </c>
      <c r="F174" s="3">
        <f t="shared" si="20"/>
        <v>100.75876107841678</v>
      </c>
      <c r="G174" s="3">
        <f t="shared" si="21"/>
        <v>121.16559876518474</v>
      </c>
    </row>
    <row r="175" spans="1:7" x14ac:dyDescent="0.25">
      <c r="A175" s="2">
        <f t="shared" si="22"/>
        <v>38.1</v>
      </c>
      <c r="B175" s="3">
        <f t="shared" si="19"/>
        <v>1.1877813771467747</v>
      </c>
      <c r="D175" s="2">
        <v>1.92</v>
      </c>
      <c r="E175" s="2">
        <v>2.35</v>
      </c>
      <c r="F175" s="3">
        <f t="shared" si="20"/>
        <v>122.44102612060775</v>
      </c>
      <c r="G175" s="3">
        <f t="shared" si="21"/>
        <v>149.86271426220219</v>
      </c>
    </row>
    <row r="176" spans="1:7" x14ac:dyDescent="0.25">
      <c r="A176" s="2">
        <f t="shared" si="22"/>
        <v>44.45</v>
      </c>
      <c r="B176" s="3">
        <f t="shared" si="19"/>
        <v>1.3634633687314908</v>
      </c>
      <c r="D176" s="2">
        <v>2.2799999999999998</v>
      </c>
      <c r="E176" s="2">
        <v>2.27</v>
      </c>
      <c r="F176" s="3">
        <f t="shared" si="20"/>
        <v>145.3987185182217</v>
      </c>
      <c r="G176" s="3">
        <f t="shared" si="21"/>
        <v>144.7610048405102</v>
      </c>
    </row>
    <row r="177" spans="1:7" x14ac:dyDescent="0.25">
      <c r="A177" s="2">
        <f t="shared" si="22"/>
        <v>50.800000000000004</v>
      </c>
      <c r="B177" s="3">
        <f t="shared" si="19"/>
        <v>1.5298605899479731</v>
      </c>
      <c r="D177" s="2">
        <v>2.6</v>
      </c>
      <c r="E177" s="2">
        <v>3.25</v>
      </c>
      <c r="F177" s="3">
        <f t="shared" si="20"/>
        <v>165.80555620498964</v>
      </c>
      <c r="G177" s="3">
        <f t="shared" si="21"/>
        <v>207.25694525623706</v>
      </c>
    </row>
    <row r="178" spans="1:7" x14ac:dyDescent="0.25">
      <c r="A178" s="7"/>
    </row>
    <row r="179" spans="1:7" x14ac:dyDescent="0.25">
      <c r="A179" s="7"/>
    </row>
    <row r="180" spans="1:7" x14ac:dyDescent="0.25">
      <c r="A180" s="7"/>
    </row>
    <row r="181" spans="1:7" x14ac:dyDescent="0.25">
      <c r="A181" s="7"/>
    </row>
    <row r="182" spans="1:7" x14ac:dyDescent="0.25">
      <c r="A182" s="7"/>
    </row>
    <row r="183" spans="1:7" x14ac:dyDescent="0.25">
      <c r="A183" s="7"/>
    </row>
    <row r="184" spans="1:7" x14ac:dyDescent="0.25">
      <c r="A184" s="7"/>
    </row>
    <row r="185" spans="1:7" x14ac:dyDescent="0.25">
      <c r="A185" s="7"/>
    </row>
    <row r="186" spans="1:7" x14ac:dyDescent="0.25">
      <c r="A186" s="7"/>
    </row>
    <row r="187" spans="1:7" x14ac:dyDescent="0.25">
      <c r="A187" s="7"/>
    </row>
    <row r="188" spans="1:7" x14ac:dyDescent="0.25">
      <c r="A188" s="7"/>
    </row>
    <row r="189" spans="1:7" x14ac:dyDescent="0.25">
      <c r="A189" s="7"/>
    </row>
    <row r="190" spans="1:7" x14ac:dyDescent="0.25">
      <c r="A190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Phuong Quynh</dc:creator>
  <cp:lastModifiedBy>Ngo Phuong Quynh</cp:lastModifiedBy>
  <dcterms:created xsi:type="dcterms:W3CDTF">2020-04-29T22:29:26Z</dcterms:created>
  <dcterms:modified xsi:type="dcterms:W3CDTF">2020-07-08T11:38:15Z</dcterms:modified>
</cp:coreProperties>
</file>