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ocuments\R project\KLTN-TriTon_data\data\AnGiangData(other)\"/>
    </mc:Choice>
  </mc:AlternateContent>
  <xr:revisionPtr revIDLastSave="0" documentId="13_ncr:1_{FD02B54E-2197-4D16-8977-7FBBABF3AB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Question 18-19-20" sheetId="2" r:id="rId2"/>
    <sheet name="Trinh bay ket qua" sheetId="3" r:id="rId3"/>
    <sheet name="Linh tinh" sheetId="4" r:id="rId4"/>
  </sheets>
  <definedNames>
    <definedName name="_xlnm._FilterDatabase" localSheetId="0" hidden="1">Data!$EF$1:$EG$183</definedName>
    <definedName name="_xlnm._FilterDatabase" localSheetId="3" hidden="1">'Linh tinh'!$A$2:$H$183</definedName>
    <definedName name="_xlnm._FilterDatabase" localSheetId="1" hidden="1">'Question 18-19-20'!$AN$2:$AO$2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3" i="4" l="1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C93" i="4"/>
  <c r="C92" i="4"/>
  <c r="C90" i="4"/>
  <c r="C89" i="4"/>
  <c r="C87" i="4"/>
  <c r="C86" i="4"/>
  <c r="C85" i="4"/>
  <c r="C84" i="4"/>
  <c r="C82" i="4"/>
  <c r="C79" i="4"/>
  <c r="C78" i="4"/>
  <c r="C77" i="4"/>
  <c r="C75" i="4"/>
  <c r="C74" i="4"/>
  <c r="C72" i="4"/>
  <c r="C69" i="4"/>
  <c r="C68" i="4"/>
  <c r="C65" i="4"/>
  <c r="C64" i="4"/>
  <c r="C63" i="4"/>
  <c r="C62" i="4"/>
  <c r="C59" i="4"/>
  <c r="C58" i="4"/>
  <c r="C57" i="4"/>
  <c r="C55" i="4"/>
  <c r="C54" i="4"/>
  <c r="C53" i="4"/>
  <c r="C52" i="4"/>
  <c r="C50" i="4"/>
  <c r="C49" i="4"/>
  <c r="C48" i="4"/>
  <c r="C45" i="4"/>
  <c r="C43" i="4"/>
  <c r="C42" i="4"/>
  <c r="C39" i="4"/>
  <c r="C38" i="4"/>
  <c r="C37" i="4"/>
  <c r="C34" i="4"/>
  <c r="C32" i="4"/>
  <c r="C29" i="4"/>
  <c r="C28" i="4"/>
  <c r="C27" i="4"/>
  <c r="C23" i="4"/>
  <c r="C22" i="4"/>
  <c r="C18" i="4"/>
  <c r="C17" i="4"/>
  <c r="C13" i="4"/>
  <c r="C12" i="4"/>
  <c r="C9" i="4"/>
  <c r="C8" i="4"/>
  <c r="C7" i="4"/>
  <c r="C4" i="4"/>
  <c r="C3" i="4"/>
  <c r="I138" i="3"/>
  <c r="I139" i="3"/>
  <c r="I140" i="3"/>
  <c r="I141" i="3"/>
  <c r="I142" i="3"/>
  <c r="I143" i="3"/>
  <c r="I144" i="3"/>
  <c r="I145" i="3"/>
  <c r="I146" i="3"/>
  <c r="C147" i="3"/>
  <c r="D147" i="3"/>
  <c r="E147" i="3"/>
  <c r="F147" i="3"/>
  <c r="G147" i="3"/>
  <c r="H147" i="3"/>
  <c r="I147" i="3" l="1"/>
  <c r="AB79" i="3"/>
  <c r="AB85" i="3"/>
  <c r="B76" i="3" l="1"/>
  <c r="Q73" i="3"/>
  <c r="Q72" i="3"/>
  <c r="Q71" i="3"/>
  <c r="Q70" i="3"/>
  <c r="Q69" i="3"/>
  <c r="Q68" i="3"/>
  <c r="Q67" i="3"/>
  <c r="Q66" i="3"/>
  <c r="Q65" i="3"/>
  <c r="Q64" i="3"/>
  <c r="J73" i="3"/>
  <c r="J72" i="3"/>
  <c r="J71" i="3"/>
  <c r="J70" i="3"/>
  <c r="J69" i="3"/>
  <c r="J68" i="3"/>
  <c r="J67" i="3"/>
  <c r="J66" i="3"/>
  <c r="J65" i="3"/>
  <c r="J64" i="3"/>
  <c r="AA53" i="3" l="1"/>
  <c r="AL27" i="3"/>
  <c r="AA27" i="3"/>
  <c r="P27" i="3"/>
  <c r="E27" i="3"/>
  <c r="AG8" i="3"/>
  <c r="AF8" i="3"/>
  <c r="AG7" i="3"/>
  <c r="AG6" i="3"/>
  <c r="AG5" i="3"/>
  <c r="AG4" i="3"/>
  <c r="AF7" i="3"/>
  <c r="AF6" i="3"/>
  <c r="AF5" i="3"/>
  <c r="AF4" i="3"/>
  <c r="K7" i="3"/>
  <c r="J7" i="3"/>
  <c r="K6" i="3"/>
  <c r="J6" i="3"/>
  <c r="K5" i="3"/>
  <c r="J5" i="3"/>
  <c r="K4" i="3"/>
  <c r="J4" i="3"/>
  <c r="CI178" i="1" l="1"/>
  <c r="CH178" i="1"/>
  <c r="CI166" i="1"/>
  <c r="CH166" i="1"/>
  <c r="CH107" i="1"/>
  <c r="CI61" i="1"/>
  <c r="CH61" i="1"/>
  <c r="CI81" i="1"/>
  <c r="CI106" i="1"/>
  <c r="CI58" i="1"/>
  <c r="CI160" i="1"/>
  <c r="ER156" i="1"/>
  <c r="ER155" i="1"/>
  <c r="ER150" i="1"/>
  <c r="ER146" i="1"/>
  <c r="ER145" i="1"/>
  <c r="ER143" i="1"/>
  <c r="ER140" i="1"/>
  <c r="ER138" i="1"/>
  <c r="ER137" i="1"/>
  <c r="ER136" i="1"/>
  <c r="ER135" i="1"/>
  <c r="ER128" i="1"/>
  <c r="ER127" i="1"/>
  <c r="ER126" i="1"/>
  <c r="ER125" i="1"/>
  <c r="ER124" i="1"/>
  <c r="ER123" i="1"/>
  <c r="ER122" i="1"/>
  <c r="ER121" i="1"/>
  <c r="ER120" i="1"/>
  <c r="ER119" i="1"/>
  <c r="ER118" i="1"/>
  <c r="ER116" i="1"/>
  <c r="ER115" i="1"/>
  <c r="ER114" i="1"/>
  <c r="ER113" i="1"/>
  <c r="ER112" i="1"/>
  <c r="ER111" i="1"/>
  <c r="ER109" i="1"/>
  <c r="ER108" i="1"/>
  <c r="ER107" i="1"/>
  <c r="ER106" i="1"/>
  <c r="ER105" i="1"/>
  <c r="ER103" i="1"/>
  <c r="ER102" i="1"/>
  <c r="ER101" i="1"/>
  <c r="ER100" i="1"/>
  <c r="ER99" i="1"/>
  <c r="ER98" i="1"/>
  <c r="ER97" i="1"/>
  <c r="ER96" i="1"/>
  <c r="ER95" i="1"/>
  <c r="ER94" i="1"/>
  <c r="ER93" i="1"/>
  <c r="ER92" i="1"/>
  <c r="ER91" i="1"/>
  <c r="ER90" i="1"/>
  <c r="ER89" i="1"/>
  <c r="ER87" i="1"/>
  <c r="ER86" i="1"/>
  <c r="ER85" i="1"/>
  <c r="ER84" i="1"/>
  <c r="ER83" i="1"/>
  <c r="ER82" i="1"/>
  <c r="ER80" i="1"/>
  <c r="ER79" i="1"/>
  <c r="ER78" i="1"/>
  <c r="ER77" i="1"/>
  <c r="ER76" i="1"/>
  <c r="ER75" i="1"/>
  <c r="ER74" i="1"/>
  <c r="ER73" i="1"/>
  <c r="ER72" i="1"/>
  <c r="ER71" i="1"/>
  <c r="ER70" i="1"/>
  <c r="ER69" i="1"/>
  <c r="ER67" i="1"/>
  <c r="ER66" i="1"/>
  <c r="ER65" i="1"/>
  <c r="ER64" i="1"/>
  <c r="ER63" i="1"/>
  <c r="ER62" i="1"/>
  <c r="ER61" i="1"/>
  <c r="ER60" i="1"/>
  <c r="ER59" i="1"/>
  <c r="ER58" i="1"/>
  <c r="ER57" i="1"/>
  <c r="ER56" i="1"/>
  <c r="ER55" i="1"/>
  <c r="ER54" i="1"/>
  <c r="ER53" i="1"/>
  <c r="ER52" i="1"/>
  <c r="ER51" i="1"/>
  <c r="ER50" i="1"/>
  <c r="ER49" i="1"/>
  <c r="ER48" i="1"/>
  <c r="ER47" i="1"/>
  <c r="ER46" i="1"/>
  <c r="ER45" i="1"/>
  <c r="ER44" i="1"/>
  <c r="ER43" i="1"/>
  <c r="ER42" i="1"/>
  <c r="ER41" i="1"/>
  <c r="ER40" i="1"/>
  <c r="ER39" i="1"/>
  <c r="ER38" i="1"/>
  <c r="ER37" i="1"/>
  <c r="ER36" i="1"/>
  <c r="ER35" i="1"/>
  <c r="ER34" i="1"/>
  <c r="ER33" i="1"/>
  <c r="ER31" i="1"/>
  <c r="ER30" i="1"/>
  <c r="ER29" i="1"/>
  <c r="ER28" i="1"/>
  <c r="ER27" i="1"/>
  <c r="ER26" i="1"/>
  <c r="ER25" i="1"/>
  <c r="ER24" i="1"/>
  <c r="ER23" i="1"/>
  <c r="ER22" i="1"/>
  <c r="ER21" i="1"/>
  <c r="ER20" i="1"/>
  <c r="ER19" i="1"/>
  <c r="ER18" i="1"/>
  <c r="ER16" i="1"/>
  <c r="ER15" i="1"/>
  <c r="ER14" i="1"/>
  <c r="ER13" i="1"/>
  <c r="ER11" i="1"/>
  <c r="ER10" i="1"/>
  <c r="ER9" i="1"/>
  <c r="ER8" i="1"/>
  <c r="ER6" i="1"/>
  <c r="ER5" i="1"/>
  <c r="ER4" i="1"/>
  <c r="ER3" i="1"/>
  <c r="CH162" i="1"/>
  <c r="CI182" i="1"/>
  <c r="CH182" i="1"/>
  <c r="CH181" i="1"/>
  <c r="CJ181" i="1" s="1"/>
  <c r="CI180" i="1"/>
  <c r="CH180" i="1"/>
  <c r="CI179" i="1"/>
  <c r="CH179" i="1"/>
  <c r="CI177" i="1"/>
  <c r="CH177" i="1"/>
  <c r="CI176" i="1"/>
  <c r="CH176" i="1"/>
  <c r="CH175" i="1"/>
  <c r="CJ175" i="1" s="1"/>
  <c r="CI174" i="1"/>
  <c r="CH174" i="1"/>
  <c r="CI173" i="1"/>
  <c r="CH173" i="1"/>
  <c r="CI172" i="1"/>
  <c r="CH172" i="1"/>
  <c r="CI170" i="1"/>
  <c r="CH170" i="1"/>
  <c r="CI168" i="1"/>
  <c r="CH168" i="1"/>
  <c r="CI167" i="1"/>
  <c r="CH167" i="1"/>
  <c r="CI164" i="1"/>
  <c r="CH164" i="1"/>
  <c r="CI163" i="1"/>
  <c r="CH163" i="1"/>
  <c r="CI162" i="1"/>
  <c r="CH160" i="1"/>
  <c r="CI159" i="1"/>
  <c r="CH159" i="1"/>
  <c r="CI157" i="1"/>
  <c r="CH157" i="1"/>
  <c r="CI155" i="1"/>
  <c r="CH155" i="1"/>
  <c r="CI154" i="1"/>
  <c r="CH154" i="1"/>
  <c r="CI153" i="1"/>
  <c r="CH153" i="1"/>
  <c r="CI152" i="1"/>
  <c r="CH152" i="1"/>
  <c r="CI151" i="1"/>
  <c r="CH151" i="1"/>
  <c r="CI150" i="1"/>
  <c r="CH150" i="1"/>
  <c r="CI149" i="1"/>
  <c r="CH149" i="1"/>
  <c r="CI148" i="1"/>
  <c r="CH148" i="1"/>
  <c r="CI147" i="1"/>
  <c r="CH147" i="1"/>
  <c r="CI146" i="1"/>
  <c r="CH146" i="1"/>
  <c r="CI144" i="1"/>
  <c r="CH144" i="1"/>
  <c r="CI140" i="1"/>
  <c r="CH140" i="1"/>
  <c r="CI139" i="1"/>
  <c r="CH139" i="1"/>
  <c r="CI138" i="1"/>
  <c r="CH138" i="1"/>
  <c r="CI137" i="1"/>
  <c r="CH137" i="1"/>
  <c r="CI135" i="1"/>
  <c r="CH135" i="1"/>
  <c r="CI133" i="1"/>
  <c r="CH133" i="1"/>
  <c r="CI132" i="1"/>
  <c r="CH132" i="1"/>
  <c r="CI131" i="1"/>
  <c r="CH131" i="1"/>
  <c r="CI130" i="1"/>
  <c r="CH130" i="1"/>
  <c r="CI127" i="1"/>
  <c r="CH127" i="1"/>
  <c r="CI126" i="1"/>
  <c r="CH126" i="1"/>
  <c r="CI124" i="1"/>
  <c r="CH124" i="1"/>
  <c r="CI123" i="1"/>
  <c r="CH123" i="1"/>
  <c r="CI122" i="1"/>
  <c r="CH122" i="1"/>
  <c r="CI121" i="1"/>
  <c r="CH121" i="1"/>
  <c r="CI120" i="1"/>
  <c r="CH120" i="1"/>
  <c r="CI119" i="1"/>
  <c r="CJ119" i="1" s="1"/>
  <c r="CI118" i="1"/>
  <c r="CH118" i="1"/>
  <c r="CI117" i="1"/>
  <c r="CH117" i="1"/>
  <c r="CI116" i="1"/>
  <c r="CH116" i="1"/>
  <c r="CI114" i="1"/>
  <c r="CH114" i="1"/>
  <c r="CI113" i="1"/>
  <c r="CH113" i="1"/>
  <c r="CI112" i="1"/>
  <c r="CH112" i="1"/>
  <c r="CI109" i="1"/>
  <c r="CH109" i="1"/>
  <c r="CI108" i="1"/>
  <c r="CH108" i="1"/>
  <c r="CI107" i="1"/>
  <c r="CJ107" i="1" s="1"/>
  <c r="CH106" i="1"/>
  <c r="CI104" i="1"/>
  <c r="CH104" i="1"/>
  <c r="CI103" i="1"/>
  <c r="CH103" i="1"/>
  <c r="CI102" i="1"/>
  <c r="CH102" i="1"/>
  <c r="CI101" i="1"/>
  <c r="CH101" i="1"/>
  <c r="CI100" i="1"/>
  <c r="CH100" i="1"/>
  <c r="CI99" i="1"/>
  <c r="CH99" i="1"/>
  <c r="CI98" i="1"/>
  <c r="CH98" i="1"/>
  <c r="CI97" i="1"/>
  <c r="CH97" i="1"/>
  <c r="CI96" i="1"/>
  <c r="CH96" i="1"/>
  <c r="CI95" i="1"/>
  <c r="CH95" i="1"/>
  <c r="CI94" i="1"/>
  <c r="CH94" i="1"/>
  <c r="CI93" i="1"/>
  <c r="CH93" i="1"/>
  <c r="CI92" i="1"/>
  <c r="CH92" i="1"/>
  <c r="CI91" i="1"/>
  <c r="CH91" i="1"/>
  <c r="CI90" i="1"/>
  <c r="CH90" i="1"/>
  <c r="CI89" i="1"/>
  <c r="CH89" i="1"/>
  <c r="CI88" i="1"/>
  <c r="CH88" i="1"/>
  <c r="CI87" i="1"/>
  <c r="CH87" i="1"/>
  <c r="CI86" i="1"/>
  <c r="CH86" i="1"/>
  <c r="CI85" i="1"/>
  <c r="CH85" i="1"/>
  <c r="CI84" i="1"/>
  <c r="CH84" i="1"/>
  <c r="CI83" i="1"/>
  <c r="CH83" i="1"/>
  <c r="CI82" i="1"/>
  <c r="CH82" i="1"/>
  <c r="CH81" i="1"/>
  <c r="CI80" i="1"/>
  <c r="CH80" i="1"/>
  <c r="CI79" i="1"/>
  <c r="CH79" i="1"/>
  <c r="CI78" i="1"/>
  <c r="CH78" i="1"/>
  <c r="CI77" i="1"/>
  <c r="CH77" i="1"/>
  <c r="CI76" i="1"/>
  <c r="CH76" i="1"/>
  <c r="CI75" i="1"/>
  <c r="CH75" i="1"/>
  <c r="CI74" i="1"/>
  <c r="CH74" i="1"/>
  <c r="CI73" i="1"/>
  <c r="CH73" i="1"/>
  <c r="CI72" i="1"/>
  <c r="CH72" i="1"/>
  <c r="CI71" i="1"/>
  <c r="CH71" i="1"/>
  <c r="CI70" i="1"/>
  <c r="CH70" i="1"/>
  <c r="CI69" i="1"/>
  <c r="CH69" i="1"/>
  <c r="CI68" i="1"/>
  <c r="CH68" i="1"/>
  <c r="CI67" i="1"/>
  <c r="CH67" i="1"/>
  <c r="CI66" i="1"/>
  <c r="CH66" i="1"/>
  <c r="CI65" i="1"/>
  <c r="CH65" i="1"/>
  <c r="CI64" i="1"/>
  <c r="CH64" i="1"/>
  <c r="CI63" i="1"/>
  <c r="CH63" i="1"/>
  <c r="CI62" i="1"/>
  <c r="CH62" i="1"/>
  <c r="CI60" i="1"/>
  <c r="CH60" i="1"/>
  <c r="CI59" i="1"/>
  <c r="CH59" i="1"/>
  <c r="CH58" i="1"/>
  <c r="CI57" i="1"/>
  <c r="CH57" i="1"/>
  <c r="CI56" i="1"/>
  <c r="CH56" i="1"/>
  <c r="CI55" i="1"/>
  <c r="CH55" i="1"/>
  <c r="CI54" i="1"/>
  <c r="CH54" i="1"/>
  <c r="CI53" i="1"/>
  <c r="CH53" i="1"/>
  <c r="CI52" i="1"/>
  <c r="CH52" i="1"/>
  <c r="CI51" i="1"/>
  <c r="CH51" i="1"/>
  <c r="CI50" i="1"/>
  <c r="CH50" i="1"/>
  <c r="CI49" i="1"/>
  <c r="CH49" i="1"/>
  <c r="CI48" i="1"/>
  <c r="CH48" i="1"/>
  <c r="CI47" i="1"/>
  <c r="CH47" i="1"/>
  <c r="CI46" i="1"/>
  <c r="CH46" i="1"/>
  <c r="CI45" i="1"/>
  <c r="CH45" i="1"/>
  <c r="CI44" i="1"/>
  <c r="CH44" i="1"/>
  <c r="CI43" i="1"/>
  <c r="CH43" i="1"/>
  <c r="CI42" i="1"/>
  <c r="CH42" i="1"/>
  <c r="CI41" i="1"/>
  <c r="CH41" i="1"/>
  <c r="CI40" i="1"/>
  <c r="CH40" i="1"/>
  <c r="CI39" i="1"/>
  <c r="CH39" i="1"/>
  <c r="CI38" i="1"/>
  <c r="CH38" i="1"/>
  <c r="CI37" i="1"/>
  <c r="CH37" i="1"/>
  <c r="CI35" i="1"/>
  <c r="CH35" i="1"/>
  <c r="CI34" i="1"/>
  <c r="CH34" i="1"/>
  <c r="CI33" i="1"/>
  <c r="CH33" i="1"/>
  <c r="CI32" i="1"/>
  <c r="CH32" i="1"/>
  <c r="CI31" i="1"/>
  <c r="CH31" i="1"/>
  <c r="CI30" i="1"/>
  <c r="CH30" i="1"/>
  <c r="CI29" i="1"/>
  <c r="CH29" i="1"/>
  <c r="CI28" i="1"/>
  <c r="CH28" i="1"/>
  <c r="CI27" i="1"/>
  <c r="CH27" i="1"/>
  <c r="CI26" i="1"/>
  <c r="CH26" i="1"/>
  <c r="CI25" i="1"/>
  <c r="CH25" i="1"/>
  <c r="CI24" i="1"/>
  <c r="CH24" i="1"/>
  <c r="CI23" i="1"/>
  <c r="CH23" i="1"/>
  <c r="CI22" i="1"/>
  <c r="CH22" i="1"/>
  <c r="CI21" i="1"/>
  <c r="CH21" i="1"/>
  <c r="CI20" i="1"/>
  <c r="CH20" i="1"/>
  <c r="CI19" i="1"/>
  <c r="CH19" i="1"/>
  <c r="CI18" i="1"/>
  <c r="CH18" i="1"/>
  <c r="CI17" i="1"/>
  <c r="CH17" i="1"/>
  <c r="CI16" i="1"/>
  <c r="CH16" i="1"/>
  <c r="CI15" i="1"/>
  <c r="CH15" i="1"/>
  <c r="CI14" i="1"/>
  <c r="CH14" i="1"/>
  <c r="CI13" i="1"/>
  <c r="CH13" i="1"/>
  <c r="CH12" i="1"/>
  <c r="CJ12" i="1" s="1"/>
  <c r="CI11" i="1"/>
  <c r="CH11" i="1"/>
  <c r="CI10" i="1"/>
  <c r="CH10" i="1"/>
  <c r="CI9" i="1"/>
  <c r="CH9" i="1"/>
  <c r="CI8" i="1"/>
  <c r="CH8" i="1"/>
  <c r="CI7" i="1"/>
  <c r="CH7" i="1"/>
  <c r="CI6" i="1"/>
  <c r="CH6" i="1"/>
  <c r="CI5" i="1"/>
  <c r="CH5" i="1"/>
  <c r="CI4" i="1"/>
  <c r="CH4" i="1"/>
  <c r="CI3" i="1"/>
  <c r="CH3" i="1"/>
  <c r="CI2" i="1"/>
  <c r="CH2" i="1"/>
  <c r="CJ14" i="1" l="1"/>
  <c r="CJ16" i="1"/>
  <c r="CJ18" i="1"/>
  <c r="CJ20" i="1"/>
  <c r="CJ24" i="1"/>
  <c r="CJ26" i="1"/>
  <c r="CJ30" i="1"/>
  <c r="CJ32" i="1"/>
  <c r="CJ34" i="1"/>
  <c r="CJ37" i="1"/>
  <c r="CJ39" i="1"/>
  <c r="CJ41" i="1"/>
  <c r="CJ43" i="1"/>
  <c r="CJ45" i="1"/>
  <c r="CJ47" i="1"/>
  <c r="CJ51" i="1"/>
  <c r="CJ53" i="1"/>
  <c r="CJ55" i="1"/>
  <c r="CJ57" i="1"/>
  <c r="CJ85" i="1"/>
  <c r="CJ87" i="1"/>
  <c r="CJ89" i="1"/>
  <c r="CJ91" i="1"/>
  <c r="CJ95" i="1"/>
  <c r="CJ99" i="1"/>
  <c r="CJ101" i="1"/>
  <c r="CJ103" i="1"/>
  <c r="CJ109" i="1"/>
  <c r="CJ113" i="1"/>
  <c r="CJ116" i="1"/>
  <c r="CJ118" i="1"/>
  <c r="CJ126" i="1"/>
  <c r="CJ138" i="1"/>
  <c r="CJ140" i="1"/>
  <c r="CJ146" i="1"/>
  <c r="CJ150" i="1"/>
  <c r="CJ154" i="1"/>
  <c r="CJ172" i="1"/>
  <c r="CJ122" i="1"/>
  <c r="CJ124" i="1"/>
  <c r="CJ127" i="1"/>
  <c r="CJ131" i="1"/>
  <c r="CJ133" i="1"/>
  <c r="CJ137" i="1"/>
  <c r="CJ139" i="1"/>
  <c r="CJ147" i="1"/>
  <c r="CJ149" i="1"/>
  <c r="CJ151" i="1"/>
  <c r="CJ153" i="1"/>
  <c r="CJ155" i="1"/>
  <c r="CJ163" i="1"/>
  <c r="CJ170" i="1"/>
  <c r="CJ173" i="1"/>
  <c r="CJ178" i="1"/>
  <c r="CJ13" i="1"/>
  <c r="CJ15" i="1"/>
  <c r="CJ17" i="1"/>
  <c r="CJ23" i="1"/>
  <c r="CJ25" i="1"/>
  <c r="CJ33" i="1"/>
  <c r="CJ38" i="1"/>
  <c r="CJ44" i="1"/>
  <c r="CJ46" i="1"/>
  <c r="CJ48" i="1"/>
  <c r="CJ52" i="1"/>
  <c r="CJ84" i="1"/>
  <c r="CJ96" i="1"/>
  <c r="CJ100" i="1"/>
  <c r="CJ108" i="1"/>
  <c r="CJ117" i="1"/>
  <c r="CJ42" i="1"/>
  <c r="CJ166" i="1"/>
  <c r="CJ6" i="1"/>
  <c r="CJ114" i="1"/>
  <c r="CJ58" i="1"/>
  <c r="CJ160" i="1"/>
  <c r="CJ5" i="1"/>
  <c r="CJ7" i="1"/>
  <c r="CJ9" i="1"/>
  <c r="CJ11" i="1"/>
  <c r="CJ59" i="1"/>
  <c r="CJ64" i="1"/>
  <c r="CJ66" i="1"/>
  <c r="CJ68" i="1"/>
  <c r="CJ70" i="1"/>
  <c r="CJ74" i="1"/>
  <c r="CJ76" i="1"/>
  <c r="CJ78" i="1"/>
  <c r="CJ80" i="1"/>
  <c r="CJ177" i="1"/>
  <c r="CJ40" i="1"/>
  <c r="CJ50" i="1"/>
  <c r="CJ104" i="1"/>
  <c r="CJ132" i="1"/>
  <c r="CJ148" i="1"/>
  <c r="CJ157" i="1"/>
  <c r="CJ174" i="1"/>
  <c r="CJ106" i="1"/>
  <c r="CJ162" i="1"/>
  <c r="CJ21" i="1"/>
  <c r="CJ29" i="1"/>
  <c r="CJ54" i="1"/>
  <c r="CJ82" i="1"/>
  <c r="CJ88" i="1"/>
  <c r="CJ123" i="1"/>
  <c r="CJ152" i="1"/>
  <c r="CJ164" i="1"/>
  <c r="CJ182" i="1"/>
  <c r="CJ2" i="1"/>
  <c r="CJ4" i="1"/>
  <c r="CJ8" i="1"/>
  <c r="CJ10" i="1"/>
  <c r="CJ63" i="1"/>
  <c r="CJ65" i="1"/>
  <c r="CJ71" i="1"/>
  <c r="CJ75" i="1"/>
  <c r="CJ77" i="1"/>
  <c r="CJ79" i="1"/>
  <c r="CJ81" i="1"/>
  <c r="CJ179" i="1"/>
  <c r="CJ60" i="1"/>
  <c r="CJ73" i="1"/>
  <c r="CJ83" i="1"/>
  <c r="CJ93" i="1"/>
  <c r="CJ159" i="1"/>
  <c r="CJ176" i="1"/>
  <c r="CJ61" i="1"/>
  <c r="CJ27" i="1"/>
  <c r="CJ31" i="1"/>
  <c r="CJ90" i="1"/>
  <c r="CJ94" i="1"/>
  <c r="CJ98" i="1"/>
  <c r="CJ102" i="1"/>
  <c r="CJ121" i="1"/>
  <c r="CJ130" i="1"/>
  <c r="CJ120" i="1"/>
  <c r="CJ168" i="1"/>
  <c r="CJ167" i="1"/>
  <c r="CJ144" i="1"/>
  <c r="CJ135" i="1"/>
  <c r="CJ97" i="1"/>
  <c r="CJ92" i="1"/>
  <c r="CJ86" i="1"/>
  <c r="CJ72" i="1"/>
  <c r="CJ69" i="1"/>
  <c r="CJ67" i="1"/>
  <c r="CJ62" i="1"/>
  <c r="CJ56" i="1"/>
  <c r="CJ49" i="1"/>
  <c r="CJ35" i="1"/>
  <c r="CJ28" i="1"/>
  <c r="CJ22" i="1"/>
  <c r="CJ19" i="1"/>
  <c r="CJ112" i="1"/>
  <c r="CJ3" i="1"/>
  <c r="CJ180" i="1"/>
  <c r="W185" i="1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B183" i="2" l="1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H94" i="2"/>
  <c r="A94" i="2"/>
  <c r="AJ159" i="2" l="1"/>
  <c r="H183" i="1"/>
  <c r="H182" i="1"/>
  <c r="F183" i="2" s="1"/>
  <c r="H181" i="1"/>
  <c r="F182" i="2" s="1"/>
  <c r="EN180" i="1"/>
  <c r="ER180" i="1" s="1"/>
  <c r="H180" i="1"/>
  <c r="F181" i="2" s="1"/>
  <c r="EN179" i="1"/>
  <c r="ER179" i="1" s="1"/>
  <c r="H179" i="1"/>
  <c r="F180" i="2" s="1"/>
  <c r="FD178" i="1"/>
  <c r="EU178" i="1"/>
  <c r="H178" i="1"/>
  <c r="F179" i="2" s="1"/>
  <c r="EZ177" i="1"/>
  <c r="EU177" i="1"/>
  <c r="EN177" i="1"/>
  <c r="ER177" i="1" s="1"/>
  <c r="H177" i="1"/>
  <c r="F178" i="2" s="1"/>
  <c r="FA176" i="1"/>
  <c r="EO176" i="1"/>
  <c r="EN176" i="1"/>
  <c r="H176" i="1"/>
  <c r="F177" i="2" s="1"/>
  <c r="FA175" i="1"/>
  <c r="H175" i="1"/>
  <c r="F176" i="2" s="1"/>
  <c r="FG174" i="1"/>
  <c r="EQ174" i="1"/>
  <c r="EP174" i="1"/>
  <c r="EN174" i="1"/>
  <c r="H174" i="1"/>
  <c r="F175" i="2" s="1"/>
  <c r="FA173" i="1"/>
  <c r="EO173" i="1"/>
  <c r="EN173" i="1"/>
  <c r="H173" i="1"/>
  <c r="F174" i="2" s="1"/>
  <c r="H172" i="1"/>
  <c r="F173" i="2" s="1"/>
  <c r="H171" i="1"/>
  <c r="F172" i="2" s="1"/>
  <c r="H170" i="1"/>
  <c r="F171" i="2" s="1"/>
  <c r="H169" i="1"/>
  <c r="F170" i="2" s="1"/>
  <c r="H168" i="1"/>
  <c r="F169" i="2" s="1"/>
  <c r="EQ167" i="1"/>
  <c r="ER167" i="1" s="1"/>
  <c r="H167" i="1"/>
  <c r="F168" i="2" s="1"/>
  <c r="FA166" i="1"/>
  <c r="EV166" i="1"/>
  <c r="EU166" i="1"/>
  <c r="EQ166" i="1"/>
  <c r="EO166" i="1"/>
  <c r="EN166" i="1"/>
  <c r="H166" i="1"/>
  <c r="F167" i="2" s="1"/>
  <c r="FA165" i="1"/>
  <c r="EU165" i="1"/>
  <c r="EP165" i="1"/>
  <c r="EN165" i="1"/>
  <c r="ER165" i="1" s="1"/>
  <c r="H165" i="1"/>
  <c r="F166" i="2" s="1"/>
  <c r="EZ164" i="1"/>
  <c r="H164" i="1"/>
  <c r="F165" i="2" s="1"/>
  <c r="EN163" i="1"/>
  <c r="ER163" i="1" s="1"/>
  <c r="H163" i="1"/>
  <c r="F164" i="2" s="1"/>
  <c r="FB162" i="1"/>
  <c r="FA162" i="1"/>
  <c r="EO162" i="1"/>
  <c r="EN162" i="1"/>
  <c r="H162" i="1"/>
  <c r="F163" i="2" s="1"/>
  <c r="H161" i="1"/>
  <c r="F162" i="2" s="1"/>
  <c r="H160" i="1"/>
  <c r="F161" i="2" s="1"/>
  <c r="EQ159" i="1"/>
  <c r="EP159" i="1"/>
  <c r="EO159" i="1"/>
  <c r="EN159" i="1"/>
  <c r="H159" i="1"/>
  <c r="F160" i="2" s="1"/>
  <c r="H158" i="1"/>
  <c r="F159" i="2" s="1"/>
  <c r="EN157" i="1"/>
  <c r="ER157" i="1" s="1"/>
  <c r="H157" i="1"/>
  <c r="F158" i="2" s="1"/>
  <c r="K156" i="1"/>
  <c r="I157" i="2" s="1"/>
  <c r="H156" i="1"/>
  <c r="F157" i="2" s="1"/>
  <c r="H155" i="1"/>
  <c r="F156" i="2" s="1"/>
  <c r="H154" i="1"/>
  <c r="F155" i="2" s="1"/>
  <c r="H153" i="1"/>
  <c r="F154" i="2" s="1"/>
  <c r="H152" i="1"/>
  <c r="F153" i="2" s="1"/>
  <c r="H151" i="1"/>
  <c r="F152" i="2" s="1"/>
  <c r="H150" i="1"/>
  <c r="F151" i="2" s="1"/>
  <c r="H149" i="1"/>
  <c r="F150" i="2" s="1"/>
  <c r="H148" i="1"/>
  <c r="F149" i="2" s="1"/>
  <c r="H147" i="1"/>
  <c r="F148" i="2" s="1"/>
  <c r="H146" i="1"/>
  <c r="F147" i="2" s="1"/>
  <c r="H145" i="1"/>
  <c r="F146" i="2" s="1"/>
  <c r="H144" i="1"/>
  <c r="F145" i="2" s="1"/>
  <c r="H143" i="1"/>
  <c r="F144" i="2" s="1"/>
  <c r="H142" i="1"/>
  <c r="F143" i="2" s="1"/>
  <c r="H141" i="1"/>
  <c r="F142" i="2" s="1"/>
  <c r="H140" i="1"/>
  <c r="F141" i="2" s="1"/>
  <c r="H139" i="1"/>
  <c r="F140" i="2" s="1"/>
  <c r="H138" i="1"/>
  <c r="F139" i="2" s="1"/>
  <c r="H137" i="1"/>
  <c r="F138" i="2" s="1"/>
  <c r="H136" i="1"/>
  <c r="F137" i="2" s="1"/>
  <c r="H135" i="1"/>
  <c r="F136" i="2" s="1"/>
  <c r="H134" i="1"/>
  <c r="F135" i="2" s="1"/>
  <c r="H133" i="1"/>
  <c r="F134" i="2" s="1"/>
  <c r="H132" i="1"/>
  <c r="F133" i="2" s="1"/>
  <c r="H131" i="1"/>
  <c r="F132" i="2" s="1"/>
  <c r="H130" i="1"/>
  <c r="F131" i="2" s="1"/>
  <c r="H129" i="1"/>
  <c r="F130" i="2" s="1"/>
  <c r="H128" i="1"/>
  <c r="F129" i="2" s="1"/>
  <c r="H127" i="1"/>
  <c r="F128" i="2" s="1"/>
  <c r="H126" i="1"/>
  <c r="F127" i="2" s="1"/>
  <c r="H125" i="1"/>
  <c r="F126" i="2" s="1"/>
  <c r="H124" i="1"/>
  <c r="F125" i="2" s="1"/>
  <c r="H123" i="1"/>
  <c r="F124" i="2" s="1"/>
  <c r="H122" i="1"/>
  <c r="F123" i="2" s="1"/>
  <c r="H121" i="1"/>
  <c r="F122" i="2" s="1"/>
  <c r="H120" i="1"/>
  <c r="F121" i="2" s="1"/>
  <c r="H119" i="1"/>
  <c r="F120" i="2" s="1"/>
  <c r="H118" i="1"/>
  <c r="F119" i="2" s="1"/>
  <c r="H117" i="1"/>
  <c r="F118" i="2" s="1"/>
  <c r="H116" i="1"/>
  <c r="F117" i="2" s="1"/>
  <c r="H115" i="1"/>
  <c r="F116" i="2" s="1"/>
  <c r="H114" i="1"/>
  <c r="F115" i="2" s="1"/>
  <c r="H113" i="1"/>
  <c r="F114" i="2" s="1"/>
  <c r="H112" i="1"/>
  <c r="F113" i="2" s="1"/>
  <c r="H111" i="1"/>
  <c r="F112" i="2" s="1"/>
  <c r="H110" i="1"/>
  <c r="F111" i="2" s="1"/>
  <c r="H109" i="1"/>
  <c r="F110" i="2" s="1"/>
  <c r="H108" i="1"/>
  <c r="F109" i="2" s="1"/>
  <c r="H107" i="1"/>
  <c r="F108" i="2" s="1"/>
  <c r="H106" i="1"/>
  <c r="F107" i="2" s="1"/>
  <c r="H105" i="1"/>
  <c r="F106" i="2" s="1"/>
  <c r="H104" i="1"/>
  <c r="F105" i="2" s="1"/>
  <c r="H103" i="1"/>
  <c r="F104" i="2" s="1"/>
  <c r="H102" i="1"/>
  <c r="F103" i="2" s="1"/>
  <c r="H101" i="1"/>
  <c r="F102" i="2" s="1"/>
  <c r="H100" i="1"/>
  <c r="F101" i="2" s="1"/>
  <c r="H99" i="1"/>
  <c r="F100" i="2" s="1"/>
  <c r="H98" i="1"/>
  <c r="F99" i="2" s="1"/>
  <c r="H97" i="1"/>
  <c r="F98" i="2" s="1"/>
  <c r="H96" i="1"/>
  <c r="F97" i="2" s="1"/>
  <c r="H95" i="1"/>
  <c r="F96" i="2" s="1"/>
  <c r="H94" i="1"/>
  <c r="F95" i="2" s="1"/>
  <c r="H93" i="1"/>
  <c r="F94" i="2" s="1"/>
  <c r="ER159" i="1" l="1"/>
  <c r="ER176" i="1"/>
  <c r="ER166" i="1"/>
  <c r="ER162" i="1"/>
  <c r="ER173" i="1"/>
  <c r="ER174" i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4" i="2"/>
  <c r="K5" i="2"/>
  <c r="K6" i="2"/>
  <c r="K7" i="2"/>
  <c r="K8" i="2"/>
  <c r="K3" i="2"/>
  <c r="A4" i="2"/>
  <c r="B4" i="2"/>
  <c r="D4" i="2"/>
  <c r="F4" i="2"/>
  <c r="G4" i="2"/>
  <c r="H4" i="2"/>
  <c r="I4" i="2"/>
  <c r="J4" i="2"/>
  <c r="A5" i="2"/>
  <c r="B5" i="2"/>
  <c r="C5" i="2"/>
  <c r="D5" i="2"/>
  <c r="E5" i="2"/>
  <c r="F5" i="2"/>
  <c r="G5" i="2"/>
  <c r="H5" i="2"/>
  <c r="I5" i="2"/>
  <c r="J5" i="2"/>
  <c r="A6" i="2"/>
  <c r="B6" i="2"/>
  <c r="C6" i="2"/>
  <c r="D6" i="2"/>
  <c r="E6" i="2"/>
  <c r="F6" i="2"/>
  <c r="G6" i="2"/>
  <c r="H6" i="2"/>
  <c r="I6" i="2"/>
  <c r="J6" i="2"/>
  <c r="A7" i="2"/>
  <c r="B7" i="2"/>
  <c r="D7" i="2"/>
  <c r="F7" i="2"/>
  <c r="G7" i="2"/>
  <c r="H7" i="2"/>
  <c r="I7" i="2"/>
  <c r="J7" i="2"/>
  <c r="A8" i="2"/>
  <c r="B8" i="2"/>
  <c r="D8" i="2"/>
  <c r="F8" i="2"/>
  <c r="G8" i="2"/>
  <c r="H8" i="2"/>
  <c r="I8" i="2"/>
  <c r="J8" i="2"/>
  <c r="A9" i="2"/>
  <c r="B9" i="2"/>
  <c r="D9" i="2"/>
  <c r="F9" i="2"/>
  <c r="G9" i="2"/>
  <c r="H9" i="2"/>
  <c r="I9" i="2"/>
  <c r="J9" i="2"/>
  <c r="A10" i="2"/>
  <c r="B10" i="2"/>
  <c r="C10" i="2"/>
  <c r="D10" i="2"/>
  <c r="E10" i="2"/>
  <c r="F10" i="2"/>
  <c r="G10" i="2"/>
  <c r="H10" i="2"/>
  <c r="I10" i="2"/>
  <c r="J10" i="2"/>
  <c r="A11" i="2"/>
  <c r="B11" i="2"/>
  <c r="C11" i="2"/>
  <c r="D11" i="2"/>
  <c r="E11" i="2"/>
  <c r="F11" i="2"/>
  <c r="G11" i="2"/>
  <c r="H11" i="2"/>
  <c r="I11" i="2"/>
  <c r="J11" i="2"/>
  <c r="A12" i="2"/>
  <c r="B12" i="2"/>
  <c r="D12" i="2"/>
  <c r="F12" i="2"/>
  <c r="G12" i="2"/>
  <c r="H12" i="2"/>
  <c r="I12" i="2"/>
  <c r="J12" i="2"/>
  <c r="A13" i="2"/>
  <c r="B13" i="2"/>
  <c r="D13" i="2"/>
  <c r="F13" i="2"/>
  <c r="G13" i="2"/>
  <c r="H13" i="2"/>
  <c r="I13" i="2"/>
  <c r="J13" i="2"/>
  <c r="A14" i="2"/>
  <c r="B14" i="2"/>
  <c r="C14" i="2"/>
  <c r="D14" i="2"/>
  <c r="E14" i="2"/>
  <c r="F14" i="2"/>
  <c r="G14" i="2"/>
  <c r="H14" i="2"/>
  <c r="I14" i="2"/>
  <c r="J14" i="2"/>
  <c r="A15" i="2"/>
  <c r="B15" i="2"/>
  <c r="C15" i="2"/>
  <c r="D15" i="2"/>
  <c r="E15" i="2"/>
  <c r="F15" i="2"/>
  <c r="G15" i="2"/>
  <c r="H15" i="2"/>
  <c r="I15" i="2"/>
  <c r="J15" i="2"/>
  <c r="A16" i="2"/>
  <c r="B16" i="2"/>
  <c r="C16" i="2"/>
  <c r="D16" i="2"/>
  <c r="E16" i="2"/>
  <c r="F16" i="2"/>
  <c r="G16" i="2"/>
  <c r="H16" i="2"/>
  <c r="I16" i="2"/>
  <c r="J16" i="2"/>
  <c r="A17" i="2"/>
  <c r="B17" i="2"/>
  <c r="D17" i="2"/>
  <c r="F17" i="2"/>
  <c r="G17" i="2"/>
  <c r="H17" i="2"/>
  <c r="I17" i="2"/>
  <c r="J17" i="2"/>
  <c r="A18" i="2"/>
  <c r="B18" i="2"/>
  <c r="D18" i="2"/>
  <c r="F18" i="2"/>
  <c r="G18" i="2"/>
  <c r="H18" i="2"/>
  <c r="I18" i="2"/>
  <c r="J18" i="2"/>
  <c r="A19" i="2"/>
  <c r="B19" i="2"/>
  <c r="C19" i="2"/>
  <c r="D19" i="2"/>
  <c r="E19" i="2"/>
  <c r="F19" i="2"/>
  <c r="G19" i="2"/>
  <c r="H19" i="2"/>
  <c r="I19" i="2"/>
  <c r="J19" i="2"/>
  <c r="A20" i="2"/>
  <c r="B20" i="2"/>
  <c r="C20" i="2"/>
  <c r="D20" i="2"/>
  <c r="E20" i="2"/>
  <c r="F20" i="2"/>
  <c r="G20" i="2"/>
  <c r="H20" i="2"/>
  <c r="I20" i="2"/>
  <c r="J20" i="2"/>
  <c r="A21" i="2"/>
  <c r="B21" i="2"/>
  <c r="C21" i="2"/>
  <c r="D21" i="2"/>
  <c r="E21" i="2"/>
  <c r="F21" i="2"/>
  <c r="G21" i="2"/>
  <c r="H21" i="2"/>
  <c r="I21" i="2"/>
  <c r="J21" i="2"/>
  <c r="A22" i="2"/>
  <c r="B22" i="2"/>
  <c r="D22" i="2"/>
  <c r="F22" i="2"/>
  <c r="G22" i="2"/>
  <c r="H22" i="2"/>
  <c r="I22" i="2"/>
  <c r="J22" i="2"/>
  <c r="A23" i="2"/>
  <c r="B23" i="2"/>
  <c r="D23" i="2"/>
  <c r="F23" i="2"/>
  <c r="G23" i="2"/>
  <c r="H23" i="2"/>
  <c r="I23" i="2"/>
  <c r="J23" i="2"/>
  <c r="A24" i="2"/>
  <c r="B24" i="2"/>
  <c r="C24" i="2"/>
  <c r="D24" i="2"/>
  <c r="E24" i="2"/>
  <c r="F24" i="2"/>
  <c r="G24" i="2"/>
  <c r="H24" i="2"/>
  <c r="I24" i="2"/>
  <c r="J24" i="2"/>
  <c r="A25" i="2"/>
  <c r="B25" i="2"/>
  <c r="C25" i="2"/>
  <c r="D25" i="2"/>
  <c r="E25" i="2"/>
  <c r="F25" i="2"/>
  <c r="G25" i="2"/>
  <c r="H25" i="2"/>
  <c r="I25" i="2"/>
  <c r="J25" i="2"/>
  <c r="A26" i="2"/>
  <c r="B26" i="2"/>
  <c r="C26" i="2"/>
  <c r="D26" i="2"/>
  <c r="E26" i="2"/>
  <c r="F26" i="2"/>
  <c r="G26" i="2"/>
  <c r="H26" i="2"/>
  <c r="I26" i="2"/>
  <c r="J26" i="2"/>
  <c r="A27" i="2"/>
  <c r="B27" i="2"/>
  <c r="D27" i="2"/>
  <c r="F27" i="2"/>
  <c r="G27" i="2"/>
  <c r="H27" i="2"/>
  <c r="I27" i="2"/>
  <c r="J27" i="2"/>
  <c r="A28" i="2"/>
  <c r="B28" i="2"/>
  <c r="D28" i="2"/>
  <c r="F28" i="2"/>
  <c r="G28" i="2"/>
  <c r="H28" i="2"/>
  <c r="I28" i="2"/>
  <c r="J28" i="2"/>
  <c r="A29" i="2"/>
  <c r="B29" i="2"/>
  <c r="D29" i="2"/>
  <c r="F29" i="2"/>
  <c r="G29" i="2"/>
  <c r="H29" i="2"/>
  <c r="I29" i="2"/>
  <c r="J29" i="2"/>
  <c r="A30" i="2"/>
  <c r="B30" i="2"/>
  <c r="C30" i="2"/>
  <c r="D30" i="2"/>
  <c r="E30" i="2"/>
  <c r="F30" i="2"/>
  <c r="G30" i="2"/>
  <c r="H30" i="2"/>
  <c r="I30" i="2"/>
  <c r="J30" i="2"/>
  <c r="A31" i="2"/>
  <c r="B31" i="2"/>
  <c r="C31" i="2"/>
  <c r="D31" i="2"/>
  <c r="E31" i="2"/>
  <c r="F31" i="2"/>
  <c r="G31" i="2"/>
  <c r="H31" i="2"/>
  <c r="I31" i="2"/>
  <c r="J31" i="2"/>
  <c r="A32" i="2"/>
  <c r="B32" i="2"/>
  <c r="D32" i="2"/>
  <c r="F32" i="2"/>
  <c r="G32" i="2"/>
  <c r="H32" i="2"/>
  <c r="I32" i="2"/>
  <c r="J32" i="2"/>
  <c r="A33" i="2"/>
  <c r="B33" i="2"/>
  <c r="C33" i="2"/>
  <c r="D33" i="2"/>
  <c r="E33" i="2"/>
  <c r="F33" i="2"/>
  <c r="G33" i="2"/>
  <c r="H33" i="2"/>
  <c r="I33" i="2"/>
  <c r="J33" i="2"/>
  <c r="A34" i="2"/>
  <c r="B34" i="2"/>
  <c r="D34" i="2"/>
  <c r="F34" i="2"/>
  <c r="G34" i="2"/>
  <c r="H34" i="2"/>
  <c r="I34" i="2"/>
  <c r="J34" i="2"/>
  <c r="A35" i="2"/>
  <c r="B35" i="2"/>
  <c r="C35" i="2"/>
  <c r="D35" i="2"/>
  <c r="E35" i="2"/>
  <c r="F35" i="2"/>
  <c r="G35" i="2"/>
  <c r="H35" i="2"/>
  <c r="I35" i="2"/>
  <c r="J35" i="2"/>
  <c r="A36" i="2"/>
  <c r="B36" i="2"/>
  <c r="C36" i="2"/>
  <c r="D36" i="2"/>
  <c r="E36" i="2"/>
  <c r="F36" i="2"/>
  <c r="G36" i="2"/>
  <c r="H36" i="2"/>
  <c r="I36" i="2"/>
  <c r="J36" i="2"/>
  <c r="A37" i="2"/>
  <c r="B37" i="2"/>
  <c r="D37" i="2"/>
  <c r="F37" i="2"/>
  <c r="G37" i="2"/>
  <c r="H37" i="2"/>
  <c r="I37" i="2"/>
  <c r="J37" i="2"/>
  <c r="A38" i="2"/>
  <c r="B38" i="2"/>
  <c r="D38" i="2"/>
  <c r="F38" i="2"/>
  <c r="G38" i="2"/>
  <c r="H38" i="2"/>
  <c r="I38" i="2"/>
  <c r="J38" i="2"/>
  <c r="A39" i="2"/>
  <c r="B39" i="2"/>
  <c r="D39" i="2"/>
  <c r="F39" i="2"/>
  <c r="G39" i="2"/>
  <c r="H39" i="2"/>
  <c r="I39" i="2"/>
  <c r="J39" i="2"/>
  <c r="A40" i="2"/>
  <c r="B40" i="2"/>
  <c r="C40" i="2"/>
  <c r="D40" i="2"/>
  <c r="E40" i="2"/>
  <c r="F40" i="2"/>
  <c r="G40" i="2"/>
  <c r="H40" i="2"/>
  <c r="I40" i="2"/>
  <c r="J40" i="2"/>
  <c r="A41" i="2"/>
  <c r="B41" i="2"/>
  <c r="C41" i="2"/>
  <c r="D41" i="2"/>
  <c r="E41" i="2"/>
  <c r="F41" i="2"/>
  <c r="G41" i="2"/>
  <c r="H41" i="2"/>
  <c r="I41" i="2"/>
  <c r="J41" i="2"/>
  <c r="A42" i="2"/>
  <c r="B42" i="2"/>
  <c r="D42" i="2"/>
  <c r="F42" i="2"/>
  <c r="G42" i="2"/>
  <c r="H42" i="2"/>
  <c r="I42" i="2"/>
  <c r="J42" i="2"/>
  <c r="A43" i="2"/>
  <c r="B43" i="2"/>
  <c r="D43" i="2"/>
  <c r="F43" i="2"/>
  <c r="G43" i="2"/>
  <c r="H43" i="2"/>
  <c r="I43" i="2"/>
  <c r="J43" i="2"/>
  <c r="A44" i="2"/>
  <c r="B44" i="2"/>
  <c r="C44" i="2"/>
  <c r="D44" i="2"/>
  <c r="E44" i="2"/>
  <c r="F44" i="2"/>
  <c r="G44" i="2"/>
  <c r="H44" i="2"/>
  <c r="I44" i="2"/>
  <c r="J44" i="2"/>
  <c r="A45" i="2"/>
  <c r="B45" i="2"/>
  <c r="D45" i="2"/>
  <c r="F45" i="2"/>
  <c r="G45" i="2"/>
  <c r="H45" i="2"/>
  <c r="I45" i="2"/>
  <c r="J45" i="2"/>
  <c r="A46" i="2"/>
  <c r="B46" i="2"/>
  <c r="C46" i="2"/>
  <c r="D46" i="2"/>
  <c r="E46" i="2"/>
  <c r="F46" i="2"/>
  <c r="G46" i="2"/>
  <c r="H46" i="2"/>
  <c r="I46" i="2"/>
  <c r="J46" i="2"/>
  <c r="A47" i="2"/>
  <c r="B47" i="2"/>
  <c r="C47" i="2"/>
  <c r="D47" i="2"/>
  <c r="E47" i="2"/>
  <c r="F47" i="2"/>
  <c r="G47" i="2"/>
  <c r="H47" i="2"/>
  <c r="I47" i="2"/>
  <c r="J47" i="2"/>
  <c r="A48" i="2"/>
  <c r="B48" i="2"/>
  <c r="D48" i="2"/>
  <c r="F48" i="2"/>
  <c r="G48" i="2"/>
  <c r="H48" i="2"/>
  <c r="I48" i="2"/>
  <c r="J48" i="2"/>
  <c r="A49" i="2"/>
  <c r="B49" i="2"/>
  <c r="D49" i="2"/>
  <c r="F49" i="2"/>
  <c r="G49" i="2"/>
  <c r="H49" i="2"/>
  <c r="I49" i="2"/>
  <c r="J49" i="2"/>
  <c r="A50" i="2"/>
  <c r="B50" i="2"/>
  <c r="D50" i="2"/>
  <c r="F50" i="2"/>
  <c r="G50" i="2"/>
  <c r="H50" i="2"/>
  <c r="I50" i="2"/>
  <c r="J50" i="2"/>
  <c r="A51" i="2"/>
  <c r="B51" i="2"/>
  <c r="C51" i="2"/>
  <c r="D51" i="2"/>
  <c r="E51" i="2"/>
  <c r="F51" i="2"/>
  <c r="G51" i="2"/>
  <c r="H51" i="2"/>
  <c r="I51" i="2"/>
  <c r="J51" i="2"/>
  <c r="A52" i="2"/>
  <c r="B52" i="2"/>
  <c r="D52" i="2"/>
  <c r="F52" i="2"/>
  <c r="G52" i="2"/>
  <c r="H52" i="2"/>
  <c r="I52" i="2"/>
  <c r="J52" i="2"/>
  <c r="A53" i="2"/>
  <c r="B53" i="2"/>
  <c r="D53" i="2"/>
  <c r="F53" i="2"/>
  <c r="G53" i="2"/>
  <c r="H53" i="2"/>
  <c r="I53" i="2"/>
  <c r="J53" i="2"/>
  <c r="A54" i="2"/>
  <c r="B54" i="2"/>
  <c r="D54" i="2"/>
  <c r="F54" i="2"/>
  <c r="G54" i="2"/>
  <c r="H54" i="2"/>
  <c r="I54" i="2"/>
  <c r="J54" i="2"/>
  <c r="A55" i="2"/>
  <c r="B55" i="2"/>
  <c r="D55" i="2"/>
  <c r="F55" i="2"/>
  <c r="G55" i="2"/>
  <c r="H55" i="2"/>
  <c r="I55" i="2"/>
  <c r="J55" i="2"/>
  <c r="A56" i="2"/>
  <c r="B56" i="2"/>
  <c r="C56" i="2"/>
  <c r="D56" i="2"/>
  <c r="E56" i="2"/>
  <c r="F56" i="2"/>
  <c r="G56" i="2"/>
  <c r="H56" i="2"/>
  <c r="I56" i="2"/>
  <c r="J56" i="2"/>
  <c r="A57" i="2"/>
  <c r="B57" i="2"/>
  <c r="D57" i="2"/>
  <c r="F57" i="2"/>
  <c r="G57" i="2"/>
  <c r="H57" i="2"/>
  <c r="I57" i="2"/>
  <c r="J57" i="2"/>
  <c r="A58" i="2"/>
  <c r="B58" i="2"/>
  <c r="D58" i="2"/>
  <c r="F58" i="2"/>
  <c r="G58" i="2"/>
  <c r="H58" i="2"/>
  <c r="I58" i="2"/>
  <c r="J58" i="2"/>
  <c r="A59" i="2"/>
  <c r="B59" i="2"/>
  <c r="D59" i="2"/>
  <c r="F59" i="2"/>
  <c r="G59" i="2"/>
  <c r="H59" i="2"/>
  <c r="I59" i="2"/>
  <c r="J59" i="2"/>
  <c r="A60" i="2"/>
  <c r="B60" i="2"/>
  <c r="C60" i="2"/>
  <c r="D60" i="2"/>
  <c r="E60" i="2"/>
  <c r="F60" i="2"/>
  <c r="G60" i="2"/>
  <c r="H60" i="2"/>
  <c r="I60" i="2"/>
  <c r="J60" i="2"/>
  <c r="A61" i="2"/>
  <c r="B61" i="2"/>
  <c r="C61" i="2"/>
  <c r="D61" i="2"/>
  <c r="E61" i="2"/>
  <c r="F61" i="2"/>
  <c r="G61" i="2"/>
  <c r="H61" i="2"/>
  <c r="I61" i="2"/>
  <c r="J61" i="2"/>
  <c r="A62" i="2"/>
  <c r="B62" i="2"/>
  <c r="D62" i="2"/>
  <c r="F62" i="2"/>
  <c r="G62" i="2"/>
  <c r="H62" i="2"/>
  <c r="I62" i="2"/>
  <c r="J62" i="2"/>
  <c r="A63" i="2"/>
  <c r="B63" i="2"/>
  <c r="D63" i="2"/>
  <c r="F63" i="2"/>
  <c r="G63" i="2"/>
  <c r="H63" i="2"/>
  <c r="I63" i="2"/>
  <c r="J63" i="2"/>
  <c r="A64" i="2"/>
  <c r="B64" i="2"/>
  <c r="D64" i="2"/>
  <c r="F64" i="2"/>
  <c r="G64" i="2"/>
  <c r="H64" i="2"/>
  <c r="I64" i="2"/>
  <c r="J64" i="2"/>
  <c r="A65" i="2"/>
  <c r="B65" i="2"/>
  <c r="D65" i="2"/>
  <c r="F65" i="2"/>
  <c r="G65" i="2"/>
  <c r="H65" i="2"/>
  <c r="I65" i="2"/>
  <c r="J65" i="2"/>
  <c r="A66" i="2"/>
  <c r="B66" i="2"/>
  <c r="C66" i="2"/>
  <c r="D66" i="2"/>
  <c r="E66" i="2"/>
  <c r="F66" i="2"/>
  <c r="G66" i="2"/>
  <c r="H66" i="2"/>
  <c r="I66" i="2"/>
  <c r="J66" i="2"/>
  <c r="A67" i="2"/>
  <c r="B67" i="2"/>
  <c r="C67" i="2"/>
  <c r="D67" i="2"/>
  <c r="E67" i="2"/>
  <c r="F67" i="2"/>
  <c r="G67" i="2"/>
  <c r="H67" i="2"/>
  <c r="I67" i="2"/>
  <c r="J67" i="2"/>
  <c r="A68" i="2"/>
  <c r="B68" i="2"/>
  <c r="D68" i="2"/>
  <c r="F68" i="2"/>
  <c r="G68" i="2"/>
  <c r="H68" i="2"/>
  <c r="I68" i="2"/>
  <c r="J68" i="2"/>
  <c r="A69" i="2"/>
  <c r="B69" i="2"/>
  <c r="D69" i="2"/>
  <c r="F69" i="2"/>
  <c r="G69" i="2"/>
  <c r="H69" i="2"/>
  <c r="I69" i="2"/>
  <c r="J69" i="2"/>
  <c r="A70" i="2"/>
  <c r="B70" i="2"/>
  <c r="C70" i="2"/>
  <c r="D70" i="2"/>
  <c r="E70" i="2"/>
  <c r="F70" i="2"/>
  <c r="G70" i="2"/>
  <c r="H70" i="2"/>
  <c r="I70" i="2"/>
  <c r="J70" i="2"/>
  <c r="A71" i="2"/>
  <c r="B71" i="2"/>
  <c r="C71" i="2"/>
  <c r="D71" i="2"/>
  <c r="E71" i="2"/>
  <c r="F71" i="2"/>
  <c r="G71" i="2"/>
  <c r="H71" i="2"/>
  <c r="I71" i="2"/>
  <c r="J71" i="2"/>
  <c r="A72" i="2"/>
  <c r="B72" i="2"/>
  <c r="D72" i="2"/>
  <c r="F72" i="2"/>
  <c r="G72" i="2"/>
  <c r="H72" i="2"/>
  <c r="A73" i="2"/>
  <c r="B73" i="2"/>
  <c r="C73" i="2"/>
  <c r="D73" i="2"/>
  <c r="E73" i="2"/>
  <c r="F73" i="2"/>
  <c r="G73" i="2"/>
  <c r="H73" i="2"/>
  <c r="I73" i="2"/>
  <c r="J73" i="2"/>
  <c r="A74" i="2"/>
  <c r="B74" i="2"/>
  <c r="D74" i="2"/>
  <c r="F74" i="2"/>
  <c r="G74" i="2"/>
  <c r="H74" i="2"/>
  <c r="I74" i="2"/>
  <c r="J74" i="2"/>
  <c r="A75" i="2"/>
  <c r="B75" i="2"/>
  <c r="D75" i="2"/>
  <c r="F75" i="2"/>
  <c r="G75" i="2"/>
  <c r="H75" i="2"/>
  <c r="I75" i="2"/>
  <c r="J75" i="2"/>
  <c r="A76" i="2"/>
  <c r="B76" i="2"/>
  <c r="C76" i="2"/>
  <c r="D76" i="2"/>
  <c r="E76" i="2"/>
  <c r="F76" i="2"/>
  <c r="G76" i="2"/>
  <c r="H76" i="2"/>
  <c r="I76" i="2"/>
  <c r="J76" i="2"/>
  <c r="A77" i="2"/>
  <c r="B77" i="2"/>
  <c r="D77" i="2"/>
  <c r="F77" i="2"/>
  <c r="G77" i="2"/>
  <c r="H77" i="2"/>
  <c r="I77" i="2"/>
  <c r="J77" i="2"/>
  <c r="A78" i="2"/>
  <c r="B78" i="2"/>
  <c r="D78" i="2"/>
  <c r="F78" i="2"/>
  <c r="G78" i="2"/>
  <c r="H78" i="2"/>
  <c r="I78" i="2"/>
  <c r="J78" i="2"/>
  <c r="A79" i="2"/>
  <c r="B79" i="2"/>
  <c r="D79" i="2"/>
  <c r="F79" i="2"/>
  <c r="G79" i="2"/>
  <c r="H79" i="2"/>
  <c r="I79" i="2"/>
  <c r="J79" i="2"/>
  <c r="A80" i="2"/>
  <c r="B80" i="2"/>
  <c r="C80" i="2"/>
  <c r="D80" i="2"/>
  <c r="E80" i="2"/>
  <c r="F80" i="2"/>
  <c r="G80" i="2"/>
  <c r="H80" i="2"/>
  <c r="I80" i="2"/>
  <c r="J80" i="2"/>
  <c r="A81" i="2"/>
  <c r="B81" i="2"/>
  <c r="C81" i="2"/>
  <c r="D81" i="2"/>
  <c r="E81" i="2"/>
  <c r="F81" i="2"/>
  <c r="G81" i="2"/>
  <c r="H81" i="2"/>
  <c r="I81" i="2"/>
  <c r="J81" i="2"/>
  <c r="A82" i="2"/>
  <c r="B82" i="2"/>
  <c r="D82" i="2"/>
  <c r="F82" i="2"/>
  <c r="G82" i="2"/>
  <c r="H82" i="2"/>
  <c r="I82" i="2"/>
  <c r="J82" i="2"/>
  <c r="A83" i="2"/>
  <c r="B83" i="2"/>
  <c r="C83" i="2"/>
  <c r="D83" i="2"/>
  <c r="E83" i="2"/>
  <c r="F83" i="2"/>
  <c r="G83" i="2"/>
  <c r="H83" i="2"/>
  <c r="I83" i="2"/>
  <c r="J83" i="2"/>
  <c r="A84" i="2"/>
  <c r="B84" i="2"/>
  <c r="D84" i="2"/>
  <c r="F84" i="2"/>
  <c r="G84" i="2"/>
  <c r="H84" i="2"/>
  <c r="I84" i="2"/>
  <c r="J84" i="2"/>
  <c r="A85" i="2"/>
  <c r="B85" i="2"/>
  <c r="D85" i="2"/>
  <c r="F85" i="2"/>
  <c r="G85" i="2"/>
  <c r="H85" i="2"/>
  <c r="A86" i="2"/>
  <c r="B86" i="2"/>
  <c r="D86" i="2"/>
  <c r="F86" i="2"/>
  <c r="G86" i="2"/>
  <c r="H86" i="2"/>
  <c r="I86" i="2"/>
  <c r="J86" i="2"/>
  <c r="A87" i="2"/>
  <c r="B87" i="2"/>
  <c r="D87" i="2"/>
  <c r="F87" i="2"/>
  <c r="G87" i="2"/>
  <c r="H87" i="2"/>
  <c r="I87" i="2"/>
  <c r="J87" i="2"/>
  <c r="A88" i="2"/>
  <c r="B88" i="2"/>
  <c r="C88" i="2"/>
  <c r="D88" i="2"/>
  <c r="E88" i="2"/>
  <c r="F88" i="2"/>
  <c r="G88" i="2"/>
  <c r="H88" i="2"/>
  <c r="I88" i="2"/>
  <c r="J88" i="2"/>
  <c r="A89" i="2"/>
  <c r="B89" i="2"/>
  <c r="D89" i="2"/>
  <c r="F89" i="2"/>
  <c r="G89" i="2"/>
  <c r="H89" i="2"/>
  <c r="I89" i="2"/>
  <c r="J89" i="2"/>
  <c r="A90" i="2"/>
  <c r="B90" i="2"/>
  <c r="D90" i="2"/>
  <c r="F90" i="2"/>
  <c r="G90" i="2"/>
  <c r="H90" i="2"/>
  <c r="I90" i="2"/>
  <c r="J90" i="2"/>
  <c r="A91" i="2"/>
  <c r="B91" i="2"/>
  <c r="C91" i="2"/>
  <c r="D91" i="2"/>
  <c r="E91" i="2"/>
  <c r="F91" i="2"/>
  <c r="G91" i="2"/>
  <c r="H91" i="2"/>
  <c r="I91" i="2"/>
  <c r="J91" i="2"/>
  <c r="A92" i="2"/>
  <c r="B92" i="2"/>
  <c r="D92" i="2"/>
  <c r="F92" i="2"/>
  <c r="G92" i="2"/>
  <c r="H92" i="2"/>
  <c r="I92" i="2"/>
  <c r="J92" i="2"/>
  <c r="A93" i="2"/>
  <c r="B93" i="2"/>
  <c r="D93" i="2"/>
  <c r="F93" i="2"/>
  <c r="G93" i="2"/>
  <c r="H93" i="2"/>
  <c r="I93" i="2"/>
  <c r="J93" i="2"/>
  <c r="B3" i="2"/>
  <c r="D3" i="2"/>
  <c r="F3" i="2"/>
  <c r="G3" i="2"/>
  <c r="H3" i="2"/>
  <c r="A3" i="2"/>
  <c r="K71" i="1" l="1"/>
  <c r="X71" i="1"/>
  <c r="X66" i="1"/>
  <c r="AG66" i="1"/>
  <c r="AG71" i="1"/>
  <c r="AG46" i="1"/>
  <c r="J72" i="2" l="1"/>
  <c r="I72" i="2"/>
  <c r="AG31" i="1"/>
  <c r="AG26" i="1"/>
  <c r="X16" i="1"/>
  <c r="X21" i="1"/>
  <c r="X26" i="1"/>
  <c r="X31" i="1"/>
  <c r="X41" i="1"/>
  <c r="X46" i="1"/>
  <c r="X51" i="1"/>
  <c r="X56" i="1"/>
  <c r="X6" i="1"/>
  <c r="X53" i="1" l="1"/>
  <c r="X83" i="1"/>
  <c r="AG83" i="1"/>
  <c r="AG6" i="1"/>
  <c r="AG11" i="1"/>
  <c r="AG16" i="1"/>
  <c r="AG21" i="1"/>
  <c r="AG88" i="1"/>
  <c r="X88" i="1"/>
  <c r="X76" i="1"/>
  <c r="X78" i="1"/>
  <c r="AG78" i="1"/>
  <c r="AG13" i="1" l="1"/>
  <c r="AG23" i="1"/>
  <c r="AG18" i="1"/>
  <c r="AG43" i="1"/>
  <c r="AG48" i="1"/>
  <c r="AG58" i="1"/>
  <c r="AG63" i="1"/>
  <c r="AG73" i="1"/>
  <c r="AG68" i="1"/>
  <c r="AG3" i="1"/>
  <c r="X3" i="1"/>
  <c r="X13" i="1"/>
  <c r="X23" i="1"/>
  <c r="X18" i="1"/>
  <c r="X43" i="1"/>
  <c r="X38" i="1"/>
  <c r="X48" i="1"/>
  <c r="X58" i="1"/>
  <c r="X63" i="1"/>
  <c r="X73" i="1"/>
  <c r="X68" i="1"/>
  <c r="AG28" i="1"/>
  <c r="AG8" i="1"/>
  <c r="AG33" i="1"/>
  <c r="AG86" i="1"/>
  <c r="AG90" i="1"/>
  <c r="AG91" i="1"/>
  <c r="AG92" i="1"/>
  <c r="AG85" i="1"/>
  <c r="AG81" i="1"/>
  <c r="AG87" i="1"/>
  <c r="AG82" i="1"/>
  <c r="AG77" i="1"/>
  <c r="X52" i="1"/>
  <c r="X57" i="1"/>
  <c r="X62" i="1"/>
  <c r="X67" i="1"/>
  <c r="X72" i="1"/>
  <c r="X77" i="1"/>
  <c r="X82" i="1"/>
  <c r="X87" i="1"/>
  <c r="X81" i="1"/>
  <c r="X85" i="1"/>
  <c r="X92" i="1"/>
  <c r="X91" i="1"/>
  <c r="X90" i="1"/>
  <c r="X86" i="1"/>
  <c r="X8" i="1"/>
  <c r="X28" i="1"/>
  <c r="AG7" i="1"/>
  <c r="AG12" i="1"/>
  <c r="AG17" i="1"/>
  <c r="AG22" i="1"/>
  <c r="AG27" i="1"/>
  <c r="AG37" i="1"/>
  <c r="AG42" i="1"/>
  <c r="AG47" i="1"/>
  <c r="AG52" i="1"/>
  <c r="AG57" i="1"/>
  <c r="AG62" i="1"/>
  <c r="AG67" i="1"/>
  <c r="AG72" i="1"/>
  <c r="X7" i="1"/>
  <c r="X12" i="1"/>
  <c r="X17" i="1"/>
  <c r="X22" i="1"/>
  <c r="X27" i="1"/>
  <c r="X32" i="1"/>
  <c r="X37" i="1"/>
  <c r="X42" i="1"/>
  <c r="X47" i="1"/>
  <c r="K2" i="1"/>
  <c r="C7" i="1"/>
  <c r="C12" i="1"/>
  <c r="C17" i="1"/>
  <c r="C22" i="1"/>
  <c r="C27" i="1"/>
  <c r="C37" i="1"/>
  <c r="C42" i="1"/>
  <c r="C47" i="1"/>
  <c r="C52" i="1"/>
  <c r="C57" i="1"/>
  <c r="C62" i="1"/>
  <c r="C67" i="1"/>
  <c r="C77" i="1"/>
  <c r="C81" i="1"/>
  <c r="C85" i="1"/>
  <c r="C92" i="1"/>
  <c r="C91" i="1"/>
  <c r="C86" i="1"/>
  <c r="C33" i="1"/>
  <c r="C8" i="1"/>
  <c r="C28" i="1"/>
  <c r="C3" i="1"/>
  <c r="C38" i="1"/>
  <c r="C48" i="1"/>
  <c r="C58" i="1"/>
  <c r="C63" i="1"/>
  <c r="C73" i="1"/>
  <c r="C68" i="1"/>
  <c r="C78" i="1"/>
  <c r="C76" i="1"/>
  <c r="C88" i="1"/>
  <c r="C83" i="1"/>
  <c r="C53" i="1"/>
  <c r="C6" i="1"/>
  <c r="C11" i="1"/>
  <c r="C16" i="1"/>
  <c r="C21" i="1"/>
  <c r="C26" i="1"/>
  <c r="C31" i="1"/>
  <c r="C36" i="1"/>
  <c r="C41" i="1"/>
  <c r="C51" i="1"/>
  <c r="C56" i="1"/>
  <c r="C61" i="1"/>
  <c r="C71" i="1"/>
  <c r="C2" i="1"/>
  <c r="J3" i="2" l="1"/>
  <c r="I3" i="2"/>
  <c r="E17" i="2"/>
  <c r="C17" i="2"/>
  <c r="E49" i="2"/>
  <c r="C49" i="2"/>
  <c r="E34" i="2"/>
  <c r="C34" i="2"/>
  <c r="E37" i="2"/>
  <c r="C37" i="2"/>
  <c r="E9" i="2"/>
  <c r="C9" i="2"/>
  <c r="E93" i="2"/>
  <c r="C93" i="2"/>
  <c r="E48" i="2"/>
  <c r="C48" i="2"/>
  <c r="E32" i="2"/>
  <c r="C32" i="2"/>
  <c r="E89" i="2"/>
  <c r="C89" i="2"/>
  <c r="E39" i="2"/>
  <c r="C39" i="2"/>
  <c r="E86" i="2"/>
  <c r="C86" i="2"/>
  <c r="E43" i="2"/>
  <c r="C43" i="2"/>
  <c r="E18" i="2"/>
  <c r="C18" i="2"/>
  <c r="E27" i="2"/>
  <c r="C27" i="2"/>
  <c r="E38" i="2"/>
  <c r="C38" i="2"/>
  <c r="E62" i="2"/>
  <c r="C62" i="2"/>
  <c r="E84" i="2"/>
  <c r="C84" i="2"/>
  <c r="E69" i="2"/>
  <c r="C69" i="2"/>
  <c r="E68" i="2"/>
  <c r="C68" i="2"/>
  <c r="E23" i="2"/>
  <c r="C23" i="2"/>
  <c r="E57" i="2"/>
  <c r="C57" i="2"/>
  <c r="E12" i="2"/>
  <c r="C12" i="2"/>
  <c r="E74" i="2"/>
  <c r="C74" i="2"/>
  <c r="E63" i="2"/>
  <c r="C63" i="2"/>
  <c r="E3" i="2"/>
  <c r="C3" i="2"/>
  <c r="E52" i="2"/>
  <c r="C52" i="2"/>
  <c r="E7" i="2"/>
  <c r="C7" i="2"/>
  <c r="E77" i="2"/>
  <c r="C77" i="2"/>
  <c r="E64" i="2"/>
  <c r="C64" i="2"/>
  <c r="E4" i="2"/>
  <c r="C4" i="2"/>
  <c r="E87" i="2"/>
  <c r="C87" i="2"/>
  <c r="E82" i="2"/>
  <c r="C82" i="2"/>
  <c r="E58" i="2"/>
  <c r="C58" i="2"/>
  <c r="E13" i="2"/>
  <c r="C13" i="2"/>
  <c r="E72" i="2"/>
  <c r="C72" i="2"/>
  <c r="E42" i="2"/>
  <c r="C42" i="2"/>
  <c r="E22" i="2"/>
  <c r="C22" i="2"/>
  <c r="E54" i="2"/>
  <c r="C54" i="2"/>
  <c r="E79" i="2"/>
  <c r="C79" i="2"/>
  <c r="E59" i="2"/>
  <c r="C59" i="2"/>
  <c r="E29" i="2"/>
  <c r="C29" i="2"/>
  <c r="E92" i="2"/>
  <c r="C92" i="2"/>
  <c r="E78" i="2"/>
  <c r="C78" i="2"/>
  <c r="E53" i="2"/>
  <c r="C53" i="2"/>
  <c r="E28" i="2"/>
  <c r="C28" i="2"/>
  <c r="E8" i="2"/>
  <c r="C8" i="2"/>
  <c r="K84" i="1"/>
  <c r="FV44" i="1"/>
  <c r="X54" i="1"/>
  <c r="X59" i="1"/>
  <c r="X64" i="1"/>
  <c r="X69" i="1"/>
  <c r="X74" i="1"/>
  <c r="X79" i="1"/>
  <c r="X84" i="1"/>
  <c r="X89" i="1"/>
  <c r="X80" i="1"/>
  <c r="X2" i="1"/>
  <c r="X44" i="1"/>
  <c r="C49" i="1"/>
  <c r="C54" i="1"/>
  <c r="C64" i="1"/>
  <c r="C74" i="1"/>
  <c r="C84" i="1"/>
  <c r="C89" i="1"/>
  <c r="C44" i="1"/>
  <c r="AG44" i="1"/>
  <c r="AG54" i="1"/>
  <c r="AG59" i="1"/>
  <c r="AG64" i="1"/>
  <c r="AG69" i="1"/>
  <c r="AG74" i="1"/>
  <c r="AG79" i="1"/>
  <c r="AG84" i="1"/>
  <c r="AG89" i="1"/>
  <c r="AG80" i="1"/>
  <c r="AG2" i="1"/>
  <c r="AG39" i="1"/>
  <c r="AG24" i="1"/>
  <c r="AG19" i="1"/>
  <c r="AG14" i="1"/>
  <c r="AG4" i="1"/>
  <c r="J85" i="2" l="1"/>
  <c r="I85" i="2"/>
  <c r="E90" i="2"/>
  <c r="C90" i="2"/>
  <c r="E55" i="2"/>
  <c r="C55" i="2"/>
  <c r="E65" i="2"/>
  <c r="C65" i="2"/>
  <c r="E85" i="2"/>
  <c r="C85" i="2"/>
  <c r="E50" i="2"/>
  <c r="C50" i="2"/>
  <c r="E45" i="2"/>
  <c r="C45" i="2"/>
  <c r="E75" i="2"/>
  <c r="C75" i="2"/>
  <c r="K2" i="2"/>
  <c r="A2" i="2" l="1"/>
  <c r="B2" i="2"/>
  <c r="C2" i="2"/>
  <c r="D2" i="2"/>
  <c r="E2" i="2"/>
  <c r="F2" i="2"/>
  <c r="G2" i="2"/>
  <c r="H2" i="2"/>
  <c r="I2" i="2"/>
  <c r="J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  <author>HHyHyCute</author>
  </authors>
  <commentList>
    <comment ref="F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1=Tri Tôn
2=Tịnh Biên</t>
        </r>
      </text>
    </comment>
    <comment ref="H1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1=Lê Trì
2=Ba Chúc
3=Ô Lâm
4=An Hảo
</t>
        </r>
      </text>
    </comment>
    <comment ref="J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1=Nam
2=Nữ</t>
        </r>
      </text>
    </comment>
    <comment ref="L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1=Kinh
2=Khơme
3=Khác</t>
        </r>
      </text>
    </comment>
    <comment ref="M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0=Không
1=Hiếu Nghĩa
2=Phật
3=Khác</t>
        </r>
      </text>
    </comment>
    <comment ref="N1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1=Cấp 1 trở xuống
2=Cấp 2
3=Cấp 3
4=Trên cấp 3</t>
        </r>
      </text>
    </comment>
    <comment ref="S1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1=Toàn thời gian
2=Bán thời gian</t>
        </r>
      </text>
    </comment>
    <comment ref="Z1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1=Tăng
2=Giảm
3=Không thay đổi</t>
        </r>
      </text>
    </comment>
    <comment ref="AA1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1.1 Tăng do mua vào
1.2. Tăng do được cấp
1.3. Do thừa kế
1.4. Tự khai phá
2.1=Bán
2.2. Cầm cố
2.3. Chia cho con
2.4. Khác</t>
        </r>
      </text>
    </comment>
    <comment ref="AC1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1=Sông/Suối
2=Ao/Hồ
3=Tự nhiên
4=Giếng
5=Khác</t>
        </r>
      </text>
    </comment>
    <comment ref="AE1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theo thứ tự do người dân trả lời</t>
        </r>
      </text>
    </comment>
    <comment ref="AF1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Nguyen Quoc Binh:
Đếm tổng số loài cây của tất cả các mô hình</t>
        </r>
      </text>
    </comment>
    <comment ref="AR1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ĐVT tùy loài cây</t>
        </r>
      </text>
    </comment>
    <comment ref="FI1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1=Trong phòng
2=Thực địa
3=Phát tờ rơi
4=Khác</t>
        </r>
      </text>
    </comment>
    <comment ref="FL1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1=Tốt
2=Bình thường
3=Không được</t>
        </r>
      </text>
    </comment>
    <comment ref="FM1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1=Trong phòng
2=Thực địa
3=Phát tờ rơi
4=Khác</t>
        </r>
      </text>
    </comment>
    <comment ref="FP1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1=Tốt
2=Bình thường
3=Không được</t>
        </r>
      </text>
    </comment>
    <comment ref="FQ1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1=Người thân
2=TV/Báo đài
3=Láng giềng
4=Khác</t>
        </r>
      </text>
    </comment>
    <comment ref="FS1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1=Có
2=Không</t>
        </r>
      </text>
    </comment>
    <comment ref="FT1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1=NN&amp;PTNT/NH CS
2=NH TM
3=Tư nhân/ĐL Vật tư
4=HTX/Hội/Nhóm
5=Khác
(Cùng lúc nhiều nơi thì nhập theo nơi vay, không khoảng cách: VD: 124)</t>
        </r>
      </text>
    </comment>
    <comment ref="FX1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1=Đã trả
2=Đang trả
3=Chưa trả</t>
        </r>
      </text>
    </comment>
    <comment ref="FY1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1=Đủ vốn sản xuất
2=Không có Sổ đỏ/Xanh thế chấp
3=Ngại thủ tục
4=Không có tài sản thế chấp
5=Lý do khác</t>
        </r>
      </text>
    </comment>
    <comment ref="GA1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1=Đang chờ cấp
2=Đã thế chấp
3=Không thuộc diện được cấp
4=Khác</t>
        </r>
      </text>
    </comment>
    <comment ref="GC1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a=Chăn nuôi
b=Trồng trọt
c=Khác</t>
        </r>
      </text>
    </comment>
    <comment ref="GD1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GE1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GF1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1=Vốn vay
2=Chính sách hỗ trợ
3=Đất đai
4=Thị trường
5=Khác</t>
        </r>
      </text>
    </comment>
    <comment ref="GG1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1=Tăng thâm canh
2=Tăng diện tích
3=Giảm thâm canh
4=Không thay đổi
5=Dừng sản xuất
6=Thay đổi HTCT khác
7=Bán đất/Bỏ hoang
8=Chuyễn sang phi NN
9=Di dân mùa vụ kiếm việc
0. Định cư nơi khác/khác (10 và 11)
(Nhiều hơn 1 sự lựa chọn thì nhập lần lượt các số liên tục</t>
        </r>
      </text>
    </comment>
    <comment ref="A117" authorId="1" shapeId="0" xr:uid="{00000000-0006-0000-0000-00001D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loại cây trồng
</t>
        </r>
      </text>
    </comment>
    <comment ref="A118" authorId="1" shapeId="0" xr:uid="{00000000-0006-0000-0000-00001E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kinh nghiệm 4 năm nhưng cây trồng lại trông từ 1997
</t>
        </r>
      </text>
    </comment>
    <comment ref="A119" authorId="1" shapeId="0" xr:uid="{00000000-0006-0000-0000-00001F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mâu thuẩn số năm kinh nghiệm 
chưa có số cây 
năng suất
</t>
        </r>
      </text>
    </comment>
    <comment ref="A121" authorId="1" shapeId="0" xr:uid="{00000000-0006-0000-0000-000020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chưa thông kê dc số cây </t>
        </r>
      </text>
    </comment>
    <comment ref="A166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thể hợp tác XD MH</t>
        </r>
      </text>
    </comment>
    <comment ref="A172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khả năng hợp tác XDMH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</authors>
  <commentList>
    <comment ref="K2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Đềm tổng các sản phẩm có được của các mô hình</t>
        </r>
      </text>
    </comment>
    <comment ref="N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P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R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T2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  <comment ref="X2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Ghi thtáng bằng hai chữ số vì dụ 01, 10, 11. Nhiều tháng thì ghi liên tục liền kề:011011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Nguyen Quoc Binh</author>
    <author>HHyHyCute</author>
  </authors>
  <commentList>
    <comment ref="F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1=Tri Tôn
2=Tịnh Biên</t>
        </r>
      </text>
    </comment>
    <comment ref="H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1=Lê Trì
2=Ba Chúc
3=Ô Lâm
4=An Hảo
</t>
        </r>
      </text>
    </comment>
    <comment ref="A118" authorId="1" shapeId="0" xr:uid="{00000000-0006-0000-0300-000003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loại cây trồng
</t>
        </r>
      </text>
    </comment>
    <comment ref="A119" authorId="1" shapeId="0" xr:uid="{00000000-0006-0000-0300-000004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kinh nghiệm 4 năm nhưng cây trồng lại trông từ 1997
</t>
        </r>
      </text>
    </comment>
    <comment ref="A120" authorId="1" shapeId="0" xr:uid="{00000000-0006-0000-0300-000005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mâu thuẩn số năm kinh nghiệm 
chưa có số cây 
năng suất
</t>
        </r>
      </text>
    </comment>
    <comment ref="A122" authorId="1" shapeId="0" xr:uid="{00000000-0006-0000-0300-000006000000}">
      <text>
        <r>
          <rPr>
            <b/>
            <sz val="9"/>
            <color indexed="81"/>
            <rFont val="Tahoma"/>
            <family val="2"/>
          </rPr>
          <t>HHyHyCute:</t>
        </r>
        <r>
          <rPr>
            <sz val="9"/>
            <color indexed="81"/>
            <rFont val="Tahoma"/>
            <family val="2"/>
          </rPr>
          <t xml:space="preserve">
chưa thông kê dc số cây </t>
        </r>
      </text>
    </comment>
    <comment ref="A167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thể hợp tác XD MH</t>
        </r>
      </text>
    </comment>
    <comment ref="A173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Nguyen Quoc Binh:</t>
        </r>
        <r>
          <rPr>
            <sz val="9"/>
            <color indexed="81"/>
            <rFont val="Tahoma"/>
            <family val="2"/>
          </rPr>
          <t xml:space="preserve">
Có khả năng hợp tác XDMH</t>
        </r>
      </text>
    </comment>
  </commentList>
</comments>
</file>

<file path=xl/sharedStrings.xml><?xml version="1.0" encoding="utf-8"?>
<sst xmlns="http://schemas.openxmlformats.org/spreadsheetml/2006/main" count="8280" uniqueCount="1308">
  <si>
    <t>Họ Tên Chủ hộ</t>
  </si>
  <si>
    <t>Họ tên người trả lời</t>
  </si>
  <si>
    <t>Quan hệ với chủ hộ</t>
  </si>
  <si>
    <t>Ấp</t>
  </si>
  <si>
    <t>Giới tính</t>
  </si>
  <si>
    <t>Tuổi</t>
  </si>
  <si>
    <t>1. Dân tộc</t>
  </si>
  <si>
    <t>2. Tôn giáo</t>
  </si>
  <si>
    <t>3. Học vấn người TL</t>
  </si>
  <si>
    <t>4. Số nhân khẩu</t>
  </si>
  <si>
    <t>4.2. LĐ nông nghiệp</t>
  </si>
  <si>
    <t>5.2. Thời gian làm NN</t>
  </si>
  <si>
    <t>8. Tổng DT đất (ha)</t>
  </si>
  <si>
    <t>8.1. DT đất NLKH (ha)</t>
  </si>
  <si>
    <t>8.2. DT đất LN (ha)</t>
  </si>
  <si>
    <t>11.1 MH1: Cây chính1</t>
  </si>
  <si>
    <t>11.1 MH1: Số cây chính 1</t>
  </si>
  <si>
    <t>11.1 MH1: Cây chính2</t>
  </si>
  <si>
    <t>11.1 MH1: Số cây chính 2</t>
  </si>
  <si>
    <t>11.1 MH1: Số cây Xen1</t>
  </si>
  <si>
    <t>11.1 MH1: Cây Xen2</t>
  </si>
  <si>
    <t>11.1 MH1: Số cây Xen2</t>
  </si>
  <si>
    <t>11.1 MH1: Cây Xen3</t>
  </si>
  <si>
    <t>11.1 MH1: Số cây Xen3</t>
  </si>
  <si>
    <t>11.1 MH1: Năm trồng  cây chính2</t>
  </si>
  <si>
    <t>11.1 MH1: Năm trồng cây Xen1</t>
  </si>
  <si>
    <t>11.1 MH1: Năm trồng cây Xen2</t>
  </si>
  <si>
    <t>11.1 MH1: Năm trồng cây Xen3</t>
  </si>
  <si>
    <t>11.1 MH2: Cây chính1</t>
  </si>
  <si>
    <t>11.1 MH2: Số cây chính 1</t>
  </si>
  <si>
    <t>11.1 MH2: Năm trồng cây Xen1</t>
  </si>
  <si>
    <t>11.1 MH2: Năm trồng cây Xen2</t>
  </si>
  <si>
    <t>11.1 MH2: Cây Xen3</t>
  </si>
  <si>
    <t>11.1 MH2: Năm trồng cây Xen3</t>
  </si>
  <si>
    <t>12.MH1. Tổng thu 2018</t>
  </si>
  <si>
    <t>12.MH1. Tổng chi 2018</t>
  </si>
  <si>
    <t>10.3. Loài 3</t>
  </si>
  <si>
    <t>10.1. Loài 1</t>
  </si>
  <si>
    <t>10.2. Loài 2</t>
  </si>
  <si>
    <t>13. Tên MH hiệu quả 2</t>
  </si>
  <si>
    <t>13.1. Lý do HQ 1</t>
  </si>
  <si>
    <t>13.1.Lý do HQ 2</t>
  </si>
  <si>
    <t>13.1. Lý do HQ 3</t>
  </si>
  <si>
    <t>13.2. Lý do HQ 1</t>
  </si>
  <si>
    <t>13.2.Lý do HQ 2</t>
  </si>
  <si>
    <t>13.2. Lý do HQ 3</t>
  </si>
  <si>
    <t>14.1. Lý do KT 1</t>
  </si>
  <si>
    <t>14.1.Lý do KT 2</t>
  </si>
  <si>
    <t>14.1. Lý do KT 3</t>
  </si>
  <si>
    <t>14.2. Lý do KT 1</t>
  </si>
  <si>
    <t>14.2.Lý do KT 2</t>
  </si>
  <si>
    <t>14.2. Lý do KT 3</t>
  </si>
  <si>
    <t>15.1. Thuận lợi MH1</t>
  </si>
  <si>
    <t>16.1 Cây thay đổi 1</t>
  </si>
  <si>
    <t>16.1. Lý do 1</t>
  </si>
  <si>
    <t>16.2 Cây thay đổi 2</t>
  </si>
  <si>
    <t>16.2. Lý do 1</t>
  </si>
  <si>
    <t>17.1 MH 1: Chi phí thiết lập/ha</t>
  </si>
  <si>
    <t>17.1 MH 1: CP thiết lập/ha: Giống</t>
  </si>
  <si>
    <t>17.1 MH 1: CP thiết lập/ha: Làm đất</t>
  </si>
  <si>
    <t>17.1 MH 1: CP thiết lập/ha: Phân-Thuốc</t>
  </si>
  <si>
    <t>17.1 MH 1: CP thiết lập/ha: Công trồng</t>
  </si>
  <si>
    <t>17.1 MH 2: Chi phí thiết lập/ha</t>
  </si>
  <si>
    <t>17.1 MH 2: CP thiết lập/ha: Giống</t>
  </si>
  <si>
    <t>17.1 MH 2: CP thiết lập/ha: Làm đất</t>
  </si>
  <si>
    <t>17.1 MH 2: CP thiết lập/ha: Phân-Thuốc</t>
  </si>
  <si>
    <t>17.1 MH 2: CP thiết lập/ha: Công trồng</t>
  </si>
  <si>
    <t>17.2 MH 3: CP CS-Ha/năm: Công Thu hoạch</t>
  </si>
  <si>
    <t>17.2 MH 3: CP CS-Ha/năm: Công CS</t>
  </si>
  <si>
    <t>17.2 MH 3: CP CS-Ha/năm: Phân/Thuốc</t>
  </si>
  <si>
    <t>17.2 MH 1: CP CS-Ha/năm: Phân/Thuốc</t>
  </si>
  <si>
    <t>17.2 MH 1: CP CS-Ha/năm: Công CS</t>
  </si>
  <si>
    <t>17.2 MH 1: CP CS-Ha/năm: Công Thu hoạch</t>
  </si>
  <si>
    <t>17.2 MH 2: CP CS-Ha/năm: Phân/Thuốc</t>
  </si>
  <si>
    <t>17.2 MH 2: CP CS-Ha/năm: Công CS</t>
  </si>
  <si>
    <t>17.2 MH 2: CP CS-Ha/năm: Công Thu hoạch</t>
  </si>
  <si>
    <t>21.1 Hình thức tổ chức</t>
  </si>
  <si>
    <t>21.1 Số lần/03 năm</t>
  </si>
  <si>
    <t>21.1 Nội dung</t>
  </si>
  <si>
    <t>21.1 Mức áp dụng</t>
  </si>
  <si>
    <t>21.2 Hình thức tổ chức</t>
  </si>
  <si>
    <t>21.2 Số lần/03 năm</t>
  </si>
  <si>
    <t>21.2 Nội dung</t>
  </si>
  <si>
    <t>21.2 Mức áp dụng</t>
  </si>
  <si>
    <t>22. Nguồn tự học KT</t>
  </si>
  <si>
    <t>23. Vay vốn</t>
  </si>
  <si>
    <t>23.1 Tên NH-Tổ chức-Tư nhân</t>
  </si>
  <si>
    <t>23.1 Tổng số tiền vay (triệu)</t>
  </si>
  <si>
    <t>23.1 Tình trạng trả</t>
  </si>
  <si>
    <t>23.2 Lý do không vay</t>
  </si>
  <si>
    <t>23.2.2.2 Số tiền vay chưa trả (triệu)</t>
  </si>
  <si>
    <t>23.2.2.2 Mục đích vay trước đây</t>
  </si>
  <si>
    <t>24. Thuận lợi</t>
  </si>
  <si>
    <t>24. Khó khăn</t>
  </si>
  <si>
    <t>24. Mong muốn</t>
  </si>
  <si>
    <t>25. Chiến lược SX</t>
  </si>
  <si>
    <t>11.1 MH2: Năm trồng  
cây chính1</t>
  </si>
  <si>
    <t>9-11. Tổng số mô hình</t>
  </si>
  <si>
    <t>18ab. Tổng số SP</t>
  </si>
  <si>
    <t>18ab. Tên Sp 1</t>
  </si>
  <si>
    <t>18ab. Tháng TH-Bán Sp 1</t>
  </si>
  <si>
    <t>18ab. Tên Sp 2</t>
  </si>
  <si>
    <t>18ab. Tháng TH-Bán Sp 2</t>
  </si>
  <si>
    <t>18ab. Tên Sp 3</t>
  </si>
  <si>
    <t>18ab. Tháng TH-Bán Sp 3</t>
  </si>
  <si>
    <t>18ab. Tên Sp 4</t>
  </si>
  <si>
    <t>18ab. Tháng TH-Bán Sp 14</t>
  </si>
  <si>
    <t>18ab. Tên Sp 5</t>
  </si>
  <si>
    <t>18ab. Tháng TH-Bán Sp 5</t>
  </si>
  <si>
    <t>18ab. Tên Sp 6</t>
  </si>
  <si>
    <t>18ab. Tháng TH-Bán Sp 6</t>
  </si>
  <si>
    <t>18c. Giá bán Sp 1</t>
  </si>
  <si>
    <t>18c. Giá bán Sp 2</t>
  </si>
  <si>
    <t>18c. Giá bán Sp 3</t>
  </si>
  <si>
    <t>18c. Giá bán Sp 4</t>
  </si>
  <si>
    <t>18c. Giá bán Sp 5</t>
  </si>
  <si>
    <t>Vợ</t>
  </si>
  <si>
    <t>6. Thu nhập 2018 (triệu)</t>
  </si>
  <si>
    <t>7. Phần trăm thu từ NLKH (%)</t>
  </si>
  <si>
    <t>17.1.MH1: Năm thiết lập</t>
  </si>
  <si>
    <t>10.1. Lý do 1</t>
  </si>
  <si>
    <t>10.2. Lý do 2</t>
  </si>
  <si>
    <t>10.3. Lý do 3</t>
  </si>
  <si>
    <t>8b. Nguồn nước</t>
  </si>
  <si>
    <t>9-11.Tổng số loài cây trong các MH</t>
  </si>
  <si>
    <t>Xoài Cát</t>
  </si>
  <si>
    <t>Sao</t>
  </si>
  <si>
    <t>11.1 MH1: Nsuất  cây chính2 (DVT)</t>
  </si>
  <si>
    <t>11.1 MH1: Năm trồng  cây chính1 (DVT)</t>
  </si>
  <si>
    <t>11.1 MH1: Nsuất  cây chính1 (DVT)</t>
  </si>
  <si>
    <t>11.1 MH1: Nsuất cây Xen1 (DVT)</t>
  </si>
  <si>
    <t>11.1 MH1: NSuất cây Xen2 (DVT)</t>
  </si>
  <si>
    <t>11.1 MH1: NSuất cây Xen3 (DVT)</t>
  </si>
  <si>
    <t>11.1 MH2: Nsuất 
cây chính1(DVT)</t>
  </si>
  <si>
    <t>Mãng cầu</t>
  </si>
  <si>
    <t>18c. ĐVT Sp 1</t>
  </si>
  <si>
    <t>18c. ĐVT Sp 2</t>
  </si>
  <si>
    <t>18c. ĐVT Sp 3</t>
  </si>
  <si>
    <t>18c. ĐVT Sp 4</t>
  </si>
  <si>
    <t>18c. ĐVT Sp 5</t>
  </si>
  <si>
    <t>Xoài</t>
  </si>
  <si>
    <t>Dễ trồng</t>
  </si>
  <si>
    <t>Dễ bán</t>
  </si>
  <si>
    <t>17.1.MH2: Năm thiết lập</t>
  </si>
  <si>
    <t>050611</t>
  </si>
  <si>
    <t>Mít</t>
  </si>
  <si>
    <t>kg</t>
  </si>
  <si>
    <t>23.1 Lãi suất TB/tháng (%)</t>
  </si>
  <si>
    <t>Chủ hộ</t>
  </si>
  <si>
    <t>Có năng suất</t>
  </si>
  <si>
    <t>Phù hợp đất đai</t>
  </si>
  <si>
    <t>Sâu bệnh</t>
  </si>
  <si>
    <t>Xoài thanh ca</t>
  </si>
  <si>
    <t>Xoài bưởi</t>
  </si>
  <si>
    <t>Nguyễn Văn Lân</t>
  </si>
  <si>
    <t>Thiên Tuế</t>
  </si>
  <si>
    <t>Tre (măng)</t>
  </si>
  <si>
    <t>Thu hoạch quanh năm</t>
  </si>
  <si>
    <t>bơ</t>
  </si>
  <si>
    <t>Măng</t>
  </si>
  <si>
    <t>Bơ</t>
  </si>
  <si>
    <t>Chuối</t>
  </si>
  <si>
    <t>Quanh năm</t>
  </si>
  <si>
    <t>07</t>
  </si>
  <si>
    <t>0102</t>
  </si>
  <si>
    <t>Dâu</t>
  </si>
  <si>
    <t>nải</t>
  </si>
  <si>
    <t>Dâu xanh</t>
  </si>
  <si>
    <t>Nguyễn Thị Bé</t>
  </si>
  <si>
    <t>Chưa bán</t>
  </si>
  <si>
    <t>Sầu riêng</t>
  </si>
  <si>
    <t>11.1 MH1: Năm trồng cây Xen4</t>
  </si>
  <si>
    <t>11.1 MH1: NSuất cây Xen4 (DVT)</t>
  </si>
  <si>
    <t>11.1 MH1: Cây Xen4</t>
  </si>
  <si>
    <t>11.1 MH1: Số cây Xen4</t>
  </si>
  <si>
    <t>Hồng quân</t>
  </si>
  <si>
    <t>Thu hoạch liên tục</t>
  </si>
  <si>
    <t>Cho trái nhiều</t>
  </si>
  <si>
    <t>ít mất giá</t>
  </si>
  <si>
    <t>Ít chi phí</t>
  </si>
  <si>
    <t>11.1 MH1: Đơn vị</t>
  </si>
  <si>
    <t>buồng (mỗi buồng 10 - 12 nải)</t>
  </si>
  <si>
    <t>Đơn vị</t>
  </si>
  <si>
    <t>tấn</t>
  </si>
  <si>
    <t>0405</t>
  </si>
  <si>
    <t>0607</t>
  </si>
  <si>
    <t>Nguyễn Văn Ngần</t>
  </si>
  <si>
    <t>Chưa thu</t>
  </si>
  <si>
    <t>Không có giá</t>
  </si>
  <si>
    <t>Không có giá, sâu bệnh</t>
  </si>
  <si>
    <t>Đất thích hợp</t>
  </si>
  <si>
    <t>Lâu năm</t>
  </si>
  <si>
    <t>Phủ xanh đồi trọc</t>
  </si>
  <si>
    <t>Chịu hạn</t>
  </si>
  <si>
    <t>Kỹ thuật chiết, ghép cây có múi</t>
  </si>
  <si>
    <t>Đang áp dụng</t>
  </si>
  <si>
    <t>23.2 Ghi rõ (nếu chọn 5)</t>
  </si>
  <si>
    <t>(Chi phí ít)</t>
  </si>
  <si>
    <t>(Đã vay vốn Học sinh - Sinh viên)</t>
  </si>
  <si>
    <t>Lê Phú Hải</t>
  </si>
  <si>
    <t>Giá cao</t>
  </si>
  <si>
    <t>Trần Thị Lại</t>
  </si>
  <si>
    <t>Dương Tấn Phước</t>
  </si>
  <si>
    <t>Rau Tần</t>
  </si>
  <si>
    <t>bụi</t>
  </si>
  <si>
    <t>cây</t>
  </si>
  <si>
    <t>Quýt</t>
  </si>
  <si>
    <t>11.1 MH1: Cây Xen5</t>
  </si>
  <si>
    <t>11.1 MH1: Số cây Xen5</t>
  </si>
  <si>
    <t>11.1 MH1: Năm trồng cây Xen5</t>
  </si>
  <si>
    <t>11.1 MH1: NSuất cây Xen5 (DVT)</t>
  </si>
  <si>
    <t>Dừa</t>
  </si>
  <si>
    <t>ổn định</t>
  </si>
  <si>
    <t>Thu liên tục</t>
  </si>
  <si>
    <t>Ghi rõ (nếu chọn 4)</t>
  </si>
  <si>
    <t>Không học</t>
  </si>
  <si>
    <t>04</t>
  </si>
  <si>
    <t>0506</t>
  </si>
  <si>
    <t>11.1 MH1: DT (ha)</t>
  </si>
  <si>
    <t>Trần Thị Oanh</t>
  </si>
  <si>
    <t>Tiêu</t>
  </si>
  <si>
    <t>Khoai lùn</t>
  </si>
  <si>
    <t>Sâu nhiều, chết</t>
  </si>
  <si>
    <t>Có giá trị cao</t>
  </si>
  <si>
    <t>Ổn định giá cả</t>
  </si>
  <si>
    <t>Sâu, bệnh trên cây có múi</t>
  </si>
  <si>
    <t>Muốn vay nhưng không có quỹ</t>
  </si>
  <si>
    <t>12</t>
  </si>
  <si>
    <t>Khoai</t>
  </si>
  <si>
    <t>10</t>
  </si>
  <si>
    <t>Nguyễn Văn Út</t>
  </si>
  <si>
    <t>Cây dễ trồng</t>
  </si>
  <si>
    <t>Ít chăm sóc</t>
  </si>
  <si>
    <t>Bán giá cao</t>
  </si>
  <si>
    <t>0708</t>
  </si>
  <si>
    <t>08</t>
  </si>
  <si>
    <t>06</t>
  </si>
  <si>
    <t>070809</t>
  </si>
  <si>
    <t>060708</t>
  </si>
  <si>
    <t>050607080910</t>
  </si>
  <si>
    <t>Lê Văn Thảo</t>
  </si>
  <si>
    <t>Không tốn chi phí nhiều</t>
  </si>
  <si>
    <t>0304</t>
  </si>
  <si>
    <t>05060708</t>
  </si>
  <si>
    <t>quanh năm</t>
  </si>
  <si>
    <t>10 nải</t>
  </si>
  <si>
    <t>Nguyễn Văn Sử</t>
  </si>
  <si>
    <t>Chôm chôm</t>
  </si>
  <si>
    <t>Không hiệu quả</t>
  </si>
  <si>
    <t>Bán dễ</t>
  </si>
  <si>
    <t>Trồng, chiết, ghép, sâu bệnh hai</t>
  </si>
  <si>
    <t>040506070809</t>
  </si>
  <si>
    <t>03</t>
  </si>
  <si>
    <t>Nguyễn Văn Dưỡng</t>
  </si>
  <si>
    <t>Thời gian sống lâu</t>
  </si>
  <si>
    <t>Đất không bị suy thoái</t>
  </si>
  <si>
    <t>Kinh nghiệm</t>
  </si>
  <si>
    <t>0506070809</t>
  </si>
  <si>
    <t>Đinh Văn Tươi</t>
  </si>
  <si>
    <t>Đinh lăng</t>
  </si>
  <si>
    <t>Cây ăn trái có giá cao</t>
  </si>
  <si>
    <t>Giá ổn định</t>
  </si>
  <si>
    <t>Không học do tuổi cao</t>
  </si>
  <si>
    <t>già, tuổi cao, không được vay</t>
  </si>
  <si>
    <t>Nguyễn Huệ Thọ</t>
  </si>
  <si>
    <t>Trần Thị Dung</t>
  </si>
  <si>
    <t>Ít tốn công chăm sóc</t>
  </si>
  <si>
    <t>Cây nào cũng đem lại hiệu quả kinh tế cao</t>
  </si>
  <si>
    <t>Lúc nào cũng có cái để bán</t>
  </si>
  <si>
    <t>Đinh Ngọc Đáng</t>
  </si>
  <si>
    <t>Cây phát triển tốt</t>
  </si>
  <si>
    <t>Số lượng nhiều</t>
  </si>
  <si>
    <t>Không được vay</t>
  </si>
  <si>
    <t>Trương An Đông</t>
  </si>
  <si>
    <t>Nguyễn Thị Kim Loan</t>
  </si>
  <si>
    <t>Vồ Bà</t>
  </si>
  <si>
    <t>Ghi rõ (nếu chọn 5)</t>
  </si>
  <si>
    <t>Hầm (đào)</t>
  </si>
  <si>
    <t>Cây sống lâu</t>
  </si>
  <si>
    <t>Giá cả ổn định</t>
  </si>
  <si>
    <t>Ổn định</t>
  </si>
  <si>
    <t>Đất phù hợp</t>
  </si>
  <si>
    <t>Không có thời gian</t>
  </si>
  <si>
    <t>Trần Hữu Lộc</t>
  </si>
  <si>
    <t>Đất đai màu mỡ</t>
  </si>
  <si>
    <t>Cây có năng suất</t>
  </si>
  <si>
    <t>Không có quỹ vốn để vay</t>
  </si>
  <si>
    <t>Phan Văn Đực</t>
  </si>
  <si>
    <t>Trần Thị Bích Thủy</t>
  </si>
  <si>
    <t>Su</t>
  </si>
  <si>
    <t>vú sữa</t>
  </si>
  <si>
    <t>Điều</t>
  </si>
  <si>
    <t>Cây trồng thích hợp</t>
  </si>
  <si>
    <t>ít tốn công</t>
  </si>
  <si>
    <t>Kéo dài</t>
  </si>
  <si>
    <t>Trồng ít nên không cần vay</t>
  </si>
  <si>
    <t>0607080810</t>
  </si>
  <si>
    <t>Nguyễn Văn Thái</t>
  </si>
  <si>
    <t>Có áp dụng ký thuật nên năng suất cao</t>
  </si>
  <si>
    <t>Chiết, ghép, sử dụng phân bón, thuốc BVTV</t>
  </si>
  <si>
    <t>Lê Văn Hai</t>
  </si>
  <si>
    <t>trái</t>
  </si>
  <si>
    <t>Không có thời gian chăm sóc, cây còi cọc, bệnh</t>
  </si>
  <si>
    <t>12 trái</t>
  </si>
  <si>
    <t>Nguyễn Hữu Hạnh</t>
  </si>
  <si>
    <t>Không tốn nhiều công lao động</t>
  </si>
  <si>
    <t>Giá trị cao</t>
  </si>
  <si>
    <t>Kỹ thuật sử dụng thuốc BVTV, Ghép cây có múi</t>
  </si>
  <si>
    <t>Tuổi cao, không trồng được nhiều</t>
  </si>
  <si>
    <t>Trương Văn Hậu</t>
  </si>
  <si>
    <t>Keo</t>
  </si>
  <si>
    <t>Nhờ tre là nguồn thu chính</t>
  </si>
  <si>
    <t>Tre</t>
  </si>
  <si>
    <t>Nguồn măng</t>
  </si>
  <si>
    <t>0607080910</t>
  </si>
  <si>
    <t>Nguyễn Văn Luật</t>
  </si>
  <si>
    <t>Đậu ve</t>
  </si>
  <si>
    <t>Su su</t>
  </si>
  <si>
    <t>Su - Đậu ve</t>
  </si>
  <si>
    <t>Dễ thu hoạch</t>
  </si>
  <si>
    <t>0910</t>
  </si>
  <si>
    <t>05</t>
  </si>
  <si>
    <t>Lê Văn Cường</t>
  </si>
  <si>
    <t>Không có năng suất, bệnh thối trái nên bỏ</t>
  </si>
  <si>
    <t>Sâu hại, ruồi vàng</t>
  </si>
  <si>
    <t>Bơ và sầu riêng có thu nhập</t>
  </si>
  <si>
    <t>Bơ - Sầu riêng</t>
  </si>
  <si>
    <t>Có giá bán cao, đầu ra dễ</t>
  </si>
  <si>
    <t>Nguồn nước</t>
  </si>
  <si>
    <t xml:space="preserve">Xoài </t>
  </si>
  <si>
    <t>020304</t>
  </si>
  <si>
    <t>0809</t>
  </si>
  <si>
    <t>không bán</t>
  </si>
  <si>
    <t>Trần Hữu Phước</t>
  </si>
  <si>
    <t>Bứa</t>
  </si>
  <si>
    <t>Đất dốc</t>
  </si>
  <si>
    <t>Không có kinh tế</t>
  </si>
  <si>
    <t xml:space="preserve">Phù hợp điều kiện khí hậu, thổ nhưỡng </t>
  </si>
  <si>
    <t>Nhẹ công</t>
  </si>
  <si>
    <t>14. Tên loại cây KT 1</t>
  </si>
  <si>
    <t>Dễ chăm</t>
  </si>
  <si>
    <t>Phù hợp với thổ nhưỡng</t>
  </si>
  <si>
    <t>14. Tên loại cây  KT 2</t>
  </si>
  <si>
    <t>Bán được giá</t>
  </si>
  <si>
    <t>Mô hình vườn</t>
  </si>
  <si>
    <t>02</t>
  </si>
  <si>
    <t>Phan Ngọc Đức</t>
  </si>
  <si>
    <t>Năng suất ổn định</t>
  </si>
  <si>
    <t>Sản phẩm dễ bán</t>
  </si>
  <si>
    <t>Nhiều trái</t>
  </si>
  <si>
    <t>Phạm Thị Út</t>
  </si>
  <si>
    <t>Saboche</t>
  </si>
  <si>
    <t>Bưởi</t>
  </si>
  <si>
    <t>Già cõi, bỏ</t>
  </si>
  <si>
    <t>Măng cụt</t>
  </si>
  <si>
    <t>Nhiều đợt trái</t>
  </si>
  <si>
    <t>Không chăm sóc</t>
  </si>
  <si>
    <t>0212</t>
  </si>
  <si>
    <t>1112</t>
  </si>
  <si>
    <t>Lê Hồng Thái</t>
  </si>
  <si>
    <t>Võ Thị Nới</t>
  </si>
  <si>
    <t>Diện tích tăng (giảm)</t>
  </si>
  <si>
    <t>buồng</t>
  </si>
  <si>
    <t>Chuối có hiệu quả</t>
  </si>
  <si>
    <t>Măng và chuối dễ bán</t>
  </si>
  <si>
    <t>Sản phẩm ổn định</t>
  </si>
  <si>
    <t>Giới tiệu cây bơ</t>
  </si>
  <si>
    <t>Nước sạch</t>
  </si>
  <si>
    <t>Huỳnh Văn Bảo</t>
  </si>
  <si>
    <t>Gỗ đỏ</t>
  </si>
  <si>
    <t xml:space="preserve">Lâm nghiệp khuyến cáo trồng để kiểm lâm cấp sổ </t>
  </si>
  <si>
    <t>Luôn có măng, bơ, tiêu để bán cho khách du lịch</t>
  </si>
  <si>
    <t>Đầu tư ít</t>
  </si>
  <si>
    <t>Tre làm đũa</t>
  </si>
  <si>
    <t>Bán tết có giá</t>
  </si>
  <si>
    <t>06070809</t>
  </si>
  <si>
    <t>020304050607</t>
  </si>
  <si>
    <t>Phạm Thị Lợi</t>
  </si>
  <si>
    <t>11.1 MH1: Cây Xen6</t>
  </si>
  <si>
    <t>11.1 MH1: Năm trồng cây Xen6</t>
  </si>
  <si>
    <t>11.1 MH1: Số cây Xen6</t>
  </si>
  <si>
    <t>11.1 MH1: NSuất cây Xen6 (DVT)</t>
  </si>
  <si>
    <t>không chăm sóc</t>
  </si>
  <si>
    <t>Làm đũa</t>
  </si>
  <si>
    <t>Có lúc giá cao</t>
  </si>
  <si>
    <t>14. Tên loại cây  KT 3</t>
  </si>
  <si>
    <t>Nguyễn Văn Lớn</t>
  </si>
  <si>
    <t>Phù hợp với vùng đất</t>
  </si>
  <si>
    <t>Phù hợp đất núi, dốc</t>
  </si>
  <si>
    <t>Phù hợp đất đá</t>
  </si>
  <si>
    <t>Thuốc BVTV, giống, kỹ thuật</t>
  </si>
  <si>
    <t>0304050607080910</t>
  </si>
  <si>
    <t>Lê Tấn Lộc</t>
  </si>
  <si>
    <t>An Hòa</t>
  </si>
  <si>
    <t>Cây rừng</t>
  </si>
  <si>
    <t>Trồng cây khác có nguồn thu</t>
  </si>
  <si>
    <t>Phù hợp thổ nhưỡng</t>
  </si>
  <si>
    <t>Năng suất cao, ổn định</t>
  </si>
  <si>
    <t>Đỗ Minh Hưng</t>
  </si>
  <si>
    <t>Năng suất cao</t>
  </si>
  <si>
    <t>Giá bán ổn định</t>
  </si>
  <si>
    <t>01</t>
  </si>
  <si>
    <t>Nguyễn Văn Cu</t>
  </si>
  <si>
    <t>Thuốc nam</t>
  </si>
  <si>
    <t>Không có thu nhập</t>
  </si>
  <si>
    <t>Thích nghi vùng núi</t>
  </si>
  <si>
    <t>Thích hợp vùng đất</t>
  </si>
  <si>
    <t>Dễ trồng, không chăm sóc</t>
  </si>
  <si>
    <t>Phù hợp vùng đất</t>
  </si>
  <si>
    <t>Nguyễn Văn Hoa</t>
  </si>
  <si>
    <t>Ít tưới</t>
  </si>
  <si>
    <t>Cây dâu phù hợp với vùng đất</t>
  </si>
  <si>
    <t>Dễ bán, luôn cho măng đều</t>
  </si>
  <si>
    <t>Kỹ thuật trồng cây</t>
  </si>
  <si>
    <t>050607</t>
  </si>
  <si>
    <t>Võ Văn Thắm</t>
  </si>
  <si>
    <t>Trần Bạch Huệ</t>
  </si>
  <si>
    <t>Sầu riêng không hạt</t>
  </si>
  <si>
    <t>Trồng dặm vào chỗ cây chết</t>
  </si>
  <si>
    <t>Cây giống mới</t>
  </si>
  <si>
    <t>Ít tưới nước</t>
  </si>
  <si>
    <t>Ít chăm</t>
  </si>
  <si>
    <t>Thu hoạch đều</t>
  </si>
  <si>
    <t xml:space="preserve">Đoàn Văn Tuyền </t>
  </si>
  <si>
    <t>Kỹ thuật trồng cây có múi</t>
  </si>
  <si>
    <t>Phạm Văn My</t>
  </si>
  <si>
    <t>Dương Xuân Hòa</t>
  </si>
  <si>
    <t>Coi giữ vườn</t>
  </si>
  <si>
    <t>Thích hợp thổ nhưỡng</t>
  </si>
  <si>
    <t>Dễ thích nghi, ít chăm bón</t>
  </si>
  <si>
    <t>Nguyễn Văn Đầy</t>
  </si>
  <si>
    <t>Nguyễn Thị Dòn</t>
  </si>
  <si>
    <t>Đa dạng cây</t>
  </si>
  <si>
    <t>Dừa xiêm lùn</t>
  </si>
  <si>
    <t>Ít chăm, thêm nhiều cây</t>
  </si>
  <si>
    <t>Tre trồng ngoài ranh</t>
  </si>
  <si>
    <t>Ít phân</t>
  </si>
  <si>
    <t>Dễ có trái</t>
  </si>
  <si>
    <t>Võ Thị Kim Huê</t>
  </si>
  <si>
    <t>Khó trồng được cây khác</t>
  </si>
  <si>
    <t>Không cần chăm sóc</t>
  </si>
  <si>
    <t>07080910</t>
  </si>
  <si>
    <t xml:space="preserve">Phù hợp đất </t>
  </si>
  <si>
    <t>Giao thông</t>
  </si>
  <si>
    <t>Mở đường lớn</t>
  </si>
  <si>
    <t>Phạm Thị Ánh</t>
  </si>
  <si>
    <t>Trồng vào cây quýt chết</t>
  </si>
  <si>
    <t>Lê Văn Lợi</t>
  </si>
  <si>
    <t>Bỏ đi do chết dây</t>
  </si>
  <si>
    <t>Có giá, có năng suất</t>
  </si>
  <si>
    <t>Phù hợp đất đai, khí hậu</t>
  </si>
  <si>
    <t>Hồng Văn Minh</t>
  </si>
  <si>
    <t>Nguyễn Thị Cầu</t>
  </si>
  <si>
    <t>phù hợp vùng đất này</t>
  </si>
  <si>
    <t>05060708091011</t>
  </si>
  <si>
    <t>18c. Giá bán Sp 6</t>
  </si>
  <si>
    <t>18c. ĐVT Sp 6</t>
  </si>
  <si>
    <t>Nguyễn Minh Toàn</t>
  </si>
  <si>
    <t>Phù hợp đất, khí hậu</t>
  </si>
  <si>
    <t>bán được giá</t>
  </si>
  <si>
    <t>Nguyễn Văn Mừng</t>
  </si>
  <si>
    <t>Nguồn thu chính</t>
  </si>
  <si>
    <t>Chủ lực</t>
  </si>
  <si>
    <t xml:space="preserve">Thu được nhiều lần </t>
  </si>
  <si>
    <t>Có thể bán được thân và măng</t>
  </si>
  <si>
    <t>Thiết kế vườn</t>
  </si>
  <si>
    <t>040506</t>
  </si>
  <si>
    <t>Chung Thị Ngọc Tường</t>
  </si>
  <si>
    <t>Tốn ít thời gian chăm sóc</t>
  </si>
  <si>
    <t>Có thu nhập</t>
  </si>
  <si>
    <t>Ngô Thị Hai</t>
  </si>
  <si>
    <t>Bể nước mạch trữ lại</t>
  </si>
  <si>
    <t>Ngắn nuôi dài</t>
  </si>
  <si>
    <t>Thu được nhiều đợt</t>
  </si>
  <si>
    <t>Võ Thị Xuyến</t>
  </si>
  <si>
    <t>Diện tích trống nên trồng</t>
  </si>
  <si>
    <t>Nguyễn Thị Phương</t>
  </si>
  <si>
    <t>Nguyễn Thành Tài</t>
  </si>
  <si>
    <t>Con trai</t>
  </si>
  <si>
    <t>Tràm</t>
  </si>
  <si>
    <t>Giảm số lượng, chỉ đủ nhà ăn do điều kiện không thuận lợi cho mít phát triển</t>
  </si>
  <si>
    <t>Thu nhập cao</t>
  </si>
  <si>
    <t>Được mùa</t>
  </si>
  <si>
    <t>Được giá</t>
  </si>
  <si>
    <t>Long Hoàng Dũng</t>
  </si>
  <si>
    <t>Nguyễn Thị Loan</t>
  </si>
  <si>
    <t>Bưởi da xanh</t>
  </si>
  <si>
    <t>Ít thời gian chăm sóc</t>
  </si>
  <si>
    <t>Không có thời gian nhiều</t>
  </si>
  <si>
    <t>Mưa nhiều, năng suất cao</t>
  </si>
  <si>
    <t>Không có chính sách vay vốn hỗ trợ</t>
  </si>
  <si>
    <t>0405060708</t>
  </si>
  <si>
    <t>Nguyễn Thị Dữ</t>
  </si>
  <si>
    <t>Văng Thị Bích</t>
  </si>
  <si>
    <t>Con dâu</t>
  </si>
  <si>
    <t>Hầm nước</t>
  </si>
  <si>
    <t>Chanh</t>
  </si>
  <si>
    <t>Trồng mới 2ha</t>
  </si>
  <si>
    <t>Cả năm đều có thu nhập</t>
  </si>
  <si>
    <t>Được mùa, đúng giá</t>
  </si>
  <si>
    <t>Internet</t>
  </si>
  <si>
    <t>Không có chính sách hỗ trợ tại địa phương</t>
  </si>
  <si>
    <t>Võ Hoàng Phương</t>
  </si>
  <si>
    <t>Võ Trí Đức</t>
  </si>
  <si>
    <t>Do đặc thù đất thích hợp các loại trồng xen canh</t>
  </si>
  <si>
    <t>Số lần thu hoạch nhiều</t>
  </si>
  <si>
    <t>Tốn chi phí ít</t>
  </si>
  <si>
    <t>04050607</t>
  </si>
  <si>
    <t>11</t>
  </si>
  <si>
    <t>Phạm Văn Út</t>
  </si>
  <si>
    <t>Ít tốn công</t>
  </si>
  <si>
    <t>Lo ngại lãi suất vốn</t>
  </si>
  <si>
    <t>Trần Huy Dũng</t>
  </si>
  <si>
    <t>Vồ Đầu</t>
  </si>
  <si>
    <t>Chặt dần để trụ sống trồng tiêu, hiệu quả không cao</t>
  </si>
  <si>
    <t>Ít tốn thời gian</t>
  </si>
  <si>
    <t>Chính sách của địa phương (quy hoạch)</t>
  </si>
  <si>
    <t>Nguyễn Văn Cò</t>
  </si>
  <si>
    <t>Không có nước tưới nên dâu chết</t>
  </si>
  <si>
    <t>B ơ</t>
  </si>
  <si>
    <t>Trồng tre không tốn công chăm sóc và thời gian nhiều</t>
  </si>
  <si>
    <t>Có thời gian làm công việc khác có thêm thu nhập</t>
  </si>
  <si>
    <t>Hiện tại đem lại nguồn thu nhập</t>
  </si>
  <si>
    <t>Muốn trồng cây lâu năm để lại cho con cháu hưởng thu nhập</t>
  </si>
  <si>
    <t>Không có nhu cầu vay vốn</t>
  </si>
  <si>
    <t>Hà Văn Trí</t>
  </si>
  <si>
    <t>Có thời gian nhàn nhiều</t>
  </si>
  <si>
    <t>Mang lại thu nhập chính</t>
  </si>
  <si>
    <t>0203</t>
  </si>
  <si>
    <t>Huỳnh Quốc Nam</t>
  </si>
  <si>
    <t>Chỉ để ăn</t>
  </si>
  <si>
    <t>Sản lượng nhiều</t>
  </si>
  <si>
    <t>Sản lượng  nhiều</t>
  </si>
  <si>
    <t>Nguyễn Văn Hai</t>
  </si>
  <si>
    <t>Không tốn công nhiều</t>
  </si>
  <si>
    <t>Do bơ mới trồng chưa thu</t>
  </si>
  <si>
    <t>Tập huấn</t>
  </si>
  <si>
    <t>Kỹ thuật trồng cây có múi, ghép cây</t>
  </si>
  <si>
    <t>không nhu cầu vay vốn</t>
  </si>
  <si>
    <t>Nguyễn Thanh Tùng</t>
  </si>
  <si>
    <t>Ổi</t>
  </si>
  <si>
    <t>Cây trồng đa dạng</t>
  </si>
  <si>
    <t>Lượng thu cao</t>
  </si>
  <si>
    <t>Thiết kế vườn cây ăn trái. Kỹ thuật trồng cây có múi</t>
  </si>
  <si>
    <t>08091011120102</t>
  </si>
  <si>
    <t>Nguyễn Văn Tư</t>
  </si>
  <si>
    <t>11.1 MH2: DT (ha)</t>
  </si>
  <si>
    <t>Thời tiết không thuận lợi (do thời tiết ít lạnh không phù hợp). Bỏ không trồng nữa</t>
  </si>
  <si>
    <t>Có thu nhập quanh năm vì có nhiều loại sản phẩm các mùa</t>
  </si>
  <si>
    <t>Nước ít</t>
  </si>
  <si>
    <t>Đợi rụng</t>
  </si>
  <si>
    <t>Phạm Thanh Liêm</t>
  </si>
  <si>
    <t>Sapoche</t>
  </si>
  <si>
    <t>Giá thấp (không trồng nữa)</t>
  </si>
  <si>
    <t>Đem lại thu nhập</t>
  </si>
  <si>
    <t>Trần Văn Tùng</t>
  </si>
  <si>
    <t>Ít thu nhập (Bỏ không trồng nữa)</t>
  </si>
  <si>
    <t>Không tốn nhiều thời gian</t>
  </si>
  <si>
    <t>Thu nhập chính</t>
  </si>
  <si>
    <t>Không chuyên về sản xuất nông nghiệp nên không đầu tư nhiều</t>
  </si>
  <si>
    <t>Trần Thị Thúy Diễm</t>
  </si>
  <si>
    <t>mãng cầu</t>
  </si>
  <si>
    <t>Sâu bệnh, giá không cao</t>
  </si>
  <si>
    <t>Thời tiết khó khăn</t>
  </si>
  <si>
    <t>Lê Thanh Hiền</t>
  </si>
  <si>
    <t>Chăm sóc ít</t>
  </si>
  <si>
    <t>Tre mạch tông</t>
  </si>
  <si>
    <t>Thu hoạch ổn định</t>
  </si>
  <si>
    <t>Không chăm sóc nhiều</t>
  </si>
  <si>
    <t>Nguyễn Văn Năm</t>
  </si>
  <si>
    <t>Cam</t>
  </si>
  <si>
    <t>Không cho thu hoạch</t>
  </si>
  <si>
    <t>Tre măng</t>
  </si>
  <si>
    <t>Cho thu nhập mỗi tháng trong năm</t>
  </si>
  <si>
    <t>Thu hoạch ổn định mỗi năm</t>
  </si>
  <si>
    <t>Không sâu hại phá</t>
  </si>
  <si>
    <t>Kỹ thuật trồng và chăm sóc cây có múi</t>
  </si>
  <si>
    <t>Nguyễn Văn Đời</t>
  </si>
  <si>
    <t>Dễ sống</t>
  </si>
  <si>
    <t>Đem lại thu nhập cao</t>
  </si>
  <si>
    <t>Tự tìm hiểu</t>
  </si>
  <si>
    <t>Nguyễn Văn Liêm</t>
  </si>
  <si>
    <t>Không thu hoạch được</t>
  </si>
  <si>
    <t>Cho thu hoạch</t>
  </si>
  <si>
    <t>Hội thảo về cây có múi</t>
  </si>
  <si>
    <t>Bản thân</t>
  </si>
  <si>
    <t>măng</t>
  </si>
  <si>
    <t>Trần Thị Yến</t>
  </si>
  <si>
    <t>Không tốn công và chi phí đầu tư chăm sóc</t>
  </si>
  <si>
    <t>Tự trồng</t>
  </si>
  <si>
    <t>Vũ Phát Đạt</t>
  </si>
  <si>
    <t>Sơ ri</t>
  </si>
  <si>
    <t>Sóc ăn, không thu hoạch được</t>
  </si>
  <si>
    <t>Được nhà nước hỗ trợ giống</t>
  </si>
  <si>
    <t>Kỹ thuật về cây ăn quả</t>
  </si>
  <si>
    <t xml:space="preserve">Tre </t>
  </si>
  <si>
    <t>Vũ Quang Lộc</t>
  </si>
  <si>
    <t>Lấy ngắn nuôi dài</t>
  </si>
  <si>
    <t>Nhà ăn</t>
  </si>
  <si>
    <t>Nguyễn Thị Tiền</t>
  </si>
  <si>
    <t>Giá trị kinh tế cao</t>
  </si>
  <si>
    <t>Không tốn chi phí</t>
  </si>
  <si>
    <t>Bùi Văn Thông</t>
  </si>
  <si>
    <t>Giá thành cao</t>
  </si>
  <si>
    <t>Giá cả cao</t>
  </si>
  <si>
    <t>Không tốn chi phí chăm sóc</t>
  </si>
  <si>
    <t xml:space="preserve">Mở rộng đường để tiện vận chuyển </t>
  </si>
  <si>
    <t>Nguyễn Văn Quận</t>
  </si>
  <si>
    <t>Không có trái</t>
  </si>
  <si>
    <t>Không có quả, sâu hại</t>
  </si>
  <si>
    <t>Không có giá trị kinh tế, trồng theo chính sách nhà nước</t>
  </si>
  <si>
    <t>Cho thu hoạch các mùa trong năm</t>
  </si>
  <si>
    <t>Thu nhập ổn</t>
  </si>
  <si>
    <t>Dễ chăm sóc</t>
  </si>
  <si>
    <t>Tống Văn Sơn</t>
  </si>
  <si>
    <t>Thích nghi địa hình</t>
  </si>
  <si>
    <t>Loại cây trồng cho giá cao</t>
  </si>
  <si>
    <t>Tiền</t>
  </si>
  <si>
    <t>Sách vở</t>
  </si>
  <si>
    <t>101112</t>
  </si>
  <si>
    <t>Võ Minh Trung</t>
  </si>
  <si>
    <t>Tấn</t>
  </si>
  <si>
    <t>Thu nhập ổn định</t>
  </si>
  <si>
    <t>Hướng dẫn kỹ thuật trồng xoài</t>
  </si>
  <si>
    <t>Trần Văn Tài</t>
  </si>
  <si>
    <t>Huỳnh Thị Hà</t>
  </si>
  <si>
    <t>Đất đai phù hợp cây trồng</t>
  </si>
  <si>
    <t>Chi phí chăm sóc ít</t>
  </si>
  <si>
    <t>091011</t>
  </si>
  <si>
    <t>Võ Thanh Hùng</t>
  </si>
  <si>
    <t>Không có nguồn nước</t>
  </si>
  <si>
    <t>Côn trùng và động vật hại</t>
  </si>
  <si>
    <t>Không cho hiệu quả kinh tế</t>
  </si>
  <si>
    <t>Thu hoạch được sản lượng ổn</t>
  </si>
  <si>
    <t>Tự thân làm</t>
  </si>
  <si>
    <t>Thu nhiều lần</t>
  </si>
  <si>
    <t>Kinh nghiệm bản thân, gia đình truyền lại</t>
  </si>
  <si>
    <t>Thấy có giá cao nên trồng</t>
  </si>
  <si>
    <t>Thu tiền nhiều nhất</t>
  </si>
  <si>
    <t>Đinh Văn Quang</t>
  </si>
  <si>
    <t>Chao Hiệp</t>
  </si>
  <si>
    <t>chưa thu</t>
  </si>
  <si>
    <t xml:space="preserve">Quýt </t>
  </si>
  <si>
    <t>Có giá trị kinh tế</t>
  </si>
  <si>
    <t>Thu hoạch đều, giá cao</t>
  </si>
  <si>
    <t>Kỹ thuật trồng cam, quýt</t>
  </si>
  <si>
    <t>Trần Hữu Tài</t>
  </si>
  <si>
    <t>Thu nhập thấp</t>
  </si>
  <si>
    <t>Thiếu nước</t>
  </si>
  <si>
    <t>Ít thu nhập</t>
  </si>
  <si>
    <t>Thu nhập đều</t>
  </si>
  <si>
    <t xml:space="preserve">Thời gian thu hoạch dài </t>
  </si>
  <si>
    <t>Võ Thị Kim Hiền</t>
  </si>
  <si>
    <t>Không có nước</t>
  </si>
  <si>
    <t>Có giá cao</t>
  </si>
  <si>
    <t>Thu hoạch được nhiều</t>
  </si>
  <si>
    <t>Võ Thị Ngọc Yến</t>
  </si>
  <si>
    <t>Măng (Tre)</t>
  </si>
  <si>
    <t>Khí hậu, đất đai phù hợp</t>
  </si>
  <si>
    <t>Không phụ thuộc thời tiết</t>
  </si>
  <si>
    <t>Kỹ thuật chăm sóc cây trồng</t>
  </si>
  <si>
    <t>Nguyễn Văn Tèo</t>
  </si>
  <si>
    <t>Có thu nhập đều</t>
  </si>
  <si>
    <t>Trần Thanh Tùng</t>
  </si>
  <si>
    <t>Trần Văn Thảo</t>
  </si>
  <si>
    <t>Con</t>
  </si>
  <si>
    <t>Cam, quýt</t>
  </si>
  <si>
    <t>Nguyễn Thị Ngoan</t>
  </si>
  <si>
    <t>Trần Văn Sóc</t>
  </si>
  <si>
    <t>Không có kỹ thuật chăm sóc quýt</t>
  </si>
  <si>
    <t>Không đầu tư</t>
  </si>
  <si>
    <t>Năng suất tốt</t>
  </si>
  <si>
    <t>Trồng đất khô không bị chết</t>
  </si>
  <si>
    <t>Đặng Quốc Kiệt</t>
  </si>
  <si>
    <t>Thu hoạch nhiều, đều</t>
  </si>
  <si>
    <t>Thu hoạch nhiều, dài</t>
  </si>
  <si>
    <t>Kỹ thuật trồng và chăm sóc cây bơ</t>
  </si>
  <si>
    <t>Trần Văn Phong</t>
  </si>
  <si>
    <t>Tăng thu nhập</t>
  </si>
  <si>
    <t>Cây xanh tốt</t>
  </si>
  <si>
    <t>Có hiệu quả kinh tế</t>
  </si>
  <si>
    <t>Dễ thu</t>
  </si>
  <si>
    <t>Kỹ thuật ghép bơ</t>
  </si>
  <si>
    <t>Lê Văn Đôn</t>
  </si>
  <si>
    <t>Cho thu nhập, ít đầu tư</t>
  </si>
  <si>
    <t>Quy trình chăm sóc cây sầu riêng</t>
  </si>
  <si>
    <t>Trần Văn Phương</t>
  </si>
  <si>
    <t>Tầm vông</t>
  </si>
  <si>
    <t>Tăng thêm thu nhập</t>
  </si>
  <si>
    <t>Thu hoạch nhiều</t>
  </si>
  <si>
    <t>Kỹ thuật chiết ghép</t>
  </si>
  <si>
    <t>Nguyễn Thị Chừa</t>
  </si>
  <si>
    <t>Do bị chết yểu</t>
  </si>
  <si>
    <t>Có thu nhập thường xuyên</t>
  </si>
  <si>
    <t>Nguyễn Văn Lợi</t>
  </si>
  <si>
    <t>Phạm Thị Chín</t>
  </si>
  <si>
    <t>Trần Thị Hạnh</t>
  </si>
  <si>
    <t>Thu nhập chủ yếu từ quýt</t>
  </si>
  <si>
    <t>09</t>
  </si>
  <si>
    <t>1201</t>
  </si>
  <si>
    <t>0610</t>
  </si>
  <si>
    <t>1102</t>
  </si>
  <si>
    <t>070800910</t>
  </si>
  <si>
    <t>08091011</t>
  </si>
  <si>
    <t>0919</t>
  </si>
  <si>
    <t>Măng (tre)</t>
  </si>
  <si>
    <t>12010203</t>
  </si>
  <si>
    <t>ĐVT</t>
  </si>
  <si>
    <t>Trần Văn Lộc</t>
  </si>
  <si>
    <t>Chủ Hộ</t>
  </si>
  <si>
    <t>An Thạnh</t>
  </si>
  <si>
    <t>sao</t>
  </si>
  <si>
    <t>Cây</t>
  </si>
  <si>
    <t>xoài</t>
  </si>
  <si>
    <t>công nhà</t>
  </si>
  <si>
    <t xml:space="preserve">Tư vấn thuốc, cách thức xịt </t>
  </si>
  <si>
    <t>Trần Văn Hết</t>
  </si>
  <si>
    <t>nghệ</t>
  </si>
  <si>
    <t>Bụi</t>
  </si>
  <si>
    <t>Hướng dẫn kĩ thuật</t>
  </si>
  <si>
    <t xml:space="preserve">Phạm Văn Ngọc Ẩn </t>
  </si>
  <si>
    <t>bưởi</t>
  </si>
  <si>
    <t>Lê Văn Đâu</t>
  </si>
  <si>
    <t>Trung An</t>
  </si>
  <si>
    <t>khoai mì</t>
  </si>
  <si>
    <t xml:space="preserve">do quy hoạch nên chuyển đổi </t>
  </si>
  <si>
    <t>Cây lâm nghiệp</t>
  </si>
  <si>
    <t xml:space="preserve">Do nguồn thu không có </t>
  </si>
  <si>
    <t xml:space="preserve">Hướng dẫn thuốc cho cây </t>
  </si>
  <si>
    <t>Trần Văn Hải</t>
  </si>
  <si>
    <t>chuối</t>
  </si>
  <si>
    <t>tràm</t>
  </si>
  <si>
    <t>tầm vong</t>
  </si>
  <si>
    <t>1000 cây</t>
  </si>
  <si>
    <t xml:space="preserve">tràm - tầm vong </t>
  </si>
  <si>
    <t>chăm sóc ít</t>
  </si>
  <si>
    <t>nhẹ chi phí</t>
  </si>
  <si>
    <t xml:space="preserve">có nguồn mua ổn định </t>
  </si>
  <si>
    <t xml:space="preserve">tràm </t>
  </si>
  <si>
    <t xml:space="preserve">Lê Minh Tiến </t>
  </si>
  <si>
    <t>xoài cát hoài lộc</t>
  </si>
  <si>
    <t xml:space="preserve">xoài đài loan </t>
  </si>
  <si>
    <t xml:space="preserve">gió bầu </t>
  </si>
  <si>
    <t xml:space="preserve">bắp </t>
  </si>
  <si>
    <t xml:space="preserve">năng suất thấp </t>
  </si>
  <si>
    <t xml:space="preserve">cây lâm nghiệp </t>
  </si>
  <si>
    <t>xoài bưởi</t>
  </si>
  <si>
    <t xml:space="preserve">xoài đài loan - gió bầu </t>
  </si>
  <si>
    <t xml:space="preserve">cây dễ đậu trái </t>
  </si>
  <si>
    <t xml:space="preserve">có giá </t>
  </si>
  <si>
    <t xml:space="preserve">Phạm Thị Nga </t>
  </si>
  <si>
    <t xml:space="preserve">An Định B </t>
  </si>
  <si>
    <t xml:space="preserve">Trương Văn Trị </t>
  </si>
  <si>
    <t xml:space="preserve">tầm vong </t>
  </si>
  <si>
    <t xml:space="preserve">Trình Thị Trinh </t>
  </si>
  <si>
    <t xml:space="preserve">Nguyễn Văn Long </t>
  </si>
  <si>
    <t>Nguyễn Văn Long</t>
  </si>
  <si>
    <t xml:space="preserve">xoài thanh ca </t>
  </si>
  <si>
    <t>thu nhập chính của gia đình</t>
  </si>
  <si>
    <t>làm củi</t>
  </si>
  <si>
    <t>lấy gỗ</t>
  </si>
  <si>
    <t>xoài thanh ca</t>
  </si>
  <si>
    <t xml:space="preserve">làm củi </t>
  </si>
  <si>
    <t xml:space="preserve">công nhà </t>
  </si>
  <si>
    <t>Hướng dẫn bón phân, cách trồng</t>
  </si>
  <si>
    <t>Nguyễn Văn Xoài</t>
  </si>
  <si>
    <t>hướng dẫn bón phân, khoảng cách trồng</t>
  </si>
  <si>
    <t xml:space="preserve">Trần Văn Dũng </t>
  </si>
  <si>
    <t>xoài đài loan</t>
  </si>
  <si>
    <t>dạy cách trồng, bón phân, tỉa cành</t>
  </si>
  <si>
    <t xml:space="preserve">Nguyễn Văn Thứ </t>
  </si>
  <si>
    <t xml:space="preserve">Nguyễn Văn Hồng </t>
  </si>
  <si>
    <t xml:space="preserve">Con Chủ Hộ </t>
  </si>
  <si>
    <t>bưởi da xanh</t>
  </si>
  <si>
    <t>chuối xiêm</t>
  </si>
  <si>
    <t>2000 nải</t>
  </si>
  <si>
    <t xml:space="preserve">xoài bưởi </t>
  </si>
  <si>
    <t>sao - chuối xiêm</t>
  </si>
  <si>
    <t xml:space="preserve">dễ chăm sóc </t>
  </si>
  <si>
    <t>dễ bán</t>
  </si>
  <si>
    <t xml:space="preserve">ít tốn chi phí </t>
  </si>
  <si>
    <t>dễ trồng</t>
  </si>
  <si>
    <t xml:space="preserve">dễ bán </t>
  </si>
  <si>
    <t xml:space="preserve">Đào Văn Quận </t>
  </si>
  <si>
    <t xml:space="preserve">An Hòa A </t>
  </si>
  <si>
    <t xml:space="preserve">Gía cao </t>
  </si>
  <si>
    <t>dễ chăm sóc</t>
  </si>
  <si>
    <t xml:space="preserve">Nguyễn Văn Thông </t>
  </si>
  <si>
    <t>mít</t>
  </si>
  <si>
    <t xml:space="preserve">vú sữa </t>
  </si>
  <si>
    <t xml:space="preserve">ngãi bún </t>
  </si>
  <si>
    <t xml:space="preserve">vú sữa - ngãi bún </t>
  </si>
  <si>
    <t xml:space="preserve">tận dụng được đất trống </t>
  </si>
  <si>
    <t xml:space="preserve">thu nhập ổn định </t>
  </si>
  <si>
    <t>có giá</t>
  </si>
  <si>
    <t xml:space="preserve">thu hoạch quanh năm </t>
  </si>
  <si>
    <t xml:space="preserve">Huỳnh Thị Dung </t>
  </si>
  <si>
    <t xml:space="preserve">Nguyễn Chí Nhân </t>
  </si>
  <si>
    <t xml:space="preserve">Nguyễn Văn Thế </t>
  </si>
  <si>
    <t>Lê Thị Xê</t>
  </si>
  <si>
    <t xml:space="preserve">Vợ Chủ Hộ </t>
  </si>
  <si>
    <t>Cách thức trồng, chăm sóc</t>
  </si>
  <si>
    <t>Trần Kim Tự</t>
  </si>
  <si>
    <t xml:space="preserve">Trần Kim Tự </t>
  </si>
  <si>
    <t>An Bình</t>
  </si>
  <si>
    <t xml:space="preserve">Trần Văn Thiện </t>
  </si>
  <si>
    <t xml:space="preserve">Nguyễn Thị Thu Thủy </t>
  </si>
  <si>
    <t xml:space="preserve">Thanh Lương </t>
  </si>
  <si>
    <t xml:space="preserve">xoài cát hoài lộc </t>
  </si>
  <si>
    <t>Xoài Thanh Ca</t>
  </si>
  <si>
    <t xml:space="preserve"> Khó chăm sóc</t>
  </si>
  <si>
    <t xml:space="preserve">Mít </t>
  </si>
  <si>
    <t>1,2</t>
  </si>
  <si>
    <t xml:space="preserve">Huỳnh Thị Tiến </t>
  </si>
  <si>
    <t>tự chết</t>
  </si>
  <si>
    <t>tầm vong - chuối</t>
  </si>
  <si>
    <t xml:space="preserve">Nguyễn Văn Thành </t>
  </si>
  <si>
    <t>Võ Thị Nhễm</t>
  </si>
  <si>
    <t>An Hòa B</t>
  </si>
  <si>
    <t xml:space="preserve">sầu riêng </t>
  </si>
  <si>
    <t xml:space="preserve">Lê Văn Ngoan </t>
  </si>
  <si>
    <t>gió bầu</t>
  </si>
  <si>
    <t xml:space="preserve">Trương Văn Phương </t>
  </si>
  <si>
    <t xml:space="preserve">tầm vong - chuối </t>
  </si>
  <si>
    <t xml:space="preserve">tận dụng phân </t>
  </si>
  <si>
    <t xml:space="preserve">ít sâu bệnh </t>
  </si>
  <si>
    <t xml:space="preserve">chi phí it </t>
  </si>
  <si>
    <t>không tốn tiền giống</t>
  </si>
  <si>
    <t xml:space="preserve">ít tốn công </t>
  </si>
  <si>
    <t>Lê Văn Thường</t>
  </si>
  <si>
    <t xml:space="preserve">Nguyễn Thị Diệu </t>
  </si>
  <si>
    <t xml:space="preserve">Trần Thị Lắm </t>
  </si>
  <si>
    <t xml:space="preserve">Trần Gô Ta </t>
  </si>
  <si>
    <t xml:space="preserve">sao </t>
  </si>
  <si>
    <t xml:space="preserve">chuối sáp </t>
  </si>
  <si>
    <t>Xoài cát hoài lộc</t>
  </si>
  <si>
    <t>Mang lại giá trị kinh tế cho gia đình</t>
  </si>
  <si>
    <t xml:space="preserve">Dạy cách trồng, bón phân, cắt cành </t>
  </si>
  <si>
    <t>6,11</t>
  </si>
  <si>
    <t xml:space="preserve">Trần Văn Hưng </t>
  </si>
  <si>
    <t xml:space="preserve">bưởi da xanh </t>
  </si>
  <si>
    <t>Nguyễn Văn Lộc</t>
  </si>
  <si>
    <t xml:space="preserve">bưởi </t>
  </si>
  <si>
    <t xml:space="preserve">phù hợp với đất </t>
  </si>
  <si>
    <t xml:space="preserve">Dương Văn Liêm </t>
  </si>
  <si>
    <t>cam</t>
  </si>
  <si>
    <t>bơ sáp</t>
  </si>
  <si>
    <t>quýt đường</t>
  </si>
  <si>
    <t>Cách chăm sóc vườn, tỉa cành, bón phân</t>
  </si>
  <si>
    <t>Trần Văn Thổn</t>
  </si>
  <si>
    <t xml:space="preserve">Trần Thị Cương </t>
  </si>
  <si>
    <t>cam xòn</t>
  </si>
  <si>
    <t xml:space="preserve">Trương Thị Ôỉ </t>
  </si>
  <si>
    <t>dừa xiêm</t>
  </si>
  <si>
    <t xml:space="preserve">Phan Văn Khéo </t>
  </si>
  <si>
    <t xml:space="preserve">Phan Văn Hơn </t>
  </si>
  <si>
    <t xml:space="preserve">6000 cây </t>
  </si>
  <si>
    <t>Huỳnh Liễu Trang</t>
  </si>
  <si>
    <t>cách chăm sóc, tỉa cây</t>
  </si>
  <si>
    <t xml:space="preserve">Lý Thị Thi </t>
  </si>
  <si>
    <t xml:space="preserve">Ngô Văn Hiền </t>
  </si>
  <si>
    <t>Võ Văn Giỏi</t>
  </si>
  <si>
    <t>quýt</t>
  </si>
  <si>
    <t>cách chăm sóc vườn, tỉa cành</t>
  </si>
  <si>
    <t xml:space="preserve">Phan Văn Hiếu </t>
  </si>
  <si>
    <t>Chau Tứp</t>
  </si>
  <si>
    <t xml:space="preserve">Phước An </t>
  </si>
  <si>
    <t xml:space="preserve">Hướng dẫn trồng cây ăn trái </t>
  </si>
  <si>
    <t>chau Ône</t>
  </si>
  <si>
    <t>Chau Tơi</t>
  </si>
  <si>
    <t>giáng hương</t>
  </si>
  <si>
    <t xml:space="preserve">giáng hương </t>
  </si>
  <si>
    <t>giá trị cao</t>
  </si>
  <si>
    <t>không đầu tư vốn</t>
  </si>
  <si>
    <t>Chau Thiết</t>
  </si>
  <si>
    <t xml:space="preserve">xoài </t>
  </si>
  <si>
    <t>thị trường ổn định</t>
  </si>
  <si>
    <t>Chau Sol</t>
  </si>
  <si>
    <t>xoài keo</t>
  </si>
  <si>
    <t xml:space="preserve">thị trường tiêu thụ tại chỗ </t>
  </si>
  <si>
    <t>giá ổn định</t>
  </si>
  <si>
    <t>Chau Mul</t>
  </si>
  <si>
    <t>nhà nước hỗ trợ giống</t>
  </si>
  <si>
    <t xml:space="preserve">ít công chăm sóc </t>
  </si>
  <si>
    <t>ít đầu tư vốn</t>
  </si>
  <si>
    <t>Phước Thọ</t>
  </si>
  <si>
    <t xml:space="preserve">Trần Văn Dũng Anh </t>
  </si>
  <si>
    <t>An Định A</t>
  </si>
  <si>
    <t xml:space="preserve">Nguyễn Văn Sang </t>
  </si>
  <si>
    <t xml:space="preserve">Lương Thị Sáu </t>
  </si>
  <si>
    <t xml:space="preserve">mít </t>
  </si>
  <si>
    <t xml:space="preserve">Nguyễn Văn Hôn </t>
  </si>
  <si>
    <t>C</t>
  </si>
  <si>
    <t xml:space="preserve">Lưu Văn Hùng </t>
  </si>
  <si>
    <t xml:space="preserve">Lê Hoàng Anh </t>
  </si>
  <si>
    <t xml:space="preserve">Huỳnh Văn Hải </t>
  </si>
  <si>
    <t>ngãi bún</t>
  </si>
  <si>
    <t>Nguyễn Văn Đạt</t>
  </si>
  <si>
    <t xml:space="preserve">Bùi Văn Nhu </t>
  </si>
  <si>
    <t>b</t>
  </si>
  <si>
    <t>Ngô Văn Giỏi</t>
  </si>
  <si>
    <t xml:space="preserve">mãng cầu </t>
  </si>
  <si>
    <t xml:space="preserve">Nguyễn Văn Oanh </t>
  </si>
  <si>
    <t>Lê Thị Vương</t>
  </si>
  <si>
    <t>An Định B</t>
  </si>
  <si>
    <t>Lý Văn Trị</t>
  </si>
  <si>
    <t>Nguyễn Thị Lập</t>
  </si>
  <si>
    <t>xoài + nghệ</t>
  </si>
  <si>
    <t xml:space="preserve">dễ trồng </t>
  </si>
  <si>
    <t xml:space="preserve">Lê Văn Thành Phước </t>
  </si>
  <si>
    <t xml:space="preserve">An Trung </t>
  </si>
  <si>
    <t>Trương Tấn Tài</t>
  </si>
  <si>
    <t xml:space="preserve">Nguyễn Hoàng Lân </t>
  </si>
  <si>
    <t xml:space="preserve">Trương Văn Hưng </t>
  </si>
  <si>
    <t>Nguyễn Văn Em</t>
  </si>
  <si>
    <t>Nguyễn Thị Ngợi</t>
  </si>
  <si>
    <t>Lê Thị Oanh</t>
  </si>
  <si>
    <t xml:space="preserve">cam </t>
  </si>
  <si>
    <t>rau</t>
  </si>
  <si>
    <t>Bùi Văn Mách</t>
  </si>
  <si>
    <t>Định An</t>
  </si>
  <si>
    <t>Nguyễn Hùng Dũng</t>
  </si>
  <si>
    <t>Lê Văn Bảo</t>
  </si>
  <si>
    <t>Trần Thị Kim Yến</t>
  </si>
  <si>
    <t>Xoài Thanh ca</t>
  </si>
  <si>
    <t>Mít ta</t>
  </si>
  <si>
    <t>Giá cao, năng suất cao</t>
  </si>
  <si>
    <t>Xoài Thanh ca- Xoài Cát</t>
  </si>
  <si>
    <t>Năng suất xoài Thanh ca ổn định</t>
  </si>
  <si>
    <t>Năng suất xoài Thanh Ca cao</t>
  </si>
  <si>
    <t>Xoài cát giá cao</t>
  </si>
  <si>
    <t>Phù hợp với đất</t>
  </si>
  <si>
    <t>Kỹ thuật xịt thuốc</t>
  </si>
  <si>
    <t>Nguyễn Thị Út</t>
  </si>
  <si>
    <t>Châu Chanh</t>
  </si>
  <si>
    <t>Neang Dat</t>
  </si>
  <si>
    <t>Có thị trường</t>
  </si>
  <si>
    <t>Không cần vốn đầu tư</t>
  </si>
  <si>
    <t>Bùi Văn Quý</t>
  </si>
  <si>
    <t>Nguyễn Thị Thùy Trang</t>
  </si>
  <si>
    <t>An Định</t>
  </si>
  <si>
    <t>Bớt xịt cỏ, phù hợp với đất</t>
  </si>
  <si>
    <t>Xoài - Chuối - Bưởi</t>
  </si>
  <si>
    <t>Ồn định</t>
  </si>
  <si>
    <t>Thích hợp</t>
  </si>
  <si>
    <t>Giảm đầu tư cho xoài</t>
  </si>
  <si>
    <t>Nguyễn Văn Bạc</t>
  </si>
  <si>
    <t>Dó bầu</t>
  </si>
  <si>
    <t>Cho thu nhập</t>
  </si>
  <si>
    <t>Lê Văn Lẹ</t>
  </si>
  <si>
    <t>Nguyễn Thị Thu</t>
  </si>
  <si>
    <t>Xòai</t>
  </si>
  <si>
    <t>Dưa leo</t>
  </si>
  <si>
    <t>Dưa leo - Khổ qua</t>
  </si>
  <si>
    <t>Mau thu hoạch</t>
  </si>
  <si>
    <t>Nhẹ vốn</t>
  </si>
  <si>
    <t>Luân canh, giá ổn định</t>
  </si>
  <si>
    <t>Trần Văn Xì</t>
  </si>
  <si>
    <t>Trà Thị Muội</t>
  </si>
  <si>
    <t>Thử nghiệm</t>
  </si>
  <si>
    <t>Thấy ở cần thơ có trái cho nhiều tiền</t>
  </si>
  <si>
    <t>Sapoche - Bưởi</t>
  </si>
  <si>
    <t>Cho trái đều</t>
  </si>
  <si>
    <t>Trần Văn Châu</t>
  </si>
  <si>
    <t>Cách trồng, chăm sóc</t>
  </si>
  <si>
    <t>Trần Hà Khê</t>
  </si>
  <si>
    <t>Xoài đài loan</t>
  </si>
  <si>
    <t>Dễ trồng,</t>
  </si>
  <si>
    <t>Sản lượng cao</t>
  </si>
  <si>
    <t>Xoài cát</t>
  </si>
  <si>
    <t>Lê Văn Dũng</t>
  </si>
  <si>
    <t>ha</t>
  </si>
  <si>
    <t>Xoài cát - Ngải bún</t>
  </si>
  <si>
    <t>Giảm cỏ</t>
  </si>
  <si>
    <t>Ngải bút giá cao</t>
  </si>
  <si>
    <t>Thu nhập hàng ngày</t>
  </si>
  <si>
    <t>Ngải bún</t>
  </si>
  <si>
    <t>Khi nào cần thì bán</t>
  </si>
  <si>
    <t>Vay nhiều vốn</t>
  </si>
  <si>
    <t>Nguyễn Văn Mao</t>
  </si>
  <si>
    <t>Chết</t>
  </si>
  <si>
    <t>Cách bón phân</t>
  </si>
  <si>
    <t>Đặng Văn Hùng</t>
  </si>
  <si>
    <t>Võ Thị Phượng</t>
  </si>
  <si>
    <t>Nhanh cho sản phẩm</t>
  </si>
  <si>
    <t>Đặng Văn Liệt</t>
  </si>
  <si>
    <t>Huỳnh Thị Vẽ</t>
  </si>
  <si>
    <t>Thời tiết, nước tưới</t>
  </si>
  <si>
    <t>Lê Văn Hồng</t>
  </si>
  <si>
    <t>Riềng</t>
  </si>
  <si>
    <t>bán đất</t>
  </si>
  <si>
    <t>Nghệ - Ngãi bún</t>
  </si>
  <si>
    <t>Ít đầu tư</t>
  </si>
  <si>
    <t>Ngãi bún</t>
  </si>
  <si>
    <t>Thị trường ổn định</t>
  </si>
  <si>
    <t>Có giá</t>
  </si>
  <si>
    <t>Thiếu đất</t>
  </si>
  <si>
    <t>Chao Tích</t>
  </si>
  <si>
    <t>Tầm vong</t>
  </si>
  <si>
    <t>a</t>
  </si>
  <si>
    <t>Lê Văn Thanh</t>
  </si>
  <si>
    <t>Vú sữa</t>
  </si>
  <si>
    <t>Nghệ</t>
  </si>
  <si>
    <t>Không kén đất</t>
  </si>
  <si>
    <t>Không lo mất mùa</t>
  </si>
  <si>
    <t>Huỳnh Ngọc Sang</t>
  </si>
  <si>
    <t>Bơ - Bười - Nghệ</t>
  </si>
  <si>
    <t>Sinh trưởng tốt</t>
  </si>
  <si>
    <t>Võ Văn Thêm</t>
  </si>
  <si>
    <t>Mít thái</t>
  </si>
  <si>
    <t>Không có thu</t>
  </si>
  <si>
    <t>Cho thu hoạch đều</t>
  </si>
  <si>
    <t>Đầu tư lâu</t>
  </si>
  <si>
    <t>Nguyễn Văn Cát</t>
  </si>
  <si>
    <t>Nguyễn Văn Hậu</t>
  </si>
  <si>
    <t>Đậu rồng</t>
  </si>
  <si>
    <t>Bơ - Xoài - Bưởi</t>
  </si>
  <si>
    <t>Cách sử dụng phân, thuốc</t>
  </si>
  <si>
    <t>Chau Chunh</t>
  </si>
  <si>
    <t>Phước Bình</t>
  </si>
  <si>
    <t>Xoài keo</t>
  </si>
  <si>
    <t>Khoai từ</t>
  </si>
  <si>
    <t>Cách chăm sóc cây ăn trái</t>
  </si>
  <si>
    <t>Chau sa Runh</t>
  </si>
  <si>
    <t>Chau Sa Runh</t>
  </si>
  <si>
    <t>Phước Lợi</t>
  </si>
  <si>
    <t>Ít ảnh hưởng thời tiết</t>
  </si>
  <si>
    <t>Có thị trường dễ bán</t>
  </si>
  <si>
    <t>Cách chăm sóc</t>
  </si>
  <si>
    <t>Chau Sambo</t>
  </si>
  <si>
    <t>Nơi khác làm tốt</t>
  </si>
  <si>
    <t>ít bệnh</t>
  </si>
  <si>
    <t>Thu nhập quanh năm</t>
  </si>
  <si>
    <t>Cách trồng, cách xịt thuốc</t>
  </si>
  <si>
    <t>Đường sá khó</t>
  </si>
  <si>
    <t>Đường đi lên núi</t>
  </si>
  <si>
    <t>Chau Kôp</t>
  </si>
  <si>
    <t>Xoài Keo</t>
  </si>
  <si>
    <t>Cây già cỗi</t>
  </si>
  <si>
    <t>Ít ảnh hưởng do thời tiết</t>
  </si>
  <si>
    <t>Chau Priene</t>
  </si>
  <si>
    <t>Quýt đường</t>
  </si>
  <si>
    <t>Trái đều</t>
  </si>
  <si>
    <t>Cách trồng cây</t>
  </si>
  <si>
    <t>Châu Chuôp</t>
  </si>
  <si>
    <t>Chịu đất xấu</t>
  </si>
  <si>
    <t>Không có điện để tưới</t>
  </si>
  <si>
    <t>Châu Chênh</t>
  </si>
  <si>
    <t>Đồng/kg</t>
  </si>
  <si>
    <t xml:space="preserve">chuối </t>
  </si>
  <si>
    <t>010203040506070809101112'</t>
  </si>
  <si>
    <t>Đồng/cây</t>
  </si>
  <si>
    <t xml:space="preserve">gió bầu  </t>
  </si>
  <si>
    <t xml:space="preserve">điều </t>
  </si>
  <si>
    <t>"0712"</t>
  </si>
  <si>
    <t>Đồng/chục</t>
  </si>
  <si>
    <t xml:space="preserve">đào </t>
  </si>
  <si>
    <t>5,6</t>
  </si>
  <si>
    <t>Đồng/ trái</t>
  </si>
  <si>
    <t>buởi</t>
  </si>
  <si>
    <t xml:space="preserve">quýt </t>
  </si>
  <si>
    <t>"1,2"</t>
  </si>
  <si>
    <t>'010203040506070809101112'</t>
  </si>
  <si>
    <t xml:space="preserve">xoài keo </t>
  </si>
  <si>
    <t xml:space="preserve">khoai lang </t>
  </si>
  <si>
    <t>"1.2"</t>
  </si>
  <si>
    <t>sầu riêng</t>
  </si>
  <si>
    <t>"1234567"</t>
  </si>
  <si>
    <t>35000-40000</t>
  </si>
  <si>
    <t>"1,7"</t>
  </si>
  <si>
    <t xml:space="preserve">nghệ </t>
  </si>
  <si>
    <t>Củi</t>
  </si>
  <si>
    <t>06070809101112</t>
  </si>
  <si>
    <t>Gỗ</t>
  </si>
  <si>
    <t>Than</t>
  </si>
  <si>
    <t>Đốt 1 tuần</t>
  </si>
  <si>
    <t>Hầm tại nhà</t>
  </si>
  <si>
    <t>Đồng/Kg</t>
  </si>
  <si>
    <t>1103</t>
  </si>
  <si>
    <t>Xoài Đài loan</t>
  </si>
  <si>
    <t>1104</t>
  </si>
  <si>
    <t>091002</t>
  </si>
  <si>
    <t>đu đủ</t>
  </si>
  <si>
    <t>0102030040506070809101112</t>
  </si>
  <si>
    <t>tầm vong 4m</t>
  </si>
  <si>
    <t>111201</t>
  </si>
  <si>
    <t>Tầm cong 8m</t>
  </si>
  <si>
    <t>Tầm vong &gt;9m</t>
  </si>
  <si>
    <t>09101112</t>
  </si>
  <si>
    <t>Thiềng Liềng</t>
  </si>
  <si>
    <t>Đồng.kg</t>
  </si>
  <si>
    <t>Tầm vong 9m</t>
  </si>
  <si>
    <t>Tầm vong 8m</t>
  </si>
  <si>
    <t>Tầm cong 7m</t>
  </si>
  <si>
    <t>Tầm vong 6</t>
  </si>
  <si>
    <t>Tầm vong 5m</t>
  </si>
  <si>
    <t>010203</t>
  </si>
  <si>
    <t>Cam/quýt</t>
  </si>
  <si>
    <t>Chuồi</t>
  </si>
  <si>
    <t>01020304050607080809101112</t>
  </si>
  <si>
    <t>13. Tên MH hiệu quả 1</t>
  </si>
  <si>
    <t>Kết quả điều tra hộ gia đình về NLKH</t>
  </si>
  <si>
    <t>STT hộ</t>
  </si>
  <si>
    <t>4.1. Số lao động chính</t>
  </si>
  <si>
    <t>5.1. Số năm lao động</t>
  </si>
  <si>
    <t>8a. DT tăng/giảm</t>
  </si>
  <si>
    <t>8a.Lý do tăng/giảm</t>
  </si>
  <si>
    <t>Bo</t>
  </si>
  <si>
    <t>Buoi</t>
  </si>
  <si>
    <t>Keo la tram</t>
  </si>
  <si>
    <t>Chuoi</t>
  </si>
  <si>
    <t>Dieu</t>
  </si>
  <si>
    <t>Giang huong</t>
  </si>
  <si>
    <t>Gio bau</t>
  </si>
  <si>
    <t>Go do</t>
  </si>
  <si>
    <t>Hong quan</t>
  </si>
  <si>
    <t>Mang cau</t>
  </si>
  <si>
    <t>Mat meo</t>
  </si>
  <si>
    <t>Mit</t>
  </si>
  <si>
    <t>Nghe</t>
  </si>
  <si>
    <t>Cam, quyt</t>
  </si>
  <si>
    <t>Sau rieng</t>
  </si>
  <si>
    <t>Sua</t>
  </si>
  <si>
    <t>Tam vong</t>
  </si>
  <si>
    <t>Tre (mang)</t>
  </si>
  <si>
    <t xml:space="preserve">Xoai </t>
  </si>
  <si>
    <t>LN</t>
  </si>
  <si>
    <t>11.1 MH1: Nhóm cây chính1</t>
  </si>
  <si>
    <t>Sao den</t>
  </si>
  <si>
    <t>AQ</t>
  </si>
  <si>
    <t>NVL</t>
  </si>
  <si>
    <t>RMTP</t>
  </si>
  <si>
    <t>Chom chom</t>
  </si>
  <si>
    <t>Dau ta</t>
  </si>
  <si>
    <t>Dau ve</t>
  </si>
  <si>
    <t>Dua</t>
  </si>
  <si>
    <t>Cam quyt</t>
  </si>
  <si>
    <t>Mang cut</t>
  </si>
  <si>
    <t>So ri</t>
  </si>
  <si>
    <t>Tieu</t>
  </si>
  <si>
    <t>11.1 MH1: Nhóm cây xen1</t>
  </si>
  <si>
    <t>11.1 MH1: Cây xen1</t>
  </si>
  <si>
    <t>11.1 MH2: Số cây xen2</t>
  </si>
  <si>
    <t>11.1 MH2: NSuất cây xen2(DVT)</t>
  </si>
  <si>
    <t>11.1 MH2: Số cây xen3</t>
  </si>
  <si>
    <t>11.1 MH2: NSuất cây xen3 (DVT)</t>
  </si>
  <si>
    <t>11.1 MH2: Cây xen2</t>
  </si>
  <si>
    <t>11.1 MH2: Nsuất cây xen1 (DVT)</t>
  </si>
  <si>
    <t>11.1 MH2: Số cây xen1</t>
  </si>
  <si>
    <t>11.1 MH2: Cây xen1</t>
  </si>
  <si>
    <t>12.MH1. Thu chính 2018</t>
  </si>
  <si>
    <t>12.MH1. Thu xen 2018</t>
  </si>
  <si>
    <t>12.MH1. Chi chính 2018</t>
  </si>
  <si>
    <t>12.MH1. Chi xen 2018</t>
  </si>
  <si>
    <t>Khoai lang</t>
  </si>
  <si>
    <t>Ngai bun</t>
  </si>
  <si>
    <t>Xoai</t>
  </si>
  <si>
    <t>DL</t>
  </si>
  <si>
    <t>AQcm</t>
  </si>
  <si>
    <t>Dau da</t>
  </si>
  <si>
    <t>Frequency Table for MH CTx1</t>
  </si>
  <si>
    <t>Relative</t>
  </si>
  <si>
    <t>Class</t>
  </si>
  <si>
    <t>Value</t>
  </si>
  <si>
    <t>Frequency</t>
  </si>
  <si>
    <t>Frequency Table for MH CTc1</t>
  </si>
  <si>
    <t>Cây trồng chính 1</t>
  </si>
  <si>
    <t>Cây trồng xen 1</t>
  </si>
  <si>
    <t>Frequency Table for MH CTc_1</t>
  </si>
  <si>
    <t>Frequency Table for MH CTx_1</t>
  </si>
  <si>
    <t>TPm</t>
  </si>
  <si>
    <t>TP(m)</t>
  </si>
  <si>
    <t>Trình bày kết quả bằng biểu đồ</t>
  </si>
  <si>
    <t>AQ+RMTP</t>
  </si>
  <si>
    <t>LN+AQ</t>
  </si>
  <si>
    <t>LN+RMTP</t>
  </si>
  <si>
    <t>TPm+RM</t>
  </si>
  <si>
    <t>TPm+AQ</t>
  </si>
  <si>
    <t>NVL+khac</t>
  </si>
  <si>
    <t>Frequency Table for MH CTtr</t>
  </si>
  <si>
    <t>AQ+VL+DL</t>
  </si>
  <si>
    <t>Tên huyện</t>
  </si>
  <si>
    <t>Mã huyện</t>
  </si>
  <si>
    <t xml:space="preserve">Tên xã </t>
  </si>
  <si>
    <t>Mã xã</t>
  </si>
  <si>
    <t>Tri Ton</t>
  </si>
  <si>
    <t>Tinh Bien</t>
  </si>
  <si>
    <t>An Hao</t>
  </si>
  <si>
    <t>Le Tri</t>
  </si>
  <si>
    <t>Ba Chuc</t>
  </si>
  <si>
    <t>O Lam</t>
  </si>
  <si>
    <t>MH CTtr</t>
  </si>
  <si>
    <t>Count</t>
  </si>
  <si>
    <t>Average</t>
  </si>
  <si>
    <t>Total</t>
  </si>
  <si>
    <t>Du du</t>
  </si>
  <si>
    <t>Dau rong</t>
  </si>
  <si>
    <t>Dau xanh</t>
  </si>
  <si>
    <t>Vu sua</t>
  </si>
  <si>
    <t>Dinh lang</t>
  </si>
  <si>
    <t>Frequency Table for MH CTx2</t>
  </si>
  <si>
    <t>Frequency Table for MH CTx3</t>
  </si>
  <si>
    <t>Cây trồng xen 2</t>
  </si>
  <si>
    <t>Cây trồng xen 3</t>
  </si>
  <si>
    <t>MH1:
Công thức trồng</t>
  </si>
  <si>
    <t>11.1. MH1. Đặc điểm địa hình</t>
  </si>
  <si>
    <t xml:space="preserve">11.1. MH1. Đặc điểm nước </t>
  </si>
  <si>
    <t>15.2. Khó khăn MH1</t>
  </si>
  <si>
    <t>23.1 Thời hạn vay (tháng)</t>
  </si>
  <si>
    <t>23.2.2 Lý do không có sổ đỏ/xanh</t>
  </si>
  <si>
    <t>11.1. MH1.
 Đặc điểm 
đất</t>
  </si>
  <si>
    <t>Cộng Chi phí thiết lập (triệu)</t>
  </si>
  <si>
    <t>12.MH1. Lợi nhuận 2018</t>
  </si>
  <si>
    <t>Diện tích sử dụng đất</t>
  </si>
  <si>
    <t>TQ Xa</t>
  </si>
  <si>
    <t>DT NLKH</t>
  </si>
  <si>
    <t>Lê Trì</t>
  </si>
  <si>
    <t>Ba Chúc</t>
  </si>
  <si>
    <t xml:space="preserve">Ô Lâm </t>
  </si>
  <si>
    <t>An Hảo</t>
  </si>
  <si>
    <t>DT Tổng</t>
  </si>
  <si>
    <t>Thu nhập chung của hộ</t>
  </si>
  <si>
    <t>TN Tổng</t>
  </si>
  <si>
    <t>TN NLKH</t>
  </si>
  <si>
    <t>T.vong</t>
  </si>
  <si>
    <t>G.huong</t>
  </si>
  <si>
    <t xml:space="preserve">Keo </t>
  </si>
  <si>
    <t>Cam quýt</t>
  </si>
  <si>
    <t>Loài</t>
  </si>
  <si>
    <t>Số trường hợp</t>
  </si>
  <si>
    <t>Doc vua</t>
  </si>
  <si>
    <t>Doc cao</t>
  </si>
  <si>
    <t>Doc it</t>
  </si>
  <si>
    <t>Co nuoc</t>
  </si>
  <si>
    <t>Thieu nuoc</t>
  </si>
  <si>
    <t>Dat cat pha</t>
  </si>
  <si>
    <t>Dat lan da</t>
  </si>
  <si>
    <t>Dat xam den</t>
  </si>
  <si>
    <t>MH1:
Công thức chọn</t>
  </si>
  <si>
    <t>MH1
CT trồng</t>
  </si>
  <si>
    <t>MH CTtrong</t>
  </si>
  <si>
    <t>TL%</t>
  </si>
  <si>
    <t>BCR</t>
  </si>
  <si>
    <t>Thu nhập và chi phí năm 2019</t>
  </si>
  <si>
    <t>Lợi nhuận Tổng</t>
  </si>
  <si>
    <t xml:space="preserve">Thu nhập Tổng </t>
  </si>
  <si>
    <t>Thu nhập NLKH</t>
  </si>
  <si>
    <t>Chi phí NLKH</t>
  </si>
  <si>
    <t>TN</t>
  </si>
  <si>
    <t>CP</t>
  </si>
  <si>
    <t>STT</t>
  </si>
  <si>
    <t>Diện tích (ha/hộ)</t>
  </si>
  <si>
    <t>Tên</t>
  </si>
  <si>
    <t>Số hộ</t>
  </si>
  <si>
    <t>DT</t>
  </si>
  <si>
    <t>Cộng</t>
  </si>
  <si>
    <t>Số hộ, diện tích và số sản phảm của 5 mô hình NLKH</t>
  </si>
  <si>
    <t>1-2 SP</t>
  </si>
  <si>
    <t>3-4 SP</t>
  </si>
  <si>
    <t>Hộ%</t>
  </si>
  <si>
    <t>DT(ha)</t>
  </si>
  <si>
    <t>CT chính</t>
  </si>
  <si>
    <t>CT xen 1</t>
  </si>
  <si>
    <t>CT xen 2</t>
  </si>
  <si>
    <t>Frequency Table for MH CTtr_1 by MH CTc_1</t>
  </si>
  <si>
    <t>Đề xuất cây trồng ở mô hình chọn</t>
  </si>
  <si>
    <t>Frequency Table for MH CTtr_1 by MH CTx_1</t>
  </si>
  <si>
    <t xml:space="preserve">Thoi tiet, khi hau thich hop </t>
  </si>
  <si>
    <t>Nguoi trong co kinh nghiem</t>
  </si>
  <si>
    <t>Co kinh nghiem trong</t>
  </si>
  <si>
    <t>Dat trong phu hop</t>
  </si>
  <si>
    <t>Giao thong thuan tien</t>
  </si>
  <si>
    <t>Trong ket hop voi nhieu loai</t>
  </si>
  <si>
    <t>Nguon thu on dinh</t>
  </si>
  <si>
    <t>Ho tro nhau phat trien</t>
  </si>
  <si>
    <t>Tan dung nguon phan bon</t>
  </si>
  <si>
    <t>Tao thu nhap cao</t>
  </si>
  <si>
    <t>De bi rung trai</t>
  </si>
  <si>
    <t>De bi sau benh hai</t>
  </si>
  <si>
    <t>Dat doc, thieu nuoc</t>
  </si>
  <si>
    <t>Giao thong kho khan</t>
  </si>
  <si>
    <t>Gia ca bap benh</t>
  </si>
  <si>
    <t>Bi mat trom</t>
  </si>
  <si>
    <t>Thieu ky thuat trong</t>
  </si>
  <si>
    <t>Mat nhieu cong cham soc</t>
  </si>
  <si>
    <t>Thieu von dau tu</t>
  </si>
  <si>
    <t>Khong du dieu kien, ky thuat</t>
  </si>
  <si>
    <t>Bi phan gia nhieu</t>
  </si>
  <si>
    <t>Nang suat thap, bap benh</t>
  </si>
  <si>
    <t>Ton dien tich, lau thu hoach</t>
  </si>
  <si>
    <t>Phu thuoc vao thoi tiet</t>
  </si>
  <si>
    <t>Co gia tri kinh te</t>
  </si>
  <si>
    <t>De trong va cham soc,</t>
  </si>
  <si>
    <t>Cay giong de mua</t>
  </si>
  <si>
    <t>Cay che bong cay khac</t>
  </si>
  <si>
    <t>Thieu nuoc tuoi, mua kho</t>
  </si>
  <si>
    <t>Giữ vườn</t>
  </si>
  <si>
    <t xml:space="preserve">Con </t>
  </si>
  <si>
    <t>Chung T Ngọc Tường</t>
  </si>
  <si>
    <t>Nguyễn T Thùy Trang</t>
  </si>
  <si>
    <t>Nguyễn T Kim Loan</t>
  </si>
  <si>
    <t xml:space="preserve">Nguyễn T Thu Thủy </t>
  </si>
  <si>
    <t>Danh sách điều tra hộ gia đình về NLKH (in)</t>
  </si>
  <si>
    <t>Cho điểm đánh giá hiệu quả NLKH</t>
  </si>
  <si>
    <t>Mã 
xã</t>
  </si>
  <si>
    <t>Tên 
huyện</t>
  </si>
  <si>
    <t xml:space="preserve">Tên 
xã </t>
  </si>
  <si>
    <t>Họ Tên chủ hộ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</si>
</sst>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"/>
    <numFmt numFmtId="167" formatCode="#,##0.0"/>
    <numFmt numFmtId="168" formatCode="0.0%"/>
  </numFmts>
  <fonts count="2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.5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1"/>
      <color rgb="FF0033CC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110">
    <xf numFmtId="0" fontId="0" fillId="0" borderId="0" xfId="0"/>
    <xf numFmtId="0" fontId="7" fillId="0" borderId="0" xfId="0" applyFont="1"/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 applyAlignment="1"/>
    <xf numFmtId="49" fontId="0" fillId="0" borderId="0" xfId="0" applyNumberFormat="1" applyFill="1" applyBorder="1"/>
    <xf numFmtId="0" fontId="0" fillId="0" borderId="0" xfId="0" applyFont="1" applyFill="1" applyBorder="1"/>
    <xf numFmtId="3" fontId="0" fillId="0" borderId="0" xfId="0" applyNumberFormat="1" applyFill="1" applyBorder="1"/>
    <xf numFmtId="0" fontId="3" fillId="0" borderId="0" xfId="0" applyFont="1" applyFill="1" applyBorder="1"/>
    <xf numFmtId="0" fontId="0" fillId="0" borderId="0" xfId="0" applyNumberFormat="1" applyFill="1" applyBorder="1"/>
    <xf numFmtId="9" fontId="0" fillId="0" borderId="0" xfId="0" applyNumberFormat="1" applyFill="1" applyBorder="1"/>
    <xf numFmtId="164" fontId="0" fillId="0" borderId="0" xfId="1" applyNumberFormat="1" applyFont="1" applyFill="1" applyBorder="1"/>
    <xf numFmtId="1" fontId="0" fillId="0" borderId="0" xfId="0" applyNumberFormat="1" applyFill="1" applyBorder="1"/>
    <xf numFmtId="0" fontId="5" fillId="0" borderId="0" xfId="0" applyFont="1" applyFill="1" applyBorder="1"/>
    <xf numFmtId="0" fontId="9" fillId="0" borderId="0" xfId="0" applyFont="1" applyFill="1" applyBorder="1" applyAlignment="1">
      <alignment wrapText="1"/>
    </xf>
    <xf numFmtId="0" fontId="9" fillId="0" borderId="0" xfId="0" applyFont="1" applyAlignment="1"/>
    <xf numFmtId="0" fontId="5" fillId="0" borderId="0" xfId="0" applyFont="1" applyFill="1" applyAlignment="1">
      <alignment horizontal="center" vertical="center"/>
    </xf>
    <xf numFmtId="0" fontId="9" fillId="0" borderId="0" xfId="0" applyFont="1" applyFill="1" applyAlignment="1"/>
    <xf numFmtId="0" fontId="9" fillId="0" borderId="0" xfId="0" applyFont="1" applyFill="1" applyAlignment="1">
      <alignment wrapText="1"/>
    </xf>
    <xf numFmtId="0" fontId="0" fillId="0" borderId="0" xfId="0" applyFont="1" applyFill="1"/>
    <xf numFmtId="0" fontId="0" fillId="0" borderId="0" xfId="0" quotePrefix="1" applyFill="1"/>
    <xf numFmtId="11" fontId="0" fillId="0" borderId="0" xfId="0" quotePrefix="1" applyNumberFormat="1" applyFill="1"/>
    <xf numFmtId="0" fontId="0" fillId="0" borderId="0" xfId="0" applyNumberFormat="1" applyFill="1"/>
    <xf numFmtId="0" fontId="9" fillId="4" borderId="0" xfId="0" applyFont="1" applyFill="1" applyBorder="1" applyAlignment="1">
      <alignment wrapText="1"/>
    </xf>
    <xf numFmtId="0" fontId="9" fillId="3" borderId="0" xfId="0" applyFont="1" applyFill="1" applyBorder="1" applyAlignment="1">
      <alignment wrapText="1"/>
    </xf>
    <xf numFmtId="0" fontId="10" fillId="0" borderId="0" xfId="0" applyFont="1" applyFill="1" applyBorder="1"/>
    <xf numFmtId="0" fontId="9" fillId="2" borderId="0" xfId="0" applyFont="1" applyFill="1" applyBorder="1" applyAlignment="1">
      <alignment wrapText="1"/>
    </xf>
    <xf numFmtId="0" fontId="11" fillId="0" borderId="0" xfId="0" applyFont="1" applyFill="1" applyAlignment="1">
      <alignment wrapText="1"/>
    </xf>
    <xf numFmtId="0" fontId="12" fillId="0" borderId="0" xfId="0" applyFont="1" applyFill="1" applyBorder="1" applyAlignment="1">
      <alignment horizontal="left"/>
    </xf>
    <xf numFmtId="2" fontId="0" fillId="0" borderId="0" xfId="0" applyNumberFormat="1" applyFill="1" applyBorder="1"/>
    <xf numFmtId="2" fontId="3" fillId="0" borderId="0" xfId="0" applyNumberFormat="1" applyFont="1" applyFill="1" applyBorder="1"/>
    <xf numFmtId="0" fontId="13" fillId="0" borderId="0" xfId="0" applyFont="1"/>
    <xf numFmtId="0" fontId="9" fillId="3" borderId="0" xfId="0" applyFont="1" applyFill="1" applyAlignment="1">
      <alignment wrapText="1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2" fillId="0" borderId="0" xfId="0" applyFont="1"/>
    <xf numFmtId="0" fontId="9" fillId="5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167" fontId="0" fillId="0" borderId="0" xfId="0" applyNumberFormat="1" applyFill="1" applyBorder="1"/>
    <xf numFmtId="0" fontId="9" fillId="6" borderId="0" xfId="0" applyFont="1" applyFill="1" applyAlignment="1">
      <alignment wrapText="1"/>
    </xf>
    <xf numFmtId="0" fontId="0" fillId="0" borderId="0" xfId="0" applyFont="1" applyAlignment="1">
      <alignment horizontal="right"/>
    </xf>
    <xf numFmtId="0" fontId="0" fillId="0" borderId="0" xfId="0" applyFont="1"/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 vertical="center"/>
    </xf>
    <xf numFmtId="0" fontId="0" fillId="0" borderId="0" xfId="0" applyAlignment="1"/>
    <xf numFmtId="0" fontId="15" fillId="0" borderId="0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Alignment="1"/>
    <xf numFmtId="0" fontId="6" fillId="0" borderId="0" xfId="0" applyFont="1"/>
    <xf numFmtId="0" fontId="6" fillId="0" borderId="0" xfId="0" applyFont="1" applyAlignment="1"/>
    <xf numFmtId="0" fontId="6" fillId="0" borderId="0" xfId="0" applyFont="1" applyAlignment="1">
      <alignment horizontal="center"/>
    </xf>
    <xf numFmtId="0" fontId="16" fillId="0" borderId="0" xfId="0" applyFont="1" applyFill="1" applyBorder="1" applyAlignment="1">
      <alignment horizontal="center" wrapText="1"/>
    </xf>
    <xf numFmtId="0" fontId="16" fillId="0" borderId="0" xfId="0" applyFont="1" applyFill="1" applyBorder="1" applyAlignment="1">
      <alignment wrapText="1"/>
    </xf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/>
    <xf numFmtId="0" fontId="18" fillId="0" borderId="0" xfId="0" applyFont="1" applyBorder="1" applyAlignment="1">
      <alignment vertical="center" wrapText="1"/>
    </xf>
    <xf numFmtId="0" fontId="6" fillId="0" borderId="0" xfId="0" applyFont="1" applyFill="1" applyBorder="1" applyAlignment="1">
      <alignment horizontal="right" vertical="center" wrapText="1"/>
    </xf>
    <xf numFmtId="0" fontId="6" fillId="0" borderId="0" xfId="0" applyFont="1" applyBorder="1" applyAlignment="1">
      <alignment vertical="center" wrapText="1"/>
    </xf>
    <xf numFmtId="165" fontId="6" fillId="0" borderId="0" xfId="0" applyNumberFormat="1" applyFont="1" applyBorder="1" applyAlignment="1">
      <alignment vertical="center" wrapText="1"/>
    </xf>
    <xf numFmtId="166" fontId="0" fillId="0" borderId="0" xfId="0" applyNumberFormat="1" applyFont="1"/>
    <xf numFmtId="166" fontId="6" fillId="0" borderId="0" xfId="0" applyNumberFormat="1" applyFont="1" applyBorder="1" applyAlignment="1">
      <alignment vertical="center" wrapText="1"/>
    </xf>
    <xf numFmtId="165" fontId="0" fillId="0" borderId="0" xfId="0" applyNumberFormat="1" applyFont="1"/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right" vertical="center" wrapText="1"/>
    </xf>
    <xf numFmtId="0" fontId="19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vertical="center" wrapText="1"/>
    </xf>
    <xf numFmtId="0" fontId="19" fillId="0" borderId="0" xfId="0" applyFont="1" applyFill="1" applyBorder="1" applyAlignment="1">
      <alignment horizontal="right"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166" fontId="0" fillId="0" borderId="0" xfId="0" applyNumberFormat="1" applyFont="1" applyBorder="1" applyAlignment="1">
      <alignment vertical="center" wrapText="1"/>
    </xf>
    <xf numFmtId="166" fontId="0" fillId="0" borderId="0" xfId="0" applyNumberFormat="1" applyFont="1" applyBorder="1" applyAlignment="1">
      <alignment vertical="center"/>
    </xf>
    <xf numFmtId="2" fontId="0" fillId="0" borderId="0" xfId="0" applyNumberFormat="1" applyFont="1"/>
    <xf numFmtId="2" fontId="0" fillId="0" borderId="0" xfId="0" applyNumberFormat="1" applyFont="1" applyBorder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19" fillId="0" borderId="0" xfId="0" applyFont="1" applyBorder="1" applyAlignment="1">
      <alignment horizontal="center" vertical="center"/>
    </xf>
    <xf numFmtId="0" fontId="0" fillId="0" borderId="0" xfId="0" quotePrefix="1" applyFont="1" applyBorder="1" applyAlignment="1">
      <alignment horizontal="center" vertical="center"/>
    </xf>
    <xf numFmtId="0" fontId="6" fillId="0" borderId="0" xfId="0" quotePrefix="1" applyFont="1" applyBorder="1" applyAlignment="1">
      <alignment horizontal="center" vertical="center"/>
    </xf>
    <xf numFmtId="0" fontId="20" fillId="0" borderId="0" xfId="0" applyFont="1" applyBorder="1" applyAlignment="1">
      <alignment vertical="center"/>
    </xf>
    <xf numFmtId="0" fontId="0" fillId="0" borderId="0" xfId="0" applyFont="1" applyBorder="1" applyAlignment="1"/>
    <xf numFmtId="168" fontId="0" fillId="0" borderId="0" xfId="0" applyNumberFormat="1" applyFont="1" applyBorder="1" applyAlignment="1">
      <alignment vertical="center"/>
    </xf>
    <xf numFmtId="168" fontId="6" fillId="0" borderId="0" xfId="0" applyNumberFormat="1" applyFont="1" applyBorder="1" applyAlignment="1">
      <alignment vertical="center"/>
    </xf>
    <xf numFmtId="0" fontId="6" fillId="0" borderId="0" xfId="0" applyFont="1" applyBorder="1" applyAlignment="1">
      <alignment vertical="center"/>
    </xf>
    <xf numFmtId="168" fontId="3" fillId="0" borderId="0" xfId="0" applyNumberFormat="1" applyFont="1" applyBorder="1" applyAlignment="1">
      <alignment vertical="center"/>
    </xf>
    <xf numFmtId="10" fontId="6" fillId="0" borderId="0" xfId="0" applyNumberFormat="1" applyFont="1" applyBorder="1" applyAlignment="1">
      <alignment vertical="center"/>
    </xf>
    <xf numFmtId="2" fontId="6" fillId="0" borderId="0" xfId="0" applyNumberFormat="1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right" vertical="center"/>
    </xf>
    <xf numFmtId="166" fontId="0" fillId="0" borderId="0" xfId="0" applyNumberFormat="1" applyFont="1" applyAlignment="1">
      <alignment horizontal="right"/>
    </xf>
    <xf numFmtId="168" fontId="0" fillId="0" borderId="0" xfId="0" applyNumberFormat="1" applyFont="1"/>
    <xf numFmtId="168" fontId="0" fillId="0" borderId="0" xfId="0" applyNumberFormat="1" applyFont="1" applyBorder="1" applyAlignment="1">
      <alignment horizontal="center"/>
    </xf>
    <xf numFmtId="168" fontId="0" fillId="0" borderId="0" xfId="0" applyNumberFormat="1" applyFont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21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justify" vertical="center"/>
    </xf>
    <xf numFmtId="0" fontId="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justify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'Trinh bay ket qua'!$B$19:$B$27</c:f>
              <c:strCache>
                <c:ptCount val="9"/>
                <c:pt idx="0">
                  <c:v>Tre</c:v>
                </c:pt>
                <c:pt idx="1">
                  <c:v>Xoai</c:v>
                </c:pt>
                <c:pt idx="2">
                  <c:v>Sao den</c:v>
                </c:pt>
                <c:pt idx="3">
                  <c:v>T.vong</c:v>
                </c:pt>
                <c:pt idx="4">
                  <c:v>Gio bau</c:v>
                </c:pt>
                <c:pt idx="5">
                  <c:v>Keo </c:v>
                </c:pt>
                <c:pt idx="6">
                  <c:v>Buoi</c:v>
                </c:pt>
                <c:pt idx="7">
                  <c:v>G.huong</c:v>
                </c:pt>
                <c:pt idx="8">
                  <c:v>Mit</c:v>
                </c:pt>
              </c:strCache>
            </c:strRef>
          </c:cat>
          <c:val>
            <c:numRef>
              <c:f>'Trinh bay ket qua'!$D$19:$D$27</c:f>
              <c:numCache>
                <c:formatCode>0.000</c:formatCode>
                <c:ptCount val="9"/>
                <c:pt idx="0">
                  <c:v>0.34250000000000003</c:v>
                </c:pt>
                <c:pt idx="1">
                  <c:v>0.2044</c:v>
                </c:pt>
                <c:pt idx="2">
                  <c:v>0.1215</c:v>
                </c:pt>
                <c:pt idx="3">
                  <c:v>4.9700000000000001E-2</c:v>
                </c:pt>
                <c:pt idx="4">
                  <c:v>3.8699999999999998E-2</c:v>
                </c:pt>
                <c:pt idx="5">
                  <c:v>3.8699999999999998E-2</c:v>
                </c:pt>
                <c:pt idx="6">
                  <c:v>3.3099999999999997E-2</c:v>
                </c:pt>
                <c:pt idx="7">
                  <c:v>2.76E-2</c:v>
                </c:pt>
                <c:pt idx="8">
                  <c:v>2.2100000000000002E-2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C-436C-8C15-8D96CB5DB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8353440"/>
        <c:axId val="268355936"/>
      </c:barChart>
      <c:catAx>
        <c:axId val="26835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55936"/>
        <c:crosses val="autoZero"/>
        <c:auto val="1"/>
        <c:lblAlgn val="ctr"/>
        <c:lblOffset val="100"/>
        <c:noMultiLvlLbl val="0"/>
      </c:catAx>
      <c:valAx>
        <c:axId val="268355936"/>
        <c:scaling>
          <c:orientation val="minMax"/>
          <c:max val="0.35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8353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'Trinh bay ket qua'!$B$77:$B$85</c:f>
              <c:strCache>
                <c:ptCount val="9"/>
                <c:pt idx="0">
                  <c:v>TPm+AQ</c:v>
                </c:pt>
                <c:pt idx="1">
                  <c:v>LN</c:v>
                </c:pt>
                <c:pt idx="2">
                  <c:v>AQ</c:v>
                </c:pt>
                <c:pt idx="3">
                  <c:v>LN+RMTP</c:v>
                </c:pt>
                <c:pt idx="4">
                  <c:v>LN+AQ</c:v>
                </c:pt>
                <c:pt idx="5">
                  <c:v>TPm+RM</c:v>
                </c:pt>
                <c:pt idx="6">
                  <c:v>AQ+RMTP</c:v>
                </c:pt>
                <c:pt idx="7">
                  <c:v>NVL+khac</c:v>
                </c:pt>
                <c:pt idx="8">
                  <c:v>AQ+VL+DL</c:v>
                </c:pt>
              </c:strCache>
            </c:strRef>
          </c:cat>
          <c:val>
            <c:numRef>
              <c:f>'Trinh bay ket qua'!$C$77:$C$85</c:f>
              <c:numCache>
                <c:formatCode>0.0</c:formatCode>
                <c:ptCount val="9"/>
                <c:pt idx="0">
                  <c:v>94.237300000000005</c:v>
                </c:pt>
                <c:pt idx="1">
                  <c:v>70</c:v>
                </c:pt>
                <c:pt idx="2">
                  <c:v>60.466700000000003</c:v>
                </c:pt>
                <c:pt idx="3">
                  <c:v>55</c:v>
                </c:pt>
                <c:pt idx="4">
                  <c:v>42.821399999999997</c:v>
                </c:pt>
                <c:pt idx="5">
                  <c:v>42.571399999999997</c:v>
                </c:pt>
                <c:pt idx="6">
                  <c:v>41.785699999999999</c:v>
                </c:pt>
                <c:pt idx="7">
                  <c:v>28.285699999999999</c:v>
                </c:pt>
                <c:pt idx="8">
                  <c:v>24.75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4D-42E8-AB04-E7E3833DA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6207519"/>
        <c:axId val="366200447"/>
      </c:barChart>
      <c:catAx>
        <c:axId val="366207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00447"/>
        <c:crosses val="autoZero"/>
        <c:auto val="1"/>
        <c:lblAlgn val="ctr"/>
        <c:lblOffset val="100"/>
        <c:noMultiLvlLbl val="0"/>
      </c:catAx>
      <c:valAx>
        <c:axId val="36620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20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'Trinh bay ket qua'!$H$77:$H$85</c:f>
              <c:strCache>
                <c:ptCount val="9"/>
                <c:pt idx="0">
                  <c:v>TPm+AQ</c:v>
                </c:pt>
                <c:pt idx="1">
                  <c:v>AQ</c:v>
                </c:pt>
                <c:pt idx="2">
                  <c:v>LN</c:v>
                </c:pt>
                <c:pt idx="3">
                  <c:v>LN+AQ</c:v>
                </c:pt>
                <c:pt idx="4">
                  <c:v>AQ+RMTP</c:v>
                </c:pt>
                <c:pt idx="5">
                  <c:v>LN+RMTP</c:v>
                </c:pt>
                <c:pt idx="6">
                  <c:v>TPm+RM</c:v>
                </c:pt>
                <c:pt idx="7">
                  <c:v>NVL+khac</c:v>
                </c:pt>
                <c:pt idx="8">
                  <c:v>AQ+VL+DL</c:v>
                </c:pt>
              </c:strCache>
            </c:strRef>
          </c:cat>
          <c:val>
            <c:numRef>
              <c:f>'Trinh bay ket qua'!$I$77:$I$85</c:f>
              <c:numCache>
                <c:formatCode>0.0</c:formatCode>
                <c:ptCount val="9"/>
                <c:pt idx="0">
                  <c:v>76.848736412046293</c:v>
                </c:pt>
                <c:pt idx="1">
                  <c:v>70.780394387827954</c:v>
                </c:pt>
                <c:pt idx="2">
                  <c:v>57.731958762886592</c:v>
                </c:pt>
                <c:pt idx="3">
                  <c:v>50.480503986909916</c:v>
                </c:pt>
                <c:pt idx="4">
                  <c:v>49.353169545996231</c:v>
                </c:pt>
                <c:pt idx="5">
                  <c:v>47.482151027772737</c:v>
                </c:pt>
                <c:pt idx="6">
                  <c:v>43.503639490645028</c:v>
                </c:pt>
                <c:pt idx="7">
                  <c:v>37.71426666666666</c:v>
                </c:pt>
                <c:pt idx="8">
                  <c:v>28.308814278165269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46-49D9-97E9-08D436737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62943"/>
        <c:axId val="491360031"/>
      </c:barChart>
      <c:catAx>
        <c:axId val="49136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0031"/>
        <c:crosses val="autoZero"/>
        <c:auto val="1"/>
        <c:lblAlgn val="ctr"/>
        <c:lblOffset val="100"/>
        <c:noMultiLvlLbl val="0"/>
      </c:catAx>
      <c:valAx>
        <c:axId val="491360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'Trinh bay ket qua'!$T$77:$T$85</c:f>
              <c:strCache>
                <c:ptCount val="9"/>
                <c:pt idx="0">
                  <c:v>TPm+AQ</c:v>
                </c:pt>
                <c:pt idx="1">
                  <c:v>LN</c:v>
                </c:pt>
                <c:pt idx="2">
                  <c:v>LN+RMTP</c:v>
                </c:pt>
                <c:pt idx="3">
                  <c:v>AQ</c:v>
                </c:pt>
                <c:pt idx="4">
                  <c:v>TPm+RM</c:v>
                </c:pt>
                <c:pt idx="5">
                  <c:v>LN+AQ</c:v>
                </c:pt>
                <c:pt idx="6">
                  <c:v>NVL+khac</c:v>
                </c:pt>
                <c:pt idx="7">
                  <c:v>AQ+VL+DL</c:v>
                </c:pt>
                <c:pt idx="8">
                  <c:v>AQ+RMTP</c:v>
                </c:pt>
              </c:strCache>
            </c:strRef>
          </c:cat>
          <c:val>
            <c:numRef>
              <c:f>'Trinh bay ket qua'!$U$77:$U$85</c:f>
              <c:numCache>
                <c:formatCode>0.0</c:formatCode>
                <c:ptCount val="9"/>
                <c:pt idx="0">
                  <c:v>68.830500000000001</c:v>
                </c:pt>
                <c:pt idx="1">
                  <c:v>46.5</c:v>
                </c:pt>
                <c:pt idx="2">
                  <c:v>37.833300000000001</c:v>
                </c:pt>
                <c:pt idx="3">
                  <c:v>34.033299999999997</c:v>
                </c:pt>
                <c:pt idx="4">
                  <c:v>32.714300000000001</c:v>
                </c:pt>
                <c:pt idx="5">
                  <c:v>28.785699999999999</c:v>
                </c:pt>
                <c:pt idx="6">
                  <c:v>21</c:v>
                </c:pt>
                <c:pt idx="7">
                  <c:v>18.625</c:v>
                </c:pt>
                <c:pt idx="8">
                  <c:v>18.071400000000001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0-4C3F-B145-06468BD63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62527"/>
        <c:axId val="491368767"/>
      </c:barChart>
      <c:catAx>
        <c:axId val="491362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8767"/>
        <c:crosses val="autoZero"/>
        <c:auto val="1"/>
        <c:lblAlgn val="ctr"/>
        <c:lblOffset val="100"/>
        <c:noMultiLvlLbl val="0"/>
      </c:catAx>
      <c:valAx>
        <c:axId val="49136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2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'Trinh bay ket qua'!$N$77:$N$85</c:f>
              <c:strCache>
                <c:ptCount val="9"/>
                <c:pt idx="0">
                  <c:v>AQ</c:v>
                </c:pt>
                <c:pt idx="1">
                  <c:v>TPm+AQ</c:v>
                </c:pt>
                <c:pt idx="2">
                  <c:v>AQ+RMTP</c:v>
                </c:pt>
                <c:pt idx="3">
                  <c:v>LN</c:v>
                </c:pt>
                <c:pt idx="4">
                  <c:v>LN+RMTP</c:v>
                </c:pt>
                <c:pt idx="5">
                  <c:v>LN+AQ</c:v>
                </c:pt>
                <c:pt idx="6">
                  <c:v>TPm+RM</c:v>
                </c:pt>
                <c:pt idx="7">
                  <c:v>NVL+khac</c:v>
                </c:pt>
                <c:pt idx="8">
                  <c:v>AQ+VL+DL</c:v>
                </c:pt>
              </c:strCache>
            </c:strRef>
          </c:cat>
          <c:val>
            <c:numRef>
              <c:f>'Trinh bay ket qua'!$O$77:$O$85</c:f>
              <c:numCache>
                <c:formatCode>0.0</c:formatCode>
                <c:ptCount val="9"/>
                <c:pt idx="0">
                  <c:v>26.433299999999999</c:v>
                </c:pt>
                <c:pt idx="1">
                  <c:v>25.5593</c:v>
                </c:pt>
                <c:pt idx="2">
                  <c:v>23.714300000000001</c:v>
                </c:pt>
                <c:pt idx="3">
                  <c:v>23.5</c:v>
                </c:pt>
                <c:pt idx="4">
                  <c:v>17.166699999999999</c:v>
                </c:pt>
                <c:pt idx="5">
                  <c:v>14.0357</c:v>
                </c:pt>
                <c:pt idx="6">
                  <c:v>9.8571399999999993</c:v>
                </c:pt>
                <c:pt idx="7">
                  <c:v>7.4285699999999997</c:v>
                </c:pt>
                <c:pt idx="8">
                  <c:v>6.375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7-4109-BF20-246D9911A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9379743"/>
        <c:axId val="319368927"/>
      </c:barChart>
      <c:catAx>
        <c:axId val="31937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68927"/>
        <c:crosses val="autoZero"/>
        <c:auto val="1"/>
        <c:lblAlgn val="ctr"/>
        <c:lblOffset val="100"/>
        <c:noMultiLvlLbl val="0"/>
      </c:catAx>
      <c:valAx>
        <c:axId val="31936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79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'Trinh bay ket qua'!$AA$77:$AA$85</c:f>
              <c:numCache>
                <c:formatCode>0.0</c:formatCode>
                <c:ptCount val="9"/>
                <c:pt idx="0">
                  <c:v>4.3188389329967922</c:v>
                </c:pt>
                <c:pt idx="1">
                  <c:v>3.8823529411764706</c:v>
                </c:pt>
                <c:pt idx="2">
                  <c:v>3.8076911168636762</c:v>
                </c:pt>
                <c:pt idx="3">
                  <c:v>3.6870062951645783</c:v>
                </c:pt>
                <c:pt idx="4">
                  <c:v>3.2038772740247108</c:v>
                </c:pt>
                <c:pt idx="5">
                  <c:v>3.050891654851557</c:v>
                </c:pt>
                <c:pt idx="6">
                  <c:v>2.978723404255319</c:v>
                </c:pt>
                <c:pt idx="7">
                  <c:v>2.287519908600137</c:v>
                </c:pt>
                <c:pt idx="8">
                  <c:v>1.762046528887633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F-4BDE-9AFC-B1C8AF326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1367519"/>
        <c:axId val="491371679"/>
      </c:barChart>
      <c:catAx>
        <c:axId val="49136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71679"/>
        <c:crosses val="autoZero"/>
        <c:auto val="1"/>
        <c:lblAlgn val="ctr"/>
        <c:lblOffset val="100"/>
        <c:noMultiLvlLbl val="0"/>
      </c:catAx>
      <c:valAx>
        <c:axId val="49137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36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qua'!$B$104:$B$108</c:f>
              <c:strCache>
                <c:ptCount val="5"/>
                <c:pt idx="0">
                  <c:v>TPm+AQ</c:v>
                </c:pt>
                <c:pt idx="1">
                  <c:v>AQ</c:v>
                </c:pt>
                <c:pt idx="2">
                  <c:v>LN+AQ</c:v>
                </c:pt>
                <c:pt idx="3">
                  <c:v>AQ+RMTP</c:v>
                </c:pt>
                <c:pt idx="4">
                  <c:v>AQ+VL+DL</c:v>
                </c:pt>
              </c:strCache>
            </c:strRef>
          </c:cat>
          <c:val>
            <c:numRef>
              <c:f>'Trinh bay ket qua'!$C$104:$C$108</c:f>
              <c:numCache>
                <c:formatCode>0.0</c:formatCode>
                <c:ptCount val="5"/>
                <c:pt idx="0" formatCode="General">
                  <c:v>32.6</c:v>
                </c:pt>
                <c:pt idx="1">
                  <c:v>21</c:v>
                </c:pt>
                <c:pt idx="2" formatCode="General">
                  <c:v>18.2</c:v>
                </c:pt>
                <c:pt idx="3" formatCode="General">
                  <c:v>8.8000000000000007</c:v>
                </c:pt>
                <c:pt idx="4" formatCode="General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24-4B8F-8516-3E8516393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2952176"/>
        <c:axId val="1102956752"/>
        <c:axId val="0"/>
      </c:bar3DChart>
      <c:catAx>
        <c:axId val="110295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56752"/>
        <c:crosses val="autoZero"/>
        <c:auto val="1"/>
        <c:lblAlgn val="ctr"/>
        <c:lblOffset val="100"/>
        <c:noMultiLvlLbl val="0"/>
      </c:catAx>
      <c:valAx>
        <c:axId val="110295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95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qua'!$B$104:$B$108</c:f>
              <c:strCache>
                <c:ptCount val="5"/>
                <c:pt idx="0">
                  <c:v>TPm+AQ</c:v>
                </c:pt>
                <c:pt idx="1">
                  <c:v>AQ</c:v>
                </c:pt>
                <c:pt idx="2">
                  <c:v>LN+AQ</c:v>
                </c:pt>
                <c:pt idx="3">
                  <c:v>AQ+RMTP</c:v>
                </c:pt>
                <c:pt idx="4">
                  <c:v>AQ+VL+DL</c:v>
                </c:pt>
              </c:strCache>
            </c:strRef>
          </c:cat>
          <c:val>
            <c:numRef>
              <c:f>'Trinh bay ket qua'!$D$104:$D$108</c:f>
              <c:numCache>
                <c:formatCode>0.00</c:formatCode>
                <c:ptCount val="5"/>
                <c:pt idx="0">
                  <c:v>1.52</c:v>
                </c:pt>
                <c:pt idx="1">
                  <c:v>1.7539499999999999</c:v>
                </c:pt>
                <c:pt idx="2">
                  <c:v>1.6757599999999999</c:v>
                </c:pt>
                <c:pt idx="3">
                  <c:v>1.40313</c:v>
                </c:pt>
                <c:pt idx="4">
                  <c:v>1.7430000000000001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BF-4759-9A97-926BCA647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87384416"/>
        <c:axId val="1187382752"/>
        <c:axId val="0"/>
      </c:bar3DChart>
      <c:catAx>
        <c:axId val="11873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82752"/>
        <c:crosses val="autoZero"/>
        <c:auto val="1"/>
        <c:lblAlgn val="ctr"/>
        <c:lblOffset val="100"/>
        <c:noMultiLvlLbl val="0"/>
      </c:catAx>
      <c:valAx>
        <c:axId val="118738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384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'Trinh bay ket qua'!$M$19:$M$27</c:f>
              <c:strCache>
                <c:ptCount val="9"/>
                <c:pt idx="0">
                  <c:v>Bo</c:v>
                </c:pt>
                <c:pt idx="1">
                  <c:v>Dau da</c:v>
                </c:pt>
                <c:pt idx="2">
                  <c:v>Sau rieng</c:v>
                </c:pt>
                <c:pt idx="3">
                  <c:v>Cam quyt</c:v>
                </c:pt>
                <c:pt idx="4">
                  <c:v>Xoai</c:v>
                </c:pt>
                <c:pt idx="5">
                  <c:v>Buoi</c:v>
                </c:pt>
                <c:pt idx="6">
                  <c:v>Nghe</c:v>
                </c:pt>
                <c:pt idx="7">
                  <c:v>Chuoi</c:v>
                </c:pt>
                <c:pt idx="8">
                  <c:v>Tre</c:v>
                </c:pt>
              </c:strCache>
            </c:strRef>
          </c:cat>
          <c:val>
            <c:numRef>
              <c:f>'Trinh bay ket qua'!$O$19:$O$27</c:f>
              <c:numCache>
                <c:formatCode>0.000</c:formatCode>
                <c:ptCount val="9"/>
                <c:pt idx="0">
                  <c:v>0.15890000000000001</c:v>
                </c:pt>
                <c:pt idx="1">
                  <c:v>9.2700000000000005E-2</c:v>
                </c:pt>
                <c:pt idx="2">
                  <c:v>9.2700000000000005E-2</c:v>
                </c:pt>
                <c:pt idx="3">
                  <c:v>7.9500000000000001E-2</c:v>
                </c:pt>
                <c:pt idx="4">
                  <c:v>7.2800000000000004E-2</c:v>
                </c:pt>
                <c:pt idx="5">
                  <c:v>6.6199999999999995E-2</c:v>
                </c:pt>
                <c:pt idx="6">
                  <c:v>5.96E-2</c:v>
                </c:pt>
                <c:pt idx="7">
                  <c:v>5.2999999999999999E-2</c:v>
                </c:pt>
                <c:pt idx="8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C6-4C45-B99B-3AC5FC3F9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629600"/>
        <c:axId val="409641664"/>
      </c:barChart>
      <c:catAx>
        <c:axId val="40962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41664"/>
        <c:crosses val="autoZero"/>
        <c:auto val="1"/>
        <c:lblAlgn val="ctr"/>
        <c:lblOffset val="100"/>
        <c:noMultiLvlLbl val="0"/>
      </c:catAx>
      <c:valAx>
        <c:axId val="409641664"/>
        <c:scaling>
          <c:orientation val="minMax"/>
          <c:max val="0.16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2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'Trinh bay ket qua'!$B$49:$B$55</c:f>
              <c:strCache>
                <c:ptCount val="7"/>
                <c:pt idx="0">
                  <c:v>TP(m)</c:v>
                </c:pt>
                <c:pt idx="1">
                  <c:v>AQ</c:v>
                </c:pt>
                <c:pt idx="2">
                  <c:v>LN</c:v>
                </c:pt>
                <c:pt idx="3">
                  <c:v>AQcm</c:v>
                </c:pt>
                <c:pt idx="4">
                  <c:v>NVL</c:v>
                </c:pt>
                <c:pt idx="5">
                  <c:v>RMTP</c:v>
                </c:pt>
                <c:pt idx="6">
                  <c:v>DL</c:v>
                </c:pt>
              </c:strCache>
            </c:strRef>
          </c:cat>
          <c:val>
            <c:numRef>
              <c:f>'Trinh bay ket qua'!$D$49:$D$55</c:f>
              <c:numCache>
                <c:formatCode>0.000</c:formatCode>
                <c:ptCount val="7"/>
                <c:pt idx="0">
                  <c:v>0.34250000000000003</c:v>
                </c:pt>
                <c:pt idx="1">
                  <c:v>0.2928</c:v>
                </c:pt>
                <c:pt idx="2">
                  <c:v>0.24310000000000001</c:v>
                </c:pt>
                <c:pt idx="3">
                  <c:v>4.9700000000000001E-2</c:v>
                </c:pt>
                <c:pt idx="4">
                  <c:v>4.9700000000000001E-2</c:v>
                </c:pt>
                <c:pt idx="5">
                  <c:v>1.66E-2</c:v>
                </c:pt>
                <c:pt idx="6">
                  <c:v>5.4999999999999997E-3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0F-4492-BEFD-0210444C5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636256"/>
        <c:axId val="409639168"/>
      </c:barChart>
      <c:catAx>
        <c:axId val="40963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39168"/>
        <c:crosses val="autoZero"/>
        <c:auto val="1"/>
        <c:lblAlgn val="ctr"/>
        <c:lblOffset val="100"/>
        <c:noMultiLvlLbl val="0"/>
      </c:catAx>
      <c:valAx>
        <c:axId val="40963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36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'Trinh bay ket qua'!$M$49:$M$55</c:f>
              <c:strCache>
                <c:ptCount val="7"/>
                <c:pt idx="0">
                  <c:v>AQ</c:v>
                </c:pt>
                <c:pt idx="1">
                  <c:v>RMTP</c:v>
                </c:pt>
                <c:pt idx="2">
                  <c:v>AQcm</c:v>
                </c:pt>
                <c:pt idx="3">
                  <c:v>TP(m)</c:v>
                </c:pt>
                <c:pt idx="4">
                  <c:v>NVL</c:v>
                </c:pt>
                <c:pt idx="5">
                  <c:v>LN</c:v>
                </c:pt>
                <c:pt idx="6">
                  <c:v>DL</c:v>
                </c:pt>
              </c:strCache>
            </c:strRef>
          </c:cat>
          <c:val>
            <c:numRef>
              <c:f>'Trinh bay ket qua'!$O$49:$O$55</c:f>
              <c:numCache>
                <c:formatCode>0.000</c:formatCode>
                <c:ptCount val="7"/>
                <c:pt idx="0">
                  <c:v>0.64239999999999997</c:v>
                </c:pt>
                <c:pt idx="1">
                  <c:v>0.1391</c:v>
                </c:pt>
                <c:pt idx="2">
                  <c:v>7.9500000000000001E-2</c:v>
                </c:pt>
                <c:pt idx="3">
                  <c:v>5.2999999999999999E-2</c:v>
                </c:pt>
                <c:pt idx="4">
                  <c:v>3.9699999999999999E-2</c:v>
                </c:pt>
                <c:pt idx="5">
                  <c:v>3.3099999999999997E-2</c:v>
                </c:pt>
                <c:pt idx="6">
                  <c:v>1.32E-2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2-4270-A74E-E941F9154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645408"/>
        <c:axId val="409630848"/>
      </c:barChart>
      <c:catAx>
        <c:axId val="40964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30848"/>
        <c:crosses val="autoZero"/>
        <c:auto val="1"/>
        <c:lblAlgn val="ctr"/>
        <c:lblOffset val="100"/>
        <c:noMultiLvlLbl val="0"/>
      </c:catAx>
      <c:valAx>
        <c:axId val="40963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645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qua'!$X$49:$X$57</c:f>
              <c:strCache>
                <c:ptCount val="9"/>
                <c:pt idx="0">
                  <c:v>TPm+AQ</c:v>
                </c:pt>
                <c:pt idx="1">
                  <c:v>AQ</c:v>
                </c:pt>
                <c:pt idx="2">
                  <c:v>LN+AQ</c:v>
                </c:pt>
                <c:pt idx="3">
                  <c:v>AQ+RMTP</c:v>
                </c:pt>
                <c:pt idx="4">
                  <c:v>AQ+VL+DL</c:v>
                </c:pt>
                <c:pt idx="5">
                  <c:v>NVL+khac</c:v>
                </c:pt>
                <c:pt idx="6">
                  <c:v>TPm+RM</c:v>
                </c:pt>
                <c:pt idx="7">
                  <c:v>LN+RMTP</c:v>
                </c:pt>
                <c:pt idx="8">
                  <c:v>LN</c:v>
                </c:pt>
              </c:strCache>
            </c:strRef>
          </c:cat>
          <c:val>
            <c:numRef>
              <c:f>'Trinh bay ket qua'!$Z$49:$Z$57</c:f>
              <c:numCache>
                <c:formatCode>0.000</c:formatCode>
                <c:ptCount val="9"/>
                <c:pt idx="0">
                  <c:v>0.32600000000000001</c:v>
                </c:pt>
                <c:pt idx="1">
                  <c:v>0.2099</c:v>
                </c:pt>
                <c:pt idx="2">
                  <c:v>0.18229999999999999</c:v>
                </c:pt>
                <c:pt idx="3">
                  <c:v>8.8400000000000006E-2</c:v>
                </c:pt>
                <c:pt idx="4">
                  <c:v>5.5199999999999999E-2</c:v>
                </c:pt>
                <c:pt idx="5">
                  <c:v>3.8699999999999998E-2</c:v>
                </c:pt>
                <c:pt idx="6">
                  <c:v>3.8699999999999998E-2</c:v>
                </c:pt>
                <c:pt idx="7">
                  <c:v>3.3099999999999997E-2</c:v>
                </c:pt>
                <c:pt idx="8">
                  <c:v>2.76E-2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F7-4EB0-970C-ECBB359FC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03154671"/>
        <c:axId val="2003155087"/>
        <c:axId val="0"/>
      </c:bar3DChart>
      <c:catAx>
        <c:axId val="200315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55087"/>
        <c:crosses val="autoZero"/>
        <c:auto val="1"/>
        <c:lblAlgn val="ctr"/>
        <c:lblOffset val="100"/>
        <c:noMultiLvlLbl val="0"/>
      </c:catAx>
      <c:valAx>
        <c:axId val="200315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54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'Trinh bay ket qua'!$X$19:$X$27</c:f>
              <c:strCache>
                <c:ptCount val="9"/>
                <c:pt idx="0">
                  <c:v>Bo</c:v>
                </c:pt>
                <c:pt idx="1">
                  <c:v>Sau rieng</c:v>
                </c:pt>
                <c:pt idx="2">
                  <c:v>Cam, quyt</c:v>
                </c:pt>
                <c:pt idx="3">
                  <c:v>Dau da</c:v>
                </c:pt>
                <c:pt idx="4">
                  <c:v>Mang cau</c:v>
                </c:pt>
                <c:pt idx="5">
                  <c:v>Buoi</c:v>
                </c:pt>
                <c:pt idx="6">
                  <c:v>Dua</c:v>
                </c:pt>
                <c:pt idx="7">
                  <c:v>Tieu</c:v>
                </c:pt>
                <c:pt idx="8">
                  <c:v>Xoai</c:v>
                </c:pt>
              </c:strCache>
            </c:strRef>
          </c:cat>
          <c:val>
            <c:numRef>
              <c:f>'Trinh bay ket qua'!$Z$19:$Z$27</c:f>
              <c:numCache>
                <c:formatCode>0.000</c:formatCode>
                <c:ptCount val="9"/>
                <c:pt idx="0">
                  <c:v>0.22470000000000001</c:v>
                </c:pt>
                <c:pt idx="1">
                  <c:v>0.14610000000000001</c:v>
                </c:pt>
                <c:pt idx="2">
                  <c:v>0.1124</c:v>
                </c:pt>
                <c:pt idx="3">
                  <c:v>8.9899999999999994E-2</c:v>
                </c:pt>
                <c:pt idx="4">
                  <c:v>5.62E-2</c:v>
                </c:pt>
                <c:pt idx="5">
                  <c:v>4.4900000000000002E-2</c:v>
                </c:pt>
                <c:pt idx="6">
                  <c:v>4.4900000000000002E-2</c:v>
                </c:pt>
                <c:pt idx="7">
                  <c:v>4.4900000000000002E-2</c:v>
                </c:pt>
                <c:pt idx="8">
                  <c:v>4.4900000000000002E-2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2-4AEE-921E-6A2BAED97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3145103"/>
        <c:axId val="2003146351"/>
      </c:barChart>
      <c:catAx>
        <c:axId val="2003145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46351"/>
        <c:crosses val="autoZero"/>
        <c:auto val="1"/>
        <c:lblAlgn val="ctr"/>
        <c:lblOffset val="100"/>
        <c:noMultiLvlLbl val="0"/>
      </c:catAx>
      <c:valAx>
        <c:axId val="2003146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3145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'Trinh bay ket qua'!$AI$19:$AI$26</c:f>
              <c:strCache>
                <c:ptCount val="8"/>
                <c:pt idx="0">
                  <c:v>Cam, quyt</c:v>
                </c:pt>
                <c:pt idx="1">
                  <c:v>Bo</c:v>
                </c:pt>
                <c:pt idx="2">
                  <c:v>Sau rieng</c:v>
                </c:pt>
                <c:pt idx="3">
                  <c:v>Dau da</c:v>
                </c:pt>
                <c:pt idx="4">
                  <c:v>Mit</c:v>
                </c:pt>
                <c:pt idx="5">
                  <c:v>Tieu</c:v>
                </c:pt>
                <c:pt idx="6">
                  <c:v>Buoi</c:v>
                </c:pt>
                <c:pt idx="7">
                  <c:v>Chuoi</c:v>
                </c:pt>
              </c:strCache>
            </c:strRef>
          </c:cat>
          <c:val>
            <c:numRef>
              <c:f>'Trinh bay ket qua'!$AK$19:$AK$26</c:f>
              <c:numCache>
                <c:formatCode>0.000</c:formatCode>
                <c:ptCount val="8"/>
                <c:pt idx="0">
                  <c:v>0.22220000000000001</c:v>
                </c:pt>
                <c:pt idx="1">
                  <c:v>0.1111</c:v>
                </c:pt>
                <c:pt idx="2">
                  <c:v>0.1111</c:v>
                </c:pt>
                <c:pt idx="3">
                  <c:v>9.5200000000000007E-2</c:v>
                </c:pt>
                <c:pt idx="4">
                  <c:v>6.3500000000000001E-2</c:v>
                </c:pt>
                <c:pt idx="5">
                  <c:v>6.3500000000000001E-2</c:v>
                </c:pt>
                <c:pt idx="6">
                  <c:v>4.7600000000000003E-2</c:v>
                </c:pt>
                <c:pt idx="7">
                  <c:v>4.7600000000000003E-2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9-4FE0-A2A4-455E7B12C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603423"/>
        <c:axId val="120593023"/>
      </c:barChart>
      <c:catAx>
        <c:axId val="120603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3023"/>
        <c:crosses val="autoZero"/>
        <c:auto val="1"/>
        <c:lblAlgn val="ctr"/>
        <c:lblOffset val="100"/>
        <c:noMultiLvlLbl val="0"/>
      </c:catAx>
      <c:valAx>
        <c:axId val="1205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03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610794538840537"/>
          <c:y val="0.14441362443330943"/>
          <c:w val="0.82368737624902155"/>
          <c:h val="0.709132665235027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'Trinh bay ket qua'!$J$3</c:f>
              <c:strCache>
                <c:ptCount val="1"/>
                <c:pt idx="0">
                  <c:v>DT Tổng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qua'!$I$4:$I$7</c:f>
              <c:strCache>
                <c:ptCount val="4"/>
                <c:pt idx="0">
                  <c:v>Lê Trì</c:v>
                </c:pt>
                <c:pt idx="1">
                  <c:v>Ba Chúc</c:v>
                </c:pt>
                <c:pt idx="2">
                  <c:v>Ô Lâm </c:v>
                </c:pt>
                <c:pt idx="3">
                  <c:v>An Hảo</c:v>
                </c:pt>
              </c:strCache>
            </c:strRef>
          </c:cat>
          <c:val>
            <c:numRef>
              <c:f>'Trinh bay ket qua'!$J$4:$J$7</c:f>
              <c:numCache>
                <c:formatCode>0.0</c:formatCode>
                <c:ptCount val="4"/>
                <c:pt idx="0">
                  <c:v>2.0992000000000002</c:v>
                </c:pt>
                <c:pt idx="1">
                  <c:v>2.19922</c:v>
                </c:pt>
                <c:pt idx="2">
                  <c:v>1.1178600000000001</c:v>
                </c:pt>
                <c:pt idx="3">
                  <c:v>1.57429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F-4823-A7F1-0A01EB922784}"/>
            </c:ext>
          </c:extLst>
        </c:ser>
        <c:ser>
          <c:idx val="1"/>
          <c:order val="1"/>
          <c:tx>
            <c:strRef>
              <c:f>'Trinh bay ket qua'!$K$3</c:f>
              <c:strCache>
                <c:ptCount val="1"/>
                <c:pt idx="0">
                  <c:v>DT NLKH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qua'!$I$4:$I$7</c:f>
              <c:strCache>
                <c:ptCount val="4"/>
                <c:pt idx="0">
                  <c:v>Lê Trì</c:v>
                </c:pt>
                <c:pt idx="1">
                  <c:v>Ba Chúc</c:v>
                </c:pt>
                <c:pt idx="2">
                  <c:v>Ô Lâm </c:v>
                </c:pt>
                <c:pt idx="3">
                  <c:v>An Hảo</c:v>
                </c:pt>
              </c:strCache>
            </c:strRef>
          </c:cat>
          <c:val>
            <c:numRef>
              <c:f>'Trinh bay ket qua'!$K$4:$K$7</c:f>
              <c:numCache>
                <c:formatCode>0.0</c:formatCode>
                <c:ptCount val="4"/>
                <c:pt idx="0">
                  <c:v>1.5751999999999999</c:v>
                </c:pt>
                <c:pt idx="1">
                  <c:v>1.8952899999999999</c:v>
                </c:pt>
                <c:pt idx="2">
                  <c:v>0.66428600000000004</c:v>
                </c:pt>
                <c:pt idx="3">
                  <c:v>1.4589000000000001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DF-4823-A7F1-0A01EB922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4015184"/>
        <c:axId val="374013936"/>
        <c:axId val="0"/>
      </c:bar3DChart>
      <c:catAx>
        <c:axId val="37401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3936"/>
        <c:crosses val="autoZero"/>
        <c:auto val="1"/>
        <c:lblAlgn val="ctr"/>
        <c:lblOffset val="100"/>
        <c:noMultiLvlLbl val="0"/>
      </c:catAx>
      <c:valAx>
        <c:axId val="374013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 (ha/hộ)</a:t>
                </a:r>
              </a:p>
            </c:rich>
          </c:tx>
          <c:layout>
            <c:manualLayout>
              <c:xMode val="edge"/>
              <c:yMode val="edge"/>
              <c:x val="1.7588179767002807E-2"/>
              <c:y val="0.348588244651236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01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394005847953217"/>
          <c:y val="3.787878787878788E-2"/>
          <c:w val="0.43252895197310864"/>
          <c:h val="0.10653483655452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82139568080305"/>
          <c:y val="0.14441362443330946"/>
          <c:w val="0.80497392595662387"/>
          <c:h val="0.7091326652350274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'Trinh bay ket qua'!$AF$3</c:f>
              <c:strCache>
                <c:ptCount val="1"/>
                <c:pt idx="0">
                  <c:v>TN Tổng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qua'!$AE$4:$AE$7</c:f>
              <c:strCache>
                <c:ptCount val="4"/>
                <c:pt idx="0">
                  <c:v>Lê Trì</c:v>
                </c:pt>
                <c:pt idx="1">
                  <c:v>Ba Chúc</c:v>
                </c:pt>
                <c:pt idx="2">
                  <c:v>Ô Lâm </c:v>
                </c:pt>
                <c:pt idx="3">
                  <c:v>An Hảo</c:v>
                </c:pt>
              </c:strCache>
            </c:strRef>
          </c:cat>
          <c:val>
            <c:numRef>
              <c:f>'Trinh bay ket qua'!$AF$4:$AF$7</c:f>
              <c:numCache>
                <c:formatCode>0.0</c:formatCode>
                <c:ptCount val="4"/>
                <c:pt idx="0">
                  <c:v>91.875</c:v>
                </c:pt>
                <c:pt idx="1">
                  <c:v>90.924999999999997</c:v>
                </c:pt>
                <c:pt idx="2">
                  <c:v>43.846200000000003</c:v>
                </c:pt>
                <c:pt idx="3">
                  <c:v>115.05500000000001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EB-4BED-A4A6-8A832143DFD2}"/>
            </c:ext>
          </c:extLst>
        </c:ser>
        <c:ser>
          <c:idx val="1"/>
          <c:order val="1"/>
          <c:tx>
            <c:strRef>
              <c:f>'Trinh bay ket qua'!$AG$3</c:f>
              <c:strCache>
                <c:ptCount val="1"/>
                <c:pt idx="0">
                  <c:v>TN NLKH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'Trinh bay ket qua'!$AE$4:$AE$7</c:f>
              <c:strCache>
                <c:ptCount val="4"/>
                <c:pt idx="0">
                  <c:v>Lê Trì</c:v>
                </c:pt>
                <c:pt idx="1">
                  <c:v>Ba Chúc</c:v>
                </c:pt>
                <c:pt idx="2">
                  <c:v>Ô Lâm </c:v>
                </c:pt>
                <c:pt idx="3">
                  <c:v>An Hảo</c:v>
                </c:pt>
              </c:strCache>
            </c:strRef>
          </c:cat>
          <c:val>
            <c:numRef>
              <c:f>'Trinh bay ket qua'!$AG$4:$AG$7</c:f>
              <c:numCache>
                <c:formatCode>0.0</c:formatCode>
                <c:ptCount val="4"/>
                <c:pt idx="0">
                  <c:v>45.516436874999997</c:v>
                </c:pt>
                <c:pt idx="1">
                  <c:v>29.255118749999998</c:v>
                </c:pt>
                <c:pt idx="2">
                  <c:v>21.923099999999998</c:v>
                </c:pt>
                <c:pt idx="3">
                  <c:v>72.257071210000007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EB-4BED-A4A6-8A832143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2044768"/>
        <c:axId val="512047680"/>
        <c:axId val="0"/>
      </c:bar3DChart>
      <c:catAx>
        <c:axId val="5120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47680"/>
        <c:crosses val="autoZero"/>
        <c:auto val="1"/>
        <c:lblAlgn val="ctr"/>
        <c:lblOffset val="100"/>
        <c:noMultiLvlLbl val="0"/>
      </c:catAx>
      <c:valAx>
        <c:axId val="51204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TN (triệu/hộ)</a:t>
                </a:r>
              </a:p>
            </c:rich>
          </c:tx>
          <c:layout>
            <c:manualLayout>
              <c:xMode val="edge"/>
              <c:yMode val="edge"/>
              <c:x val="2.0650009209375143E-2"/>
              <c:y val="0.34918476099578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44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2093578763180919"/>
          <c:y val="3.787878787878788E-2"/>
          <c:w val="0.41295298613989045"/>
          <c:h val="0.106534836554521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9</xdr:col>
      <xdr:colOff>213360</xdr:colOff>
      <xdr:row>28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17</xdr:row>
      <xdr:rowOff>180975</xdr:rowOff>
    </xdr:from>
    <xdr:to>
      <xdr:col>20</xdr:col>
      <xdr:colOff>213360</xdr:colOff>
      <xdr:row>28</xdr:row>
      <xdr:rowOff>97155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4762</xdr:colOff>
      <xdr:row>47</xdr:row>
      <xdr:rowOff>0</xdr:rowOff>
    </xdr:from>
    <xdr:to>
      <xdr:col>9</xdr:col>
      <xdr:colOff>218122</xdr:colOff>
      <xdr:row>57</xdr:row>
      <xdr:rowOff>106680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47</xdr:row>
      <xdr:rowOff>0</xdr:rowOff>
    </xdr:from>
    <xdr:to>
      <xdr:col>20</xdr:col>
      <xdr:colOff>213360</xdr:colOff>
      <xdr:row>57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0</xdr:colOff>
      <xdr:row>46</xdr:row>
      <xdr:rowOff>180975</xdr:rowOff>
    </xdr:from>
    <xdr:to>
      <xdr:col>32</xdr:col>
      <xdr:colOff>426720</xdr:colOff>
      <xdr:row>58</xdr:row>
      <xdr:rowOff>89535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0</xdr:colOff>
      <xdr:row>18</xdr:row>
      <xdr:rowOff>0</xdr:rowOff>
    </xdr:from>
    <xdr:to>
      <xdr:col>31</xdr:col>
      <xdr:colOff>213360</xdr:colOff>
      <xdr:row>28</xdr:row>
      <xdr:rowOff>106680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0</xdr:colOff>
      <xdr:row>18</xdr:row>
      <xdr:rowOff>0</xdr:rowOff>
    </xdr:from>
    <xdr:to>
      <xdr:col>42</xdr:col>
      <xdr:colOff>213360</xdr:colOff>
      <xdr:row>28</xdr:row>
      <xdr:rowOff>106680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0</xdr:colOff>
      <xdr:row>2</xdr:row>
      <xdr:rowOff>0</xdr:rowOff>
    </xdr:from>
    <xdr:to>
      <xdr:col>17</xdr:col>
      <xdr:colOff>426720</xdr:colOff>
      <xdr:row>11</xdr:row>
      <xdr:rowOff>211455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34</xdr:col>
      <xdr:colOff>0</xdr:colOff>
      <xdr:row>1</xdr:row>
      <xdr:rowOff>180975</xdr:rowOff>
    </xdr:from>
    <xdr:to>
      <xdr:col>39</xdr:col>
      <xdr:colOff>426720</xdr:colOff>
      <xdr:row>11</xdr:row>
      <xdr:rowOff>201930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86</xdr:row>
      <xdr:rowOff>180975</xdr:rowOff>
    </xdr:from>
    <xdr:to>
      <xdr:col>5</xdr:col>
      <xdr:colOff>213360</xdr:colOff>
      <xdr:row>97</xdr:row>
      <xdr:rowOff>97155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87</xdr:row>
      <xdr:rowOff>0</xdr:rowOff>
    </xdr:from>
    <xdr:to>
      <xdr:col>11</xdr:col>
      <xdr:colOff>426720</xdr:colOff>
      <xdr:row>98</xdr:row>
      <xdr:rowOff>7620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86</xdr:row>
      <xdr:rowOff>180975</xdr:rowOff>
    </xdr:from>
    <xdr:to>
      <xdr:col>23</xdr:col>
      <xdr:colOff>213360</xdr:colOff>
      <xdr:row>97</xdr:row>
      <xdr:rowOff>97155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600075</xdr:colOff>
      <xdr:row>87</xdr:row>
      <xdr:rowOff>0</xdr:rowOff>
    </xdr:from>
    <xdr:to>
      <xdr:col>17</xdr:col>
      <xdr:colOff>203835</xdr:colOff>
      <xdr:row>97</xdr:row>
      <xdr:rowOff>106680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24</xdr:col>
      <xdr:colOff>600075</xdr:colOff>
      <xdr:row>86</xdr:row>
      <xdr:rowOff>180975</xdr:rowOff>
    </xdr:from>
    <xdr:to>
      <xdr:col>29</xdr:col>
      <xdr:colOff>203835</xdr:colOff>
      <xdr:row>97</xdr:row>
      <xdr:rowOff>97155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600075</xdr:colOff>
      <xdr:row>101</xdr:row>
      <xdr:rowOff>180975</xdr:rowOff>
    </xdr:from>
    <xdr:to>
      <xdr:col>11</xdr:col>
      <xdr:colOff>203835</xdr:colOff>
      <xdr:row>112</xdr:row>
      <xdr:rowOff>97155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0</xdr:colOff>
      <xdr:row>101</xdr:row>
      <xdr:rowOff>171450</xdr:rowOff>
    </xdr:from>
    <xdr:to>
      <xdr:col>16</xdr:col>
      <xdr:colOff>213360</xdr:colOff>
      <xdr:row>112</xdr:row>
      <xdr:rowOff>87630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H185"/>
  <sheetViews>
    <sheetView tabSelected="1" zoomScaleNormal="100" workbookViewId="0">
      <selection sqref="A1:XFD1"/>
    </sheetView>
  </sheetViews>
  <sheetFormatPr defaultColWidth="9.109375" defaultRowHeight="14.4" x14ac:dyDescent="0.3"/>
  <cols>
    <col min="1" max="1" width="9.109375" style="3"/>
    <col min="2" max="2" width="21.6640625" style="3" customWidth="1"/>
    <col min="3" max="3" width="21" style="3" bestFit="1" customWidth="1"/>
    <col min="4" max="4" width="12.33203125" style="3" bestFit="1" customWidth="1"/>
    <col min="5" max="5" width="9.6640625" style="3" customWidth="1"/>
    <col min="6" max="8" width="9.109375" style="3"/>
    <col min="9" max="9" width="13.88671875" style="3" customWidth="1"/>
    <col min="10" max="30" width="9.109375" style="3"/>
    <col min="31" max="32" width="9.109375" style="4"/>
    <col min="33" max="33" width="9.109375" style="3"/>
    <col min="34" max="34" width="11.44140625" style="3" customWidth="1"/>
    <col min="35" max="35" width="10.33203125" style="3" customWidth="1"/>
    <col min="36" max="40" width="9.109375" style="3"/>
    <col min="41" max="41" width="10.88671875" style="3" customWidth="1"/>
    <col min="42" max="45" width="9.109375" style="3"/>
    <col min="46" max="46" width="11" style="3" customWidth="1"/>
    <col min="47" max="52" width="9.109375" style="3"/>
    <col min="53" max="53" width="10.5546875" style="3" customWidth="1"/>
    <col min="54" max="77" width="9.109375" style="3"/>
    <col min="78" max="78" width="11.44140625" style="3" customWidth="1"/>
    <col min="79" max="81" width="13.33203125" style="40" customWidth="1"/>
    <col min="82" max="85" width="10.33203125" style="3" customWidth="1"/>
    <col min="86" max="87" width="9.109375" style="3"/>
    <col min="88" max="88" width="9.6640625" style="3" customWidth="1"/>
    <col min="89" max="89" width="10.33203125" style="3" customWidth="1"/>
    <col min="90" max="111" width="9.109375" style="3"/>
    <col min="112" max="112" width="9.109375" style="3" customWidth="1"/>
    <col min="113" max="113" width="9.109375" style="3"/>
    <col min="114" max="114" width="9.109375" style="3" customWidth="1"/>
    <col min="115" max="115" width="9.109375" style="3"/>
    <col min="116" max="116" width="9.109375" style="3" customWidth="1"/>
    <col min="117" max="135" width="9.109375" style="3"/>
    <col min="136" max="137" width="25.109375" style="3" customWidth="1"/>
    <col min="138" max="16384" width="9.109375" style="3"/>
  </cols>
  <sheetData>
    <row r="1" spans="1:189" s="7" customFormat="1" ht="54.75" customHeight="1" x14ac:dyDescent="0.3">
      <c r="A1" s="17" t="s">
        <v>1102</v>
      </c>
      <c r="B1" s="17" t="s">
        <v>0</v>
      </c>
      <c r="C1" s="17" t="s">
        <v>1</v>
      </c>
      <c r="D1" s="17" t="s">
        <v>2</v>
      </c>
      <c r="E1" s="17" t="s">
        <v>1181</v>
      </c>
      <c r="F1" s="17" t="s">
        <v>1182</v>
      </c>
      <c r="G1" s="17" t="s">
        <v>1183</v>
      </c>
      <c r="H1" s="17" t="s">
        <v>1184</v>
      </c>
      <c r="I1" s="17" t="s">
        <v>3</v>
      </c>
      <c r="J1" s="17" t="s">
        <v>4</v>
      </c>
      <c r="K1" s="17" t="s">
        <v>5</v>
      </c>
      <c r="L1" s="17" t="s">
        <v>6</v>
      </c>
      <c r="M1" s="17" t="s">
        <v>7</v>
      </c>
      <c r="N1" s="17" t="s">
        <v>8</v>
      </c>
      <c r="O1" s="17" t="s">
        <v>9</v>
      </c>
      <c r="P1" s="17" t="s">
        <v>1103</v>
      </c>
      <c r="Q1" s="17" t="s">
        <v>10</v>
      </c>
      <c r="R1" s="17" t="s">
        <v>1104</v>
      </c>
      <c r="S1" s="17" t="s">
        <v>11</v>
      </c>
      <c r="T1" s="29" t="s">
        <v>117</v>
      </c>
      <c r="U1" s="29" t="s">
        <v>117</v>
      </c>
      <c r="V1" s="17" t="s">
        <v>118</v>
      </c>
      <c r="W1" s="27" t="s">
        <v>12</v>
      </c>
      <c r="X1" s="27" t="s">
        <v>13</v>
      </c>
      <c r="Y1" s="17" t="s">
        <v>14</v>
      </c>
      <c r="Z1" s="17" t="s">
        <v>1105</v>
      </c>
      <c r="AA1" s="17" t="s">
        <v>1106</v>
      </c>
      <c r="AB1" s="17" t="s">
        <v>361</v>
      </c>
      <c r="AC1" s="17" t="s">
        <v>123</v>
      </c>
      <c r="AD1" s="17" t="s">
        <v>276</v>
      </c>
      <c r="AE1" s="17" t="s">
        <v>97</v>
      </c>
      <c r="AF1" s="17" t="s">
        <v>124</v>
      </c>
      <c r="AG1" s="27" t="s">
        <v>218</v>
      </c>
      <c r="AH1" s="26" t="s">
        <v>15</v>
      </c>
      <c r="AI1" s="26" t="s">
        <v>1127</v>
      </c>
      <c r="AJ1" s="17" t="s">
        <v>16</v>
      </c>
      <c r="AK1" s="17" t="s">
        <v>182</v>
      </c>
      <c r="AL1" s="17" t="s">
        <v>128</v>
      </c>
      <c r="AM1" s="17" t="s">
        <v>129</v>
      </c>
      <c r="AN1" s="17" t="s">
        <v>182</v>
      </c>
      <c r="AO1" s="26" t="s">
        <v>17</v>
      </c>
      <c r="AP1" s="17" t="s">
        <v>18</v>
      </c>
      <c r="AQ1" s="17" t="s">
        <v>24</v>
      </c>
      <c r="AR1" s="17" t="s">
        <v>127</v>
      </c>
      <c r="AS1" s="17" t="s">
        <v>182</v>
      </c>
      <c r="AT1" s="26" t="s">
        <v>1141</v>
      </c>
      <c r="AU1" s="26" t="s">
        <v>1140</v>
      </c>
      <c r="AV1" s="17" t="s">
        <v>19</v>
      </c>
      <c r="AW1" s="17" t="s">
        <v>707</v>
      </c>
      <c r="AX1" s="17" t="s">
        <v>25</v>
      </c>
      <c r="AY1" s="17" t="s">
        <v>130</v>
      </c>
      <c r="AZ1" s="17" t="s">
        <v>180</v>
      </c>
      <c r="BA1" s="26" t="s">
        <v>20</v>
      </c>
      <c r="BB1" s="17" t="s">
        <v>21</v>
      </c>
      <c r="BC1" s="17" t="s">
        <v>26</v>
      </c>
      <c r="BD1" s="17" t="s">
        <v>131</v>
      </c>
      <c r="BE1" s="17" t="s">
        <v>182</v>
      </c>
      <c r="BF1" s="26" t="s">
        <v>22</v>
      </c>
      <c r="BG1" s="17" t="s">
        <v>23</v>
      </c>
      <c r="BH1" s="17" t="s">
        <v>27</v>
      </c>
      <c r="BI1" s="17" t="s">
        <v>132</v>
      </c>
      <c r="BJ1" s="17" t="s">
        <v>182</v>
      </c>
      <c r="BK1" s="26" t="s">
        <v>173</v>
      </c>
      <c r="BL1" s="17" t="s">
        <v>174</v>
      </c>
      <c r="BM1" s="17" t="s">
        <v>171</v>
      </c>
      <c r="BN1" s="17" t="s">
        <v>172</v>
      </c>
      <c r="BO1" s="17" t="s">
        <v>182</v>
      </c>
      <c r="BP1" s="26" t="s">
        <v>207</v>
      </c>
      <c r="BQ1" s="17" t="s">
        <v>208</v>
      </c>
      <c r="BR1" s="17" t="s">
        <v>209</v>
      </c>
      <c r="BS1" s="17" t="s">
        <v>210</v>
      </c>
      <c r="BT1" s="17" t="s">
        <v>182</v>
      </c>
      <c r="BU1" s="26" t="s">
        <v>378</v>
      </c>
      <c r="BV1" s="17" t="s">
        <v>380</v>
      </c>
      <c r="BW1" s="17" t="s">
        <v>379</v>
      </c>
      <c r="BX1" s="17" t="s">
        <v>381</v>
      </c>
      <c r="BY1" s="17" t="s">
        <v>182</v>
      </c>
      <c r="BZ1" s="27" t="s">
        <v>1239</v>
      </c>
      <c r="CA1" s="17" t="s">
        <v>1210</v>
      </c>
      <c r="CB1" s="17" t="s">
        <v>1205</v>
      </c>
      <c r="CC1" s="17" t="s">
        <v>1206</v>
      </c>
      <c r="CD1" s="17" t="s">
        <v>1150</v>
      </c>
      <c r="CE1" s="17" t="s">
        <v>1151</v>
      </c>
      <c r="CF1" s="17" t="s">
        <v>1152</v>
      </c>
      <c r="CG1" s="17" t="s">
        <v>1153</v>
      </c>
      <c r="CH1" s="39" t="s">
        <v>34</v>
      </c>
      <c r="CI1" s="39" t="s">
        <v>35</v>
      </c>
      <c r="CJ1" s="39" t="s">
        <v>1212</v>
      </c>
      <c r="CK1" s="48" t="s">
        <v>1204</v>
      </c>
      <c r="CL1" s="27" t="s">
        <v>546</v>
      </c>
      <c r="CM1" s="27" t="s">
        <v>28</v>
      </c>
      <c r="CN1" s="17" t="s">
        <v>29</v>
      </c>
      <c r="CO1" s="17" t="s">
        <v>96</v>
      </c>
      <c r="CP1" s="17" t="s">
        <v>133</v>
      </c>
      <c r="CQ1" s="17" t="s">
        <v>182</v>
      </c>
      <c r="CR1" s="27" t="s">
        <v>1149</v>
      </c>
      <c r="CS1" s="17" t="s">
        <v>1148</v>
      </c>
      <c r="CT1" s="17" t="s">
        <v>30</v>
      </c>
      <c r="CU1" s="17" t="s">
        <v>1147</v>
      </c>
      <c r="CV1" s="17" t="s">
        <v>182</v>
      </c>
      <c r="CW1" s="27" t="s">
        <v>1146</v>
      </c>
      <c r="CX1" s="17" t="s">
        <v>1142</v>
      </c>
      <c r="CY1" s="17" t="s">
        <v>31</v>
      </c>
      <c r="CZ1" s="17" t="s">
        <v>1143</v>
      </c>
      <c r="DA1" s="17" t="s">
        <v>182</v>
      </c>
      <c r="DB1" s="27" t="s">
        <v>32</v>
      </c>
      <c r="DC1" s="17" t="s">
        <v>1144</v>
      </c>
      <c r="DD1" s="17" t="s">
        <v>33</v>
      </c>
      <c r="DE1" s="17" t="s">
        <v>1145</v>
      </c>
      <c r="DF1" s="17" t="s">
        <v>182</v>
      </c>
      <c r="DG1" s="17" t="s">
        <v>37</v>
      </c>
      <c r="DH1" s="17" t="s">
        <v>120</v>
      </c>
      <c r="DI1" s="17" t="s">
        <v>38</v>
      </c>
      <c r="DJ1" s="17" t="s">
        <v>121</v>
      </c>
      <c r="DK1" s="17" t="s">
        <v>36</v>
      </c>
      <c r="DL1" s="17" t="s">
        <v>122</v>
      </c>
      <c r="DM1" s="17" t="s">
        <v>1100</v>
      </c>
      <c r="DN1" s="17" t="s">
        <v>40</v>
      </c>
      <c r="DO1" s="17" t="s">
        <v>41</v>
      </c>
      <c r="DP1" s="17" t="s">
        <v>42</v>
      </c>
      <c r="DQ1" s="17" t="s">
        <v>39</v>
      </c>
      <c r="DR1" s="17" t="s">
        <v>43</v>
      </c>
      <c r="DS1" s="17" t="s">
        <v>44</v>
      </c>
      <c r="DT1" s="17" t="s">
        <v>45</v>
      </c>
      <c r="DU1" s="17" t="s">
        <v>339</v>
      </c>
      <c r="DV1" s="17" t="s">
        <v>46</v>
      </c>
      <c r="DW1" s="17" t="s">
        <v>47</v>
      </c>
      <c r="DX1" s="17" t="s">
        <v>48</v>
      </c>
      <c r="DY1" s="17" t="s">
        <v>342</v>
      </c>
      <c r="DZ1" s="17" t="s">
        <v>49</v>
      </c>
      <c r="EA1" s="17" t="s">
        <v>50</v>
      </c>
      <c r="EB1" s="17" t="s">
        <v>51</v>
      </c>
      <c r="EC1" s="17" t="s">
        <v>385</v>
      </c>
      <c r="ED1" s="17" t="s">
        <v>49</v>
      </c>
      <c r="EE1" s="17" t="s">
        <v>50</v>
      </c>
      <c r="EF1" s="17" t="s">
        <v>52</v>
      </c>
      <c r="EG1" s="17" t="s">
        <v>1207</v>
      </c>
      <c r="EH1" s="17" t="s">
        <v>53</v>
      </c>
      <c r="EI1" s="17" t="s">
        <v>54</v>
      </c>
      <c r="EJ1" s="17" t="s">
        <v>55</v>
      </c>
      <c r="EK1" s="17" t="s">
        <v>56</v>
      </c>
      <c r="EL1" s="27" t="s">
        <v>119</v>
      </c>
      <c r="EM1" s="17" t="s">
        <v>57</v>
      </c>
      <c r="EN1" s="17" t="s">
        <v>58</v>
      </c>
      <c r="EO1" s="17" t="s">
        <v>59</v>
      </c>
      <c r="EP1" s="17" t="s">
        <v>60</v>
      </c>
      <c r="EQ1" s="17" t="s">
        <v>61</v>
      </c>
      <c r="ER1" s="27" t="s">
        <v>1211</v>
      </c>
      <c r="ES1" s="17" t="s">
        <v>143</v>
      </c>
      <c r="ET1" s="17" t="s">
        <v>62</v>
      </c>
      <c r="EU1" s="17" t="s">
        <v>63</v>
      </c>
      <c r="EV1" s="17" t="s">
        <v>64</v>
      </c>
      <c r="EW1" s="17" t="s">
        <v>65</v>
      </c>
      <c r="EX1" s="17" t="s">
        <v>66</v>
      </c>
      <c r="EY1" s="17" t="s">
        <v>617</v>
      </c>
      <c r="EZ1" s="17" t="s">
        <v>70</v>
      </c>
      <c r="FA1" s="17" t="s">
        <v>71</v>
      </c>
      <c r="FB1" s="17" t="s">
        <v>72</v>
      </c>
      <c r="FC1" s="17" t="s">
        <v>73</v>
      </c>
      <c r="FD1" s="17" t="s">
        <v>74</v>
      </c>
      <c r="FE1" s="17" t="s">
        <v>75</v>
      </c>
      <c r="FF1" s="17" t="s">
        <v>69</v>
      </c>
      <c r="FG1" s="17" t="s">
        <v>68</v>
      </c>
      <c r="FH1" s="17" t="s">
        <v>67</v>
      </c>
      <c r="FI1" s="17" t="s">
        <v>76</v>
      </c>
      <c r="FJ1" s="17" t="s">
        <v>77</v>
      </c>
      <c r="FK1" s="17" t="s">
        <v>78</v>
      </c>
      <c r="FL1" s="17" t="s">
        <v>79</v>
      </c>
      <c r="FM1" s="17" t="s">
        <v>80</v>
      </c>
      <c r="FN1" s="17" t="s">
        <v>81</v>
      </c>
      <c r="FO1" s="17" t="s">
        <v>82</v>
      </c>
      <c r="FP1" s="17" t="s">
        <v>83</v>
      </c>
      <c r="FQ1" s="17" t="s">
        <v>84</v>
      </c>
      <c r="FR1" s="17" t="s">
        <v>214</v>
      </c>
      <c r="FS1" s="17" t="s">
        <v>85</v>
      </c>
      <c r="FT1" s="17" t="s">
        <v>86</v>
      </c>
      <c r="FU1" s="17" t="s">
        <v>87</v>
      </c>
      <c r="FV1" s="17" t="s">
        <v>1208</v>
      </c>
      <c r="FW1" s="17" t="s">
        <v>147</v>
      </c>
      <c r="FX1" s="17" t="s">
        <v>88</v>
      </c>
      <c r="FY1" s="17" t="s">
        <v>89</v>
      </c>
      <c r="FZ1" s="17" t="s">
        <v>196</v>
      </c>
      <c r="GA1" s="17" t="s">
        <v>1209</v>
      </c>
      <c r="GB1" s="17" t="s">
        <v>90</v>
      </c>
      <c r="GC1" s="17" t="s">
        <v>91</v>
      </c>
      <c r="GD1" s="17" t="s">
        <v>92</v>
      </c>
      <c r="GE1" s="17" t="s">
        <v>93</v>
      </c>
      <c r="GF1" s="17" t="s">
        <v>94</v>
      </c>
      <c r="GG1" s="17" t="s">
        <v>95</v>
      </c>
    </row>
    <row r="2" spans="1:189" x14ac:dyDescent="0.3">
      <c r="A2" s="3">
        <v>1</v>
      </c>
      <c r="B2" s="3" t="s">
        <v>309</v>
      </c>
      <c r="C2" s="3" t="str">
        <f>B2</f>
        <v>Trương Văn Hậu</v>
      </c>
      <c r="D2" s="3" t="s">
        <v>148</v>
      </c>
      <c r="E2" s="3" t="s">
        <v>1186</v>
      </c>
      <c r="F2" s="36">
        <v>2</v>
      </c>
      <c r="G2" s="3" t="s">
        <v>1187</v>
      </c>
      <c r="H2" s="36">
        <v>4</v>
      </c>
      <c r="I2" s="3" t="s">
        <v>155</v>
      </c>
      <c r="J2" s="3">
        <v>1</v>
      </c>
      <c r="K2" s="3">
        <f>2019-1951</f>
        <v>68</v>
      </c>
      <c r="L2" s="3">
        <v>1</v>
      </c>
      <c r="M2" s="3">
        <v>2</v>
      </c>
      <c r="N2" s="3">
        <v>2</v>
      </c>
      <c r="O2" s="3">
        <v>5</v>
      </c>
      <c r="P2" s="3">
        <v>2</v>
      </c>
      <c r="Q2" s="3">
        <v>1</v>
      </c>
      <c r="R2" s="3">
        <v>25</v>
      </c>
      <c r="S2" s="3">
        <v>1</v>
      </c>
      <c r="T2" s="3">
        <v>40</v>
      </c>
      <c r="U2" s="3">
        <v>40</v>
      </c>
      <c r="V2" s="3">
        <v>100</v>
      </c>
      <c r="W2" s="32">
        <v>2.5</v>
      </c>
      <c r="X2" s="32">
        <f>W2</f>
        <v>2.5</v>
      </c>
      <c r="Z2" s="3">
        <v>3</v>
      </c>
      <c r="AC2" s="3">
        <v>3</v>
      </c>
      <c r="AE2" s="28">
        <v>1</v>
      </c>
      <c r="AF2" s="28">
        <v>3</v>
      </c>
      <c r="AG2" s="32">
        <f>W2</f>
        <v>2.5</v>
      </c>
      <c r="AH2" s="3" t="s">
        <v>1128</v>
      </c>
      <c r="AI2" s="3" t="s">
        <v>1126</v>
      </c>
      <c r="AJ2" s="3">
        <v>625</v>
      </c>
      <c r="AK2" s="3" t="s">
        <v>205</v>
      </c>
      <c r="AL2" s="3">
        <v>1999</v>
      </c>
      <c r="AM2" s="3" t="s">
        <v>187</v>
      </c>
      <c r="AO2" s="3" t="s">
        <v>310</v>
      </c>
      <c r="AP2" s="3">
        <v>625</v>
      </c>
      <c r="AQ2" s="3">
        <v>1999</v>
      </c>
      <c r="AR2" s="3" t="s">
        <v>187</v>
      </c>
      <c r="AT2" s="3" t="s">
        <v>1124</v>
      </c>
      <c r="AU2" s="3" t="s">
        <v>1170</v>
      </c>
      <c r="AV2" s="3">
        <v>300</v>
      </c>
      <c r="AX2" s="3">
        <v>2005</v>
      </c>
      <c r="AY2" s="3">
        <v>10</v>
      </c>
      <c r="AZ2" s="3" t="s">
        <v>183</v>
      </c>
      <c r="BZ2"/>
      <c r="CA2" s="40" t="s">
        <v>1236</v>
      </c>
      <c r="CB2" s="40" t="s">
        <v>1230</v>
      </c>
      <c r="CC2" s="40" t="s">
        <v>1233</v>
      </c>
      <c r="CE2" s="3">
        <v>40</v>
      </c>
      <c r="CG2" s="3">
        <v>11.2</v>
      </c>
      <c r="CH2" s="15">
        <f>SUM(CD2:CE2)</f>
        <v>40</v>
      </c>
      <c r="CI2" s="15">
        <f>SUM(CF2:CG2)</f>
        <v>11.2</v>
      </c>
      <c r="CJ2" s="15">
        <f>CH2-CI2</f>
        <v>28.8</v>
      </c>
      <c r="CK2" t="s">
        <v>1175</v>
      </c>
      <c r="DN2" s="3" t="s">
        <v>311</v>
      </c>
      <c r="DU2" s="3" t="s">
        <v>312</v>
      </c>
      <c r="DV2" s="3" t="s">
        <v>313</v>
      </c>
      <c r="EF2" s="3" t="s">
        <v>1292</v>
      </c>
      <c r="EL2" s="3">
        <v>1999</v>
      </c>
      <c r="ER2" s="15"/>
      <c r="EZ2" s="3">
        <v>1.5</v>
      </c>
      <c r="FB2" s="3">
        <v>10</v>
      </c>
      <c r="FQ2" s="3">
        <v>3</v>
      </c>
      <c r="FS2" s="3">
        <v>2</v>
      </c>
      <c r="FY2" s="3">
        <v>1</v>
      </c>
      <c r="GG2" s="3">
        <v>4</v>
      </c>
    </row>
    <row r="3" spans="1:189" x14ac:dyDescent="0.3">
      <c r="A3" s="3">
        <v>2</v>
      </c>
      <c r="B3" s="3" t="s">
        <v>474</v>
      </c>
      <c r="C3" s="3" t="str">
        <f>B3</f>
        <v>Võ Thị Xuyến</v>
      </c>
      <c r="D3" s="3" t="s">
        <v>148</v>
      </c>
      <c r="E3" s="3" t="s">
        <v>1186</v>
      </c>
      <c r="F3" s="36">
        <v>2</v>
      </c>
      <c r="G3" s="3" t="s">
        <v>1187</v>
      </c>
      <c r="H3" s="36">
        <v>4</v>
      </c>
      <c r="I3" s="3" t="s">
        <v>155</v>
      </c>
      <c r="J3" s="3">
        <v>2</v>
      </c>
      <c r="K3" s="3">
        <v>57</v>
      </c>
      <c r="L3" s="3">
        <v>1</v>
      </c>
      <c r="M3" s="3">
        <v>2</v>
      </c>
      <c r="N3" s="3">
        <v>1</v>
      </c>
      <c r="O3" s="3">
        <v>4</v>
      </c>
      <c r="P3" s="3">
        <v>4</v>
      </c>
      <c r="Q3" s="3">
        <v>3</v>
      </c>
      <c r="R3" s="3">
        <v>35</v>
      </c>
      <c r="S3" s="3">
        <v>2</v>
      </c>
      <c r="T3" s="3">
        <v>30</v>
      </c>
      <c r="U3" s="3">
        <v>30</v>
      </c>
      <c r="V3" s="3">
        <v>60</v>
      </c>
      <c r="W3" s="32">
        <v>0.1</v>
      </c>
      <c r="X3" s="32">
        <f>W3</f>
        <v>0.1</v>
      </c>
      <c r="Z3" s="3">
        <v>3</v>
      </c>
      <c r="AC3" s="3">
        <v>3</v>
      </c>
      <c r="AE3" s="28">
        <v>1</v>
      </c>
      <c r="AF3" s="28">
        <v>4</v>
      </c>
      <c r="AG3" s="32">
        <f>W3</f>
        <v>0.1</v>
      </c>
      <c r="AH3" s="3" t="s">
        <v>1128</v>
      </c>
      <c r="AI3" s="3" t="s">
        <v>1126</v>
      </c>
      <c r="AJ3" s="3">
        <v>13</v>
      </c>
      <c r="AK3" s="3" t="s">
        <v>205</v>
      </c>
      <c r="AL3" s="3">
        <v>2014</v>
      </c>
      <c r="AT3" s="3" t="s">
        <v>1124</v>
      </c>
      <c r="AU3" s="3" t="s">
        <v>1170</v>
      </c>
      <c r="AV3" s="3">
        <v>25</v>
      </c>
      <c r="AX3" s="3">
        <v>1007</v>
      </c>
      <c r="BA3" s="3" t="s">
        <v>1121</v>
      </c>
      <c r="BB3" s="3">
        <v>5</v>
      </c>
      <c r="BC3" s="3">
        <v>2019</v>
      </c>
      <c r="BF3" s="3" t="s">
        <v>1107</v>
      </c>
      <c r="BG3" s="3">
        <v>20</v>
      </c>
      <c r="BH3" s="3">
        <v>2019</v>
      </c>
      <c r="BZ3"/>
      <c r="CB3" s="40" t="s">
        <v>1230</v>
      </c>
      <c r="CC3" s="40" t="s">
        <v>1234</v>
      </c>
      <c r="CE3" s="3">
        <v>15</v>
      </c>
      <c r="CG3" s="3">
        <v>10</v>
      </c>
      <c r="CH3" s="15">
        <f t="shared" ref="CH3:CH66" si="0">SUM(CD3:CE3)</f>
        <v>15</v>
      </c>
      <c r="CI3" s="15">
        <f t="shared" ref="CI3:CI66" si="1">SUM(CF3:CG3)</f>
        <v>10</v>
      </c>
      <c r="CJ3" s="15">
        <f t="shared" ref="CJ3:CJ66" si="2">CH3-CI3</f>
        <v>5</v>
      </c>
      <c r="CK3" t="s">
        <v>1175</v>
      </c>
      <c r="DG3" s="3" t="s">
        <v>160</v>
      </c>
      <c r="DH3" s="3" t="s">
        <v>475</v>
      </c>
      <c r="DI3" s="3" t="s">
        <v>170</v>
      </c>
      <c r="DJ3" s="3" t="s">
        <v>475</v>
      </c>
      <c r="DN3" s="3" t="s">
        <v>472</v>
      </c>
      <c r="DU3" s="3" t="s">
        <v>159</v>
      </c>
      <c r="DV3" s="3" t="s">
        <v>149</v>
      </c>
      <c r="DW3" s="3" t="s">
        <v>261</v>
      </c>
      <c r="EF3" s="3" t="s">
        <v>1270</v>
      </c>
      <c r="EG3" s="3" t="s">
        <v>1295</v>
      </c>
      <c r="EL3" s="3">
        <v>2019</v>
      </c>
      <c r="EN3" s="3">
        <v>1.75</v>
      </c>
      <c r="EO3" s="3">
        <v>1.5</v>
      </c>
      <c r="EP3" s="3">
        <v>5</v>
      </c>
      <c r="ER3" s="15">
        <f t="shared" ref="ER3:ER66" si="3">SUM(EM3:EQ3)</f>
        <v>8.25</v>
      </c>
      <c r="EZ3" s="3">
        <v>0.5</v>
      </c>
      <c r="FB3" s="3">
        <v>5</v>
      </c>
      <c r="FQ3" s="3">
        <v>4</v>
      </c>
      <c r="FR3" s="3" t="s">
        <v>256</v>
      </c>
      <c r="FS3" s="3">
        <v>2</v>
      </c>
      <c r="FY3" s="3">
        <v>1</v>
      </c>
      <c r="GD3" s="3">
        <v>3</v>
      </c>
      <c r="GE3" s="3">
        <v>2</v>
      </c>
      <c r="GF3" s="3">
        <v>2</v>
      </c>
      <c r="GG3" s="3">
        <v>11</v>
      </c>
    </row>
    <row r="4" spans="1:189" x14ac:dyDescent="0.3">
      <c r="A4" s="3">
        <v>3</v>
      </c>
      <c r="B4" s="3" t="s">
        <v>154</v>
      </c>
      <c r="C4" s="3" t="s">
        <v>154</v>
      </c>
      <c r="D4" s="3" t="s">
        <v>148</v>
      </c>
      <c r="E4" s="3" t="s">
        <v>1186</v>
      </c>
      <c r="F4" s="36">
        <v>2</v>
      </c>
      <c r="G4" s="3" t="s">
        <v>1187</v>
      </c>
      <c r="H4" s="36">
        <v>4</v>
      </c>
      <c r="I4" s="3" t="s">
        <v>155</v>
      </c>
      <c r="J4" s="3">
        <v>1</v>
      </c>
      <c r="K4" s="3">
        <v>52</v>
      </c>
      <c r="L4" s="3">
        <v>1</v>
      </c>
      <c r="M4" s="3">
        <v>2</v>
      </c>
      <c r="N4" s="3">
        <v>1</v>
      </c>
      <c r="O4" s="3">
        <v>4</v>
      </c>
      <c r="P4" s="3">
        <v>4</v>
      </c>
      <c r="Q4" s="3">
        <v>3</v>
      </c>
      <c r="R4" s="3">
        <v>8</v>
      </c>
      <c r="S4" s="3">
        <v>2</v>
      </c>
      <c r="T4" s="3">
        <v>100</v>
      </c>
      <c r="U4" s="3">
        <v>100</v>
      </c>
      <c r="V4" s="3">
        <v>60</v>
      </c>
      <c r="W4" s="32">
        <v>0.45</v>
      </c>
      <c r="X4" s="32">
        <v>0.45</v>
      </c>
      <c r="Z4" s="3">
        <v>3</v>
      </c>
      <c r="AC4" s="3">
        <v>1</v>
      </c>
      <c r="AE4" s="28">
        <v>1</v>
      </c>
      <c r="AF4" s="28">
        <v>4</v>
      </c>
      <c r="AG4" s="32">
        <f>4500/10000</f>
        <v>0.45</v>
      </c>
      <c r="AH4" s="3" t="s">
        <v>1124</v>
      </c>
      <c r="AI4" s="3" t="s">
        <v>1171</v>
      </c>
      <c r="AJ4" s="3">
        <v>100</v>
      </c>
      <c r="AK4" s="3" t="s">
        <v>204</v>
      </c>
      <c r="AL4" s="3">
        <v>2013</v>
      </c>
      <c r="AM4" s="3">
        <v>400</v>
      </c>
      <c r="AN4" s="3" t="s">
        <v>146</v>
      </c>
      <c r="AT4" s="3" t="s">
        <v>1110</v>
      </c>
      <c r="AU4" s="3" t="s">
        <v>1131</v>
      </c>
      <c r="AV4" s="3">
        <v>50</v>
      </c>
      <c r="AX4" s="3">
        <v>2014</v>
      </c>
      <c r="AY4" s="3">
        <v>150</v>
      </c>
      <c r="AZ4" s="3" t="s">
        <v>181</v>
      </c>
      <c r="BA4" s="3" t="s">
        <v>1107</v>
      </c>
      <c r="BB4" s="3">
        <v>150</v>
      </c>
      <c r="BC4" s="3">
        <v>2015</v>
      </c>
      <c r="BD4" s="3">
        <v>2</v>
      </c>
      <c r="BE4" s="3" t="s">
        <v>183</v>
      </c>
      <c r="BF4" s="3" t="s">
        <v>1197</v>
      </c>
      <c r="BG4" s="3">
        <v>20</v>
      </c>
      <c r="BH4" s="3">
        <v>2013</v>
      </c>
      <c r="BI4" s="3">
        <v>750</v>
      </c>
      <c r="BJ4" s="3" t="s">
        <v>146</v>
      </c>
      <c r="BZ4"/>
      <c r="CA4" s="40" t="s">
        <v>1237</v>
      </c>
      <c r="CB4" s="40" t="s">
        <v>1230</v>
      </c>
      <c r="CC4" s="40" t="s">
        <v>1233</v>
      </c>
      <c r="CD4" s="3">
        <v>3</v>
      </c>
      <c r="CE4" s="3">
        <v>70</v>
      </c>
      <c r="CF4" s="3">
        <v>1</v>
      </c>
      <c r="CG4" s="3">
        <v>2</v>
      </c>
      <c r="CH4" s="15">
        <f t="shared" si="0"/>
        <v>73</v>
      </c>
      <c r="CI4" s="15">
        <f t="shared" si="1"/>
        <v>3</v>
      </c>
      <c r="CJ4" s="15">
        <f t="shared" si="2"/>
        <v>70</v>
      </c>
      <c r="CK4" t="s">
        <v>1176</v>
      </c>
      <c r="DN4" s="3" t="s">
        <v>157</v>
      </c>
      <c r="DU4" s="3" t="s">
        <v>158</v>
      </c>
      <c r="DV4" s="3" t="s">
        <v>177</v>
      </c>
      <c r="DW4" s="3" t="s">
        <v>178</v>
      </c>
      <c r="EG4" s="3" t="s">
        <v>1295</v>
      </c>
      <c r="EL4" s="3">
        <v>2013</v>
      </c>
      <c r="EN4" s="3">
        <v>3</v>
      </c>
      <c r="EP4" s="3">
        <v>1.5</v>
      </c>
      <c r="EQ4" s="3">
        <v>0.5</v>
      </c>
      <c r="ER4" s="15">
        <f t="shared" si="3"/>
        <v>5</v>
      </c>
      <c r="FA4" s="3">
        <v>0.75</v>
      </c>
      <c r="FB4" s="3">
        <v>0.45</v>
      </c>
      <c r="FQ4" s="3">
        <v>3</v>
      </c>
      <c r="FS4" s="3">
        <v>2</v>
      </c>
      <c r="FY4" s="3">
        <v>1</v>
      </c>
      <c r="GE4" s="3">
        <v>4</v>
      </c>
      <c r="GG4" s="3">
        <v>4</v>
      </c>
    </row>
    <row r="5" spans="1:189" x14ac:dyDescent="0.3">
      <c r="A5" s="3">
        <v>4</v>
      </c>
      <c r="B5" s="3" t="s">
        <v>639</v>
      </c>
      <c r="C5" s="3" t="s">
        <v>639</v>
      </c>
      <c r="D5" s="3" t="s">
        <v>148</v>
      </c>
      <c r="E5" s="3" t="s">
        <v>1186</v>
      </c>
      <c r="F5" s="36">
        <v>2</v>
      </c>
      <c r="G5" s="3" t="s">
        <v>1187</v>
      </c>
      <c r="H5" s="36">
        <v>4</v>
      </c>
      <c r="I5" s="3" t="s">
        <v>155</v>
      </c>
      <c r="J5" s="3">
        <v>1</v>
      </c>
      <c r="K5" s="3">
        <v>65</v>
      </c>
      <c r="L5" s="3">
        <v>1</v>
      </c>
      <c r="M5" s="3">
        <v>2</v>
      </c>
      <c r="N5" s="3">
        <v>2</v>
      </c>
      <c r="O5" s="3">
        <v>3</v>
      </c>
      <c r="P5" s="3">
        <v>3</v>
      </c>
      <c r="Q5" s="3">
        <v>2</v>
      </c>
      <c r="R5" s="3">
        <v>50</v>
      </c>
      <c r="S5" s="3">
        <v>1</v>
      </c>
      <c r="T5" s="3">
        <v>50</v>
      </c>
      <c r="U5" s="3">
        <v>50</v>
      </c>
      <c r="V5" s="3">
        <v>80</v>
      </c>
      <c r="W5" s="32">
        <v>0.2</v>
      </c>
      <c r="X5" s="32">
        <v>0.2</v>
      </c>
      <c r="Z5" s="3">
        <v>3</v>
      </c>
      <c r="AC5" s="3">
        <v>1</v>
      </c>
      <c r="AE5" s="28">
        <v>1</v>
      </c>
      <c r="AF5" s="28">
        <v>2</v>
      </c>
      <c r="AG5" s="32">
        <v>0.2</v>
      </c>
      <c r="AH5" s="3" t="s">
        <v>1121</v>
      </c>
      <c r="AI5" s="3" t="s">
        <v>1129</v>
      </c>
      <c r="AJ5" s="3">
        <v>30</v>
      </c>
      <c r="AK5" s="3" t="s">
        <v>205</v>
      </c>
      <c r="AL5" s="3">
        <v>2014</v>
      </c>
      <c r="AM5" s="3">
        <v>200</v>
      </c>
      <c r="AN5" s="3" t="s">
        <v>146</v>
      </c>
      <c r="AT5" s="3" t="s">
        <v>1110</v>
      </c>
      <c r="AU5" s="3" t="s">
        <v>1131</v>
      </c>
      <c r="AV5" s="3">
        <v>30</v>
      </c>
      <c r="AX5" s="3">
        <v>2014</v>
      </c>
      <c r="AY5" s="3">
        <v>500</v>
      </c>
      <c r="AZ5" s="3" t="s">
        <v>146</v>
      </c>
      <c r="BZ5" t="s">
        <v>1173</v>
      </c>
      <c r="CA5" s="40" t="s">
        <v>1235</v>
      </c>
      <c r="CB5" s="40" t="s">
        <v>1230</v>
      </c>
      <c r="CC5" s="40" t="s">
        <v>1233</v>
      </c>
      <c r="CD5" s="3">
        <v>25</v>
      </c>
      <c r="CE5" s="3">
        <v>25</v>
      </c>
      <c r="CF5" s="3">
        <v>5</v>
      </c>
      <c r="CG5" s="3">
        <v>5</v>
      </c>
      <c r="CH5" s="15">
        <f t="shared" si="0"/>
        <v>50</v>
      </c>
      <c r="CI5" s="15">
        <f t="shared" si="1"/>
        <v>10</v>
      </c>
      <c r="CJ5" s="15">
        <f t="shared" si="2"/>
        <v>40</v>
      </c>
      <c r="CK5" t="s">
        <v>1173</v>
      </c>
      <c r="DN5" s="3" t="s">
        <v>200</v>
      </c>
      <c r="DU5" s="3" t="s">
        <v>170</v>
      </c>
      <c r="DV5" s="3" t="s">
        <v>200</v>
      </c>
      <c r="EF5" s="3" t="s">
        <v>1268</v>
      </c>
      <c r="EG5" s="3" t="s">
        <v>1284</v>
      </c>
      <c r="EL5" s="3">
        <v>2014</v>
      </c>
      <c r="EN5" s="3">
        <v>0.1</v>
      </c>
      <c r="EP5" s="3">
        <v>10</v>
      </c>
      <c r="EQ5" s="3">
        <v>0</v>
      </c>
      <c r="ER5" s="15">
        <f t="shared" si="3"/>
        <v>10.1</v>
      </c>
      <c r="EZ5" s="3">
        <v>10</v>
      </c>
      <c r="FA5" s="3">
        <v>0</v>
      </c>
      <c r="FB5" s="3">
        <v>0</v>
      </c>
      <c r="FQ5" s="3">
        <v>1</v>
      </c>
      <c r="FS5" s="3">
        <v>2</v>
      </c>
      <c r="FY5" s="3">
        <v>1</v>
      </c>
      <c r="GE5" s="3">
        <v>4</v>
      </c>
      <c r="GG5" s="3">
        <v>4</v>
      </c>
    </row>
    <row r="6" spans="1:189" x14ac:dyDescent="0.3">
      <c r="A6" s="3">
        <v>5</v>
      </c>
      <c r="B6" s="3" t="s">
        <v>564</v>
      </c>
      <c r="C6" s="3" t="str">
        <f>B6</f>
        <v>Lê Thanh Hiền</v>
      </c>
      <c r="D6" s="3" t="s">
        <v>148</v>
      </c>
      <c r="E6" s="3" t="s">
        <v>1186</v>
      </c>
      <c r="F6" s="36">
        <v>2</v>
      </c>
      <c r="G6" s="3" t="s">
        <v>1187</v>
      </c>
      <c r="H6" s="36">
        <v>4</v>
      </c>
      <c r="I6" s="3" t="s">
        <v>275</v>
      </c>
      <c r="J6" s="3">
        <v>1</v>
      </c>
      <c r="K6" s="3">
        <v>28</v>
      </c>
      <c r="L6" s="3">
        <v>1</v>
      </c>
      <c r="M6" s="3">
        <v>2</v>
      </c>
      <c r="N6" s="3">
        <v>1</v>
      </c>
      <c r="O6" s="3">
        <v>3</v>
      </c>
      <c r="P6" s="3">
        <v>2</v>
      </c>
      <c r="Q6" s="3">
        <v>2</v>
      </c>
      <c r="R6" s="3">
        <v>20</v>
      </c>
      <c r="S6" s="3">
        <v>1</v>
      </c>
      <c r="T6" s="3">
        <v>80</v>
      </c>
      <c r="U6" s="3">
        <v>80</v>
      </c>
      <c r="V6" s="3">
        <v>80</v>
      </c>
      <c r="W6" s="32">
        <v>0.8</v>
      </c>
      <c r="X6" s="32">
        <f>W6</f>
        <v>0.8</v>
      </c>
      <c r="Z6" s="3">
        <v>3</v>
      </c>
      <c r="AC6" s="3">
        <v>3</v>
      </c>
      <c r="AE6" s="28">
        <v>1</v>
      </c>
      <c r="AF6" s="28">
        <v>6</v>
      </c>
      <c r="AG6" s="32">
        <f>W6</f>
        <v>0.8</v>
      </c>
      <c r="AH6" s="3" t="s">
        <v>1112</v>
      </c>
      <c r="AI6" s="3" t="s">
        <v>1126</v>
      </c>
      <c r="AJ6" s="3">
        <v>2000</v>
      </c>
      <c r="AK6" s="3" t="s">
        <v>205</v>
      </c>
      <c r="AL6" s="3">
        <v>2000</v>
      </c>
      <c r="AO6" s="3" t="s">
        <v>156</v>
      </c>
      <c r="AP6" s="3">
        <v>700</v>
      </c>
      <c r="AR6" s="3">
        <v>10</v>
      </c>
      <c r="AS6" s="3" t="s">
        <v>183</v>
      </c>
      <c r="AT6" s="9" t="s">
        <v>1116</v>
      </c>
      <c r="AU6" s="9" t="s">
        <v>1129</v>
      </c>
      <c r="AV6" s="3">
        <v>100</v>
      </c>
      <c r="AX6" s="3">
        <v>2012</v>
      </c>
      <c r="AY6" s="3">
        <v>500</v>
      </c>
      <c r="AZ6" s="3" t="s">
        <v>146</v>
      </c>
      <c r="BA6" s="3" t="s">
        <v>1107</v>
      </c>
      <c r="BB6" s="3">
        <v>50</v>
      </c>
      <c r="BC6" s="3">
        <v>2012</v>
      </c>
      <c r="BD6" s="3">
        <v>200</v>
      </c>
      <c r="BE6" s="3" t="s">
        <v>146</v>
      </c>
      <c r="BF6" s="3" t="s">
        <v>1120</v>
      </c>
      <c r="BG6" s="3">
        <v>50</v>
      </c>
      <c r="BH6" s="3">
        <v>2014</v>
      </c>
      <c r="BI6" s="3">
        <v>200</v>
      </c>
      <c r="BJ6" s="3" t="s">
        <v>146</v>
      </c>
      <c r="BK6" s="3" t="s">
        <v>317</v>
      </c>
      <c r="BL6" s="3">
        <v>80</v>
      </c>
      <c r="BM6" s="3">
        <v>2019</v>
      </c>
      <c r="BN6" s="3">
        <v>500</v>
      </c>
      <c r="BO6" s="3" t="s">
        <v>146</v>
      </c>
      <c r="BZ6" t="s">
        <v>1174</v>
      </c>
      <c r="CA6" s="40" t="s">
        <v>1235</v>
      </c>
      <c r="CB6" s="40" t="s">
        <v>1231</v>
      </c>
      <c r="CC6" s="40" t="s">
        <v>1234</v>
      </c>
      <c r="CD6" s="3">
        <v>6</v>
      </c>
      <c r="CE6" s="3">
        <v>10</v>
      </c>
      <c r="CH6" s="15">
        <f t="shared" si="0"/>
        <v>16</v>
      </c>
      <c r="CI6" s="15">
        <f t="shared" si="1"/>
        <v>0</v>
      </c>
      <c r="CJ6" s="15">
        <f t="shared" si="2"/>
        <v>16</v>
      </c>
      <c r="CK6" t="s">
        <v>1174</v>
      </c>
      <c r="DN6" s="3" t="s">
        <v>565</v>
      </c>
      <c r="DU6" s="3" t="s">
        <v>566</v>
      </c>
      <c r="DV6" s="3" t="s">
        <v>567</v>
      </c>
      <c r="DW6" s="3" t="s">
        <v>568</v>
      </c>
      <c r="EF6" s="3" t="s">
        <v>1267</v>
      </c>
      <c r="EG6" s="3" t="s">
        <v>1295</v>
      </c>
      <c r="EL6" s="3">
        <v>2019</v>
      </c>
      <c r="EN6" s="3">
        <v>10</v>
      </c>
      <c r="EQ6" s="3">
        <v>2</v>
      </c>
      <c r="ER6" s="15">
        <f t="shared" si="3"/>
        <v>12</v>
      </c>
      <c r="EZ6" s="3">
        <v>7.5</v>
      </c>
      <c r="FA6" s="3">
        <v>2</v>
      </c>
      <c r="FB6" s="3">
        <v>2</v>
      </c>
      <c r="FI6" s="3">
        <v>1</v>
      </c>
      <c r="FJ6" s="3">
        <v>2</v>
      </c>
      <c r="FK6" s="3" t="s">
        <v>424</v>
      </c>
      <c r="FL6" s="3">
        <v>2</v>
      </c>
      <c r="FQ6" s="3">
        <v>4</v>
      </c>
      <c r="FR6" s="3" t="s">
        <v>256</v>
      </c>
      <c r="FS6" s="3">
        <v>2</v>
      </c>
      <c r="FY6" s="3">
        <v>1</v>
      </c>
      <c r="GD6" s="3">
        <v>34</v>
      </c>
      <c r="GE6" s="3">
        <v>34</v>
      </c>
      <c r="GF6" s="3">
        <v>4</v>
      </c>
      <c r="GG6" s="3">
        <v>26</v>
      </c>
    </row>
    <row r="7" spans="1:189" x14ac:dyDescent="0.3">
      <c r="A7" s="3">
        <v>6</v>
      </c>
      <c r="B7" s="3" t="s">
        <v>315</v>
      </c>
      <c r="C7" s="3" t="str">
        <f>B7</f>
        <v>Nguyễn Văn Luật</v>
      </c>
      <c r="D7" s="3" t="s">
        <v>148</v>
      </c>
      <c r="E7" s="3" t="s">
        <v>1186</v>
      </c>
      <c r="F7" s="36">
        <v>2</v>
      </c>
      <c r="G7" s="3" t="s">
        <v>1187</v>
      </c>
      <c r="H7" s="36">
        <v>4</v>
      </c>
      <c r="I7" s="3" t="s">
        <v>155</v>
      </c>
      <c r="J7" s="3">
        <v>1</v>
      </c>
      <c r="K7" s="3">
        <v>68</v>
      </c>
      <c r="L7" s="3">
        <v>1</v>
      </c>
      <c r="M7" s="3">
        <v>2</v>
      </c>
      <c r="N7" s="3">
        <v>1</v>
      </c>
      <c r="O7" s="3">
        <v>3</v>
      </c>
      <c r="P7" s="3">
        <v>2</v>
      </c>
      <c r="Q7" s="3">
        <v>2</v>
      </c>
      <c r="R7" s="3">
        <v>10</v>
      </c>
      <c r="S7" s="3">
        <v>1</v>
      </c>
      <c r="T7" s="3">
        <v>25</v>
      </c>
      <c r="U7" s="3">
        <v>25</v>
      </c>
      <c r="V7" s="3">
        <v>50</v>
      </c>
      <c r="W7" s="32">
        <v>0.8</v>
      </c>
      <c r="X7" s="32">
        <f>W7</f>
        <v>0.8</v>
      </c>
      <c r="Z7" s="3">
        <v>3</v>
      </c>
      <c r="AC7" s="3">
        <v>3</v>
      </c>
      <c r="AE7" s="28">
        <v>1</v>
      </c>
      <c r="AF7" s="28">
        <v>3</v>
      </c>
      <c r="AG7" s="32">
        <f>W7</f>
        <v>0.8</v>
      </c>
      <c r="AH7" s="3" t="s">
        <v>1109</v>
      </c>
      <c r="AI7" s="3" t="s">
        <v>1126</v>
      </c>
      <c r="AJ7" s="3">
        <v>300</v>
      </c>
      <c r="AK7" s="3" t="s">
        <v>205</v>
      </c>
      <c r="AL7" s="3">
        <v>2009</v>
      </c>
      <c r="AM7" s="3" t="s">
        <v>187</v>
      </c>
      <c r="AT7" s="3" t="s">
        <v>1134</v>
      </c>
      <c r="AU7" s="3" t="s">
        <v>1131</v>
      </c>
      <c r="AX7" s="3">
        <v>2009</v>
      </c>
      <c r="AY7" s="3">
        <v>100</v>
      </c>
      <c r="AZ7" s="3" t="s">
        <v>146</v>
      </c>
      <c r="BA7" s="3" t="s">
        <v>317</v>
      </c>
      <c r="BC7" s="3">
        <v>2009</v>
      </c>
      <c r="BD7" s="3">
        <v>100</v>
      </c>
      <c r="BE7" s="3" t="s">
        <v>146</v>
      </c>
      <c r="BZ7"/>
      <c r="CA7" s="40" t="s">
        <v>1236</v>
      </c>
      <c r="CB7" s="40" t="s">
        <v>1230</v>
      </c>
      <c r="CC7" s="40" t="s">
        <v>1234</v>
      </c>
      <c r="CE7" s="3">
        <v>10</v>
      </c>
      <c r="CG7" s="3">
        <v>5</v>
      </c>
      <c r="CH7" s="15">
        <f t="shared" si="0"/>
        <v>10</v>
      </c>
      <c r="CI7" s="15">
        <f t="shared" si="1"/>
        <v>5</v>
      </c>
      <c r="CJ7" s="15">
        <f t="shared" si="2"/>
        <v>5</v>
      </c>
      <c r="CK7" t="s">
        <v>1175</v>
      </c>
      <c r="DU7" s="3" t="s">
        <v>318</v>
      </c>
      <c r="DV7" s="3" t="s">
        <v>141</v>
      </c>
      <c r="DW7" s="3" t="s">
        <v>319</v>
      </c>
      <c r="DX7" s="3" t="s">
        <v>142</v>
      </c>
      <c r="EF7" s="3" t="s">
        <v>1293</v>
      </c>
      <c r="EG7" s="3" t="s">
        <v>1281</v>
      </c>
      <c r="EL7" s="3">
        <v>2009</v>
      </c>
      <c r="ER7" s="15"/>
      <c r="EZ7" s="3">
        <v>1</v>
      </c>
      <c r="FB7" s="3">
        <v>2.5</v>
      </c>
      <c r="FQ7" s="3">
        <v>134</v>
      </c>
      <c r="FR7" s="3" t="s">
        <v>256</v>
      </c>
      <c r="FS7" s="3">
        <v>2</v>
      </c>
      <c r="FY7" s="3">
        <v>1</v>
      </c>
      <c r="GG7" s="3">
        <v>4</v>
      </c>
    </row>
    <row r="8" spans="1:189" x14ac:dyDescent="0.3">
      <c r="A8" s="3">
        <v>7</v>
      </c>
      <c r="B8" s="3" t="s">
        <v>467</v>
      </c>
      <c r="C8" s="3" t="str">
        <f>B8</f>
        <v>Chung Thị Ngọc Tường</v>
      </c>
      <c r="D8" s="3" t="s">
        <v>148</v>
      </c>
      <c r="E8" s="3" t="s">
        <v>1186</v>
      </c>
      <c r="F8" s="36">
        <v>2</v>
      </c>
      <c r="G8" s="3" t="s">
        <v>1187</v>
      </c>
      <c r="H8" s="36">
        <v>4</v>
      </c>
      <c r="I8" s="3" t="s">
        <v>155</v>
      </c>
      <c r="J8" s="3">
        <v>2</v>
      </c>
      <c r="K8" s="3">
        <v>42</v>
      </c>
      <c r="L8" s="3">
        <v>1</v>
      </c>
      <c r="M8" s="3">
        <v>2</v>
      </c>
      <c r="N8" s="3">
        <v>2</v>
      </c>
      <c r="O8" s="3">
        <v>4</v>
      </c>
      <c r="P8" s="3">
        <v>2</v>
      </c>
      <c r="Q8" s="3">
        <v>2</v>
      </c>
      <c r="R8" s="3">
        <v>20</v>
      </c>
      <c r="S8" s="3">
        <v>2</v>
      </c>
      <c r="T8" s="3">
        <v>125</v>
      </c>
      <c r="U8" s="3">
        <v>125</v>
      </c>
      <c r="V8" s="3">
        <v>70</v>
      </c>
      <c r="W8" s="32">
        <v>0.4</v>
      </c>
      <c r="X8" s="32">
        <f>W8</f>
        <v>0.4</v>
      </c>
      <c r="Z8" s="3">
        <v>3</v>
      </c>
      <c r="AC8" s="3">
        <v>34</v>
      </c>
      <c r="AE8" s="28">
        <v>1</v>
      </c>
      <c r="AF8" s="28">
        <v>4</v>
      </c>
      <c r="AG8" s="32">
        <f>W8</f>
        <v>0.4</v>
      </c>
      <c r="AH8" s="3" t="s">
        <v>1124</v>
      </c>
      <c r="AI8" s="3" t="s">
        <v>1171</v>
      </c>
      <c r="AJ8" s="3">
        <v>50</v>
      </c>
      <c r="AK8" s="3" t="s">
        <v>204</v>
      </c>
      <c r="AL8" s="3">
        <v>2000</v>
      </c>
      <c r="AM8" s="3">
        <v>3</v>
      </c>
      <c r="AN8" s="3" t="s">
        <v>183</v>
      </c>
      <c r="AT8" s="9" t="s">
        <v>1107</v>
      </c>
      <c r="AU8" s="9" t="s">
        <v>1129</v>
      </c>
      <c r="AV8" s="3">
        <v>10</v>
      </c>
      <c r="AX8" s="3">
        <v>2015</v>
      </c>
      <c r="AY8" s="3">
        <v>1</v>
      </c>
      <c r="AZ8" s="3" t="s">
        <v>183</v>
      </c>
      <c r="BA8" s="3" t="s">
        <v>1121</v>
      </c>
      <c r="BB8" s="3">
        <v>10</v>
      </c>
      <c r="BC8" s="3">
        <v>2015</v>
      </c>
      <c r="BF8" s="3" t="s">
        <v>1197</v>
      </c>
      <c r="BG8" s="3">
        <v>20</v>
      </c>
      <c r="BH8" s="3">
        <v>2010</v>
      </c>
      <c r="BI8" s="3">
        <v>10</v>
      </c>
      <c r="BJ8" s="3" t="s">
        <v>183</v>
      </c>
      <c r="BZ8" t="s">
        <v>1177</v>
      </c>
      <c r="CB8" s="40" t="s">
        <v>1230</v>
      </c>
      <c r="CC8" s="40" t="s">
        <v>1234</v>
      </c>
      <c r="CD8" s="3">
        <v>15</v>
      </c>
      <c r="CE8" s="3">
        <v>95</v>
      </c>
      <c r="CF8" s="3">
        <v>10</v>
      </c>
      <c r="CG8" s="3">
        <v>7.5</v>
      </c>
      <c r="CH8" s="15">
        <f t="shared" si="0"/>
        <v>110</v>
      </c>
      <c r="CI8" s="15">
        <f t="shared" si="1"/>
        <v>17.5</v>
      </c>
      <c r="CJ8" s="15">
        <f t="shared" si="2"/>
        <v>92.5</v>
      </c>
      <c r="CK8" t="s">
        <v>1177</v>
      </c>
      <c r="DN8" s="3" t="s">
        <v>468</v>
      </c>
      <c r="DU8" s="3" t="s">
        <v>159</v>
      </c>
      <c r="DV8" s="3" t="s">
        <v>469</v>
      </c>
      <c r="DY8" s="3" t="s">
        <v>165</v>
      </c>
      <c r="DZ8" s="3" t="s">
        <v>469</v>
      </c>
      <c r="EF8" s="3" t="s">
        <v>1267</v>
      </c>
      <c r="EL8" s="3">
        <v>2015</v>
      </c>
      <c r="EN8" s="3">
        <v>2</v>
      </c>
      <c r="EO8" s="3">
        <v>2</v>
      </c>
      <c r="EP8" s="3">
        <v>7</v>
      </c>
      <c r="EQ8" s="3">
        <v>1.5</v>
      </c>
      <c r="ER8" s="15">
        <f t="shared" si="3"/>
        <v>12.5</v>
      </c>
      <c r="EZ8" s="3">
        <v>5</v>
      </c>
      <c r="FB8" s="3">
        <v>2.5</v>
      </c>
      <c r="FQ8" s="3">
        <v>4</v>
      </c>
      <c r="FR8" s="3" t="s">
        <v>256</v>
      </c>
      <c r="FS8" s="3">
        <v>2</v>
      </c>
      <c r="FY8" s="3">
        <v>1</v>
      </c>
      <c r="GD8" s="3">
        <v>3</v>
      </c>
      <c r="GE8" s="3">
        <v>4</v>
      </c>
      <c r="GG8" s="3">
        <v>11</v>
      </c>
    </row>
    <row r="9" spans="1:189" x14ac:dyDescent="0.3">
      <c r="A9" s="3">
        <v>8</v>
      </c>
      <c r="B9" s="3" t="s">
        <v>168</v>
      </c>
      <c r="C9" s="3" t="s">
        <v>168</v>
      </c>
      <c r="D9" s="3" t="s">
        <v>148</v>
      </c>
      <c r="E9" s="3" t="s">
        <v>1186</v>
      </c>
      <c r="F9" s="36">
        <v>2</v>
      </c>
      <c r="G9" s="3" t="s">
        <v>1187</v>
      </c>
      <c r="H9" s="36">
        <v>4</v>
      </c>
      <c r="I9" s="3" t="s">
        <v>155</v>
      </c>
      <c r="J9" s="3">
        <v>2</v>
      </c>
      <c r="K9" s="3">
        <v>63</v>
      </c>
      <c r="L9" s="3">
        <v>1</v>
      </c>
      <c r="M9" s="3">
        <v>3</v>
      </c>
      <c r="N9" s="3">
        <v>1</v>
      </c>
      <c r="O9" s="3">
        <v>6</v>
      </c>
      <c r="P9" s="3">
        <v>5</v>
      </c>
      <c r="Q9" s="3">
        <v>2</v>
      </c>
      <c r="R9" s="3">
        <v>30</v>
      </c>
      <c r="S9" s="3">
        <v>1</v>
      </c>
      <c r="T9" s="3">
        <v>230</v>
      </c>
      <c r="U9" s="3">
        <v>230</v>
      </c>
      <c r="V9" s="3">
        <v>80</v>
      </c>
      <c r="W9" s="32">
        <v>3</v>
      </c>
      <c r="X9" s="32">
        <v>3</v>
      </c>
      <c r="Z9" s="3">
        <v>3</v>
      </c>
      <c r="AC9" s="3">
        <v>1</v>
      </c>
      <c r="AE9" s="28">
        <v>1</v>
      </c>
      <c r="AF9" s="28">
        <v>5</v>
      </c>
      <c r="AG9" s="32">
        <v>3</v>
      </c>
      <c r="AH9" s="3" t="s">
        <v>1128</v>
      </c>
      <c r="AI9" s="3" t="s">
        <v>1126</v>
      </c>
      <c r="AJ9" s="3">
        <v>100</v>
      </c>
      <c r="AK9" s="3" t="s">
        <v>205</v>
      </c>
      <c r="AL9" s="3">
        <v>1997</v>
      </c>
      <c r="AM9" s="3" t="s">
        <v>169</v>
      </c>
      <c r="AT9" s="3" t="s">
        <v>1118</v>
      </c>
      <c r="AU9" s="9" t="s">
        <v>1129</v>
      </c>
      <c r="AV9" s="3">
        <v>200</v>
      </c>
      <c r="AX9" s="3">
        <v>1997</v>
      </c>
      <c r="BA9" s="3" t="s">
        <v>1121</v>
      </c>
      <c r="BB9" s="3">
        <v>200</v>
      </c>
      <c r="BC9" s="3">
        <v>2000</v>
      </c>
      <c r="BD9" s="3">
        <v>4.5</v>
      </c>
      <c r="BE9" s="3" t="s">
        <v>183</v>
      </c>
      <c r="BF9" s="3" t="s">
        <v>1159</v>
      </c>
      <c r="BG9" s="3">
        <v>35</v>
      </c>
      <c r="BH9" s="3">
        <v>2000</v>
      </c>
      <c r="BI9" s="3">
        <v>100</v>
      </c>
      <c r="BJ9" s="3" t="s">
        <v>146</v>
      </c>
      <c r="BK9" s="3" t="s">
        <v>175</v>
      </c>
      <c r="BL9" s="3">
        <v>100</v>
      </c>
      <c r="BM9" s="3">
        <v>2008</v>
      </c>
      <c r="BN9" s="3">
        <v>300</v>
      </c>
      <c r="BO9" s="3" t="s">
        <v>146</v>
      </c>
      <c r="BZ9" t="s">
        <v>1174</v>
      </c>
      <c r="CA9" s="40" t="s">
        <v>1237</v>
      </c>
      <c r="CB9" s="40" t="s">
        <v>1230</v>
      </c>
      <c r="CC9" s="40" t="s">
        <v>1233</v>
      </c>
      <c r="CE9" s="3">
        <v>230</v>
      </c>
      <c r="CG9" s="3">
        <v>90</v>
      </c>
      <c r="CH9" s="15">
        <f t="shared" si="0"/>
        <v>230</v>
      </c>
      <c r="CI9" s="15">
        <f t="shared" si="1"/>
        <v>90</v>
      </c>
      <c r="CJ9" s="15">
        <f t="shared" si="2"/>
        <v>140</v>
      </c>
      <c r="CK9" t="s">
        <v>1174</v>
      </c>
      <c r="DN9" s="3" t="s">
        <v>176</v>
      </c>
      <c r="DU9" s="3" t="s">
        <v>175</v>
      </c>
      <c r="DV9" s="3" t="s">
        <v>141</v>
      </c>
      <c r="DW9" s="3" t="s">
        <v>179</v>
      </c>
      <c r="DY9" s="3" t="s">
        <v>165</v>
      </c>
      <c r="DZ9" s="3" t="s">
        <v>141</v>
      </c>
      <c r="EA9" s="3" t="s">
        <v>179</v>
      </c>
      <c r="EF9" s="3" t="s">
        <v>1270</v>
      </c>
      <c r="EG9" s="3" t="s">
        <v>1295</v>
      </c>
      <c r="EL9" s="3">
        <v>2000</v>
      </c>
      <c r="EN9" s="3">
        <v>20</v>
      </c>
      <c r="EP9" s="3">
        <v>2.5</v>
      </c>
      <c r="EQ9" s="3">
        <v>2</v>
      </c>
      <c r="ER9" s="15">
        <f t="shared" si="3"/>
        <v>24.5</v>
      </c>
      <c r="EZ9" s="3">
        <v>3</v>
      </c>
      <c r="FA9" s="3">
        <v>0.5</v>
      </c>
      <c r="FB9" s="3">
        <v>0.75</v>
      </c>
      <c r="FQ9" s="3">
        <v>2</v>
      </c>
      <c r="FS9" s="3">
        <v>2</v>
      </c>
      <c r="FY9" s="3">
        <v>5</v>
      </c>
      <c r="FZ9" s="3" t="s">
        <v>197</v>
      </c>
      <c r="GE9" s="3">
        <v>4</v>
      </c>
      <c r="GG9" s="3">
        <v>4</v>
      </c>
    </row>
    <row r="10" spans="1:189" x14ac:dyDescent="0.3">
      <c r="A10" s="3">
        <v>9</v>
      </c>
      <c r="B10" s="3" t="s">
        <v>640</v>
      </c>
      <c r="C10" s="3" t="s">
        <v>640</v>
      </c>
      <c r="D10" s="3" t="s">
        <v>148</v>
      </c>
      <c r="E10" s="3" t="s">
        <v>1186</v>
      </c>
      <c r="F10" s="36">
        <v>2</v>
      </c>
      <c r="G10" s="3" t="s">
        <v>1187</v>
      </c>
      <c r="H10" s="36">
        <v>4</v>
      </c>
      <c r="I10" s="3" t="s">
        <v>275</v>
      </c>
      <c r="J10" s="3">
        <v>1</v>
      </c>
      <c r="K10" s="3">
        <v>49</v>
      </c>
      <c r="L10" s="3">
        <v>2</v>
      </c>
      <c r="M10" s="3">
        <v>2</v>
      </c>
      <c r="N10" s="3">
        <v>1</v>
      </c>
      <c r="O10" s="3">
        <v>6</v>
      </c>
      <c r="P10" s="3">
        <v>2</v>
      </c>
      <c r="Q10" s="3">
        <v>2</v>
      </c>
      <c r="R10" s="3">
        <v>30</v>
      </c>
      <c r="S10" s="3">
        <v>1</v>
      </c>
      <c r="T10" s="3">
        <v>120</v>
      </c>
      <c r="U10" s="3">
        <v>120</v>
      </c>
      <c r="V10" s="3">
        <v>100</v>
      </c>
      <c r="W10" s="32">
        <v>2.5</v>
      </c>
      <c r="X10" s="32">
        <v>2.5</v>
      </c>
      <c r="Z10" s="3">
        <v>3</v>
      </c>
      <c r="AC10" s="3">
        <v>1</v>
      </c>
      <c r="AE10" s="28">
        <v>1</v>
      </c>
      <c r="AF10" s="28">
        <v>3</v>
      </c>
      <c r="AG10" s="32">
        <v>2.5</v>
      </c>
      <c r="AH10" s="3" t="s">
        <v>1124</v>
      </c>
      <c r="AI10" s="3" t="s">
        <v>1171</v>
      </c>
      <c r="AJ10" s="3">
        <v>1000</v>
      </c>
      <c r="AK10" s="3" t="s">
        <v>204</v>
      </c>
      <c r="AL10" s="3">
        <v>1990</v>
      </c>
      <c r="AM10" s="3">
        <v>25</v>
      </c>
      <c r="AN10" s="3" t="s">
        <v>183</v>
      </c>
      <c r="AT10" s="3" t="s">
        <v>1136</v>
      </c>
      <c r="AU10" s="9" t="s">
        <v>1129</v>
      </c>
      <c r="AV10" s="3">
        <v>250</v>
      </c>
      <c r="AX10" s="3">
        <v>2016</v>
      </c>
      <c r="AY10" s="3" t="s">
        <v>641</v>
      </c>
      <c r="BA10" s="3" t="s">
        <v>1120</v>
      </c>
      <c r="BB10" s="3">
        <v>150</v>
      </c>
      <c r="BC10" s="3">
        <v>2016</v>
      </c>
      <c r="BD10" s="3" t="s">
        <v>641</v>
      </c>
      <c r="BZ10" t="s">
        <v>1177</v>
      </c>
      <c r="CA10" s="40" t="s">
        <v>1237</v>
      </c>
      <c r="CB10" s="40" t="s">
        <v>1230</v>
      </c>
      <c r="CC10" s="40" t="s">
        <v>1233</v>
      </c>
      <c r="CD10" s="3">
        <v>180</v>
      </c>
      <c r="CE10" s="3">
        <v>0</v>
      </c>
      <c r="CF10" s="3">
        <v>0</v>
      </c>
      <c r="CG10" s="3">
        <v>80</v>
      </c>
      <c r="CH10" s="15">
        <f t="shared" si="0"/>
        <v>180</v>
      </c>
      <c r="CI10" s="15">
        <f t="shared" si="1"/>
        <v>80</v>
      </c>
      <c r="CJ10" s="15">
        <f t="shared" si="2"/>
        <v>100</v>
      </c>
      <c r="CK10" t="s">
        <v>1177</v>
      </c>
      <c r="DG10" s="3" t="s">
        <v>642</v>
      </c>
      <c r="DH10" s="3" t="s">
        <v>643</v>
      </c>
      <c r="DI10" s="3" t="s">
        <v>570</v>
      </c>
      <c r="DJ10" s="3" t="s">
        <v>643</v>
      </c>
      <c r="DN10" s="3" t="s">
        <v>644</v>
      </c>
      <c r="DU10" s="3" t="s">
        <v>206</v>
      </c>
      <c r="DV10" s="3" t="s">
        <v>200</v>
      </c>
      <c r="EG10" s="3" t="s">
        <v>1295</v>
      </c>
      <c r="EL10" s="3">
        <v>2016</v>
      </c>
      <c r="EN10" s="3">
        <v>20</v>
      </c>
      <c r="EP10" s="3">
        <v>60</v>
      </c>
      <c r="EQ10" s="3">
        <v>0</v>
      </c>
      <c r="ER10" s="15">
        <f t="shared" si="3"/>
        <v>80</v>
      </c>
      <c r="EZ10" s="3">
        <v>100</v>
      </c>
      <c r="FA10" s="3">
        <v>0</v>
      </c>
      <c r="FB10" s="3">
        <v>5</v>
      </c>
      <c r="FI10" s="3">
        <v>1</v>
      </c>
      <c r="FJ10" s="3">
        <v>1</v>
      </c>
      <c r="FK10" s="3" t="s">
        <v>645</v>
      </c>
      <c r="FL10" s="3">
        <v>2</v>
      </c>
      <c r="FQ10" s="3">
        <v>3</v>
      </c>
      <c r="FS10" s="3">
        <v>2</v>
      </c>
      <c r="FY10" s="3">
        <v>1</v>
      </c>
      <c r="GE10" s="3">
        <v>4</v>
      </c>
      <c r="GF10" s="3">
        <v>2</v>
      </c>
      <c r="GG10" s="3">
        <v>4</v>
      </c>
    </row>
    <row r="11" spans="1:189" x14ac:dyDescent="0.3">
      <c r="A11" s="3">
        <v>10</v>
      </c>
      <c r="B11" s="3" t="s">
        <v>569</v>
      </c>
      <c r="C11" s="3" t="str">
        <f>B11</f>
        <v>Nguyễn Văn Năm</v>
      </c>
      <c r="D11" s="3" t="s">
        <v>148</v>
      </c>
      <c r="E11" s="3" t="s">
        <v>1186</v>
      </c>
      <c r="F11" s="36">
        <v>2</v>
      </c>
      <c r="G11" s="3" t="s">
        <v>1187</v>
      </c>
      <c r="H11" s="36">
        <v>4</v>
      </c>
      <c r="I11" s="3" t="s">
        <v>275</v>
      </c>
      <c r="J11" s="3">
        <v>1</v>
      </c>
      <c r="K11" s="3">
        <v>53</v>
      </c>
      <c r="L11" s="3">
        <v>1</v>
      </c>
      <c r="M11" s="3">
        <v>2</v>
      </c>
      <c r="N11" s="3">
        <v>2</v>
      </c>
      <c r="O11" s="3">
        <v>4</v>
      </c>
      <c r="P11" s="3">
        <v>4</v>
      </c>
      <c r="Q11" s="3">
        <v>2</v>
      </c>
      <c r="R11" s="3">
        <v>29</v>
      </c>
      <c r="S11" s="3">
        <v>1</v>
      </c>
      <c r="T11" s="3">
        <v>100</v>
      </c>
      <c r="U11" s="3">
        <v>100</v>
      </c>
      <c r="V11" s="3">
        <v>100</v>
      </c>
      <c r="W11" s="32">
        <v>3</v>
      </c>
      <c r="X11" s="32">
        <v>3</v>
      </c>
      <c r="Z11" s="3">
        <v>3</v>
      </c>
      <c r="AC11" s="3">
        <v>3</v>
      </c>
      <c r="AE11" s="28">
        <v>1</v>
      </c>
      <c r="AF11" s="28">
        <v>6</v>
      </c>
      <c r="AG11" s="32">
        <f>W11</f>
        <v>3</v>
      </c>
      <c r="AH11" s="3" t="s">
        <v>1124</v>
      </c>
      <c r="AI11" s="3" t="s">
        <v>1171</v>
      </c>
      <c r="AJ11" s="3">
        <v>300</v>
      </c>
      <c r="AK11" s="3" t="s">
        <v>204</v>
      </c>
      <c r="AL11" s="3">
        <v>1985</v>
      </c>
      <c r="AM11" s="3">
        <v>10</v>
      </c>
      <c r="AN11" s="3" t="s">
        <v>183</v>
      </c>
      <c r="AT11" s="9" t="s">
        <v>1107</v>
      </c>
      <c r="AU11" s="9" t="s">
        <v>1129</v>
      </c>
      <c r="AX11" s="3">
        <v>1980</v>
      </c>
      <c r="AY11" s="3">
        <v>600</v>
      </c>
      <c r="AZ11" s="3" t="s">
        <v>146</v>
      </c>
      <c r="BA11" s="3" t="s">
        <v>1159</v>
      </c>
      <c r="BB11" s="3">
        <v>200</v>
      </c>
      <c r="BC11" s="3">
        <v>2002</v>
      </c>
      <c r="BD11" s="3">
        <v>700</v>
      </c>
      <c r="BE11" s="3" t="s">
        <v>146</v>
      </c>
      <c r="BF11" s="3" t="s">
        <v>1120</v>
      </c>
      <c r="BG11" s="3">
        <v>300</v>
      </c>
      <c r="BH11" s="3">
        <v>2016</v>
      </c>
      <c r="BK11" s="3" t="s">
        <v>206</v>
      </c>
      <c r="BL11" s="3">
        <v>100</v>
      </c>
      <c r="BM11" s="3">
        <v>2015</v>
      </c>
      <c r="BN11" s="3">
        <v>1</v>
      </c>
      <c r="BO11" s="3" t="s">
        <v>183</v>
      </c>
      <c r="BP11" s="3" t="s">
        <v>134</v>
      </c>
      <c r="BQ11" s="3">
        <v>40</v>
      </c>
      <c r="BS11" s="3">
        <v>300</v>
      </c>
      <c r="BT11" s="3" t="s">
        <v>146</v>
      </c>
      <c r="BZ11" t="s">
        <v>1177</v>
      </c>
      <c r="CA11" s="40" t="s">
        <v>1237</v>
      </c>
      <c r="CB11" s="40" t="s">
        <v>1230</v>
      </c>
      <c r="CC11" s="40" t="s">
        <v>1234</v>
      </c>
      <c r="CD11" s="3">
        <v>80</v>
      </c>
      <c r="CE11" s="3">
        <v>35</v>
      </c>
      <c r="CF11" s="3">
        <v>15</v>
      </c>
      <c r="CG11" s="3">
        <v>5</v>
      </c>
      <c r="CH11" s="15">
        <f t="shared" si="0"/>
        <v>115</v>
      </c>
      <c r="CI11" s="15">
        <f t="shared" si="1"/>
        <v>20</v>
      </c>
      <c r="CJ11" s="15">
        <f t="shared" si="2"/>
        <v>95</v>
      </c>
      <c r="CK11" t="s">
        <v>1177</v>
      </c>
      <c r="DG11" s="3" t="s">
        <v>145</v>
      </c>
      <c r="DH11" s="3" t="s">
        <v>571</v>
      </c>
      <c r="DN11" s="3" t="s">
        <v>573</v>
      </c>
      <c r="DU11" s="3" t="s">
        <v>572</v>
      </c>
      <c r="DV11" s="3" t="s">
        <v>141</v>
      </c>
      <c r="DW11" s="3" t="s">
        <v>574</v>
      </c>
      <c r="DX11" s="3" t="s">
        <v>575</v>
      </c>
      <c r="EF11" s="3" t="s">
        <v>1267</v>
      </c>
      <c r="EG11" s="3" t="s">
        <v>1295</v>
      </c>
      <c r="EL11" s="3">
        <v>2019</v>
      </c>
      <c r="EN11" s="3">
        <v>17.600000000000001</v>
      </c>
      <c r="EP11" s="3">
        <v>4.5</v>
      </c>
      <c r="EQ11" s="3">
        <v>2</v>
      </c>
      <c r="ER11" s="15">
        <f t="shared" si="3"/>
        <v>24.1</v>
      </c>
      <c r="EZ11" s="3">
        <v>4.5</v>
      </c>
      <c r="FA11" s="3">
        <v>2</v>
      </c>
      <c r="FB11" s="3">
        <v>2</v>
      </c>
      <c r="FI11" s="3">
        <v>1</v>
      </c>
      <c r="FJ11" s="3">
        <v>3</v>
      </c>
      <c r="FK11" s="3" t="s">
        <v>576</v>
      </c>
      <c r="FL11" s="3">
        <v>1</v>
      </c>
      <c r="FQ11" s="3">
        <v>3</v>
      </c>
      <c r="FS11" s="3">
        <v>2</v>
      </c>
      <c r="FY11" s="3">
        <v>1</v>
      </c>
      <c r="GD11" s="3">
        <v>34</v>
      </c>
      <c r="GE11" s="3">
        <v>34</v>
      </c>
      <c r="GF11" s="3">
        <v>4</v>
      </c>
      <c r="GG11" s="3">
        <v>4</v>
      </c>
    </row>
    <row r="12" spans="1:189" x14ac:dyDescent="0.3">
      <c r="A12" s="3">
        <v>11</v>
      </c>
      <c r="B12" s="3" t="s">
        <v>322</v>
      </c>
      <c r="C12" s="3" t="str">
        <f>B12</f>
        <v>Lê Văn Cường</v>
      </c>
      <c r="D12" s="3" t="s">
        <v>148</v>
      </c>
      <c r="E12" s="3" t="s">
        <v>1186</v>
      </c>
      <c r="F12" s="36">
        <v>2</v>
      </c>
      <c r="G12" s="3" t="s">
        <v>1187</v>
      </c>
      <c r="H12" s="36">
        <v>4</v>
      </c>
      <c r="I12" s="3" t="s">
        <v>155</v>
      </c>
      <c r="J12" s="3">
        <v>1</v>
      </c>
      <c r="K12" s="3">
        <v>47</v>
      </c>
      <c r="L12" s="3">
        <v>1</v>
      </c>
      <c r="M12" s="3">
        <v>2</v>
      </c>
      <c r="N12" s="3">
        <v>1</v>
      </c>
      <c r="O12" s="3">
        <v>3</v>
      </c>
      <c r="P12" s="3">
        <v>3</v>
      </c>
      <c r="Q12" s="3">
        <v>1</v>
      </c>
      <c r="R12" s="3">
        <v>7</v>
      </c>
      <c r="S12" s="3">
        <v>2</v>
      </c>
      <c r="T12" s="3">
        <v>50</v>
      </c>
      <c r="U12" s="3">
        <v>50</v>
      </c>
      <c r="V12" s="3">
        <v>10</v>
      </c>
      <c r="W12" s="32">
        <v>0.2</v>
      </c>
      <c r="X12" s="32">
        <f>W12</f>
        <v>0.2</v>
      </c>
      <c r="Z12" s="3">
        <v>3</v>
      </c>
      <c r="AC12" s="3">
        <v>3</v>
      </c>
      <c r="AE12" s="28">
        <v>1</v>
      </c>
      <c r="AF12" s="28">
        <v>4</v>
      </c>
      <c r="AG12" s="32">
        <f>W12</f>
        <v>0.2</v>
      </c>
      <c r="AH12" s="3" t="s">
        <v>1113</v>
      </c>
      <c r="AI12" s="3" t="s">
        <v>1126</v>
      </c>
      <c r="AJ12" s="3">
        <v>50</v>
      </c>
      <c r="AK12" s="3" t="s">
        <v>205</v>
      </c>
      <c r="AL12" s="3">
        <v>2003</v>
      </c>
      <c r="AM12" s="3" t="s">
        <v>187</v>
      </c>
      <c r="AT12" s="3" t="s">
        <v>1121</v>
      </c>
      <c r="AU12" s="9" t="s">
        <v>1129</v>
      </c>
      <c r="AV12" s="3">
        <v>20</v>
      </c>
      <c r="AX12" s="3">
        <v>2018</v>
      </c>
      <c r="AY12" s="3" t="s">
        <v>187</v>
      </c>
      <c r="BA12" s="3" t="s">
        <v>1107</v>
      </c>
      <c r="BB12" s="3">
        <v>20</v>
      </c>
      <c r="BC12" s="3">
        <v>2010</v>
      </c>
      <c r="BD12" s="3">
        <v>250</v>
      </c>
      <c r="BE12" s="3" t="s">
        <v>146</v>
      </c>
      <c r="BF12" s="3" t="s">
        <v>1118</v>
      </c>
      <c r="BG12" s="3">
        <v>20</v>
      </c>
      <c r="BH12" s="3">
        <v>2010</v>
      </c>
      <c r="BI12" s="3">
        <v>100</v>
      </c>
      <c r="BJ12" s="3" t="s">
        <v>146</v>
      </c>
      <c r="BZ12" t="s">
        <v>1174</v>
      </c>
      <c r="CA12" s="40" t="s">
        <v>1237</v>
      </c>
      <c r="CB12" s="40" t="s">
        <v>1230</v>
      </c>
      <c r="CC12" s="40" t="s">
        <v>1234</v>
      </c>
      <c r="CE12" s="3">
        <v>5</v>
      </c>
      <c r="CH12" s="15">
        <f t="shared" si="0"/>
        <v>5</v>
      </c>
      <c r="CI12" s="15">
        <v>0</v>
      </c>
      <c r="CJ12" s="15">
        <f t="shared" si="2"/>
        <v>5</v>
      </c>
      <c r="CK12" t="s">
        <v>1174</v>
      </c>
      <c r="DG12" s="3" t="s">
        <v>140</v>
      </c>
      <c r="DH12" s="3" t="s">
        <v>323</v>
      </c>
      <c r="DI12" s="3" t="s">
        <v>145</v>
      </c>
      <c r="DJ12" s="3" t="s">
        <v>324</v>
      </c>
      <c r="DN12" s="3" t="s">
        <v>325</v>
      </c>
      <c r="DU12" s="3" t="s">
        <v>326</v>
      </c>
      <c r="DV12" s="3" t="s">
        <v>327</v>
      </c>
      <c r="EF12" s="3" t="s">
        <v>1293</v>
      </c>
      <c r="EG12" s="3" t="s">
        <v>1295</v>
      </c>
      <c r="EL12" s="3">
        <v>2003</v>
      </c>
      <c r="ER12" s="15"/>
      <c r="FQ12" s="3">
        <v>134</v>
      </c>
      <c r="FR12" s="3" t="s">
        <v>256</v>
      </c>
      <c r="FS12" s="3">
        <v>2</v>
      </c>
      <c r="FY12" s="3">
        <v>1</v>
      </c>
      <c r="GG12" s="3">
        <v>4</v>
      </c>
    </row>
    <row r="13" spans="1:189" x14ac:dyDescent="0.3">
      <c r="A13" s="3">
        <v>12</v>
      </c>
      <c r="B13" s="3" t="s">
        <v>476</v>
      </c>
      <c r="C13" s="3" t="s">
        <v>477</v>
      </c>
      <c r="D13" s="3" t="s">
        <v>478</v>
      </c>
      <c r="E13" s="3" t="s">
        <v>1186</v>
      </c>
      <c r="F13" s="36">
        <v>2</v>
      </c>
      <c r="G13" s="3" t="s">
        <v>1187</v>
      </c>
      <c r="H13" s="36">
        <v>4</v>
      </c>
      <c r="I13" s="3" t="s">
        <v>155</v>
      </c>
      <c r="J13" s="3">
        <v>1</v>
      </c>
      <c r="K13" s="3">
        <v>25</v>
      </c>
      <c r="L13" s="3">
        <v>1</v>
      </c>
      <c r="M13" s="3">
        <v>2</v>
      </c>
      <c r="N13" s="3">
        <v>3</v>
      </c>
      <c r="O13" s="3">
        <v>7</v>
      </c>
      <c r="P13" s="3">
        <v>6</v>
      </c>
      <c r="Q13" s="3">
        <v>4</v>
      </c>
      <c r="R13" s="3">
        <v>9</v>
      </c>
      <c r="S13" s="3">
        <v>2</v>
      </c>
      <c r="T13" s="3">
        <v>125</v>
      </c>
      <c r="U13" s="3">
        <v>125</v>
      </c>
      <c r="V13" s="3">
        <v>25</v>
      </c>
      <c r="W13" s="32">
        <v>0.35</v>
      </c>
      <c r="X13" s="32">
        <f>W13</f>
        <v>0.35</v>
      </c>
      <c r="Z13" s="3">
        <v>2</v>
      </c>
      <c r="AA13" s="3">
        <v>2.1</v>
      </c>
      <c r="AB13" s="3">
        <v>0.2</v>
      </c>
      <c r="AC13" s="3">
        <v>34</v>
      </c>
      <c r="AE13" s="28">
        <v>1</v>
      </c>
      <c r="AF13" s="28">
        <v>5</v>
      </c>
      <c r="AG13" s="32">
        <f>W13</f>
        <v>0.35</v>
      </c>
      <c r="AH13" s="3" t="s">
        <v>1128</v>
      </c>
      <c r="AI13" s="3" t="s">
        <v>1126</v>
      </c>
      <c r="AJ13" s="3">
        <v>25</v>
      </c>
      <c r="AK13" s="3" t="s">
        <v>205</v>
      </c>
      <c r="AL13" s="3">
        <v>2009</v>
      </c>
      <c r="AO13" s="3" t="s">
        <v>479</v>
      </c>
      <c r="AP13" s="3">
        <v>15</v>
      </c>
      <c r="AQ13" s="3">
        <v>2009</v>
      </c>
      <c r="AT13" s="9" t="s">
        <v>1159</v>
      </c>
      <c r="AU13" s="9" t="s">
        <v>1129</v>
      </c>
      <c r="AV13" s="3">
        <v>40</v>
      </c>
      <c r="AX13" s="3">
        <v>2013</v>
      </c>
      <c r="AY13" s="3">
        <v>2</v>
      </c>
      <c r="AZ13" s="3" t="s">
        <v>183</v>
      </c>
      <c r="BA13" s="3" t="s">
        <v>1118</v>
      </c>
      <c r="BB13" s="3">
        <v>10</v>
      </c>
      <c r="BC13" s="3">
        <v>2009</v>
      </c>
      <c r="BF13" s="3" t="s">
        <v>1124</v>
      </c>
      <c r="BG13" s="3">
        <v>13</v>
      </c>
      <c r="BH13" s="3">
        <v>2000</v>
      </c>
      <c r="BI13" s="3">
        <v>3</v>
      </c>
      <c r="BJ13" s="3" t="s">
        <v>183</v>
      </c>
      <c r="BZ13" t="s">
        <v>1174</v>
      </c>
      <c r="CA13" s="40" t="s">
        <v>1237</v>
      </c>
      <c r="CB13" s="40" t="s">
        <v>1230</v>
      </c>
      <c r="CC13" s="40" t="s">
        <v>1234</v>
      </c>
      <c r="CE13" s="3">
        <v>50</v>
      </c>
      <c r="CG13" s="3">
        <v>8</v>
      </c>
      <c r="CH13" s="15">
        <f t="shared" si="0"/>
        <v>50</v>
      </c>
      <c r="CI13" s="15">
        <f t="shared" si="1"/>
        <v>8</v>
      </c>
      <c r="CJ13" s="15">
        <f t="shared" si="2"/>
        <v>42</v>
      </c>
      <c r="CK13" t="s">
        <v>1174</v>
      </c>
      <c r="DG13" s="3" t="s">
        <v>145</v>
      </c>
      <c r="DH13" s="3" t="s">
        <v>480</v>
      </c>
      <c r="DI13" s="3" t="s">
        <v>160</v>
      </c>
      <c r="DJ13" s="3" t="s">
        <v>481</v>
      </c>
      <c r="DK13" s="3" t="s">
        <v>170</v>
      </c>
      <c r="DL13" s="3" t="s">
        <v>481</v>
      </c>
      <c r="DN13" s="3" t="s">
        <v>472</v>
      </c>
      <c r="DU13" s="3" t="s">
        <v>159</v>
      </c>
      <c r="DV13" s="3" t="s">
        <v>482</v>
      </c>
      <c r="DW13" s="3" t="s">
        <v>483</v>
      </c>
      <c r="EF13" s="3" t="s">
        <v>1270</v>
      </c>
      <c r="EG13" s="3" t="s">
        <v>1295</v>
      </c>
      <c r="EL13" s="3">
        <v>2019</v>
      </c>
      <c r="EN13" s="3">
        <v>1.5</v>
      </c>
      <c r="EP13" s="3">
        <v>9</v>
      </c>
      <c r="ER13" s="15">
        <f t="shared" si="3"/>
        <v>10.5</v>
      </c>
      <c r="EZ13" s="3">
        <v>10</v>
      </c>
      <c r="FQ13" s="3">
        <v>4</v>
      </c>
      <c r="FR13" s="3" t="s">
        <v>256</v>
      </c>
      <c r="FS13" s="3">
        <v>2</v>
      </c>
      <c r="FY13" s="3">
        <v>1</v>
      </c>
      <c r="GD13" s="3">
        <v>3</v>
      </c>
      <c r="GE13" s="3">
        <v>4</v>
      </c>
      <c r="GF13" s="3">
        <v>3</v>
      </c>
      <c r="GG13" s="3">
        <v>11</v>
      </c>
    </row>
    <row r="14" spans="1:189" x14ac:dyDescent="0.3">
      <c r="A14" s="3">
        <v>13</v>
      </c>
      <c r="B14" s="3" t="s">
        <v>186</v>
      </c>
      <c r="C14" s="3" t="s">
        <v>186</v>
      </c>
      <c r="D14" s="3" t="s">
        <v>148</v>
      </c>
      <c r="E14" s="3" t="s">
        <v>1186</v>
      </c>
      <c r="F14" s="36">
        <v>2</v>
      </c>
      <c r="G14" s="3" t="s">
        <v>1187</v>
      </c>
      <c r="H14" s="36">
        <v>4</v>
      </c>
      <c r="I14" s="3" t="s">
        <v>155</v>
      </c>
      <c r="J14" s="3">
        <v>1</v>
      </c>
      <c r="K14" s="3">
        <v>63</v>
      </c>
      <c r="L14" s="3">
        <v>1</v>
      </c>
      <c r="M14" s="3">
        <v>2</v>
      </c>
      <c r="N14" s="3">
        <v>1</v>
      </c>
      <c r="O14" s="3">
        <v>5</v>
      </c>
      <c r="P14" s="3">
        <v>3</v>
      </c>
      <c r="Q14" s="3">
        <v>2</v>
      </c>
      <c r="R14" s="3">
        <v>30</v>
      </c>
      <c r="S14" s="3">
        <v>2</v>
      </c>
      <c r="T14" s="3">
        <v>120</v>
      </c>
      <c r="U14" s="3">
        <v>120</v>
      </c>
      <c r="V14" s="3">
        <v>80</v>
      </c>
      <c r="W14" s="32">
        <v>1.71</v>
      </c>
      <c r="X14" s="32">
        <v>1.71</v>
      </c>
      <c r="Z14" s="3">
        <v>3</v>
      </c>
      <c r="AC14" s="3">
        <v>1</v>
      </c>
      <c r="AE14" s="28">
        <v>1</v>
      </c>
      <c r="AF14" s="28">
        <v>3</v>
      </c>
      <c r="AG14" s="32">
        <f>17100/10000</f>
        <v>1.71</v>
      </c>
      <c r="AH14" s="3" t="s">
        <v>1124</v>
      </c>
      <c r="AI14" s="3" t="s">
        <v>1171</v>
      </c>
      <c r="AJ14" s="3">
        <v>280</v>
      </c>
      <c r="AK14" s="3" t="s">
        <v>204</v>
      </c>
      <c r="AL14" s="3">
        <v>1998</v>
      </c>
      <c r="AM14" s="3">
        <v>5.5</v>
      </c>
      <c r="AN14" s="3" t="s">
        <v>183</v>
      </c>
      <c r="AO14" s="3" t="s">
        <v>126</v>
      </c>
      <c r="AP14" s="3">
        <v>650</v>
      </c>
      <c r="AQ14" s="3">
        <v>1997</v>
      </c>
      <c r="AR14" s="3" t="s">
        <v>187</v>
      </c>
      <c r="AT14" s="9" t="s">
        <v>1107</v>
      </c>
      <c r="AU14" s="9" t="s">
        <v>1129</v>
      </c>
      <c r="AV14" s="3">
        <v>55</v>
      </c>
      <c r="AX14" s="3">
        <v>2018</v>
      </c>
      <c r="AY14" s="3" t="s">
        <v>187</v>
      </c>
      <c r="BZ14" t="s">
        <v>1177</v>
      </c>
      <c r="CA14" s="40" t="s">
        <v>1237</v>
      </c>
      <c r="CB14" s="40" t="s">
        <v>1231</v>
      </c>
      <c r="CC14" s="40" t="s">
        <v>1233</v>
      </c>
      <c r="CD14" s="3">
        <v>50</v>
      </c>
      <c r="CE14" s="3">
        <v>60</v>
      </c>
      <c r="CF14" s="3">
        <v>20</v>
      </c>
      <c r="CG14" s="3">
        <v>15</v>
      </c>
      <c r="CH14" s="15">
        <f t="shared" si="0"/>
        <v>110</v>
      </c>
      <c r="CI14" s="15">
        <f t="shared" si="1"/>
        <v>35</v>
      </c>
      <c r="CJ14" s="15">
        <f t="shared" si="2"/>
        <v>75</v>
      </c>
      <c r="CK14" t="s">
        <v>1177</v>
      </c>
      <c r="DG14" s="3" t="s">
        <v>145</v>
      </c>
      <c r="DH14" s="3" t="s">
        <v>189</v>
      </c>
      <c r="DN14" s="3" t="s">
        <v>190</v>
      </c>
      <c r="DU14" s="3" t="s">
        <v>126</v>
      </c>
      <c r="DV14" s="3" t="s">
        <v>191</v>
      </c>
      <c r="DW14" s="3" t="s">
        <v>192</v>
      </c>
      <c r="EF14" s="3" t="s">
        <v>1267</v>
      </c>
      <c r="EG14" s="3" t="s">
        <v>1295</v>
      </c>
      <c r="EH14" s="3" t="s">
        <v>175</v>
      </c>
      <c r="EI14" s="3" t="s">
        <v>193</v>
      </c>
      <c r="EL14" s="3">
        <v>1997</v>
      </c>
      <c r="EM14" s="3">
        <v>1</v>
      </c>
      <c r="ER14" s="15">
        <f t="shared" si="3"/>
        <v>1</v>
      </c>
      <c r="FB14" s="3">
        <v>2</v>
      </c>
      <c r="FI14" s="3">
        <v>1</v>
      </c>
      <c r="FJ14" s="3">
        <v>1</v>
      </c>
      <c r="FK14" s="3" t="s">
        <v>194</v>
      </c>
      <c r="FL14" s="3" t="s">
        <v>195</v>
      </c>
      <c r="FQ14" s="3">
        <v>123</v>
      </c>
      <c r="FS14" s="3">
        <v>2</v>
      </c>
      <c r="FY14" s="3">
        <v>5</v>
      </c>
      <c r="FZ14" s="3" t="s">
        <v>198</v>
      </c>
      <c r="GG14" s="3">
        <v>11</v>
      </c>
    </row>
    <row r="15" spans="1:189" x14ac:dyDescent="0.3">
      <c r="A15" s="3">
        <v>14</v>
      </c>
      <c r="B15" s="3" t="s">
        <v>646</v>
      </c>
      <c r="C15" s="3" t="s">
        <v>646</v>
      </c>
      <c r="D15" s="3" t="s">
        <v>148</v>
      </c>
      <c r="E15" s="3" t="s">
        <v>1186</v>
      </c>
      <c r="F15" s="36">
        <v>2</v>
      </c>
      <c r="G15" s="3" t="s">
        <v>1187</v>
      </c>
      <c r="H15" s="36">
        <v>4</v>
      </c>
      <c r="I15" s="3" t="s">
        <v>275</v>
      </c>
      <c r="J15" s="3">
        <v>1</v>
      </c>
      <c r="K15" s="3">
        <v>49</v>
      </c>
      <c r="L15" s="3">
        <v>1</v>
      </c>
      <c r="M15" s="3">
        <v>2</v>
      </c>
      <c r="N15" s="3">
        <v>1</v>
      </c>
      <c r="O15" s="3">
        <v>5</v>
      </c>
      <c r="P15" s="3">
        <v>2</v>
      </c>
      <c r="Q15" s="3">
        <v>2</v>
      </c>
      <c r="R15" s="3">
        <v>40</v>
      </c>
      <c r="S15" s="3">
        <v>1</v>
      </c>
      <c r="T15" s="3">
        <v>20</v>
      </c>
      <c r="U15" s="3">
        <v>20</v>
      </c>
      <c r="V15" s="3">
        <v>100</v>
      </c>
      <c r="W15" s="32">
        <v>0.3</v>
      </c>
      <c r="X15" s="32">
        <v>0.3</v>
      </c>
      <c r="Z15" s="3">
        <v>3</v>
      </c>
      <c r="AC15" s="3">
        <v>4</v>
      </c>
      <c r="AE15" s="28">
        <v>1</v>
      </c>
      <c r="AF15" s="28">
        <v>2</v>
      </c>
      <c r="AG15" s="32">
        <v>0.3</v>
      </c>
      <c r="AH15" s="3" t="s">
        <v>317</v>
      </c>
      <c r="AI15" s="3" t="s">
        <v>1131</v>
      </c>
      <c r="AJ15" s="3">
        <v>60</v>
      </c>
      <c r="AK15" s="3" t="s">
        <v>205</v>
      </c>
      <c r="AL15" s="3">
        <v>1999</v>
      </c>
      <c r="AM15" s="3">
        <v>3</v>
      </c>
      <c r="AN15" s="3" t="s">
        <v>183</v>
      </c>
      <c r="AT15" s="3" t="s">
        <v>1124</v>
      </c>
      <c r="AU15" s="3" t="s">
        <v>1170</v>
      </c>
      <c r="AV15" s="3">
        <v>50</v>
      </c>
      <c r="AX15" s="3">
        <v>1999</v>
      </c>
      <c r="AY15" s="3">
        <v>600</v>
      </c>
      <c r="AZ15" s="3" t="s">
        <v>146</v>
      </c>
      <c r="BZ15"/>
      <c r="CA15" s="40" t="s">
        <v>1237</v>
      </c>
      <c r="CB15" s="40" t="s">
        <v>1230</v>
      </c>
      <c r="CC15" s="40" t="s">
        <v>1234</v>
      </c>
      <c r="CD15" s="3">
        <v>30</v>
      </c>
      <c r="CE15" s="3">
        <v>4</v>
      </c>
      <c r="CF15" s="3">
        <v>5</v>
      </c>
      <c r="CG15" s="3">
        <v>3</v>
      </c>
      <c r="CH15" s="15">
        <f t="shared" si="0"/>
        <v>34</v>
      </c>
      <c r="CI15" s="15">
        <f t="shared" si="1"/>
        <v>8</v>
      </c>
      <c r="CJ15" s="15">
        <f t="shared" si="2"/>
        <v>26</v>
      </c>
      <c r="CK15" t="s">
        <v>1176</v>
      </c>
      <c r="DG15" s="3" t="s">
        <v>160</v>
      </c>
      <c r="DH15" s="3" t="s">
        <v>647</v>
      </c>
      <c r="DI15" s="3" t="s">
        <v>170</v>
      </c>
      <c r="DJ15" s="3" t="s">
        <v>648</v>
      </c>
      <c r="DK15" s="3" t="s">
        <v>134</v>
      </c>
      <c r="DL15" s="3" t="s">
        <v>649</v>
      </c>
      <c r="DN15" s="3" t="s">
        <v>650</v>
      </c>
      <c r="DO15" s="3" t="s">
        <v>261</v>
      </c>
      <c r="DU15" s="3" t="s">
        <v>289</v>
      </c>
      <c r="DV15" s="3" t="s">
        <v>643</v>
      </c>
      <c r="DW15" s="3" t="s">
        <v>651</v>
      </c>
      <c r="EG15" s="3" t="s">
        <v>1285</v>
      </c>
      <c r="EL15" s="3">
        <v>1999</v>
      </c>
      <c r="EN15" s="3">
        <v>2</v>
      </c>
      <c r="EP15" s="3">
        <v>7</v>
      </c>
      <c r="EQ15" s="3">
        <v>0</v>
      </c>
      <c r="ER15" s="15">
        <f t="shared" si="3"/>
        <v>9</v>
      </c>
      <c r="EZ15" s="3">
        <v>8</v>
      </c>
      <c r="FA15" s="3">
        <v>0</v>
      </c>
      <c r="FB15" s="3">
        <v>0</v>
      </c>
      <c r="FI15" s="3">
        <v>1</v>
      </c>
      <c r="FJ15" s="3">
        <v>1</v>
      </c>
      <c r="FK15" s="3" t="s">
        <v>424</v>
      </c>
      <c r="FL15" s="3">
        <v>2</v>
      </c>
      <c r="FQ15" s="3">
        <v>3</v>
      </c>
      <c r="FS15" s="3">
        <v>2</v>
      </c>
      <c r="FY15" s="3">
        <v>1</v>
      </c>
      <c r="GE15" s="3">
        <v>3</v>
      </c>
      <c r="GG15" s="3">
        <v>4</v>
      </c>
    </row>
    <row r="16" spans="1:189" x14ac:dyDescent="0.3">
      <c r="A16" s="3">
        <v>15</v>
      </c>
      <c r="B16" s="3" t="s">
        <v>577</v>
      </c>
      <c r="C16" s="3" t="str">
        <f>B16</f>
        <v>Nguyễn Văn Đời</v>
      </c>
      <c r="D16" s="3" t="s">
        <v>148</v>
      </c>
      <c r="E16" s="3" t="s">
        <v>1186</v>
      </c>
      <c r="F16" s="36">
        <v>2</v>
      </c>
      <c r="G16" s="3" t="s">
        <v>1187</v>
      </c>
      <c r="H16" s="36">
        <v>4</v>
      </c>
      <c r="I16" s="3" t="s">
        <v>275</v>
      </c>
      <c r="J16" s="3">
        <v>1</v>
      </c>
      <c r="K16" s="3">
        <v>53</v>
      </c>
      <c r="L16" s="3">
        <v>1</v>
      </c>
      <c r="M16" s="3">
        <v>2</v>
      </c>
      <c r="N16" s="3">
        <v>2</v>
      </c>
      <c r="O16" s="3">
        <v>2</v>
      </c>
      <c r="P16" s="3">
        <v>2</v>
      </c>
      <c r="Q16" s="3">
        <v>2</v>
      </c>
      <c r="R16" s="3">
        <v>35</v>
      </c>
      <c r="S16" s="3">
        <v>1</v>
      </c>
      <c r="T16" s="3">
        <v>30</v>
      </c>
      <c r="U16" s="3">
        <v>30</v>
      </c>
      <c r="V16" s="3">
        <v>100</v>
      </c>
      <c r="W16" s="32">
        <v>1.8</v>
      </c>
      <c r="X16" s="32">
        <f>W16</f>
        <v>1.8</v>
      </c>
      <c r="Z16" s="3">
        <v>3</v>
      </c>
      <c r="AC16" s="3">
        <v>3</v>
      </c>
      <c r="AE16" s="28">
        <v>1</v>
      </c>
      <c r="AF16" s="28">
        <v>5</v>
      </c>
      <c r="AG16" s="32">
        <f>W16</f>
        <v>1.8</v>
      </c>
      <c r="AH16" s="3" t="s">
        <v>1124</v>
      </c>
      <c r="AI16" s="3" t="s">
        <v>1171</v>
      </c>
      <c r="AJ16" s="3">
        <v>150</v>
      </c>
      <c r="AK16" s="3" t="s">
        <v>204</v>
      </c>
      <c r="AL16" s="3">
        <v>1985</v>
      </c>
      <c r="AM16" s="3">
        <v>3</v>
      </c>
      <c r="AN16" s="3" t="s">
        <v>183</v>
      </c>
      <c r="AT16" s="9" t="s">
        <v>1107</v>
      </c>
      <c r="AU16" s="9" t="s">
        <v>1129</v>
      </c>
      <c r="AV16" s="3">
        <v>30</v>
      </c>
      <c r="AX16" s="3">
        <v>2010</v>
      </c>
      <c r="AY16" s="3">
        <v>600</v>
      </c>
      <c r="AZ16" s="3" t="s">
        <v>146</v>
      </c>
      <c r="BA16" s="3" t="s">
        <v>1116</v>
      </c>
      <c r="BB16" s="3">
        <v>70</v>
      </c>
      <c r="BC16" s="3">
        <v>200</v>
      </c>
      <c r="BD16" s="3">
        <v>300</v>
      </c>
      <c r="BE16" s="3" t="s">
        <v>146</v>
      </c>
      <c r="BF16" s="3" t="s">
        <v>1120</v>
      </c>
      <c r="BG16" s="3">
        <v>70</v>
      </c>
      <c r="BH16" s="3">
        <v>2016</v>
      </c>
      <c r="BK16" s="3" t="s">
        <v>165</v>
      </c>
      <c r="BL16" s="3">
        <v>20</v>
      </c>
      <c r="BM16" s="3">
        <v>2012</v>
      </c>
      <c r="BN16" s="3">
        <v>500</v>
      </c>
      <c r="BO16" s="3" t="s">
        <v>146</v>
      </c>
      <c r="BZ16" t="s">
        <v>1177</v>
      </c>
      <c r="CA16" s="40" t="s">
        <v>1235</v>
      </c>
      <c r="CB16" s="40" t="s">
        <v>1230</v>
      </c>
      <c r="CC16" s="40" t="s">
        <v>1233</v>
      </c>
      <c r="CD16" s="3">
        <v>18</v>
      </c>
      <c r="CE16" s="3">
        <v>10</v>
      </c>
      <c r="CG16" s="3">
        <v>2</v>
      </c>
      <c r="CH16" s="15">
        <f t="shared" si="0"/>
        <v>28</v>
      </c>
      <c r="CI16" s="15">
        <f t="shared" si="1"/>
        <v>2</v>
      </c>
      <c r="CJ16" s="15">
        <f t="shared" si="2"/>
        <v>26</v>
      </c>
      <c r="CK16" t="s">
        <v>1177</v>
      </c>
      <c r="DN16" s="3" t="s">
        <v>565</v>
      </c>
      <c r="DU16" s="3" t="s">
        <v>312</v>
      </c>
      <c r="DV16" s="3" t="s">
        <v>579</v>
      </c>
      <c r="DW16" s="3" t="s">
        <v>578</v>
      </c>
      <c r="EF16" s="3" t="s">
        <v>1292</v>
      </c>
      <c r="EG16" s="3" t="s">
        <v>1295</v>
      </c>
      <c r="EL16" s="3">
        <v>2019</v>
      </c>
      <c r="EN16" s="3">
        <v>2.5</v>
      </c>
      <c r="EQ16" s="3">
        <v>2</v>
      </c>
      <c r="ER16" s="15">
        <f t="shared" si="3"/>
        <v>4.5</v>
      </c>
      <c r="EZ16" s="3">
        <v>2</v>
      </c>
      <c r="FA16" s="3">
        <v>2</v>
      </c>
      <c r="FB16" s="3">
        <v>2</v>
      </c>
      <c r="FQ16" s="3">
        <v>4</v>
      </c>
      <c r="FR16" s="3" t="s">
        <v>580</v>
      </c>
      <c r="FS16" s="3">
        <v>2</v>
      </c>
      <c r="FY16" s="3">
        <v>1</v>
      </c>
      <c r="GD16" s="3">
        <v>34</v>
      </c>
      <c r="GE16" s="3">
        <v>34</v>
      </c>
      <c r="GG16" s="3">
        <v>4</v>
      </c>
    </row>
    <row r="17" spans="1:189" x14ac:dyDescent="0.3">
      <c r="A17" s="3">
        <v>16</v>
      </c>
      <c r="B17" s="3" t="s">
        <v>333</v>
      </c>
      <c r="C17" s="3" t="str">
        <f>B17</f>
        <v>Trần Hữu Phước</v>
      </c>
      <c r="D17" s="3" t="s">
        <v>148</v>
      </c>
      <c r="E17" s="3" t="s">
        <v>1186</v>
      </c>
      <c r="F17" s="36">
        <v>2</v>
      </c>
      <c r="G17" s="3" t="s">
        <v>1187</v>
      </c>
      <c r="H17" s="36">
        <v>4</v>
      </c>
      <c r="I17" s="3" t="s">
        <v>155</v>
      </c>
      <c r="J17" s="3">
        <v>1</v>
      </c>
      <c r="K17" s="3">
        <v>60</v>
      </c>
      <c r="L17" s="3">
        <v>1</v>
      </c>
      <c r="M17" s="3">
        <v>2</v>
      </c>
      <c r="N17" s="3">
        <v>3</v>
      </c>
      <c r="O17" s="3">
        <v>5</v>
      </c>
      <c r="P17" s="3">
        <v>3</v>
      </c>
      <c r="Q17" s="3">
        <v>2</v>
      </c>
      <c r="R17" s="3">
        <v>25</v>
      </c>
      <c r="S17" s="3">
        <v>1</v>
      </c>
      <c r="T17" s="3">
        <v>100</v>
      </c>
      <c r="U17" s="3">
        <v>100</v>
      </c>
      <c r="V17" s="3">
        <v>20</v>
      </c>
      <c r="W17" s="32">
        <v>0.35</v>
      </c>
      <c r="X17" s="32">
        <f>W17</f>
        <v>0.35</v>
      </c>
      <c r="Z17" s="3">
        <v>3</v>
      </c>
      <c r="AC17" s="3">
        <v>34</v>
      </c>
      <c r="AE17" s="28">
        <v>1</v>
      </c>
      <c r="AF17" s="28">
        <v>4</v>
      </c>
      <c r="AG17" s="32">
        <f>W17</f>
        <v>0.35</v>
      </c>
      <c r="AH17" s="3" t="s">
        <v>1128</v>
      </c>
      <c r="AI17" s="3" t="s">
        <v>1126</v>
      </c>
      <c r="AJ17" s="3">
        <v>20</v>
      </c>
      <c r="AK17" s="3" t="s">
        <v>205</v>
      </c>
      <c r="AL17" s="3">
        <v>1999</v>
      </c>
      <c r="AM17" s="3" t="s">
        <v>187</v>
      </c>
      <c r="AO17" s="3" t="s">
        <v>334</v>
      </c>
      <c r="AP17" s="3">
        <v>10</v>
      </c>
      <c r="AQ17" s="3">
        <v>1999</v>
      </c>
      <c r="AR17" s="3" t="s">
        <v>187</v>
      </c>
      <c r="AT17" s="9" t="s">
        <v>1159</v>
      </c>
      <c r="AU17" s="9" t="s">
        <v>1129</v>
      </c>
      <c r="AV17" s="3">
        <v>100</v>
      </c>
      <c r="AX17" s="3">
        <v>2009</v>
      </c>
      <c r="AY17" s="3">
        <v>1</v>
      </c>
      <c r="AZ17" s="3" t="s">
        <v>183</v>
      </c>
      <c r="BA17" s="3" t="s">
        <v>1139</v>
      </c>
      <c r="BB17" s="3">
        <v>150</v>
      </c>
      <c r="BC17" s="3">
        <v>2010</v>
      </c>
      <c r="BD17" s="3">
        <v>30</v>
      </c>
      <c r="BE17" s="3" t="s">
        <v>146</v>
      </c>
      <c r="BZ17" t="s">
        <v>1174</v>
      </c>
      <c r="CB17" s="40" t="s">
        <v>1230</v>
      </c>
      <c r="CC17" s="40" t="s">
        <v>1234</v>
      </c>
      <c r="CE17" s="3">
        <v>10</v>
      </c>
      <c r="CG17" s="3">
        <v>1</v>
      </c>
      <c r="CH17" s="15">
        <f t="shared" si="0"/>
        <v>10</v>
      </c>
      <c r="CI17" s="15">
        <f t="shared" si="1"/>
        <v>1</v>
      </c>
      <c r="CJ17" s="15">
        <f t="shared" si="2"/>
        <v>9</v>
      </c>
      <c r="CK17" t="s">
        <v>1174</v>
      </c>
      <c r="DG17" s="3" t="s">
        <v>140</v>
      </c>
      <c r="DH17" s="3" t="s">
        <v>336</v>
      </c>
      <c r="DN17" s="3" t="s">
        <v>337</v>
      </c>
      <c r="DO17" s="3" t="s">
        <v>338</v>
      </c>
      <c r="DU17" s="3" t="s">
        <v>165</v>
      </c>
      <c r="DV17" s="3" t="s">
        <v>141</v>
      </c>
      <c r="DW17" s="3" t="s">
        <v>340</v>
      </c>
      <c r="DX17" s="3" t="s">
        <v>341</v>
      </c>
      <c r="DY17" s="3" t="s">
        <v>170</v>
      </c>
      <c r="DZ17" s="3" t="s">
        <v>343</v>
      </c>
      <c r="EA17" s="3" t="s">
        <v>341</v>
      </c>
      <c r="EF17" s="3" t="s">
        <v>1292</v>
      </c>
      <c r="EG17" s="3" t="s">
        <v>1295</v>
      </c>
      <c r="EL17" s="3">
        <v>2009</v>
      </c>
      <c r="ER17" s="15"/>
      <c r="EZ17" s="3">
        <v>1</v>
      </c>
      <c r="FI17" s="3">
        <v>1</v>
      </c>
      <c r="FJ17" s="3">
        <v>1</v>
      </c>
      <c r="FK17" s="3" t="s">
        <v>344</v>
      </c>
      <c r="FL17" s="3">
        <v>1</v>
      </c>
      <c r="FQ17" s="3">
        <v>34</v>
      </c>
      <c r="FR17" s="3" t="s">
        <v>256</v>
      </c>
      <c r="FS17" s="3">
        <v>2</v>
      </c>
      <c r="FY17" s="3">
        <v>1</v>
      </c>
      <c r="GG17" s="3">
        <v>411</v>
      </c>
    </row>
    <row r="18" spans="1:189" x14ac:dyDescent="0.3">
      <c r="A18" s="3">
        <v>17</v>
      </c>
      <c r="B18" s="3" t="s">
        <v>492</v>
      </c>
      <c r="C18" s="3" t="s">
        <v>493</v>
      </c>
      <c r="D18" s="3" t="s">
        <v>494</v>
      </c>
      <c r="E18" s="3" t="s">
        <v>1186</v>
      </c>
      <c r="F18" s="36">
        <v>2</v>
      </c>
      <c r="G18" s="3" t="s">
        <v>1187</v>
      </c>
      <c r="H18" s="36">
        <v>4</v>
      </c>
      <c r="I18" s="3" t="s">
        <v>155</v>
      </c>
      <c r="J18" s="3">
        <v>2</v>
      </c>
      <c r="K18" s="3">
        <v>53</v>
      </c>
      <c r="L18" s="3">
        <v>1</v>
      </c>
      <c r="M18" s="3">
        <v>2</v>
      </c>
      <c r="N18" s="3">
        <v>2</v>
      </c>
      <c r="O18" s="3">
        <v>4</v>
      </c>
      <c r="P18" s="3">
        <v>1</v>
      </c>
      <c r="Q18" s="3">
        <v>1</v>
      </c>
      <c r="R18" s="3">
        <v>30</v>
      </c>
      <c r="S18" s="3">
        <v>2</v>
      </c>
      <c r="T18" s="3">
        <v>100</v>
      </c>
      <c r="U18" s="3">
        <v>100</v>
      </c>
      <c r="V18" s="3">
        <v>80</v>
      </c>
      <c r="W18" s="32">
        <v>3.5</v>
      </c>
      <c r="X18" s="32">
        <f>W18</f>
        <v>3.5</v>
      </c>
      <c r="Z18" s="3">
        <v>3</v>
      </c>
      <c r="AC18" s="3">
        <v>35</v>
      </c>
      <c r="AD18" s="3" t="s">
        <v>495</v>
      </c>
      <c r="AE18" s="28">
        <v>1</v>
      </c>
      <c r="AF18" s="28">
        <v>8</v>
      </c>
      <c r="AG18" s="32">
        <f>W18</f>
        <v>3.5</v>
      </c>
      <c r="AH18" s="3" t="s">
        <v>1109</v>
      </c>
      <c r="AI18" s="3" t="s">
        <v>1126</v>
      </c>
      <c r="AJ18" s="3">
        <v>200</v>
      </c>
      <c r="AK18" s="3" t="s">
        <v>205</v>
      </c>
      <c r="AL18" s="3">
        <v>1990</v>
      </c>
      <c r="AM18" s="3" t="s">
        <v>187</v>
      </c>
      <c r="AO18" s="3" t="s">
        <v>126</v>
      </c>
      <c r="AP18" s="3">
        <v>300</v>
      </c>
      <c r="AQ18" s="3">
        <v>1990</v>
      </c>
      <c r="AR18" s="3" t="s">
        <v>187</v>
      </c>
      <c r="AT18" s="9" t="s">
        <v>1107</v>
      </c>
      <c r="AU18" s="9" t="s">
        <v>1129</v>
      </c>
      <c r="AV18" s="3">
        <v>20</v>
      </c>
      <c r="AX18" s="3">
        <v>2009</v>
      </c>
      <c r="AY18" s="3">
        <v>100</v>
      </c>
      <c r="AZ18" s="3" t="s">
        <v>146</v>
      </c>
      <c r="BA18" s="3" t="s">
        <v>1124</v>
      </c>
      <c r="BC18" s="3">
        <v>2009</v>
      </c>
      <c r="BD18" s="3">
        <v>20</v>
      </c>
      <c r="BE18" s="3" t="s">
        <v>183</v>
      </c>
      <c r="BF18" s="3" t="s">
        <v>1159</v>
      </c>
      <c r="BG18" s="3">
        <v>300</v>
      </c>
      <c r="BH18" s="3">
        <v>2009</v>
      </c>
      <c r="BI18" s="3">
        <v>700</v>
      </c>
      <c r="BJ18" s="3" t="s">
        <v>146</v>
      </c>
      <c r="BK18" s="3" t="s">
        <v>170</v>
      </c>
      <c r="BM18" s="3">
        <v>2009</v>
      </c>
      <c r="BN18" s="3">
        <v>250</v>
      </c>
      <c r="BO18" s="3" t="s">
        <v>146</v>
      </c>
      <c r="BP18" s="3" t="s">
        <v>211</v>
      </c>
      <c r="BR18" s="3">
        <v>2009</v>
      </c>
      <c r="BU18" s="3" t="s">
        <v>496</v>
      </c>
      <c r="BV18" s="3">
        <v>500</v>
      </c>
      <c r="BW18" s="3">
        <v>2019</v>
      </c>
      <c r="BZ18" t="s">
        <v>1174</v>
      </c>
      <c r="CA18" s="40" t="s">
        <v>1237</v>
      </c>
      <c r="CB18" s="40" t="s">
        <v>1230</v>
      </c>
      <c r="CC18" s="40" t="s">
        <v>1234</v>
      </c>
      <c r="CE18" s="3">
        <v>130</v>
      </c>
      <c r="CG18" s="3">
        <v>20</v>
      </c>
      <c r="CH18" s="15">
        <f t="shared" si="0"/>
        <v>130</v>
      </c>
      <c r="CI18" s="15">
        <f t="shared" si="1"/>
        <v>20</v>
      </c>
      <c r="CJ18" s="15">
        <f t="shared" si="2"/>
        <v>110</v>
      </c>
      <c r="CK18" t="s">
        <v>1174</v>
      </c>
      <c r="DG18" s="3" t="s">
        <v>496</v>
      </c>
      <c r="DH18" s="3" t="s">
        <v>497</v>
      </c>
      <c r="DN18" s="3" t="s">
        <v>498</v>
      </c>
      <c r="DU18" s="3" t="s">
        <v>159</v>
      </c>
      <c r="DV18" s="3" t="s">
        <v>635</v>
      </c>
      <c r="DW18" s="3" t="s">
        <v>483</v>
      </c>
      <c r="DY18" s="3" t="s">
        <v>170</v>
      </c>
      <c r="DZ18" s="3" t="s">
        <v>499</v>
      </c>
      <c r="EG18" s="3" t="s">
        <v>1295</v>
      </c>
      <c r="EL18" s="3">
        <v>2019</v>
      </c>
      <c r="EN18" s="3">
        <v>10</v>
      </c>
      <c r="EO18" s="3">
        <v>2.5</v>
      </c>
      <c r="EP18" s="3">
        <v>5</v>
      </c>
      <c r="ER18" s="15">
        <f t="shared" si="3"/>
        <v>17.5</v>
      </c>
      <c r="EZ18" s="3">
        <v>15</v>
      </c>
      <c r="FA18" s="3">
        <v>6</v>
      </c>
      <c r="FB18" s="3">
        <v>1.5</v>
      </c>
      <c r="FQ18" s="3">
        <v>4</v>
      </c>
      <c r="FR18" s="3" t="s">
        <v>500</v>
      </c>
      <c r="FS18" s="3">
        <v>2</v>
      </c>
      <c r="FY18" s="3">
        <v>5</v>
      </c>
      <c r="FZ18" s="3" t="s">
        <v>501</v>
      </c>
      <c r="GD18" s="3">
        <v>3</v>
      </c>
      <c r="GE18" s="3">
        <v>2</v>
      </c>
      <c r="GG18" s="3">
        <v>4</v>
      </c>
    </row>
    <row r="19" spans="1:189" x14ac:dyDescent="0.3">
      <c r="A19" s="3">
        <v>18</v>
      </c>
      <c r="B19" s="3" t="s">
        <v>199</v>
      </c>
      <c r="C19" s="3" t="s">
        <v>199</v>
      </c>
      <c r="D19" s="3" t="s">
        <v>148</v>
      </c>
      <c r="E19" s="3" t="s">
        <v>1186</v>
      </c>
      <c r="F19" s="36">
        <v>2</v>
      </c>
      <c r="G19" s="3" t="s">
        <v>1187</v>
      </c>
      <c r="H19" s="36">
        <v>4</v>
      </c>
      <c r="I19" s="3" t="s">
        <v>155</v>
      </c>
      <c r="J19" s="3">
        <v>1</v>
      </c>
      <c r="K19" s="3">
        <v>60</v>
      </c>
      <c r="L19" s="3">
        <v>1</v>
      </c>
      <c r="M19" s="3">
        <v>2</v>
      </c>
      <c r="N19" s="3">
        <v>1</v>
      </c>
      <c r="O19" s="3">
        <v>6</v>
      </c>
      <c r="P19" s="3">
        <v>3</v>
      </c>
      <c r="Q19" s="3">
        <v>2</v>
      </c>
      <c r="R19" s="3">
        <v>10</v>
      </c>
      <c r="S19" s="3">
        <v>2</v>
      </c>
      <c r="T19" s="3">
        <v>150</v>
      </c>
      <c r="U19" s="3">
        <v>150</v>
      </c>
      <c r="V19" s="3">
        <v>10</v>
      </c>
      <c r="W19" s="32">
        <v>0.09</v>
      </c>
      <c r="X19" s="32">
        <v>0.09</v>
      </c>
      <c r="Z19" s="3">
        <v>3</v>
      </c>
      <c r="AC19" s="3">
        <v>3</v>
      </c>
      <c r="AE19" s="28">
        <v>1</v>
      </c>
      <c r="AF19" s="28">
        <v>2</v>
      </c>
      <c r="AG19" s="32">
        <f>900/10000</f>
        <v>0.09</v>
      </c>
      <c r="AH19" s="3" t="s">
        <v>1128</v>
      </c>
      <c r="AI19" s="3" t="s">
        <v>1126</v>
      </c>
      <c r="AJ19" s="3">
        <v>20</v>
      </c>
      <c r="AK19" s="3" t="s">
        <v>205</v>
      </c>
      <c r="AL19" s="3">
        <v>1995</v>
      </c>
      <c r="AM19" s="3" t="s">
        <v>169</v>
      </c>
      <c r="AT19" s="3" t="s">
        <v>1124</v>
      </c>
      <c r="AU19" s="3" t="s">
        <v>1170</v>
      </c>
      <c r="AV19" s="3">
        <v>65</v>
      </c>
      <c r="AX19" s="3">
        <v>2000</v>
      </c>
      <c r="AY19" s="3">
        <v>1.5</v>
      </c>
      <c r="AZ19" s="3" t="s">
        <v>183</v>
      </c>
      <c r="BZ19"/>
      <c r="CA19" s="40" t="s">
        <v>1237</v>
      </c>
      <c r="CB19" s="40" t="s">
        <v>1231</v>
      </c>
      <c r="CC19" s="40" t="s">
        <v>1234</v>
      </c>
      <c r="CD19" s="3">
        <v>10</v>
      </c>
      <c r="CE19" s="3">
        <v>100</v>
      </c>
      <c r="CG19" s="3">
        <v>50</v>
      </c>
      <c r="CH19" s="15">
        <f t="shared" si="0"/>
        <v>110</v>
      </c>
      <c r="CI19" s="15">
        <f t="shared" si="1"/>
        <v>50</v>
      </c>
      <c r="CJ19" s="15">
        <f t="shared" si="2"/>
        <v>60</v>
      </c>
      <c r="CK19" t="s">
        <v>1175</v>
      </c>
      <c r="DN19" s="3" t="s">
        <v>176</v>
      </c>
      <c r="DU19" s="3" t="s">
        <v>159</v>
      </c>
      <c r="DV19" s="3" t="s">
        <v>200</v>
      </c>
      <c r="EL19" s="3">
        <v>2000</v>
      </c>
      <c r="EN19" s="3">
        <v>2</v>
      </c>
      <c r="EP19" s="3">
        <v>1</v>
      </c>
      <c r="EQ19" s="3">
        <v>0.5</v>
      </c>
      <c r="ER19" s="15">
        <f t="shared" si="3"/>
        <v>3.5</v>
      </c>
      <c r="EZ19" s="3">
        <v>2</v>
      </c>
      <c r="FA19" s="3">
        <v>2</v>
      </c>
      <c r="FB19" s="3">
        <v>0.75</v>
      </c>
      <c r="FQ19" s="3">
        <v>2</v>
      </c>
      <c r="FS19" s="3">
        <v>2</v>
      </c>
      <c r="FY19" s="3">
        <v>1</v>
      </c>
      <c r="GG19" s="3">
        <v>4</v>
      </c>
    </row>
    <row r="20" spans="1:189" x14ac:dyDescent="0.3">
      <c r="A20" s="3">
        <v>19</v>
      </c>
      <c r="B20" s="3" t="s">
        <v>652</v>
      </c>
      <c r="C20" s="3" t="s">
        <v>652</v>
      </c>
      <c r="D20" s="3" t="s">
        <v>148</v>
      </c>
      <c r="E20" s="3" t="s">
        <v>1186</v>
      </c>
      <c r="F20" s="36">
        <v>2</v>
      </c>
      <c r="G20" s="3" t="s">
        <v>1187</v>
      </c>
      <c r="H20" s="36">
        <v>4</v>
      </c>
      <c r="I20" s="3" t="s">
        <v>155</v>
      </c>
      <c r="J20" s="3">
        <v>2</v>
      </c>
      <c r="K20" s="3">
        <v>31</v>
      </c>
      <c r="L20" s="3">
        <v>1</v>
      </c>
      <c r="M20" s="3">
        <v>3</v>
      </c>
      <c r="N20" s="3">
        <v>1</v>
      </c>
      <c r="O20" s="3">
        <v>5</v>
      </c>
      <c r="P20" s="3">
        <v>2</v>
      </c>
      <c r="Q20" s="3">
        <v>1</v>
      </c>
      <c r="R20" s="3">
        <v>11</v>
      </c>
      <c r="S20" s="3">
        <v>2</v>
      </c>
      <c r="T20" s="3">
        <v>40</v>
      </c>
      <c r="U20" s="3">
        <v>40</v>
      </c>
      <c r="V20" s="3">
        <v>70</v>
      </c>
      <c r="W20" s="32">
        <v>1</v>
      </c>
      <c r="X20" s="32">
        <v>1</v>
      </c>
      <c r="Z20" s="3">
        <v>3</v>
      </c>
      <c r="AC20" s="3">
        <v>3</v>
      </c>
      <c r="AE20" s="28">
        <v>1</v>
      </c>
      <c r="AF20" s="28">
        <v>4</v>
      </c>
      <c r="AG20" s="32">
        <v>1</v>
      </c>
      <c r="AH20" s="3" t="s">
        <v>1107</v>
      </c>
      <c r="AI20" s="3" t="s">
        <v>1129</v>
      </c>
      <c r="AJ20" s="3">
        <v>300</v>
      </c>
      <c r="AK20" s="3" t="s">
        <v>205</v>
      </c>
      <c r="AL20" s="3">
        <v>2008</v>
      </c>
      <c r="AM20" s="3">
        <v>1</v>
      </c>
      <c r="AN20" s="3" t="s">
        <v>183</v>
      </c>
      <c r="AT20" s="3" t="s">
        <v>1137</v>
      </c>
      <c r="AU20" s="9" t="s">
        <v>1129</v>
      </c>
      <c r="AV20" s="3">
        <v>200</v>
      </c>
      <c r="AX20" s="3">
        <v>2008</v>
      </c>
      <c r="AY20" s="3">
        <v>500</v>
      </c>
      <c r="AZ20" s="3" t="s">
        <v>146</v>
      </c>
      <c r="BA20" s="3" t="s">
        <v>1124</v>
      </c>
      <c r="BB20" s="3">
        <v>100</v>
      </c>
      <c r="BC20" s="3">
        <v>2018</v>
      </c>
      <c r="BD20" s="3" t="s">
        <v>641</v>
      </c>
      <c r="BF20" s="3" t="s">
        <v>1139</v>
      </c>
      <c r="BG20" s="3">
        <v>80</v>
      </c>
      <c r="BH20" s="3">
        <v>2008</v>
      </c>
      <c r="BI20" s="3">
        <v>50</v>
      </c>
      <c r="BJ20" s="3" t="s">
        <v>146</v>
      </c>
      <c r="BZ20" t="s">
        <v>1129</v>
      </c>
      <c r="CA20" s="40" t="s">
        <v>1235</v>
      </c>
      <c r="CB20" s="40" t="s">
        <v>1230</v>
      </c>
      <c r="CC20" s="40" t="s">
        <v>1233</v>
      </c>
      <c r="CD20" s="3">
        <v>30</v>
      </c>
      <c r="CE20" s="3">
        <v>10</v>
      </c>
      <c r="CF20" s="3">
        <v>6</v>
      </c>
      <c r="CG20" s="3">
        <v>4</v>
      </c>
      <c r="CH20" s="15">
        <f t="shared" si="0"/>
        <v>40</v>
      </c>
      <c r="CI20" s="15">
        <f t="shared" si="1"/>
        <v>10</v>
      </c>
      <c r="CJ20" s="15">
        <f t="shared" si="2"/>
        <v>30</v>
      </c>
      <c r="CK20" t="s">
        <v>1129</v>
      </c>
      <c r="DG20" s="3" t="s">
        <v>165</v>
      </c>
      <c r="DH20" s="3" t="s">
        <v>653</v>
      </c>
      <c r="DN20" s="3" t="s">
        <v>654</v>
      </c>
      <c r="DU20" s="3" t="s">
        <v>160</v>
      </c>
      <c r="DV20" s="3" t="s">
        <v>655</v>
      </c>
      <c r="EG20" s="3" t="s">
        <v>1295</v>
      </c>
      <c r="EL20" s="3">
        <v>2008</v>
      </c>
      <c r="EN20" s="3">
        <v>2</v>
      </c>
      <c r="EP20" s="3">
        <v>2.6</v>
      </c>
      <c r="EQ20" s="3">
        <v>0</v>
      </c>
      <c r="ER20" s="15">
        <f t="shared" si="3"/>
        <v>4.5999999999999996</v>
      </c>
      <c r="EZ20" s="3">
        <v>8</v>
      </c>
      <c r="FA20" s="3">
        <v>0</v>
      </c>
      <c r="FB20" s="3">
        <v>0</v>
      </c>
      <c r="FQ20" s="3">
        <v>4</v>
      </c>
      <c r="FR20" s="3" t="s">
        <v>256</v>
      </c>
      <c r="FS20" s="3">
        <v>2</v>
      </c>
      <c r="FY20" s="3">
        <v>1</v>
      </c>
      <c r="GD20" s="3">
        <v>4</v>
      </c>
      <c r="GE20" s="3">
        <v>3</v>
      </c>
      <c r="GF20" s="3">
        <v>3</v>
      </c>
      <c r="GG20" s="3">
        <v>4</v>
      </c>
    </row>
    <row r="21" spans="1:189" x14ac:dyDescent="0.3">
      <c r="A21" s="3">
        <v>20</v>
      </c>
      <c r="B21" s="3" t="s">
        <v>581</v>
      </c>
      <c r="C21" s="3" t="str">
        <f>B21</f>
        <v>Nguyễn Văn Liêm</v>
      </c>
      <c r="D21" s="3" t="s">
        <v>148</v>
      </c>
      <c r="E21" s="3" t="s">
        <v>1186</v>
      </c>
      <c r="F21" s="36">
        <v>2</v>
      </c>
      <c r="G21" s="3" t="s">
        <v>1187</v>
      </c>
      <c r="H21" s="36">
        <v>4</v>
      </c>
      <c r="I21" s="3" t="s">
        <v>203</v>
      </c>
      <c r="J21" s="3">
        <v>1</v>
      </c>
      <c r="K21" s="3">
        <v>45</v>
      </c>
      <c r="L21" s="3">
        <v>1</v>
      </c>
      <c r="M21" s="3">
        <v>2</v>
      </c>
      <c r="N21" s="3">
        <v>1</v>
      </c>
      <c r="O21" s="3">
        <v>3</v>
      </c>
      <c r="P21" s="3">
        <v>3</v>
      </c>
      <c r="Q21" s="3">
        <v>1</v>
      </c>
      <c r="R21" s="3">
        <v>20</v>
      </c>
      <c r="S21" s="3">
        <v>1</v>
      </c>
      <c r="T21" s="3">
        <v>40</v>
      </c>
      <c r="U21" s="3">
        <v>40</v>
      </c>
      <c r="V21" s="3">
        <v>100</v>
      </c>
      <c r="W21" s="32">
        <v>1.3</v>
      </c>
      <c r="X21" s="32">
        <f>W21</f>
        <v>1.3</v>
      </c>
      <c r="Z21" s="3">
        <v>1</v>
      </c>
      <c r="AA21" s="3">
        <v>1.1000000000000001</v>
      </c>
      <c r="AB21" s="3">
        <v>0.5</v>
      </c>
      <c r="AC21" s="3">
        <v>2</v>
      </c>
      <c r="AE21" s="28">
        <v>1</v>
      </c>
      <c r="AF21" s="28">
        <v>4</v>
      </c>
      <c r="AG21" s="32">
        <f>W21</f>
        <v>1.3</v>
      </c>
      <c r="AH21" s="3" t="s">
        <v>1124</v>
      </c>
      <c r="AI21" s="3" t="s">
        <v>1171</v>
      </c>
      <c r="AJ21" s="3">
        <v>200</v>
      </c>
      <c r="AK21" s="3" t="s">
        <v>204</v>
      </c>
      <c r="AM21" s="3">
        <v>3</v>
      </c>
      <c r="AN21" s="3" t="s">
        <v>183</v>
      </c>
      <c r="AT21" s="9" t="s">
        <v>1139</v>
      </c>
      <c r="AU21" s="9" t="s">
        <v>1129</v>
      </c>
      <c r="AV21" s="3">
        <v>200</v>
      </c>
      <c r="AX21" s="3">
        <v>2009</v>
      </c>
      <c r="AY21" s="3">
        <v>100</v>
      </c>
      <c r="AZ21" s="3" t="s">
        <v>146</v>
      </c>
      <c r="BA21" s="3" t="s">
        <v>1159</v>
      </c>
      <c r="BB21" s="3">
        <v>40</v>
      </c>
      <c r="BC21" s="3">
        <v>2009</v>
      </c>
      <c r="BD21" s="3">
        <v>300</v>
      </c>
      <c r="BE21" s="3" t="s">
        <v>146</v>
      </c>
      <c r="BF21" s="3" t="s">
        <v>1121</v>
      </c>
      <c r="BG21" s="3">
        <v>10</v>
      </c>
      <c r="BH21" s="3">
        <v>2000</v>
      </c>
      <c r="BI21" s="3">
        <v>30</v>
      </c>
      <c r="BJ21" s="3" t="s">
        <v>146</v>
      </c>
      <c r="BZ21" t="s">
        <v>1177</v>
      </c>
      <c r="CA21" s="40" t="s">
        <v>1237</v>
      </c>
      <c r="CB21" s="40" t="s">
        <v>1231</v>
      </c>
      <c r="CC21" s="40" t="s">
        <v>1234</v>
      </c>
      <c r="CD21" s="3">
        <v>36</v>
      </c>
      <c r="CE21" s="3">
        <v>14</v>
      </c>
      <c r="CF21" s="3">
        <v>4</v>
      </c>
      <c r="CG21" s="3">
        <v>2</v>
      </c>
      <c r="CH21" s="15">
        <f t="shared" si="0"/>
        <v>50</v>
      </c>
      <c r="CI21" s="15">
        <f t="shared" si="1"/>
        <v>6</v>
      </c>
      <c r="CJ21" s="15">
        <f t="shared" si="2"/>
        <v>44</v>
      </c>
      <c r="CK21" t="s">
        <v>1177</v>
      </c>
      <c r="DG21" s="3" t="s">
        <v>145</v>
      </c>
      <c r="DH21" s="3" t="s">
        <v>582</v>
      </c>
      <c r="DI21" s="3" t="s">
        <v>140</v>
      </c>
      <c r="DJ21" s="3" t="s">
        <v>582</v>
      </c>
      <c r="DN21" s="3" t="s">
        <v>141</v>
      </c>
      <c r="DO21" s="3" t="s">
        <v>150</v>
      </c>
      <c r="DP21" s="3" t="s">
        <v>232</v>
      </c>
      <c r="DU21" s="3" t="s">
        <v>572</v>
      </c>
      <c r="DV21" s="3" t="s">
        <v>583</v>
      </c>
      <c r="EF21" s="3" t="s">
        <v>1270</v>
      </c>
      <c r="EG21" s="3" t="s">
        <v>1295</v>
      </c>
      <c r="EL21" s="3">
        <v>2019</v>
      </c>
      <c r="EN21" s="3">
        <v>4.8</v>
      </c>
      <c r="EQ21" s="3">
        <v>2</v>
      </c>
      <c r="ER21" s="15">
        <f t="shared" si="3"/>
        <v>6.8</v>
      </c>
      <c r="EZ21" s="3">
        <v>4</v>
      </c>
      <c r="FA21" s="3">
        <v>1</v>
      </c>
      <c r="FB21" s="3">
        <v>2</v>
      </c>
      <c r="FI21" s="3">
        <v>1</v>
      </c>
      <c r="FJ21" s="3">
        <v>1</v>
      </c>
      <c r="FK21" s="3" t="s">
        <v>584</v>
      </c>
      <c r="FL21" s="3">
        <v>3</v>
      </c>
      <c r="FQ21" s="3">
        <v>4</v>
      </c>
      <c r="FR21" s="3" t="s">
        <v>585</v>
      </c>
      <c r="FS21" s="3">
        <v>2</v>
      </c>
      <c r="FY21" s="3">
        <v>1</v>
      </c>
      <c r="GD21" s="3">
        <v>34</v>
      </c>
      <c r="GE21" s="3">
        <v>4</v>
      </c>
      <c r="GG21" s="3">
        <v>6</v>
      </c>
    </row>
    <row r="22" spans="1:189" x14ac:dyDescent="0.3">
      <c r="A22" s="3">
        <v>21</v>
      </c>
      <c r="B22" s="3" t="s">
        <v>346</v>
      </c>
      <c r="C22" s="3" t="str">
        <f>B22</f>
        <v>Phan Ngọc Đức</v>
      </c>
      <c r="D22" s="3" t="s">
        <v>148</v>
      </c>
      <c r="E22" s="3" t="s">
        <v>1186</v>
      </c>
      <c r="F22" s="36">
        <v>2</v>
      </c>
      <c r="G22" s="3" t="s">
        <v>1187</v>
      </c>
      <c r="H22" s="36">
        <v>4</v>
      </c>
      <c r="I22" s="3" t="s">
        <v>203</v>
      </c>
      <c r="J22" s="3">
        <v>1</v>
      </c>
      <c r="K22" s="3">
        <v>45</v>
      </c>
      <c r="L22" s="3">
        <v>1</v>
      </c>
      <c r="M22" s="3">
        <v>2</v>
      </c>
      <c r="N22" s="3">
        <v>3</v>
      </c>
      <c r="O22" s="3">
        <v>3</v>
      </c>
      <c r="P22" s="3">
        <v>2</v>
      </c>
      <c r="Q22" s="3">
        <v>2</v>
      </c>
      <c r="R22" s="3">
        <v>20</v>
      </c>
      <c r="S22" s="3">
        <v>2</v>
      </c>
      <c r="T22" s="3">
        <v>100</v>
      </c>
      <c r="U22" s="3">
        <v>100</v>
      </c>
      <c r="V22" s="3">
        <v>60</v>
      </c>
      <c r="W22" s="32">
        <v>0.55000000000000004</v>
      </c>
      <c r="X22" s="32">
        <f>W22</f>
        <v>0.55000000000000004</v>
      </c>
      <c r="Z22" s="3">
        <v>3</v>
      </c>
      <c r="AC22" s="3">
        <v>1</v>
      </c>
      <c r="AE22" s="28">
        <v>1</v>
      </c>
      <c r="AF22" s="28">
        <v>3</v>
      </c>
      <c r="AG22" s="32">
        <f>W22</f>
        <v>0.55000000000000004</v>
      </c>
      <c r="AH22" s="3" t="s">
        <v>1124</v>
      </c>
      <c r="AI22" s="3" t="s">
        <v>1171</v>
      </c>
      <c r="AJ22" s="3">
        <v>60</v>
      </c>
      <c r="AK22" s="3" t="s">
        <v>204</v>
      </c>
      <c r="AL22" s="3">
        <v>1999</v>
      </c>
      <c r="AM22" s="3">
        <v>3</v>
      </c>
      <c r="AN22" s="3" t="s">
        <v>183</v>
      </c>
      <c r="AT22" s="3" t="s">
        <v>1121</v>
      </c>
      <c r="AU22" s="9" t="s">
        <v>1129</v>
      </c>
      <c r="AV22" s="3">
        <v>45</v>
      </c>
      <c r="AX22" s="3">
        <v>2009</v>
      </c>
      <c r="AY22" s="3">
        <v>6</v>
      </c>
      <c r="AZ22" s="3" t="s">
        <v>183</v>
      </c>
      <c r="BA22" s="3" t="s">
        <v>1120</v>
      </c>
      <c r="BB22" s="3">
        <v>30</v>
      </c>
      <c r="BC22" s="3">
        <v>2010</v>
      </c>
      <c r="BD22" s="3">
        <v>900</v>
      </c>
      <c r="BE22" s="3" t="s">
        <v>146</v>
      </c>
      <c r="BZ22" t="s">
        <v>1177</v>
      </c>
      <c r="CA22" s="40" t="s">
        <v>1235</v>
      </c>
      <c r="CB22" s="40" t="s">
        <v>1232</v>
      </c>
      <c r="CC22" s="40" t="s">
        <v>1233</v>
      </c>
      <c r="CD22" s="3">
        <v>20</v>
      </c>
      <c r="CE22" s="3">
        <v>50</v>
      </c>
      <c r="CF22" s="3">
        <v>3</v>
      </c>
      <c r="CG22" s="3">
        <v>10</v>
      </c>
      <c r="CH22" s="15">
        <f t="shared" si="0"/>
        <v>70</v>
      </c>
      <c r="CI22" s="15">
        <f t="shared" si="1"/>
        <v>13</v>
      </c>
      <c r="CJ22" s="15">
        <f t="shared" si="2"/>
        <v>57</v>
      </c>
      <c r="CK22" t="s">
        <v>1177</v>
      </c>
      <c r="DN22" s="3" t="s">
        <v>347</v>
      </c>
      <c r="DO22" s="3" t="s">
        <v>348</v>
      </c>
      <c r="DU22" s="3" t="s">
        <v>170</v>
      </c>
      <c r="DV22" s="3" t="s">
        <v>200</v>
      </c>
      <c r="DW22" s="3" t="s">
        <v>349</v>
      </c>
      <c r="EF22" s="3" t="s">
        <v>1271</v>
      </c>
      <c r="EG22" s="3" t="s">
        <v>1295</v>
      </c>
      <c r="EL22" s="3">
        <v>1989</v>
      </c>
      <c r="ER22" s="15">
        <f t="shared" si="3"/>
        <v>0</v>
      </c>
      <c r="EZ22" s="3">
        <v>6</v>
      </c>
      <c r="FQ22" s="3">
        <v>134</v>
      </c>
      <c r="FR22" s="3" t="s">
        <v>256</v>
      </c>
      <c r="FS22" s="3">
        <v>2</v>
      </c>
      <c r="FY22" s="3">
        <v>1</v>
      </c>
      <c r="GE22" s="3">
        <v>3</v>
      </c>
      <c r="GG22" s="3">
        <v>4</v>
      </c>
    </row>
    <row r="23" spans="1:189" x14ac:dyDescent="0.3">
      <c r="A23" s="3">
        <v>22</v>
      </c>
      <c r="B23" s="3" t="s">
        <v>484</v>
      </c>
      <c r="C23" s="3" t="s">
        <v>485</v>
      </c>
      <c r="D23" s="3" t="s">
        <v>116</v>
      </c>
      <c r="E23" s="3" t="s">
        <v>1186</v>
      </c>
      <c r="F23" s="36">
        <v>2</v>
      </c>
      <c r="G23" s="3" t="s">
        <v>1187</v>
      </c>
      <c r="H23" s="36">
        <v>4</v>
      </c>
      <c r="I23" s="3" t="s">
        <v>203</v>
      </c>
      <c r="J23" s="3">
        <v>2</v>
      </c>
      <c r="K23" s="3">
        <v>41</v>
      </c>
      <c r="L23" s="3">
        <v>1</v>
      </c>
      <c r="M23" s="3">
        <v>1</v>
      </c>
      <c r="N23" s="3">
        <v>2</v>
      </c>
      <c r="O23" s="3">
        <v>5</v>
      </c>
      <c r="P23" s="3">
        <v>2</v>
      </c>
      <c r="Q23" s="3">
        <v>2</v>
      </c>
      <c r="R23" s="3">
        <v>20</v>
      </c>
      <c r="S23" s="3">
        <v>2</v>
      </c>
      <c r="T23" s="3">
        <v>15</v>
      </c>
      <c r="U23" s="3">
        <v>15</v>
      </c>
      <c r="V23" s="3">
        <v>70</v>
      </c>
      <c r="W23" s="32">
        <v>0.6</v>
      </c>
      <c r="X23" s="32">
        <f>W23</f>
        <v>0.6</v>
      </c>
      <c r="Z23" s="3">
        <v>3</v>
      </c>
      <c r="AC23" s="3">
        <v>3</v>
      </c>
      <c r="AE23" s="28">
        <v>1</v>
      </c>
      <c r="AF23" s="28">
        <v>2</v>
      </c>
      <c r="AG23" s="32">
        <f>W23</f>
        <v>0.6</v>
      </c>
      <c r="AH23" s="3" t="s">
        <v>1124</v>
      </c>
      <c r="AI23" s="3" t="s">
        <v>1171</v>
      </c>
      <c r="AJ23" s="3">
        <v>70</v>
      </c>
      <c r="AK23" s="3" t="s">
        <v>204</v>
      </c>
      <c r="AL23" s="3">
        <v>2002</v>
      </c>
      <c r="AM23" s="3">
        <v>1</v>
      </c>
      <c r="AN23" s="3" t="s">
        <v>183</v>
      </c>
      <c r="AT23" s="3" t="s">
        <v>1132</v>
      </c>
      <c r="AU23" s="9" t="s">
        <v>1129</v>
      </c>
      <c r="AV23" s="3">
        <v>40</v>
      </c>
      <c r="AX23" s="3">
        <v>2019</v>
      </c>
      <c r="BZ23" t="s">
        <v>1177</v>
      </c>
      <c r="CB23" s="40" t="s">
        <v>1230</v>
      </c>
      <c r="CC23" s="40" t="s">
        <v>1233</v>
      </c>
      <c r="CD23" s="3">
        <v>20</v>
      </c>
      <c r="CF23" s="3">
        <v>5</v>
      </c>
      <c r="CH23" s="15">
        <f t="shared" si="0"/>
        <v>20</v>
      </c>
      <c r="CI23" s="15">
        <f t="shared" si="1"/>
        <v>5</v>
      </c>
      <c r="CJ23" s="15">
        <f t="shared" si="2"/>
        <v>15</v>
      </c>
      <c r="CK23" t="s">
        <v>1177</v>
      </c>
      <c r="DG23" s="3" t="s">
        <v>486</v>
      </c>
      <c r="DH23" s="3" t="s">
        <v>399</v>
      </c>
      <c r="DN23" s="3" t="s">
        <v>487</v>
      </c>
      <c r="DU23" s="3" t="s">
        <v>159</v>
      </c>
      <c r="DV23" s="3" t="s">
        <v>488</v>
      </c>
      <c r="DW23" s="3" t="s">
        <v>179</v>
      </c>
      <c r="EF23" s="3" t="s">
        <v>1267</v>
      </c>
      <c r="EH23" s="3" t="s">
        <v>486</v>
      </c>
      <c r="EI23" s="3" t="s">
        <v>489</v>
      </c>
      <c r="EL23" s="3">
        <v>2019</v>
      </c>
      <c r="EO23" s="3">
        <v>1.5</v>
      </c>
      <c r="EP23" s="3">
        <v>1.6</v>
      </c>
      <c r="ER23" s="15">
        <f t="shared" si="3"/>
        <v>3.1</v>
      </c>
      <c r="FB23" s="3">
        <v>5</v>
      </c>
      <c r="FQ23" s="3">
        <v>24</v>
      </c>
      <c r="FR23" s="3" t="s">
        <v>256</v>
      </c>
      <c r="FS23" s="3">
        <v>2</v>
      </c>
      <c r="FY23" s="3">
        <v>5</v>
      </c>
      <c r="FZ23" s="3" t="s">
        <v>490</v>
      </c>
      <c r="GD23" s="3">
        <v>3</v>
      </c>
      <c r="GE23" s="3">
        <v>24</v>
      </c>
      <c r="GF23" s="3">
        <v>24</v>
      </c>
      <c r="GG23" s="3">
        <v>4</v>
      </c>
    </row>
    <row r="24" spans="1:189" x14ac:dyDescent="0.3">
      <c r="A24" s="3">
        <v>23</v>
      </c>
      <c r="B24" s="3" t="s">
        <v>201</v>
      </c>
      <c r="C24" s="3" t="s">
        <v>202</v>
      </c>
      <c r="D24" s="3" t="s">
        <v>148</v>
      </c>
      <c r="E24" s="3" t="s">
        <v>1186</v>
      </c>
      <c r="F24" s="36">
        <v>2</v>
      </c>
      <c r="G24" s="3" t="s">
        <v>1187</v>
      </c>
      <c r="H24" s="36">
        <v>4</v>
      </c>
      <c r="I24" s="3" t="s">
        <v>203</v>
      </c>
      <c r="J24" s="3">
        <v>1</v>
      </c>
      <c r="K24" s="3">
        <v>59</v>
      </c>
      <c r="L24" s="3">
        <v>1</v>
      </c>
      <c r="M24" s="3">
        <v>3</v>
      </c>
      <c r="N24" s="3">
        <v>1</v>
      </c>
      <c r="O24" s="3">
        <v>5</v>
      </c>
      <c r="P24" s="3">
        <v>2</v>
      </c>
      <c r="Q24" s="3">
        <v>2</v>
      </c>
      <c r="R24" s="3">
        <v>25</v>
      </c>
      <c r="S24" s="3">
        <v>1</v>
      </c>
      <c r="T24" s="3">
        <v>30</v>
      </c>
      <c r="U24" s="3">
        <v>30</v>
      </c>
      <c r="V24" s="3">
        <v>100</v>
      </c>
      <c r="W24" s="32">
        <v>1.38</v>
      </c>
      <c r="X24" s="32">
        <v>1.38</v>
      </c>
      <c r="Z24" s="3">
        <v>3</v>
      </c>
      <c r="AC24" s="3">
        <v>1</v>
      </c>
      <c r="AE24" s="28">
        <v>1</v>
      </c>
      <c r="AF24" s="28">
        <v>6</v>
      </c>
      <c r="AG24" s="32">
        <f>7200/10000</f>
        <v>0.72</v>
      </c>
      <c r="AH24" s="3" t="s">
        <v>1124</v>
      </c>
      <c r="AI24" s="3" t="s">
        <v>1171</v>
      </c>
      <c r="AJ24" s="3">
        <v>100</v>
      </c>
      <c r="AK24" s="3" t="s">
        <v>204</v>
      </c>
      <c r="AL24" s="3">
        <v>1994</v>
      </c>
      <c r="AM24" s="3">
        <v>200</v>
      </c>
      <c r="AN24" s="3" t="s">
        <v>146</v>
      </c>
      <c r="AT24" s="9" t="s">
        <v>1107</v>
      </c>
      <c r="AU24" s="9" t="s">
        <v>1129</v>
      </c>
      <c r="AV24" s="3">
        <v>25</v>
      </c>
      <c r="AX24" s="3">
        <v>2013</v>
      </c>
      <c r="AY24" s="3">
        <v>100</v>
      </c>
      <c r="AZ24" s="3" t="s">
        <v>146</v>
      </c>
      <c r="BA24" s="3" t="s">
        <v>1116</v>
      </c>
      <c r="BB24" s="3">
        <v>4</v>
      </c>
      <c r="BC24" s="3">
        <v>2012</v>
      </c>
      <c r="BD24" s="3">
        <v>50</v>
      </c>
      <c r="BE24" s="3" t="s">
        <v>146</v>
      </c>
      <c r="BF24" s="3" t="s">
        <v>1121</v>
      </c>
      <c r="BG24" s="3">
        <v>7</v>
      </c>
      <c r="BH24" s="3">
        <v>2012</v>
      </c>
      <c r="BI24" s="3">
        <v>100</v>
      </c>
      <c r="BJ24" s="3" t="s">
        <v>146</v>
      </c>
      <c r="BK24" s="3" t="s">
        <v>206</v>
      </c>
      <c r="BL24" s="3">
        <v>500</v>
      </c>
      <c r="BM24" s="3">
        <v>2017</v>
      </c>
      <c r="BP24" s="3" t="s">
        <v>211</v>
      </c>
      <c r="BQ24" s="3">
        <v>10</v>
      </c>
      <c r="BR24" s="3">
        <v>2017</v>
      </c>
      <c r="BZ24" t="s">
        <v>1177</v>
      </c>
      <c r="CA24" s="40" t="s">
        <v>1237</v>
      </c>
      <c r="CB24" s="40" t="s">
        <v>1231</v>
      </c>
      <c r="CC24" s="40" t="s">
        <v>1233</v>
      </c>
      <c r="CD24" s="3">
        <v>14</v>
      </c>
      <c r="CE24" s="3">
        <v>7</v>
      </c>
      <c r="CF24" s="3">
        <v>1</v>
      </c>
      <c r="CG24" s="3">
        <v>2</v>
      </c>
      <c r="CH24" s="15">
        <f t="shared" si="0"/>
        <v>21</v>
      </c>
      <c r="CI24" s="15">
        <f t="shared" si="1"/>
        <v>3</v>
      </c>
      <c r="CJ24" s="15">
        <f t="shared" si="2"/>
        <v>18</v>
      </c>
      <c r="CK24" t="s">
        <v>1177</v>
      </c>
      <c r="DN24" s="3" t="s">
        <v>212</v>
      </c>
      <c r="DU24" s="3" t="s">
        <v>159</v>
      </c>
      <c r="DV24" s="3" t="s">
        <v>213</v>
      </c>
      <c r="EG24" s="3" t="s">
        <v>1295</v>
      </c>
      <c r="EL24" s="3">
        <v>2012</v>
      </c>
      <c r="EN24" s="3">
        <v>5</v>
      </c>
      <c r="EP24" s="3">
        <v>1</v>
      </c>
      <c r="ER24" s="15">
        <f t="shared" si="3"/>
        <v>6</v>
      </c>
      <c r="EZ24" s="3">
        <v>2</v>
      </c>
      <c r="FB24" s="3">
        <v>1</v>
      </c>
      <c r="FQ24" s="3">
        <v>4</v>
      </c>
      <c r="FR24" s="3" t="s">
        <v>215</v>
      </c>
      <c r="FS24" s="3">
        <v>2</v>
      </c>
      <c r="FY24" s="3">
        <v>1</v>
      </c>
      <c r="GE24" s="3">
        <v>3</v>
      </c>
      <c r="GG24" s="3">
        <v>4</v>
      </c>
    </row>
    <row r="25" spans="1:189" x14ac:dyDescent="0.3">
      <c r="A25" s="3">
        <v>24</v>
      </c>
      <c r="B25" s="3" t="s">
        <v>402</v>
      </c>
      <c r="C25" s="3" t="s">
        <v>656</v>
      </c>
      <c r="D25" s="3" t="s">
        <v>116</v>
      </c>
      <c r="E25" s="3" t="s">
        <v>1186</v>
      </c>
      <c r="F25" s="36">
        <v>2</v>
      </c>
      <c r="G25" s="3" t="s">
        <v>1187</v>
      </c>
      <c r="H25" s="36">
        <v>4</v>
      </c>
      <c r="I25" s="3" t="s">
        <v>203</v>
      </c>
      <c r="J25" s="3">
        <v>2</v>
      </c>
      <c r="K25" s="3">
        <v>40</v>
      </c>
      <c r="L25" s="3">
        <v>1</v>
      </c>
      <c r="M25" s="3">
        <v>3</v>
      </c>
      <c r="N25" s="3">
        <v>2</v>
      </c>
      <c r="O25" s="3">
        <v>4</v>
      </c>
      <c r="P25" s="3">
        <v>2</v>
      </c>
      <c r="Q25" s="3">
        <v>2</v>
      </c>
      <c r="R25" s="3">
        <v>18</v>
      </c>
      <c r="S25" s="3">
        <v>2</v>
      </c>
      <c r="T25" s="3">
        <v>60</v>
      </c>
      <c r="U25" s="3">
        <v>60</v>
      </c>
      <c r="V25" s="3">
        <v>50</v>
      </c>
      <c r="W25" s="32">
        <v>2</v>
      </c>
      <c r="X25" s="32">
        <v>2</v>
      </c>
      <c r="Z25" s="3">
        <v>3</v>
      </c>
      <c r="AC25" s="3">
        <v>3</v>
      </c>
      <c r="AE25" s="28">
        <v>1</v>
      </c>
      <c r="AF25" s="28">
        <v>5</v>
      </c>
      <c r="AG25" s="32">
        <v>2</v>
      </c>
      <c r="AH25" s="3" t="s">
        <v>1124</v>
      </c>
      <c r="AI25" s="3" t="s">
        <v>1171</v>
      </c>
      <c r="AJ25" s="3">
        <v>300</v>
      </c>
      <c r="AK25" s="3" t="s">
        <v>205</v>
      </c>
      <c r="AL25" s="3">
        <v>2001</v>
      </c>
      <c r="AM25" s="3">
        <v>10</v>
      </c>
      <c r="AN25" s="3" t="s">
        <v>183</v>
      </c>
      <c r="AO25" s="3" t="s">
        <v>145</v>
      </c>
      <c r="AP25" s="3">
        <v>100</v>
      </c>
      <c r="AQ25" s="3">
        <v>1980</v>
      </c>
      <c r="AR25" s="3">
        <v>0</v>
      </c>
      <c r="AT25" s="9" t="s">
        <v>1107</v>
      </c>
      <c r="AU25" s="9" t="s">
        <v>1129</v>
      </c>
      <c r="AV25" s="3">
        <v>60</v>
      </c>
      <c r="AX25" s="3">
        <v>2001</v>
      </c>
      <c r="AY25" s="3">
        <v>500</v>
      </c>
      <c r="AZ25" s="3" t="s">
        <v>146</v>
      </c>
      <c r="BA25" s="3" t="s">
        <v>1121</v>
      </c>
      <c r="BB25" s="3">
        <v>40</v>
      </c>
      <c r="BC25" s="3">
        <v>2001</v>
      </c>
      <c r="BD25" s="3">
        <v>0</v>
      </c>
      <c r="BF25" s="3" t="s">
        <v>1120</v>
      </c>
      <c r="BG25" s="3">
        <v>400</v>
      </c>
      <c r="BH25" s="3">
        <v>2001</v>
      </c>
      <c r="BI25" s="3">
        <v>0</v>
      </c>
      <c r="BZ25" t="s">
        <v>1177</v>
      </c>
      <c r="CA25" s="40" t="s">
        <v>1235</v>
      </c>
      <c r="CB25" s="40" t="s">
        <v>1230</v>
      </c>
      <c r="CC25" s="40" t="s">
        <v>1234</v>
      </c>
      <c r="CD25" s="3">
        <v>30</v>
      </c>
      <c r="CE25" s="3">
        <v>5</v>
      </c>
      <c r="CF25" s="3">
        <v>2</v>
      </c>
      <c r="CG25" s="3">
        <v>3</v>
      </c>
      <c r="CH25" s="15">
        <f t="shared" si="0"/>
        <v>35</v>
      </c>
      <c r="CI25" s="15">
        <f t="shared" si="1"/>
        <v>5</v>
      </c>
      <c r="CJ25" s="15">
        <f t="shared" si="2"/>
        <v>30</v>
      </c>
      <c r="CK25" t="s">
        <v>1177</v>
      </c>
      <c r="DN25" s="3" t="s">
        <v>658</v>
      </c>
      <c r="DU25" s="3" t="s">
        <v>312</v>
      </c>
      <c r="DV25" s="3" t="s">
        <v>659</v>
      </c>
      <c r="EF25" s="3" t="s">
        <v>1273</v>
      </c>
      <c r="EG25" s="3" t="s">
        <v>1288</v>
      </c>
      <c r="EL25" s="3">
        <v>2001</v>
      </c>
      <c r="EN25" s="3">
        <v>0</v>
      </c>
      <c r="EP25" s="3">
        <v>4</v>
      </c>
      <c r="EQ25" s="3">
        <v>0</v>
      </c>
      <c r="ER25" s="15">
        <f t="shared" si="3"/>
        <v>4</v>
      </c>
      <c r="EZ25" s="3">
        <v>5</v>
      </c>
      <c r="FA25" s="3">
        <v>0</v>
      </c>
      <c r="FB25" s="3">
        <v>0</v>
      </c>
      <c r="FI25" s="3">
        <v>1</v>
      </c>
      <c r="FJ25" s="3">
        <v>1</v>
      </c>
      <c r="FK25" s="3" t="s">
        <v>660</v>
      </c>
      <c r="FL25" s="3">
        <v>1</v>
      </c>
      <c r="FQ25" s="3">
        <v>3</v>
      </c>
      <c r="FS25" s="3">
        <v>1</v>
      </c>
      <c r="FT25" s="3">
        <v>1</v>
      </c>
      <c r="FU25" s="3">
        <v>12</v>
      </c>
      <c r="FV25" s="3">
        <v>60</v>
      </c>
      <c r="FW25" s="3">
        <v>0.75</v>
      </c>
      <c r="FX25" s="3">
        <v>1</v>
      </c>
      <c r="GD25" s="3">
        <v>4</v>
      </c>
      <c r="GE25" s="3">
        <v>234</v>
      </c>
      <c r="GF25" s="3">
        <v>24</v>
      </c>
      <c r="GG25" s="3">
        <v>111</v>
      </c>
    </row>
    <row r="26" spans="1:189" x14ac:dyDescent="0.3">
      <c r="A26" s="3">
        <v>25</v>
      </c>
      <c r="B26" s="3" t="s">
        <v>587</v>
      </c>
      <c r="C26" s="3" t="str">
        <f>B26</f>
        <v>Trần Thị Yến</v>
      </c>
      <c r="D26" s="3" t="s">
        <v>148</v>
      </c>
      <c r="E26" s="3" t="s">
        <v>1186</v>
      </c>
      <c r="F26" s="36">
        <v>2</v>
      </c>
      <c r="G26" s="3" t="s">
        <v>1187</v>
      </c>
      <c r="H26" s="36">
        <v>4</v>
      </c>
      <c r="I26" s="3" t="s">
        <v>203</v>
      </c>
      <c r="J26" s="3">
        <v>2</v>
      </c>
      <c r="K26" s="3">
        <v>41</v>
      </c>
      <c r="L26" s="3">
        <v>1</v>
      </c>
      <c r="M26" s="3">
        <v>2</v>
      </c>
      <c r="N26" s="3">
        <v>1</v>
      </c>
      <c r="O26" s="3">
        <v>3</v>
      </c>
      <c r="P26" s="3">
        <v>3</v>
      </c>
      <c r="Q26" s="3">
        <v>2</v>
      </c>
      <c r="R26" s="3">
        <v>20</v>
      </c>
      <c r="S26" s="3">
        <v>2</v>
      </c>
      <c r="T26" s="3">
        <v>10</v>
      </c>
      <c r="U26" s="3">
        <v>10</v>
      </c>
      <c r="V26" s="3">
        <v>30</v>
      </c>
      <c r="W26" s="32">
        <v>0.3</v>
      </c>
      <c r="X26" s="32">
        <f>W26</f>
        <v>0.3</v>
      </c>
      <c r="Z26" s="3">
        <v>3</v>
      </c>
      <c r="AC26" s="3">
        <v>2</v>
      </c>
      <c r="AE26" s="28">
        <v>1</v>
      </c>
      <c r="AF26" s="28">
        <v>4</v>
      </c>
      <c r="AG26" s="32">
        <f>W26</f>
        <v>0.3</v>
      </c>
      <c r="AH26" s="3" t="s">
        <v>1112</v>
      </c>
      <c r="AI26" s="3" t="s">
        <v>1126</v>
      </c>
      <c r="AJ26" s="3">
        <v>30</v>
      </c>
      <c r="AK26" s="3" t="s">
        <v>205</v>
      </c>
      <c r="AL26" s="3">
        <v>2019</v>
      </c>
      <c r="AO26" s="3" t="s">
        <v>156</v>
      </c>
      <c r="AP26" s="3">
        <v>50</v>
      </c>
      <c r="AQ26" s="3">
        <v>2013</v>
      </c>
      <c r="AR26" s="3">
        <v>350</v>
      </c>
      <c r="AS26" s="3" t="s">
        <v>146</v>
      </c>
      <c r="AT26" s="9" t="s">
        <v>1107</v>
      </c>
      <c r="AU26" s="9" t="s">
        <v>1129</v>
      </c>
      <c r="AV26" s="3">
        <v>10</v>
      </c>
      <c r="AX26" s="3">
        <v>2009</v>
      </c>
      <c r="AY26" s="3">
        <v>50</v>
      </c>
      <c r="AZ26" s="3" t="s">
        <v>146</v>
      </c>
      <c r="BA26" s="3" t="s">
        <v>1139</v>
      </c>
      <c r="BB26" s="3">
        <v>10</v>
      </c>
      <c r="BC26" s="3">
        <v>2013</v>
      </c>
      <c r="BD26" s="3">
        <v>2.5</v>
      </c>
      <c r="BE26" s="3" t="s">
        <v>146</v>
      </c>
      <c r="BZ26" t="s">
        <v>1174</v>
      </c>
      <c r="CA26" s="40" t="s">
        <v>1235</v>
      </c>
      <c r="CB26" s="40" t="s">
        <v>1231</v>
      </c>
      <c r="CC26" s="40" t="s">
        <v>1234</v>
      </c>
      <c r="CD26" s="3">
        <v>5</v>
      </c>
      <c r="CE26" s="3">
        <v>1</v>
      </c>
      <c r="CH26" s="15">
        <f t="shared" si="0"/>
        <v>6</v>
      </c>
      <c r="CI26" s="15">
        <f t="shared" si="1"/>
        <v>0</v>
      </c>
      <c r="CJ26" s="15">
        <f t="shared" si="2"/>
        <v>6</v>
      </c>
      <c r="CK26" t="s">
        <v>1174</v>
      </c>
      <c r="DG26" s="3" t="s">
        <v>145</v>
      </c>
      <c r="DH26" s="3" t="s">
        <v>582</v>
      </c>
      <c r="DN26" s="3" t="s">
        <v>588</v>
      </c>
      <c r="DU26" s="3" t="s">
        <v>312</v>
      </c>
      <c r="DV26" s="3" t="s">
        <v>347</v>
      </c>
      <c r="EF26" s="3" t="s">
        <v>1292</v>
      </c>
      <c r="EL26" s="3">
        <v>2019</v>
      </c>
      <c r="EQ26" s="3">
        <v>2</v>
      </c>
      <c r="ER26" s="15">
        <f t="shared" si="3"/>
        <v>2</v>
      </c>
      <c r="FA26" s="3">
        <v>2</v>
      </c>
      <c r="FB26" s="3">
        <v>2</v>
      </c>
      <c r="FQ26" s="3">
        <v>4</v>
      </c>
      <c r="FR26" s="3" t="s">
        <v>589</v>
      </c>
      <c r="FS26" s="3">
        <v>2</v>
      </c>
      <c r="FY26" s="3">
        <v>1</v>
      </c>
      <c r="GD26" s="3">
        <v>34</v>
      </c>
      <c r="GE26" s="3">
        <v>4</v>
      </c>
      <c r="GG26" s="3">
        <v>4</v>
      </c>
    </row>
    <row r="27" spans="1:189" x14ac:dyDescent="0.3">
      <c r="A27" s="3">
        <v>26</v>
      </c>
      <c r="B27" s="3" t="s">
        <v>350</v>
      </c>
      <c r="C27" s="3" t="str">
        <f>B27</f>
        <v>Phạm Thị Út</v>
      </c>
      <c r="D27" s="3" t="s">
        <v>148</v>
      </c>
      <c r="E27" s="3" t="s">
        <v>1186</v>
      </c>
      <c r="F27" s="36">
        <v>2</v>
      </c>
      <c r="G27" s="3" t="s">
        <v>1187</v>
      </c>
      <c r="H27" s="36">
        <v>4</v>
      </c>
      <c r="I27" s="3" t="s">
        <v>203</v>
      </c>
      <c r="J27" s="3">
        <v>2</v>
      </c>
      <c r="K27" s="3">
        <v>62</v>
      </c>
      <c r="L27" s="3">
        <v>1</v>
      </c>
      <c r="M27" s="3">
        <v>2</v>
      </c>
      <c r="N27" s="3">
        <v>2</v>
      </c>
      <c r="O27" s="3">
        <v>2</v>
      </c>
      <c r="P27" s="3">
        <v>2</v>
      </c>
      <c r="Q27" s="3">
        <v>2</v>
      </c>
      <c r="R27" s="3">
        <v>44</v>
      </c>
      <c r="S27" s="3">
        <v>2</v>
      </c>
      <c r="T27" s="3">
        <v>80</v>
      </c>
      <c r="U27" s="3">
        <v>80</v>
      </c>
      <c r="V27" s="3">
        <v>10</v>
      </c>
      <c r="W27" s="32">
        <v>0.2</v>
      </c>
      <c r="X27" s="32">
        <f>W27</f>
        <v>0.2</v>
      </c>
      <c r="Z27" s="3">
        <v>3</v>
      </c>
      <c r="AC27" s="3">
        <v>3</v>
      </c>
      <c r="AE27" s="28">
        <v>1</v>
      </c>
      <c r="AF27" s="28">
        <v>6</v>
      </c>
      <c r="AG27" s="32">
        <f>W27</f>
        <v>0.2</v>
      </c>
      <c r="AH27" s="3" t="s">
        <v>1124</v>
      </c>
      <c r="AI27" s="3" t="s">
        <v>1171</v>
      </c>
      <c r="AJ27" s="3">
        <v>25</v>
      </c>
      <c r="AK27" s="3" t="s">
        <v>204</v>
      </c>
      <c r="AL27" s="3">
        <v>1995</v>
      </c>
      <c r="AM27" s="3">
        <v>200</v>
      </c>
      <c r="AN27" s="3" t="s">
        <v>146</v>
      </c>
      <c r="AT27" s="3" t="s">
        <v>351</v>
      </c>
      <c r="AU27" s="9" t="s">
        <v>1129</v>
      </c>
      <c r="AV27" s="3">
        <v>10</v>
      </c>
      <c r="AX27" s="3">
        <v>2002</v>
      </c>
      <c r="AY27" s="3">
        <v>100</v>
      </c>
      <c r="AZ27" s="3" t="s">
        <v>146</v>
      </c>
      <c r="BA27" s="3" t="s">
        <v>1108</v>
      </c>
      <c r="BB27" s="3">
        <v>20</v>
      </c>
      <c r="BC27" s="3">
        <v>2009</v>
      </c>
      <c r="BF27" s="3" t="s">
        <v>1120</v>
      </c>
      <c r="BG27" s="3">
        <v>100</v>
      </c>
      <c r="BH27" s="3">
        <v>2009</v>
      </c>
      <c r="BI27" s="3">
        <v>200</v>
      </c>
      <c r="BJ27" s="3" t="s">
        <v>146</v>
      </c>
      <c r="BK27" s="3" t="s">
        <v>160</v>
      </c>
      <c r="BL27" s="3">
        <v>20</v>
      </c>
      <c r="BM27" s="3">
        <v>2015</v>
      </c>
      <c r="BP27" s="3" t="s">
        <v>165</v>
      </c>
      <c r="BQ27" s="3">
        <v>20</v>
      </c>
      <c r="BR27" s="3">
        <v>2015</v>
      </c>
      <c r="BS27" s="3">
        <v>200</v>
      </c>
      <c r="BT27" s="3" t="s">
        <v>146</v>
      </c>
      <c r="BZ27" t="s">
        <v>1177</v>
      </c>
      <c r="CA27" s="40" t="s">
        <v>1235</v>
      </c>
      <c r="CB27" s="40" t="s">
        <v>1230</v>
      </c>
      <c r="CC27" s="40" t="s">
        <v>1234</v>
      </c>
      <c r="CD27" s="3">
        <v>12</v>
      </c>
      <c r="CE27" s="3">
        <v>7</v>
      </c>
      <c r="CH27" s="15">
        <f t="shared" si="0"/>
        <v>19</v>
      </c>
      <c r="CI27" s="15">
        <f t="shared" si="1"/>
        <v>0</v>
      </c>
      <c r="CJ27" s="15">
        <f t="shared" si="2"/>
        <v>19</v>
      </c>
      <c r="CK27" t="s">
        <v>1177</v>
      </c>
      <c r="DG27" s="3" t="s">
        <v>161</v>
      </c>
      <c r="DH27" s="3" t="s">
        <v>353</v>
      </c>
      <c r="DI27" s="3" t="s">
        <v>145</v>
      </c>
      <c r="DJ27" s="3" t="s">
        <v>353</v>
      </c>
      <c r="DK27" s="3" t="s">
        <v>354</v>
      </c>
      <c r="DL27" s="3" t="s">
        <v>353</v>
      </c>
      <c r="DN27" s="3" t="s">
        <v>355</v>
      </c>
      <c r="DO27" s="3" t="s">
        <v>142</v>
      </c>
      <c r="DU27" s="3" t="s">
        <v>312</v>
      </c>
      <c r="DV27" s="3" t="s">
        <v>142</v>
      </c>
      <c r="DW27" s="3" t="s">
        <v>141</v>
      </c>
      <c r="DX27" s="3" t="s">
        <v>356</v>
      </c>
      <c r="EF27" s="3" t="s">
        <v>1267</v>
      </c>
      <c r="EG27" s="3" t="s">
        <v>1279</v>
      </c>
      <c r="EL27" s="3">
        <v>2015</v>
      </c>
      <c r="EN27" s="3">
        <v>2</v>
      </c>
      <c r="EP27" s="3">
        <v>2</v>
      </c>
      <c r="ER27" s="15">
        <f t="shared" si="3"/>
        <v>4</v>
      </c>
      <c r="FQ27" s="3">
        <v>3</v>
      </c>
      <c r="FS27" s="3">
        <v>1</v>
      </c>
      <c r="FT27" s="3">
        <v>1</v>
      </c>
      <c r="FU27" s="3">
        <v>30</v>
      </c>
      <c r="FV27" s="3">
        <v>60</v>
      </c>
      <c r="FW27" s="3">
        <v>0.6</v>
      </c>
      <c r="FX27" s="3">
        <v>2</v>
      </c>
      <c r="GF27" s="3">
        <v>4</v>
      </c>
      <c r="GG27" s="3">
        <v>4</v>
      </c>
    </row>
    <row r="28" spans="1:189" x14ac:dyDescent="0.3">
      <c r="A28" s="3">
        <v>27</v>
      </c>
      <c r="B28" s="3" t="s">
        <v>470</v>
      </c>
      <c r="C28" s="3" t="str">
        <f>B28</f>
        <v>Ngô Thị Hai</v>
      </c>
      <c r="D28" s="3" t="s">
        <v>148</v>
      </c>
      <c r="E28" s="3" t="s">
        <v>1186</v>
      </c>
      <c r="F28" s="36">
        <v>2</v>
      </c>
      <c r="G28" s="3" t="s">
        <v>1187</v>
      </c>
      <c r="H28" s="36">
        <v>4</v>
      </c>
      <c r="I28" s="3" t="s">
        <v>203</v>
      </c>
      <c r="J28" s="3">
        <v>2</v>
      </c>
      <c r="K28" s="3">
        <v>56</v>
      </c>
      <c r="L28" s="3">
        <v>1</v>
      </c>
      <c r="M28" s="3">
        <v>2</v>
      </c>
      <c r="N28" s="3">
        <v>1</v>
      </c>
      <c r="O28" s="3">
        <v>8</v>
      </c>
      <c r="P28" s="3">
        <v>5</v>
      </c>
      <c r="Q28" s="3">
        <v>2</v>
      </c>
      <c r="R28" s="3">
        <v>15</v>
      </c>
      <c r="S28" s="3">
        <v>2</v>
      </c>
      <c r="T28" s="3">
        <v>100</v>
      </c>
      <c r="U28" s="3">
        <v>100</v>
      </c>
      <c r="V28" s="3">
        <v>10</v>
      </c>
      <c r="W28" s="32">
        <v>0.1</v>
      </c>
      <c r="X28" s="32">
        <f>W28</f>
        <v>0.1</v>
      </c>
      <c r="Z28" s="3">
        <v>3</v>
      </c>
      <c r="AC28" s="3">
        <v>35</v>
      </c>
      <c r="AD28" s="3" t="s">
        <v>471</v>
      </c>
      <c r="AE28" s="28">
        <v>1</v>
      </c>
      <c r="AF28" s="28">
        <v>3</v>
      </c>
      <c r="AG28" s="32">
        <f>W28</f>
        <v>0.1</v>
      </c>
      <c r="AH28" s="3" t="s">
        <v>1124</v>
      </c>
      <c r="AI28" s="3" t="s">
        <v>1171</v>
      </c>
      <c r="AJ28" s="3">
        <v>55</v>
      </c>
      <c r="AK28" s="3" t="s">
        <v>204</v>
      </c>
      <c r="AL28" s="3">
        <v>1999</v>
      </c>
      <c r="AM28" s="3">
        <v>200</v>
      </c>
      <c r="AN28" s="3" t="s">
        <v>146</v>
      </c>
      <c r="AT28" s="9" t="s">
        <v>1107</v>
      </c>
      <c r="AU28" s="9" t="s">
        <v>1129</v>
      </c>
      <c r="AV28" s="3">
        <v>10</v>
      </c>
      <c r="AX28" s="3">
        <v>2015</v>
      </c>
      <c r="AY28" s="3">
        <v>1.5</v>
      </c>
      <c r="AZ28" s="3" t="s">
        <v>183</v>
      </c>
      <c r="BA28" s="3" t="s">
        <v>1139</v>
      </c>
      <c r="BB28" s="3">
        <v>15</v>
      </c>
      <c r="BC28" s="3">
        <v>2015</v>
      </c>
      <c r="BD28" s="3">
        <v>8.5</v>
      </c>
      <c r="BE28" s="3" t="s">
        <v>183</v>
      </c>
      <c r="BZ28" t="s">
        <v>1177</v>
      </c>
      <c r="CB28" s="40" t="s">
        <v>1232</v>
      </c>
      <c r="CC28" s="40" t="s">
        <v>1234</v>
      </c>
      <c r="CD28" s="3">
        <v>50</v>
      </c>
      <c r="CE28" s="3">
        <v>10</v>
      </c>
      <c r="CF28" s="3">
        <v>5</v>
      </c>
      <c r="CG28" s="3">
        <v>3</v>
      </c>
      <c r="CH28" s="15">
        <f t="shared" si="0"/>
        <v>60</v>
      </c>
      <c r="CI28" s="15">
        <f t="shared" si="1"/>
        <v>8</v>
      </c>
      <c r="CJ28" s="15">
        <f t="shared" si="2"/>
        <v>52</v>
      </c>
      <c r="CK28" t="s">
        <v>1177</v>
      </c>
      <c r="DN28" s="3" t="s">
        <v>472</v>
      </c>
      <c r="DU28" s="3" t="s">
        <v>159</v>
      </c>
      <c r="DV28" s="3" t="s">
        <v>473</v>
      </c>
      <c r="EG28" s="3" t="s">
        <v>1295</v>
      </c>
      <c r="EL28" s="3">
        <v>2015</v>
      </c>
      <c r="EN28" s="3">
        <v>0.5</v>
      </c>
      <c r="EP28" s="3">
        <v>1</v>
      </c>
      <c r="ER28" s="15">
        <f t="shared" si="3"/>
        <v>1.5</v>
      </c>
      <c r="EZ28" s="3">
        <v>2.5</v>
      </c>
      <c r="FQ28" s="3">
        <v>4</v>
      </c>
      <c r="FR28" s="3" t="s">
        <v>256</v>
      </c>
      <c r="FS28" s="3">
        <v>2</v>
      </c>
      <c r="FY28" s="3">
        <v>1</v>
      </c>
      <c r="GE28" s="3">
        <v>4</v>
      </c>
      <c r="GG28" s="3">
        <v>1</v>
      </c>
    </row>
    <row r="29" spans="1:189" x14ac:dyDescent="0.3">
      <c r="A29" s="3">
        <v>28</v>
      </c>
      <c r="B29" s="3" t="s">
        <v>219</v>
      </c>
      <c r="C29" s="3" t="s">
        <v>219</v>
      </c>
      <c r="D29" s="3" t="s">
        <v>148</v>
      </c>
      <c r="E29" s="3" t="s">
        <v>1186</v>
      </c>
      <c r="F29" s="36">
        <v>2</v>
      </c>
      <c r="G29" s="3" t="s">
        <v>1187</v>
      </c>
      <c r="H29" s="36">
        <v>4</v>
      </c>
      <c r="I29" s="3" t="s">
        <v>203</v>
      </c>
      <c r="J29" s="3">
        <v>2</v>
      </c>
      <c r="K29" s="3">
        <v>55</v>
      </c>
      <c r="L29" s="3">
        <v>1</v>
      </c>
      <c r="M29" s="3">
        <v>2</v>
      </c>
      <c r="N29" s="3">
        <v>1</v>
      </c>
      <c r="O29" s="3">
        <v>3</v>
      </c>
      <c r="P29" s="3">
        <v>3</v>
      </c>
      <c r="Q29" s="3">
        <v>3</v>
      </c>
      <c r="R29" s="3">
        <v>16</v>
      </c>
      <c r="S29" s="3">
        <v>1</v>
      </c>
      <c r="T29" s="3">
        <v>75</v>
      </c>
      <c r="U29" s="3">
        <v>75</v>
      </c>
      <c r="V29" s="3">
        <v>80</v>
      </c>
      <c r="W29" s="32">
        <v>7.65</v>
      </c>
      <c r="X29" s="32">
        <v>7.65</v>
      </c>
      <c r="Z29" s="3">
        <v>3</v>
      </c>
      <c r="AC29" s="3">
        <v>1</v>
      </c>
      <c r="AE29" s="28">
        <v>1</v>
      </c>
      <c r="AF29" s="28">
        <v>7</v>
      </c>
      <c r="AG29" s="32">
        <v>7.65</v>
      </c>
      <c r="AH29" s="3" t="s">
        <v>1128</v>
      </c>
      <c r="AI29" s="3" t="s">
        <v>1126</v>
      </c>
      <c r="AJ29" s="3">
        <v>500</v>
      </c>
      <c r="AK29" s="3" t="s">
        <v>205</v>
      </c>
      <c r="AL29" s="3">
        <v>1997</v>
      </c>
      <c r="AM29" s="3" t="s">
        <v>169</v>
      </c>
      <c r="AO29" s="3" t="s">
        <v>156</v>
      </c>
      <c r="AP29" s="3">
        <v>500</v>
      </c>
      <c r="AQ29" s="3">
        <v>1997</v>
      </c>
      <c r="AR29" s="3">
        <v>5</v>
      </c>
      <c r="AS29" s="3" t="s">
        <v>183</v>
      </c>
      <c r="AT29" s="9" t="s">
        <v>1159</v>
      </c>
      <c r="AU29" s="9" t="s">
        <v>1129</v>
      </c>
      <c r="AV29" s="3">
        <v>100</v>
      </c>
      <c r="AX29" s="3">
        <v>2014</v>
      </c>
      <c r="AY29" s="3">
        <v>550</v>
      </c>
      <c r="AZ29" s="3" t="s">
        <v>146</v>
      </c>
      <c r="BA29" s="3" t="s">
        <v>1107</v>
      </c>
      <c r="BB29" s="3">
        <v>200</v>
      </c>
      <c r="BC29" s="3">
        <v>2014</v>
      </c>
      <c r="BD29" s="3">
        <v>500</v>
      </c>
      <c r="BE29" s="3" t="s">
        <v>146</v>
      </c>
      <c r="BF29" s="3" t="s">
        <v>1139</v>
      </c>
      <c r="BG29" s="3">
        <v>200</v>
      </c>
      <c r="BH29" s="3">
        <v>1997</v>
      </c>
      <c r="BI29" s="3">
        <v>120</v>
      </c>
      <c r="BJ29" s="3" t="s">
        <v>146</v>
      </c>
      <c r="BK29" s="3" t="s">
        <v>221</v>
      </c>
      <c r="BM29" s="3">
        <v>2015</v>
      </c>
      <c r="BN29" s="3">
        <v>500</v>
      </c>
      <c r="BO29" s="3" t="s">
        <v>146</v>
      </c>
      <c r="BZ29" t="s">
        <v>1174</v>
      </c>
      <c r="CA29" s="40" t="s">
        <v>1236</v>
      </c>
      <c r="CB29" s="40" t="s">
        <v>1232</v>
      </c>
      <c r="CC29" s="40" t="s">
        <v>1233</v>
      </c>
      <c r="CD29" s="3">
        <v>15</v>
      </c>
      <c r="CE29" s="3">
        <v>23</v>
      </c>
      <c r="CF29" s="3">
        <v>1.5</v>
      </c>
      <c r="CG29" s="3">
        <v>2.5</v>
      </c>
      <c r="CH29" s="15">
        <f t="shared" si="0"/>
        <v>38</v>
      </c>
      <c r="CI29" s="15">
        <f t="shared" si="1"/>
        <v>4</v>
      </c>
      <c r="CJ29" s="15">
        <f t="shared" si="2"/>
        <v>34</v>
      </c>
      <c r="CK29" t="s">
        <v>1174</v>
      </c>
      <c r="DG29" s="3" t="s">
        <v>145</v>
      </c>
      <c r="DH29" s="3" t="s">
        <v>222</v>
      </c>
      <c r="DN29" s="3" t="s">
        <v>223</v>
      </c>
      <c r="DO29" s="3" t="s">
        <v>176</v>
      </c>
      <c r="DU29" s="3" t="s">
        <v>160</v>
      </c>
      <c r="DV29" s="3" t="s">
        <v>224</v>
      </c>
      <c r="EF29" s="3" t="s">
        <v>1270</v>
      </c>
      <c r="EL29" s="3">
        <v>2014</v>
      </c>
      <c r="EN29" s="3">
        <v>10</v>
      </c>
      <c r="EP29" s="3">
        <v>3</v>
      </c>
      <c r="EQ29" s="3">
        <v>5</v>
      </c>
      <c r="ER29" s="15">
        <f t="shared" si="3"/>
        <v>18</v>
      </c>
      <c r="EZ29" s="3">
        <v>0.4</v>
      </c>
      <c r="FB29" s="3">
        <v>2.5</v>
      </c>
      <c r="FI29" s="3">
        <v>1</v>
      </c>
      <c r="FJ29" s="3">
        <v>3</v>
      </c>
      <c r="FK29" s="3" t="s">
        <v>225</v>
      </c>
      <c r="FL29" s="3">
        <v>2</v>
      </c>
      <c r="FQ29" s="3">
        <v>2</v>
      </c>
      <c r="FS29" s="3">
        <v>2</v>
      </c>
      <c r="FY29" s="3">
        <v>5</v>
      </c>
      <c r="FZ29" s="3" t="s">
        <v>226</v>
      </c>
      <c r="GD29" s="3">
        <v>3</v>
      </c>
      <c r="GG29" s="3">
        <v>311</v>
      </c>
    </row>
    <row r="30" spans="1:189" x14ac:dyDescent="0.3">
      <c r="A30" s="3">
        <v>29</v>
      </c>
      <c r="B30" s="3" t="s">
        <v>661</v>
      </c>
      <c r="C30" s="3" t="s">
        <v>661</v>
      </c>
      <c r="D30" s="3" t="s">
        <v>148</v>
      </c>
      <c r="E30" s="3" t="s">
        <v>1186</v>
      </c>
      <c r="F30" s="36">
        <v>2</v>
      </c>
      <c r="G30" s="3" t="s">
        <v>1187</v>
      </c>
      <c r="H30" s="36">
        <v>4</v>
      </c>
      <c r="I30" s="3" t="s">
        <v>275</v>
      </c>
      <c r="J30" s="3">
        <v>1</v>
      </c>
      <c r="K30" s="3">
        <v>37</v>
      </c>
      <c r="L30" s="3">
        <v>1</v>
      </c>
      <c r="M30" s="3">
        <v>2</v>
      </c>
      <c r="N30" s="3">
        <v>1</v>
      </c>
      <c r="O30" s="3">
        <v>4</v>
      </c>
      <c r="P30" s="3">
        <v>2</v>
      </c>
      <c r="Q30" s="3">
        <v>1</v>
      </c>
      <c r="R30" s="3">
        <v>20</v>
      </c>
      <c r="S30" s="3">
        <v>2</v>
      </c>
      <c r="T30" s="3">
        <v>100</v>
      </c>
      <c r="U30" s="3">
        <v>100</v>
      </c>
      <c r="V30" s="3">
        <v>50</v>
      </c>
      <c r="W30" s="32">
        <v>0.4</v>
      </c>
      <c r="X30" s="32">
        <v>0.4</v>
      </c>
      <c r="Z30" s="3">
        <v>3</v>
      </c>
      <c r="AC30" s="3">
        <v>13</v>
      </c>
      <c r="AE30" s="28">
        <v>1</v>
      </c>
      <c r="AF30" s="28">
        <v>4</v>
      </c>
      <c r="AG30" s="32">
        <v>0.4</v>
      </c>
      <c r="AH30" s="3" t="s">
        <v>1124</v>
      </c>
      <c r="AI30" s="3" t="s">
        <v>1171</v>
      </c>
      <c r="AJ30" s="3">
        <v>30</v>
      </c>
      <c r="AK30" s="3" t="s">
        <v>205</v>
      </c>
      <c r="AL30" s="3">
        <v>1990</v>
      </c>
      <c r="AM30" s="3">
        <v>1</v>
      </c>
      <c r="AN30" s="3" t="s">
        <v>183</v>
      </c>
      <c r="AO30" s="3" t="s">
        <v>289</v>
      </c>
      <c r="AP30" s="3">
        <v>40</v>
      </c>
      <c r="AQ30" s="3">
        <v>2000</v>
      </c>
      <c r="AR30" s="3">
        <v>1</v>
      </c>
      <c r="AS30" s="3" t="s">
        <v>183</v>
      </c>
      <c r="AT30" s="3" t="s">
        <v>1118</v>
      </c>
      <c r="AU30" s="9" t="s">
        <v>1129</v>
      </c>
      <c r="AV30" s="3">
        <v>20</v>
      </c>
      <c r="AX30" s="3">
        <v>2000</v>
      </c>
      <c r="AY30" s="3">
        <v>800</v>
      </c>
      <c r="AZ30" s="3" t="s">
        <v>146</v>
      </c>
      <c r="BA30" s="3" t="s">
        <v>1159</v>
      </c>
      <c r="BB30" s="3">
        <v>20</v>
      </c>
      <c r="BC30" s="3">
        <v>2000</v>
      </c>
      <c r="BD30" s="3">
        <v>1</v>
      </c>
      <c r="BE30" s="3" t="s">
        <v>183</v>
      </c>
      <c r="BZ30" t="s">
        <v>1177</v>
      </c>
      <c r="CA30" s="40" t="s">
        <v>1236</v>
      </c>
      <c r="CB30" s="40" t="s">
        <v>1230</v>
      </c>
      <c r="CC30" s="40" t="s">
        <v>1234</v>
      </c>
      <c r="CD30" s="3">
        <v>25</v>
      </c>
      <c r="CE30" s="3">
        <v>30</v>
      </c>
      <c r="CF30" s="3">
        <v>2</v>
      </c>
      <c r="CG30" s="3">
        <v>5</v>
      </c>
      <c r="CH30" s="15">
        <f t="shared" si="0"/>
        <v>55</v>
      </c>
      <c r="CI30" s="15">
        <f t="shared" si="1"/>
        <v>7</v>
      </c>
      <c r="CJ30" s="15">
        <f t="shared" si="2"/>
        <v>48</v>
      </c>
      <c r="CK30" t="s">
        <v>1177</v>
      </c>
      <c r="DN30" s="3" t="s">
        <v>662</v>
      </c>
      <c r="DO30" s="3" t="s">
        <v>281</v>
      </c>
      <c r="DU30" s="3" t="s">
        <v>165</v>
      </c>
      <c r="DV30" s="3" t="s">
        <v>654</v>
      </c>
      <c r="EF30" s="3" t="s">
        <v>1291</v>
      </c>
      <c r="EG30" s="3" t="s">
        <v>1287</v>
      </c>
      <c r="EL30" s="3">
        <v>2000</v>
      </c>
      <c r="EN30" s="3">
        <v>1.4</v>
      </c>
      <c r="EP30" s="3">
        <v>4</v>
      </c>
      <c r="EQ30" s="3">
        <v>0</v>
      </c>
      <c r="ER30" s="15">
        <f t="shared" si="3"/>
        <v>5.4</v>
      </c>
      <c r="EZ30" s="3">
        <v>5</v>
      </c>
      <c r="FA30" s="3">
        <v>0</v>
      </c>
      <c r="FB30" s="3">
        <v>0</v>
      </c>
      <c r="FQ30" s="3">
        <v>4</v>
      </c>
      <c r="FR30" s="3" t="s">
        <v>256</v>
      </c>
      <c r="FS30" s="3">
        <v>2</v>
      </c>
      <c r="FY30" s="3">
        <v>1</v>
      </c>
      <c r="GG30" s="3">
        <v>4</v>
      </c>
    </row>
    <row r="31" spans="1:189" x14ac:dyDescent="0.3">
      <c r="A31" s="3">
        <v>30</v>
      </c>
      <c r="B31" s="3" t="s">
        <v>590</v>
      </c>
      <c r="C31" s="3" t="str">
        <f>B31</f>
        <v>Vũ Phát Đạt</v>
      </c>
      <c r="D31" s="3" t="s">
        <v>148</v>
      </c>
      <c r="E31" s="3" t="s">
        <v>1186</v>
      </c>
      <c r="F31" s="36">
        <v>2</v>
      </c>
      <c r="G31" s="3" t="s">
        <v>1187</v>
      </c>
      <c r="H31" s="36">
        <v>4</v>
      </c>
      <c r="I31" s="3" t="s">
        <v>203</v>
      </c>
      <c r="J31" s="3">
        <v>1</v>
      </c>
      <c r="K31" s="3">
        <v>72</v>
      </c>
      <c r="L31" s="3">
        <v>1</v>
      </c>
      <c r="M31" s="3">
        <v>3</v>
      </c>
      <c r="N31" s="3">
        <v>2</v>
      </c>
      <c r="O31" s="3">
        <v>4</v>
      </c>
      <c r="P31" s="3">
        <v>4</v>
      </c>
      <c r="Q31" s="3">
        <v>1</v>
      </c>
      <c r="R31" s="3">
        <v>20</v>
      </c>
      <c r="S31" s="3">
        <v>2</v>
      </c>
      <c r="T31" s="3">
        <v>15</v>
      </c>
      <c r="U31" s="3">
        <v>15</v>
      </c>
      <c r="V31" s="3">
        <v>100</v>
      </c>
      <c r="W31" s="32">
        <v>1</v>
      </c>
      <c r="X31" s="32">
        <f>W31</f>
        <v>1</v>
      </c>
      <c r="Z31" s="3">
        <v>3</v>
      </c>
      <c r="AC31" s="3">
        <v>3</v>
      </c>
      <c r="AE31" s="28">
        <v>1</v>
      </c>
      <c r="AF31" s="28">
        <v>4</v>
      </c>
      <c r="AG31" s="32">
        <f>W31</f>
        <v>1</v>
      </c>
      <c r="AH31" s="3" t="s">
        <v>1112</v>
      </c>
      <c r="AI31" s="3" t="s">
        <v>1126</v>
      </c>
      <c r="AJ31" s="3">
        <v>635</v>
      </c>
      <c r="AK31" s="3" t="s">
        <v>205</v>
      </c>
      <c r="AL31" s="3">
        <v>2000</v>
      </c>
      <c r="AT31" s="9" t="s">
        <v>1138</v>
      </c>
      <c r="AU31" s="9" t="s">
        <v>1129</v>
      </c>
      <c r="AV31" s="3">
        <v>80</v>
      </c>
      <c r="AX31" s="3">
        <v>2005</v>
      </c>
      <c r="AY31" s="3">
        <v>80</v>
      </c>
      <c r="AZ31" s="3" t="s">
        <v>146</v>
      </c>
      <c r="BA31" s="3" t="s">
        <v>1199</v>
      </c>
      <c r="BB31" s="3">
        <v>4000</v>
      </c>
      <c r="BC31" s="3">
        <v>2015</v>
      </c>
      <c r="BD31" s="3" t="s">
        <v>187</v>
      </c>
      <c r="BF31" s="3" t="s">
        <v>1124</v>
      </c>
      <c r="BG31" s="3">
        <v>200</v>
      </c>
      <c r="BH31" s="3">
        <v>2000</v>
      </c>
      <c r="BI31" s="3">
        <v>3</v>
      </c>
      <c r="BJ31" s="3" t="s">
        <v>183</v>
      </c>
      <c r="BZ31" t="s">
        <v>1174</v>
      </c>
      <c r="CA31" s="40" t="s">
        <v>1235</v>
      </c>
      <c r="CB31" s="40" t="s">
        <v>1230</v>
      </c>
      <c r="CC31" s="40" t="s">
        <v>1234</v>
      </c>
      <c r="CD31" s="3">
        <v>5</v>
      </c>
      <c r="CE31" s="3">
        <v>10</v>
      </c>
      <c r="CF31" s="3">
        <v>3</v>
      </c>
      <c r="CG31" s="3">
        <v>3</v>
      </c>
      <c r="CH31" s="15">
        <f t="shared" si="0"/>
        <v>15</v>
      </c>
      <c r="CI31" s="15">
        <f t="shared" si="1"/>
        <v>6</v>
      </c>
      <c r="CJ31" s="15">
        <f t="shared" si="2"/>
        <v>9</v>
      </c>
      <c r="CK31" t="s">
        <v>1174</v>
      </c>
      <c r="DG31" s="3" t="s">
        <v>145</v>
      </c>
      <c r="DH31" s="3" t="s">
        <v>592</v>
      </c>
      <c r="DN31" s="3" t="s">
        <v>306</v>
      </c>
      <c r="DO31" s="3" t="s">
        <v>593</v>
      </c>
      <c r="DU31" s="3" t="s">
        <v>312</v>
      </c>
      <c r="DV31" s="3" t="s">
        <v>356</v>
      </c>
      <c r="DW31" s="3" t="s">
        <v>574</v>
      </c>
      <c r="EF31" s="3" t="s">
        <v>1293</v>
      </c>
      <c r="EG31" s="3" t="s">
        <v>1289</v>
      </c>
      <c r="EL31" s="3">
        <v>2019</v>
      </c>
      <c r="EN31" s="3">
        <v>5</v>
      </c>
      <c r="EQ31" s="3">
        <v>1</v>
      </c>
      <c r="ER31" s="15">
        <f t="shared" si="3"/>
        <v>6</v>
      </c>
      <c r="EZ31" s="3">
        <v>4.2</v>
      </c>
      <c r="FA31" s="3">
        <v>1</v>
      </c>
      <c r="FB31" s="3">
        <v>1</v>
      </c>
      <c r="FI31" s="3">
        <v>1</v>
      </c>
      <c r="FJ31" s="3">
        <v>3</v>
      </c>
      <c r="FK31" s="3" t="s">
        <v>594</v>
      </c>
      <c r="FL31" s="3">
        <v>2</v>
      </c>
      <c r="FQ31" s="3">
        <v>4</v>
      </c>
      <c r="FR31" s="3" t="s">
        <v>585</v>
      </c>
      <c r="FS31" s="3">
        <v>2</v>
      </c>
      <c r="FY31" s="3">
        <v>1</v>
      </c>
      <c r="GD31" s="3">
        <v>34</v>
      </c>
      <c r="GE31" s="3">
        <v>4</v>
      </c>
      <c r="GG31" s="3">
        <v>6</v>
      </c>
    </row>
    <row r="32" spans="1:189" x14ac:dyDescent="0.3">
      <c r="A32" s="3">
        <v>31</v>
      </c>
      <c r="B32" s="3" t="s">
        <v>359</v>
      </c>
      <c r="C32" s="3" t="s">
        <v>360</v>
      </c>
      <c r="D32" s="3" t="s">
        <v>116</v>
      </c>
      <c r="E32" s="3" t="s">
        <v>1186</v>
      </c>
      <c r="F32" s="36">
        <v>2</v>
      </c>
      <c r="G32" s="3" t="s">
        <v>1187</v>
      </c>
      <c r="H32" s="36">
        <v>4</v>
      </c>
      <c r="I32" s="3" t="s">
        <v>203</v>
      </c>
      <c r="J32" s="3">
        <v>2</v>
      </c>
      <c r="K32" s="3">
        <v>41</v>
      </c>
      <c r="L32" s="3">
        <v>1</v>
      </c>
      <c r="M32" s="3">
        <v>3</v>
      </c>
      <c r="N32" s="3">
        <v>1</v>
      </c>
      <c r="O32" s="3">
        <v>4</v>
      </c>
      <c r="P32" s="3">
        <v>2</v>
      </c>
      <c r="Q32" s="3">
        <v>2</v>
      </c>
      <c r="R32" s="3">
        <v>8</v>
      </c>
      <c r="S32" s="3">
        <v>1</v>
      </c>
      <c r="T32" s="3">
        <v>80</v>
      </c>
      <c r="U32" s="3">
        <v>80</v>
      </c>
      <c r="V32" s="3">
        <v>30</v>
      </c>
      <c r="W32" s="32">
        <v>2.2000000000000002</v>
      </c>
      <c r="X32" s="32">
        <f>W32</f>
        <v>2.2000000000000002</v>
      </c>
      <c r="Z32" s="3">
        <v>1</v>
      </c>
      <c r="AA32" s="3">
        <v>1.1000000000000001</v>
      </c>
      <c r="AB32" s="3">
        <v>0.7</v>
      </c>
      <c r="AC32" s="3">
        <v>3</v>
      </c>
      <c r="AE32" s="28">
        <v>2</v>
      </c>
      <c r="AF32" s="28">
        <v>4</v>
      </c>
      <c r="AG32" s="32">
        <v>0.7</v>
      </c>
      <c r="AH32" s="3" t="s">
        <v>1124</v>
      </c>
      <c r="AI32" s="3" t="s">
        <v>1171</v>
      </c>
      <c r="AJ32" s="3">
        <v>100</v>
      </c>
      <c r="AK32" s="3" t="s">
        <v>204</v>
      </c>
      <c r="AL32" s="3">
        <v>2011</v>
      </c>
      <c r="AM32" s="3">
        <v>3</v>
      </c>
      <c r="AN32" s="3" t="s">
        <v>183</v>
      </c>
      <c r="CA32" s="40" t="s">
        <v>1235</v>
      </c>
      <c r="CB32" s="40" t="s">
        <v>1230</v>
      </c>
      <c r="CC32" s="40" t="s">
        <v>1234</v>
      </c>
      <c r="CD32" s="3">
        <v>10</v>
      </c>
      <c r="CF32" s="3">
        <v>2</v>
      </c>
      <c r="CH32" s="15">
        <f t="shared" si="0"/>
        <v>10</v>
      </c>
      <c r="CI32" s="15">
        <f t="shared" si="1"/>
        <v>2</v>
      </c>
      <c r="CJ32" s="15">
        <f t="shared" si="2"/>
        <v>8</v>
      </c>
      <c r="CK32" s="3" t="s">
        <v>1176</v>
      </c>
      <c r="CM32" s="3" t="s">
        <v>156</v>
      </c>
      <c r="CN32" s="3">
        <v>150</v>
      </c>
      <c r="CO32" s="3">
        <v>2015</v>
      </c>
      <c r="CR32" s="3" t="s">
        <v>161</v>
      </c>
      <c r="CS32" s="3">
        <v>50</v>
      </c>
      <c r="CT32" s="3">
        <v>2015</v>
      </c>
      <c r="CU32" s="3">
        <v>50</v>
      </c>
      <c r="CV32" s="3" t="s">
        <v>362</v>
      </c>
      <c r="CW32" s="3" t="s">
        <v>134</v>
      </c>
      <c r="CX32" s="3">
        <v>100</v>
      </c>
      <c r="CY32" s="3">
        <v>2015</v>
      </c>
      <c r="DN32" s="3" t="s">
        <v>363</v>
      </c>
      <c r="DO32" s="3" t="s">
        <v>364</v>
      </c>
      <c r="DU32" s="3" t="s">
        <v>312</v>
      </c>
      <c r="DV32" s="3" t="s">
        <v>365</v>
      </c>
      <c r="DW32" s="3" t="s">
        <v>142</v>
      </c>
      <c r="DY32" s="3" t="s">
        <v>161</v>
      </c>
      <c r="DZ32" s="3" t="s">
        <v>365</v>
      </c>
      <c r="EA32" s="3" t="s">
        <v>142</v>
      </c>
      <c r="EF32" s="3" t="s">
        <v>1293</v>
      </c>
      <c r="ER32" s="15"/>
      <c r="ES32" s="3">
        <v>2015</v>
      </c>
      <c r="EU32" s="3">
        <v>1.2</v>
      </c>
      <c r="EX32" s="3">
        <v>5</v>
      </c>
      <c r="EZ32" s="3">
        <v>2</v>
      </c>
      <c r="FC32" s="3">
        <v>3</v>
      </c>
      <c r="FD32" s="3">
        <v>3</v>
      </c>
      <c r="FM32" s="3">
        <v>1</v>
      </c>
      <c r="FN32" s="3">
        <v>1</v>
      </c>
      <c r="FO32" s="3" t="s">
        <v>366</v>
      </c>
      <c r="FP32" s="3">
        <v>2</v>
      </c>
      <c r="FQ32" s="3">
        <v>134</v>
      </c>
      <c r="FR32" s="3" t="s">
        <v>256</v>
      </c>
      <c r="FS32" s="3">
        <v>1</v>
      </c>
      <c r="FT32" s="3" t="s">
        <v>367</v>
      </c>
      <c r="FU32" s="3">
        <v>12</v>
      </c>
      <c r="FV32" s="3">
        <v>60</v>
      </c>
      <c r="FW32" s="3">
        <v>0.75</v>
      </c>
      <c r="FX32" s="3">
        <v>2</v>
      </c>
      <c r="GE32" s="3">
        <v>4</v>
      </c>
      <c r="GF32" s="3">
        <v>24</v>
      </c>
      <c r="GG32" s="3">
        <v>4</v>
      </c>
    </row>
    <row r="33" spans="1:189" x14ac:dyDescent="0.3">
      <c r="A33" s="3">
        <v>32</v>
      </c>
      <c r="B33" s="3" t="s">
        <v>460</v>
      </c>
      <c r="C33" s="3" t="str">
        <f>B33</f>
        <v>Nguyễn Văn Mừng</v>
      </c>
      <c r="D33" s="3" t="s">
        <v>148</v>
      </c>
      <c r="E33" s="3" t="s">
        <v>1186</v>
      </c>
      <c r="F33" s="36">
        <v>2</v>
      </c>
      <c r="G33" s="3" t="s">
        <v>1187</v>
      </c>
      <c r="H33" s="36">
        <v>4</v>
      </c>
      <c r="I33" s="3" t="s">
        <v>203</v>
      </c>
      <c r="J33" s="3">
        <v>1</v>
      </c>
      <c r="K33" s="3">
        <v>37</v>
      </c>
      <c r="L33" s="3">
        <v>1</v>
      </c>
      <c r="M33" s="3">
        <v>3</v>
      </c>
      <c r="N33" s="3">
        <v>3</v>
      </c>
      <c r="O33" s="3">
        <v>4</v>
      </c>
      <c r="P33" s="3">
        <v>2</v>
      </c>
      <c r="Q33" s="3">
        <v>2</v>
      </c>
      <c r="R33" s="3">
        <v>15</v>
      </c>
      <c r="S33" s="3">
        <v>2</v>
      </c>
      <c r="T33" s="3">
        <v>40</v>
      </c>
      <c r="U33" s="3">
        <v>40</v>
      </c>
      <c r="V33" s="3">
        <v>80</v>
      </c>
      <c r="W33" s="32">
        <v>1</v>
      </c>
      <c r="X33" s="32">
        <v>1</v>
      </c>
      <c r="Z33" s="3">
        <v>3</v>
      </c>
      <c r="AC33" s="3">
        <v>13</v>
      </c>
      <c r="AE33" s="28">
        <v>1</v>
      </c>
      <c r="AF33" s="28">
        <v>3</v>
      </c>
      <c r="AG33" s="32">
        <f>W33</f>
        <v>1</v>
      </c>
      <c r="AH33" s="3" t="s">
        <v>1124</v>
      </c>
      <c r="AI33" s="3" t="s">
        <v>1171</v>
      </c>
      <c r="AL33" s="3">
        <v>2009</v>
      </c>
      <c r="AM33" s="3">
        <v>5.5</v>
      </c>
      <c r="AN33" s="3" t="s">
        <v>183</v>
      </c>
      <c r="AT33" s="9" t="s">
        <v>1139</v>
      </c>
      <c r="AU33" s="9" t="s">
        <v>1129</v>
      </c>
      <c r="AV33" s="3">
        <v>150</v>
      </c>
      <c r="AX33" s="3">
        <v>2004</v>
      </c>
      <c r="AY33" s="3">
        <v>80</v>
      </c>
      <c r="AZ33" s="3" t="s">
        <v>146</v>
      </c>
      <c r="BA33" s="3" t="s">
        <v>1107</v>
      </c>
      <c r="BB33" s="3">
        <v>30</v>
      </c>
      <c r="BC33" s="3">
        <v>2006</v>
      </c>
      <c r="BD33" s="3">
        <v>1</v>
      </c>
      <c r="BE33" s="3" t="s">
        <v>183</v>
      </c>
      <c r="BZ33" t="s">
        <v>1177</v>
      </c>
      <c r="CB33" s="40" t="s">
        <v>1230</v>
      </c>
      <c r="CC33" s="40" t="s">
        <v>1234</v>
      </c>
      <c r="CD33" s="3">
        <v>25</v>
      </c>
      <c r="CE33" s="3">
        <v>14</v>
      </c>
      <c r="CF33" s="3">
        <v>2</v>
      </c>
      <c r="CG33" s="3">
        <v>2</v>
      </c>
      <c r="CH33" s="15">
        <f t="shared" si="0"/>
        <v>39</v>
      </c>
      <c r="CI33" s="15">
        <f t="shared" si="1"/>
        <v>4</v>
      </c>
      <c r="CJ33" s="15">
        <f t="shared" si="2"/>
        <v>35</v>
      </c>
      <c r="CK33" t="s">
        <v>1177</v>
      </c>
      <c r="DN33" s="3" t="s">
        <v>461</v>
      </c>
      <c r="DO33" s="3" t="s">
        <v>462</v>
      </c>
      <c r="DU33" s="3" t="s">
        <v>312</v>
      </c>
      <c r="DV33" s="3" t="s">
        <v>463</v>
      </c>
      <c r="DW33" s="3" t="s">
        <v>464</v>
      </c>
      <c r="DX33" s="3" t="s">
        <v>200</v>
      </c>
      <c r="EF33" s="3" t="s">
        <v>1292</v>
      </c>
      <c r="EG33" s="3" t="s">
        <v>1281</v>
      </c>
      <c r="EL33" s="3">
        <v>2016</v>
      </c>
      <c r="EP33" s="3">
        <v>4.5</v>
      </c>
      <c r="EQ33" s="3">
        <v>2.5</v>
      </c>
      <c r="ER33" s="15">
        <f t="shared" si="3"/>
        <v>7</v>
      </c>
      <c r="EZ33" s="3">
        <v>7</v>
      </c>
      <c r="FI33" s="3">
        <v>1</v>
      </c>
      <c r="FJ33" s="3">
        <v>1</v>
      </c>
      <c r="FK33" s="3" t="s">
        <v>465</v>
      </c>
      <c r="FL33" s="3">
        <v>2</v>
      </c>
      <c r="FQ33" s="3">
        <v>4</v>
      </c>
      <c r="FR33" s="3" t="s">
        <v>256</v>
      </c>
      <c r="FS33" s="3">
        <v>1</v>
      </c>
      <c r="FT33" s="3">
        <v>1</v>
      </c>
      <c r="FU33" s="3">
        <v>50</v>
      </c>
      <c r="FV33" s="3">
        <v>60</v>
      </c>
      <c r="FW33" s="3">
        <v>0.66</v>
      </c>
      <c r="FX33" s="3">
        <v>2</v>
      </c>
      <c r="GD33" s="3">
        <v>3</v>
      </c>
      <c r="GE33" s="3">
        <v>4</v>
      </c>
      <c r="GG33" s="3">
        <v>111</v>
      </c>
    </row>
    <row r="34" spans="1:189" x14ac:dyDescent="0.3">
      <c r="A34" s="3">
        <v>33</v>
      </c>
      <c r="B34" s="3" t="s">
        <v>230</v>
      </c>
      <c r="C34" s="3" t="s">
        <v>230</v>
      </c>
      <c r="D34" s="3" t="s">
        <v>148</v>
      </c>
      <c r="E34" s="3" t="s">
        <v>1186</v>
      </c>
      <c r="F34" s="36">
        <v>2</v>
      </c>
      <c r="G34" s="3" t="s">
        <v>1187</v>
      </c>
      <c r="H34" s="36">
        <v>4</v>
      </c>
      <c r="I34" s="3" t="s">
        <v>203</v>
      </c>
      <c r="J34" s="3">
        <v>1</v>
      </c>
      <c r="K34" s="3">
        <v>56</v>
      </c>
      <c r="L34" s="3">
        <v>1</v>
      </c>
      <c r="M34" s="3">
        <v>3</v>
      </c>
      <c r="N34" s="3">
        <v>1</v>
      </c>
      <c r="O34" s="3">
        <v>2</v>
      </c>
      <c r="P34" s="3">
        <v>1</v>
      </c>
      <c r="Q34" s="3">
        <v>1</v>
      </c>
      <c r="R34" s="3">
        <v>4</v>
      </c>
      <c r="S34" s="3">
        <v>1</v>
      </c>
      <c r="T34" s="3">
        <v>50</v>
      </c>
      <c r="U34" s="3">
        <v>50</v>
      </c>
      <c r="V34" s="3">
        <v>80</v>
      </c>
      <c r="W34" s="32">
        <v>0.22500000000000001</v>
      </c>
      <c r="X34" s="32">
        <v>0.22500000000000001</v>
      </c>
      <c r="Z34" s="3">
        <v>3</v>
      </c>
      <c r="AC34" s="3">
        <v>1</v>
      </c>
      <c r="AE34" s="28">
        <v>1</v>
      </c>
      <c r="AF34" s="28">
        <v>4</v>
      </c>
      <c r="AG34" s="32">
        <v>0.22500000000000001</v>
      </c>
      <c r="AH34" s="3" t="s">
        <v>1124</v>
      </c>
      <c r="AI34" s="3" t="s">
        <v>1171</v>
      </c>
      <c r="AJ34" s="3">
        <v>50</v>
      </c>
      <c r="AK34" s="3" t="s">
        <v>204</v>
      </c>
      <c r="AL34" s="3">
        <v>2016</v>
      </c>
      <c r="AM34" s="3">
        <v>300</v>
      </c>
      <c r="AN34" s="3" t="s">
        <v>146</v>
      </c>
      <c r="AT34" s="3" t="s">
        <v>1121</v>
      </c>
      <c r="AU34" s="9" t="s">
        <v>1129</v>
      </c>
      <c r="AV34" s="3">
        <v>20</v>
      </c>
      <c r="AX34" s="3">
        <v>2015</v>
      </c>
      <c r="AY34" s="3">
        <v>100</v>
      </c>
      <c r="AZ34" s="3" t="s">
        <v>146</v>
      </c>
      <c r="BA34" s="3" t="s">
        <v>1159</v>
      </c>
      <c r="BB34" s="3">
        <v>40</v>
      </c>
      <c r="BC34" s="3">
        <v>2016</v>
      </c>
      <c r="BD34" s="3">
        <v>300</v>
      </c>
      <c r="BE34" s="3" t="s">
        <v>146</v>
      </c>
      <c r="BF34" s="3" t="s">
        <v>1108</v>
      </c>
      <c r="BG34" s="3">
        <v>15</v>
      </c>
      <c r="BH34" s="3">
        <v>2016</v>
      </c>
      <c r="BI34" s="3">
        <v>100</v>
      </c>
      <c r="BJ34" s="3" t="s">
        <v>146</v>
      </c>
      <c r="BZ34" t="s">
        <v>1177</v>
      </c>
      <c r="CA34" s="40" t="s">
        <v>1236</v>
      </c>
      <c r="CB34" s="40" t="s">
        <v>1231</v>
      </c>
      <c r="CC34" s="40" t="s">
        <v>1233</v>
      </c>
      <c r="CD34" s="3">
        <v>1.5</v>
      </c>
      <c r="CE34" s="3">
        <v>8</v>
      </c>
      <c r="CF34" s="3">
        <v>1</v>
      </c>
      <c r="CG34" s="3">
        <v>1</v>
      </c>
      <c r="CH34" s="15">
        <f t="shared" si="0"/>
        <v>9.5</v>
      </c>
      <c r="CI34" s="15">
        <f t="shared" si="1"/>
        <v>2</v>
      </c>
      <c r="CJ34" s="15">
        <f t="shared" si="2"/>
        <v>7.5</v>
      </c>
      <c r="CK34" t="s">
        <v>1177</v>
      </c>
      <c r="DN34" s="3" t="s">
        <v>231</v>
      </c>
      <c r="DO34" s="3" t="s">
        <v>232</v>
      </c>
      <c r="DU34" s="3" t="s">
        <v>159</v>
      </c>
      <c r="DV34" s="3" t="s">
        <v>233</v>
      </c>
      <c r="DW34" s="3" t="s">
        <v>141</v>
      </c>
      <c r="EF34" s="3" t="s">
        <v>1270</v>
      </c>
      <c r="EG34" s="3" t="s">
        <v>1283</v>
      </c>
      <c r="EL34" s="3">
        <v>2016</v>
      </c>
      <c r="EN34" s="3">
        <v>2.125</v>
      </c>
      <c r="EP34" s="3">
        <v>1</v>
      </c>
      <c r="ER34" s="15">
        <f t="shared" si="3"/>
        <v>3.125</v>
      </c>
      <c r="EZ34" s="3">
        <v>1</v>
      </c>
      <c r="FB34" s="3">
        <v>0.5</v>
      </c>
      <c r="FQ34" s="3">
        <v>2</v>
      </c>
      <c r="FS34" s="3">
        <v>2</v>
      </c>
      <c r="FY34" s="3">
        <v>1</v>
      </c>
      <c r="GD34" s="3">
        <v>3</v>
      </c>
      <c r="GG34" s="3">
        <v>4</v>
      </c>
    </row>
    <row r="35" spans="1:189" x14ac:dyDescent="0.3">
      <c r="A35" s="3">
        <v>34</v>
      </c>
      <c r="B35" s="3" t="s">
        <v>663</v>
      </c>
      <c r="C35" s="3" t="s">
        <v>664</v>
      </c>
      <c r="D35" s="3" t="s">
        <v>665</v>
      </c>
      <c r="E35" s="3" t="s">
        <v>1186</v>
      </c>
      <c r="F35" s="36">
        <v>2</v>
      </c>
      <c r="G35" s="3" t="s">
        <v>1187</v>
      </c>
      <c r="H35" s="36">
        <v>4</v>
      </c>
      <c r="I35" s="3" t="s">
        <v>275</v>
      </c>
      <c r="J35" s="3">
        <v>1</v>
      </c>
      <c r="K35" s="3">
        <v>38</v>
      </c>
      <c r="L35" s="3">
        <v>1</v>
      </c>
      <c r="M35" s="3">
        <v>2</v>
      </c>
      <c r="N35" s="3">
        <v>2</v>
      </c>
      <c r="O35" s="3">
        <v>6</v>
      </c>
      <c r="P35" s="3">
        <v>2</v>
      </c>
      <c r="Q35" s="3">
        <v>2</v>
      </c>
      <c r="R35" s="3">
        <v>30</v>
      </c>
      <c r="S35" s="3">
        <v>1</v>
      </c>
      <c r="T35" s="3">
        <v>550</v>
      </c>
      <c r="U35" s="3">
        <v>550</v>
      </c>
      <c r="V35" s="3">
        <v>100</v>
      </c>
      <c r="W35" s="32">
        <v>10</v>
      </c>
      <c r="X35" s="32">
        <v>10</v>
      </c>
      <c r="Z35" s="3">
        <v>1</v>
      </c>
      <c r="AA35" s="3">
        <v>1.1000000000000001</v>
      </c>
      <c r="AC35" s="3">
        <v>1</v>
      </c>
      <c r="AE35" s="28">
        <v>1</v>
      </c>
      <c r="AF35" s="28">
        <v>3</v>
      </c>
      <c r="AG35" s="32">
        <v>10</v>
      </c>
      <c r="AH35" s="3" t="s">
        <v>1120</v>
      </c>
      <c r="AI35" s="3" t="s">
        <v>1158</v>
      </c>
      <c r="AJ35" s="3">
        <v>10000</v>
      </c>
      <c r="AK35" s="3" t="s">
        <v>205</v>
      </c>
      <c r="AL35" s="3">
        <v>1990</v>
      </c>
      <c r="AM35" s="3">
        <v>50</v>
      </c>
      <c r="AN35" s="3" t="s">
        <v>183</v>
      </c>
      <c r="AT35" s="3" t="s">
        <v>1124</v>
      </c>
      <c r="AU35" s="3" t="s">
        <v>1170</v>
      </c>
      <c r="AV35" s="3">
        <v>50</v>
      </c>
      <c r="AX35" s="3">
        <v>1990</v>
      </c>
      <c r="AY35" s="3">
        <v>2</v>
      </c>
      <c r="AZ35" s="3" t="s">
        <v>183</v>
      </c>
      <c r="BZ35" t="s">
        <v>1177</v>
      </c>
      <c r="CA35" s="40" t="s">
        <v>1237</v>
      </c>
      <c r="CB35" s="40" t="s">
        <v>1230</v>
      </c>
      <c r="CC35" s="40" t="s">
        <v>1233</v>
      </c>
      <c r="CD35" s="3">
        <v>380</v>
      </c>
      <c r="CE35" s="3">
        <v>60</v>
      </c>
      <c r="CF35" s="3">
        <v>250</v>
      </c>
      <c r="CG35" s="3">
        <v>10</v>
      </c>
      <c r="CH35" s="15">
        <f t="shared" si="0"/>
        <v>440</v>
      </c>
      <c r="CI35" s="15">
        <f t="shared" si="1"/>
        <v>260</v>
      </c>
      <c r="CJ35" s="15">
        <f t="shared" si="2"/>
        <v>180</v>
      </c>
      <c r="CK35" t="s">
        <v>1177</v>
      </c>
      <c r="DN35" s="3" t="s">
        <v>149</v>
      </c>
      <c r="DO35" s="3" t="s">
        <v>319</v>
      </c>
      <c r="DU35" s="3" t="s">
        <v>666</v>
      </c>
      <c r="DV35" s="3" t="s">
        <v>481</v>
      </c>
      <c r="EG35" s="3" t="s">
        <v>1295</v>
      </c>
      <c r="EL35" s="3">
        <v>1990</v>
      </c>
      <c r="EN35" s="3">
        <v>10</v>
      </c>
      <c r="EP35" s="3">
        <v>50</v>
      </c>
      <c r="EQ35" s="3">
        <v>0</v>
      </c>
      <c r="ER35" s="15">
        <f t="shared" si="3"/>
        <v>60</v>
      </c>
      <c r="EZ35" s="3">
        <v>600</v>
      </c>
      <c r="FA35" s="3">
        <v>0</v>
      </c>
      <c r="FB35" s="3">
        <v>200</v>
      </c>
      <c r="FQ35" s="3">
        <v>3</v>
      </c>
      <c r="FS35" s="3">
        <v>2</v>
      </c>
      <c r="FY35" s="3">
        <v>1</v>
      </c>
      <c r="GE35" s="3">
        <v>24</v>
      </c>
      <c r="GG35" s="3">
        <v>4</v>
      </c>
    </row>
    <row r="36" spans="1:189" x14ac:dyDescent="0.3">
      <c r="A36" s="3">
        <v>35</v>
      </c>
      <c r="B36" s="3" t="s">
        <v>596</v>
      </c>
      <c r="C36" s="3" t="str">
        <f>B36</f>
        <v>Vũ Quang Lộc</v>
      </c>
      <c r="D36" s="3" t="s">
        <v>148</v>
      </c>
      <c r="E36" s="3" t="s">
        <v>1186</v>
      </c>
      <c r="F36" s="36">
        <v>2</v>
      </c>
      <c r="G36" s="3" t="s">
        <v>1187</v>
      </c>
      <c r="H36" s="36">
        <v>4</v>
      </c>
      <c r="I36" s="3" t="s">
        <v>203</v>
      </c>
      <c r="J36" s="3">
        <v>1</v>
      </c>
      <c r="K36" s="3">
        <v>74</v>
      </c>
      <c r="L36" s="3">
        <v>1</v>
      </c>
      <c r="M36" s="3">
        <v>3</v>
      </c>
      <c r="N36" s="3">
        <v>1</v>
      </c>
      <c r="O36" s="3">
        <v>1</v>
      </c>
      <c r="P36" s="3">
        <v>1</v>
      </c>
      <c r="Q36" s="3">
        <v>1</v>
      </c>
      <c r="R36" s="3">
        <v>25</v>
      </c>
      <c r="S36" s="3">
        <v>2</v>
      </c>
      <c r="T36" s="3">
        <v>30</v>
      </c>
      <c r="V36" s="3">
        <v>20</v>
      </c>
      <c r="W36" s="32">
        <v>1.5</v>
      </c>
      <c r="X36" s="32">
        <v>1</v>
      </c>
      <c r="Y36" s="3">
        <v>0.5</v>
      </c>
      <c r="Z36" s="3">
        <v>3</v>
      </c>
      <c r="AC36" s="3">
        <v>2</v>
      </c>
      <c r="AE36" s="28">
        <v>2</v>
      </c>
      <c r="AF36" s="28">
        <v>5</v>
      </c>
      <c r="AG36" s="32">
        <v>0.5</v>
      </c>
      <c r="AH36" s="3" t="s">
        <v>1128</v>
      </c>
      <c r="AI36" s="3" t="s">
        <v>1126</v>
      </c>
      <c r="AJ36" s="3">
        <v>50</v>
      </c>
      <c r="AK36" s="3" t="s">
        <v>205</v>
      </c>
      <c r="AL36" s="3">
        <v>1992</v>
      </c>
      <c r="AO36" s="3" t="s">
        <v>310</v>
      </c>
      <c r="AP36" s="3">
        <v>50</v>
      </c>
      <c r="AQ36" s="3">
        <v>1994</v>
      </c>
      <c r="AT36" s="9"/>
      <c r="AU36" s="9"/>
      <c r="BZ36"/>
      <c r="CA36" s="40" t="s">
        <v>1235</v>
      </c>
      <c r="CH36" s="15"/>
      <c r="CI36" s="15"/>
      <c r="CJ36" s="15"/>
      <c r="CK36" t="s">
        <v>1126</v>
      </c>
      <c r="CL36" s="3">
        <v>1</v>
      </c>
      <c r="CM36" s="3" t="s">
        <v>156</v>
      </c>
      <c r="CN36" s="3">
        <v>100</v>
      </c>
      <c r="CP36" s="3">
        <v>1.5</v>
      </c>
      <c r="CQ36" s="3" t="s">
        <v>183</v>
      </c>
      <c r="CR36" s="3" t="s">
        <v>160</v>
      </c>
      <c r="CS36" s="3">
        <v>20</v>
      </c>
      <c r="CT36" s="3">
        <v>2008</v>
      </c>
      <c r="CU36" s="3">
        <v>400</v>
      </c>
      <c r="CV36" s="3" t="s">
        <v>146</v>
      </c>
      <c r="CW36" s="3" t="s">
        <v>247</v>
      </c>
      <c r="CX36" s="3">
        <v>40</v>
      </c>
      <c r="CY36" s="3">
        <v>2009</v>
      </c>
      <c r="CZ36" s="3">
        <v>80</v>
      </c>
      <c r="DA36" s="3" t="s">
        <v>146</v>
      </c>
      <c r="DN36" s="3" t="s">
        <v>567</v>
      </c>
      <c r="DO36" s="3" t="s">
        <v>597</v>
      </c>
      <c r="DU36" s="3" t="s">
        <v>312</v>
      </c>
      <c r="DV36" s="3" t="s">
        <v>356</v>
      </c>
      <c r="DW36" s="3" t="s">
        <v>306</v>
      </c>
      <c r="EF36" s="3" t="s">
        <v>1270</v>
      </c>
      <c r="EG36" s="3" t="s">
        <v>1295</v>
      </c>
      <c r="EL36" s="3">
        <v>2019</v>
      </c>
      <c r="EN36" s="3">
        <v>10</v>
      </c>
      <c r="EQ36" s="3">
        <v>1</v>
      </c>
      <c r="ER36" s="15">
        <f t="shared" si="3"/>
        <v>11</v>
      </c>
      <c r="FA36" s="3">
        <v>1</v>
      </c>
      <c r="FB36" s="3">
        <v>3</v>
      </c>
      <c r="FQ36" s="3">
        <v>3</v>
      </c>
      <c r="FS36" s="3">
        <v>2</v>
      </c>
      <c r="FY36" s="3">
        <v>1</v>
      </c>
      <c r="GD36" s="3">
        <v>34</v>
      </c>
      <c r="GE36" s="3">
        <v>4</v>
      </c>
      <c r="GG36" s="3">
        <v>11</v>
      </c>
    </row>
    <row r="37" spans="1:189" x14ac:dyDescent="0.3">
      <c r="A37" s="3">
        <v>36</v>
      </c>
      <c r="B37" s="3" t="s">
        <v>368</v>
      </c>
      <c r="C37" s="3" t="str">
        <f>B37</f>
        <v>Huỳnh Văn Bảo</v>
      </c>
      <c r="D37" s="3" t="s">
        <v>148</v>
      </c>
      <c r="E37" s="3" t="s">
        <v>1186</v>
      </c>
      <c r="F37" s="36">
        <v>2</v>
      </c>
      <c r="G37" s="3" t="s">
        <v>1187</v>
      </c>
      <c r="H37" s="36">
        <v>4</v>
      </c>
      <c r="I37" s="3" t="s">
        <v>275</v>
      </c>
      <c r="J37" s="3">
        <v>1</v>
      </c>
      <c r="K37" s="3">
        <v>43</v>
      </c>
      <c r="L37" s="3">
        <v>1</v>
      </c>
      <c r="M37" s="3">
        <v>2</v>
      </c>
      <c r="N37" s="3">
        <v>3</v>
      </c>
      <c r="O37" s="3">
        <v>4</v>
      </c>
      <c r="P37" s="3">
        <v>2</v>
      </c>
      <c r="Q37" s="3">
        <v>2</v>
      </c>
      <c r="R37" s="3">
        <v>10</v>
      </c>
      <c r="S37" s="3">
        <v>2</v>
      </c>
      <c r="T37" s="3">
        <v>150</v>
      </c>
      <c r="U37" s="3">
        <v>150</v>
      </c>
      <c r="V37" s="3">
        <v>40</v>
      </c>
      <c r="W37" s="32">
        <v>0.38</v>
      </c>
      <c r="X37" s="32">
        <f>W37</f>
        <v>0.38</v>
      </c>
      <c r="Z37" s="3">
        <v>3</v>
      </c>
      <c r="AC37" s="3">
        <v>3</v>
      </c>
      <c r="AE37" s="28">
        <v>1</v>
      </c>
      <c r="AF37" s="28">
        <v>4</v>
      </c>
      <c r="AG37" s="32">
        <f>W37</f>
        <v>0.38</v>
      </c>
      <c r="AH37" s="3" t="s">
        <v>1124</v>
      </c>
      <c r="AI37" s="3" t="s">
        <v>1171</v>
      </c>
      <c r="AJ37" s="3">
        <v>100</v>
      </c>
      <c r="AK37" s="3" t="s">
        <v>204</v>
      </c>
      <c r="AL37" s="3">
        <v>1999</v>
      </c>
      <c r="AM37" s="3">
        <v>4</v>
      </c>
      <c r="AN37" s="3" t="s">
        <v>183</v>
      </c>
      <c r="AO37" s="3" t="s">
        <v>369</v>
      </c>
      <c r="AP37" s="3">
        <v>200</v>
      </c>
      <c r="AQ37" s="3">
        <v>2018</v>
      </c>
      <c r="AR37" s="3" t="s">
        <v>187</v>
      </c>
      <c r="AT37" s="9" t="s">
        <v>1139</v>
      </c>
      <c r="AU37" s="9" t="s">
        <v>1129</v>
      </c>
      <c r="AV37" s="3">
        <v>200</v>
      </c>
      <c r="AX37" s="3">
        <v>2012</v>
      </c>
      <c r="AY37" s="3">
        <v>100</v>
      </c>
      <c r="AZ37" s="3" t="s">
        <v>146</v>
      </c>
      <c r="BA37" s="3" t="s">
        <v>1107</v>
      </c>
      <c r="BB37" s="3">
        <v>100</v>
      </c>
      <c r="BC37" s="3">
        <v>2009</v>
      </c>
      <c r="BD37" s="3">
        <v>1</v>
      </c>
      <c r="BE37" s="3" t="s">
        <v>183</v>
      </c>
      <c r="BZ37" t="s">
        <v>1177</v>
      </c>
      <c r="CA37" s="40" t="s">
        <v>1237</v>
      </c>
      <c r="CB37" s="40" t="s">
        <v>1230</v>
      </c>
      <c r="CC37" s="40" t="s">
        <v>1234</v>
      </c>
      <c r="CD37" s="3">
        <v>20</v>
      </c>
      <c r="CE37" s="3">
        <v>30</v>
      </c>
      <c r="CF37" s="3">
        <v>1</v>
      </c>
      <c r="CG37" s="3">
        <v>1</v>
      </c>
      <c r="CH37" s="15">
        <f t="shared" si="0"/>
        <v>50</v>
      </c>
      <c r="CI37" s="15">
        <f t="shared" si="1"/>
        <v>2</v>
      </c>
      <c r="CJ37" s="15">
        <f t="shared" si="2"/>
        <v>48</v>
      </c>
      <c r="CK37" t="s">
        <v>1177</v>
      </c>
      <c r="DG37" s="3" t="s">
        <v>369</v>
      </c>
      <c r="DH37" s="3" t="s">
        <v>370</v>
      </c>
      <c r="DN37" s="3" t="s">
        <v>141</v>
      </c>
      <c r="DO37" s="3" t="s">
        <v>371</v>
      </c>
      <c r="DU37" s="3" t="s">
        <v>312</v>
      </c>
      <c r="DV37" s="3" t="s">
        <v>338</v>
      </c>
      <c r="DW37" s="3" t="s">
        <v>372</v>
      </c>
      <c r="DX37" s="3" t="s">
        <v>373</v>
      </c>
      <c r="EF37" s="3" t="s">
        <v>1270</v>
      </c>
      <c r="EG37" s="3" t="s">
        <v>1295</v>
      </c>
      <c r="EH37" s="3" t="s">
        <v>206</v>
      </c>
      <c r="EI37" s="3" t="s">
        <v>374</v>
      </c>
      <c r="EP37" s="3">
        <v>2</v>
      </c>
      <c r="ER37" s="15">
        <f t="shared" si="3"/>
        <v>2</v>
      </c>
      <c r="EZ37" s="3">
        <v>2</v>
      </c>
      <c r="FQ37" s="3">
        <v>134</v>
      </c>
      <c r="FR37" s="3" t="s">
        <v>256</v>
      </c>
      <c r="FS37" s="3">
        <v>2</v>
      </c>
      <c r="FY37" s="3">
        <v>1</v>
      </c>
      <c r="GF37" s="3">
        <v>4</v>
      </c>
      <c r="GG37" s="3">
        <v>11</v>
      </c>
    </row>
    <row r="38" spans="1:189" x14ac:dyDescent="0.3">
      <c r="A38" s="3">
        <v>37</v>
      </c>
      <c r="B38" s="3" t="s">
        <v>509</v>
      </c>
      <c r="C38" s="3" t="str">
        <f>B38</f>
        <v>Phạm Văn Út</v>
      </c>
      <c r="D38" s="3" t="s">
        <v>148</v>
      </c>
      <c r="E38" s="3" t="s">
        <v>1186</v>
      </c>
      <c r="F38" s="36">
        <v>2</v>
      </c>
      <c r="G38" s="3" t="s">
        <v>1187</v>
      </c>
      <c r="H38" s="36">
        <v>4</v>
      </c>
      <c r="I38" s="3" t="s">
        <v>203</v>
      </c>
      <c r="J38" s="3">
        <v>1</v>
      </c>
      <c r="K38" s="3">
        <v>40</v>
      </c>
      <c r="L38" s="3">
        <v>1</v>
      </c>
      <c r="M38" s="3">
        <v>3</v>
      </c>
      <c r="N38" s="3">
        <v>1</v>
      </c>
      <c r="O38" s="3">
        <v>6</v>
      </c>
      <c r="P38" s="3">
        <v>2</v>
      </c>
      <c r="Q38" s="3">
        <v>2</v>
      </c>
      <c r="R38" s="3">
        <v>30</v>
      </c>
      <c r="S38" s="3">
        <v>2</v>
      </c>
      <c r="T38" s="3">
        <v>100</v>
      </c>
      <c r="U38" s="3">
        <v>100</v>
      </c>
      <c r="V38" s="3">
        <v>70</v>
      </c>
      <c r="W38" s="32">
        <v>2.5</v>
      </c>
      <c r="X38" s="32">
        <f>W38</f>
        <v>2.5</v>
      </c>
      <c r="Z38" s="3">
        <v>3</v>
      </c>
      <c r="AC38" s="3">
        <v>13</v>
      </c>
      <c r="AE38" s="28">
        <v>1</v>
      </c>
      <c r="AF38" s="28">
        <v>5</v>
      </c>
      <c r="AG38" s="32">
        <v>2.5</v>
      </c>
      <c r="AH38" s="3" t="s">
        <v>1124</v>
      </c>
      <c r="AI38" s="3" t="s">
        <v>1171</v>
      </c>
      <c r="AJ38" s="3">
        <v>500</v>
      </c>
      <c r="AK38" s="3" t="s">
        <v>204</v>
      </c>
      <c r="AL38" s="3">
        <v>2000</v>
      </c>
      <c r="AM38" s="3">
        <v>40</v>
      </c>
      <c r="AN38" s="3" t="s">
        <v>183</v>
      </c>
      <c r="AT38" s="9" t="s">
        <v>1139</v>
      </c>
      <c r="AU38" s="9" t="s">
        <v>1129</v>
      </c>
      <c r="AV38" s="3">
        <v>200</v>
      </c>
      <c r="AX38" s="3">
        <v>2000</v>
      </c>
      <c r="AY38" s="3">
        <v>100</v>
      </c>
      <c r="AZ38" s="3" t="s">
        <v>146</v>
      </c>
      <c r="BA38" s="3" t="s">
        <v>1159</v>
      </c>
      <c r="BB38" s="3">
        <v>120</v>
      </c>
      <c r="BC38" s="3">
        <v>2000</v>
      </c>
      <c r="BD38" s="3">
        <v>300</v>
      </c>
      <c r="BE38" s="3" t="s">
        <v>146</v>
      </c>
      <c r="BF38" s="3" t="s">
        <v>1120</v>
      </c>
      <c r="BG38" s="3">
        <v>100</v>
      </c>
      <c r="BH38" s="3">
        <v>2000</v>
      </c>
      <c r="BK38" s="3" t="s">
        <v>170</v>
      </c>
      <c r="BL38" s="3">
        <v>20</v>
      </c>
      <c r="BM38" s="3">
        <v>2000</v>
      </c>
      <c r="BN38" s="3">
        <v>50</v>
      </c>
      <c r="BO38" s="3" t="s">
        <v>146</v>
      </c>
      <c r="BZ38" t="s">
        <v>1177</v>
      </c>
      <c r="CB38" s="40" t="s">
        <v>1230</v>
      </c>
      <c r="CC38" s="40" t="s">
        <v>1234</v>
      </c>
      <c r="CD38" s="3">
        <v>180</v>
      </c>
      <c r="CE38" s="3">
        <v>15</v>
      </c>
      <c r="CF38" s="3">
        <v>60</v>
      </c>
      <c r="CG38" s="3">
        <v>10</v>
      </c>
      <c r="CH38" s="15">
        <f t="shared" si="0"/>
        <v>195</v>
      </c>
      <c r="CI38" s="15">
        <f t="shared" si="1"/>
        <v>70</v>
      </c>
      <c r="CJ38" s="15">
        <f t="shared" si="2"/>
        <v>125</v>
      </c>
      <c r="CK38" t="s">
        <v>1177</v>
      </c>
      <c r="DN38" s="3" t="s">
        <v>150</v>
      </c>
      <c r="DU38" s="3" t="s">
        <v>159</v>
      </c>
      <c r="DV38" s="3" t="s">
        <v>510</v>
      </c>
      <c r="EF38" s="3" t="s">
        <v>1292</v>
      </c>
      <c r="EG38" s="3" t="s">
        <v>1281</v>
      </c>
      <c r="EL38" s="3">
        <v>2000</v>
      </c>
      <c r="EN38" s="3">
        <v>7</v>
      </c>
      <c r="EO38" s="3">
        <v>3.5</v>
      </c>
      <c r="EP38" s="3">
        <v>3.5</v>
      </c>
      <c r="ER38" s="15">
        <f t="shared" si="3"/>
        <v>14</v>
      </c>
      <c r="EZ38" s="3">
        <v>4</v>
      </c>
      <c r="FB38" s="3">
        <v>1</v>
      </c>
      <c r="FQ38" s="3">
        <v>4</v>
      </c>
      <c r="FR38" s="3" t="s">
        <v>256</v>
      </c>
      <c r="FS38" s="3">
        <v>2</v>
      </c>
      <c r="FY38" s="3">
        <v>15</v>
      </c>
      <c r="FZ38" s="3" t="s">
        <v>511</v>
      </c>
      <c r="GD38" s="3">
        <v>3</v>
      </c>
      <c r="GE38" s="3">
        <v>4</v>
      </c>
      <c r="GG38" s="3">
        <v>4</v>
      </c>
    </row>
    <row r="39" spans="1:189" x14ac:dyDescent="0.3">
      <c r="A39" s="3">
        <v>38</v>
      </c>
      <c r="B39" s="3" t="s">
        <v>240</v>
      </c>
      <c r="C39" s="3" t="s">
        <v>240</v>
      </c>
      <c r="D39" s="3" t="s">
        <v>148</v>
      </c>
      <c r="E39" s="3" t="s">
        <v>1186</v>
      </c>
      <c r="F39" s="36">
        <v>2</v>
      </c>
      <c r="G39" s="3" t="s">
        <v>1187</v>
      </c>
      <c r="H39" s="36">
        <v>4</v>
      </c>
      <c r="I39" s="3" t="s">
        <v>203</v>
      </c>
      <c r="J39" s="3">
        <v>1</v>
      </c>
      <c r="K39" s="3">
        <v>84</v>
      </c>
      <c r="L39" s="3">
        <v>1</v>
      </c>
      <c r="M39" s="3">
        <v>3</v>
      </c>
      <c r="N39" s="3">
        <v>1</v>
      </c>
      <c r="O39" s="3">
        <v>3</v>
      </c>
      <c r="P39" s="3">
        <v>3</v>
      </c>
      <c r="Q39" s="3">
        <v>1</v>
      </c>
      <c r="R39" s="3">
        <v>40</v>
      </c>
      <c r="S39" s="3">
        <v>1</v>
      </c>
      <c r="T39" s="3">
        <v>20</v>
      </c>
      <c r="U39" s="3">
        <v>20</v>
      </c>
      <c r="V39" s="3">
        <v>100</v>
      </c>
      <c r="W39" s="32">
        <v>0.72</v>
      </c>
      <c r="X39" s="32">
        <v>0.72</v>
      </c>
      <c r="Z39" s="3">
        <v>3</v>
      </c>
      <c r="AC39" s="3">
        <v>1</v>
      </c>
      <c r="AE39" s="28">
        <v>1</v>
      </c>
      <c r="AF39" s="28">
        <v>5</v>
      </c>
      <c r="AG39" s="32">
        <f>W39</f>
        <v>0.72</v>
      </c>
      <c r="AH39" s="3" t="s">
        <v>1128</v>
      </c>
      <c r="AI39" s="3" t="s">
        <v>1126</v>
      </c>
      <c r="AJ39" s="3">
        <v>15</v>
      </c>
      <c r="AK39" s="3" t="s">
        <v>205</v>
      </c>
      <c r="AL39" s="3">
        <v>1994</v>
      </c>
      <c r="AM39" s="3" t="s">
        <v>169</v>
      </c>
      <c r="AO39" s="3" t="s">
        <v>156</v>
      </c>
      <c r="AP39" s="3">
        <v>120</v>
      </c>
      <c r="AQ39" s="3">
        <v>1994</v>
      </c>
      <c r="AR39" s="3">
        <v>650</v>
      </c>
      <c r="AS39" s="3" t="s">
        <v>146</v>
      </c>
      <c r="AT39" s="9" t="s">
        <v>1107</v>
      </c>
      <c r="AU39" s="9" t="s">
        <v>1129</v>
      </c>
      <c r="AV39" s="3">
        <v>17</v>
      </c>
      <c r="AX39" s="3">
        <v>1994</v>
      </c>
      <c r="AY39" s="3">
        <v>65</v>
      </c>
      <c r="AZ39" s="3" t="s">
        <v>146</v>
      </c>
      <c r="BA39" s="3" t="s">
        <v>1121</v>
      </c>
      <c r="BB39" s="3">
        <v>16</v>
      </c>
      <c r="BC39" s="3">
        <v>1994</v>
      </c>
      <c r="BD39" s="3">
        <v>50</v>
      </c>
      <c r="BE39" s="3" t="s">
        <v>146</v>
      </c>
      <c r="BF39" s="3" t="s">
        <v>1110</v>
      </c>
      <c r="BG39" s="3">
        <v>65</v>
      </c>
      <c r="BH39" s="3">
        <v>2015</v>
      </c>
      <c r="BI39" s="3">
        <v>25</v>
      </c>
      <c r="BJ39" s="3" t="s">
        <v>166</v>
      </c>
      <c r="BZ39" t="s">
        <v>1174</v>
      </c>
      <c r="CA39" s="40" t="s">
        <v>1236</v>
      </c>
      <c r="CB39" s="40" t="s">
        <v>1230</v>
      </c>
      <c r="CC39" s="40" t="s">
        <v>1233</v>
      </c>
      <c r="CD39" s="3">
        <v>10</v>
      </c>
      <c r="CE39" s="3">
        <v>10</v>
      </c>
      <c r="CF39" s="3">
        <v>2</v>
      </c>
      <c r="CG39" s="3">
        <v>2</v>
      </c>
      <c r="CH39" s="15">
        <f t="shared" si="0"/>
        <v>20</v>
      </c>
      <c r="CI39" s="15">
        <f t="shared" si="1"/>
        <v>4</v>
      </c>
      <c r="CJ39" s="15">
        <f t="shared" si="2"/>
        <v>16</v>
      </c>
      <c r="CK39" t="s">
        <v>1174</v>
      </c>
      <c r="DN39" s="3" t="s">
        <v>231</v>
      </c>
      <c r="DO39" s="3" t="s">
        <v>232</v>
      </c>
      <c r="DU39" s="3" t="s">
        <v>159</v>
      </c>
      <c r="DV39" s="3" t="s">
        <v>213</v>
      </c>
      <c r="EG39" s="3" t="s">
        <v>1295</v>
      </c>
      <c r="EL39" s="3">
        <v>1995</v>
      </c>
      <c r="EN39" s="3">
        <v>3.5</v>
      </c>
      <c r="EP39" s="3">
        <v>1</v>
      </c>
      <c r="EQ39" s="3">
        <v>1</v>
      </c>
      <c r="ER39" s="15">
        <f t="shared" si="3"/>
        <v>5.5</v>
      </c>
      <c r="EZ39" s="3">
        <v>3</v>
      </c>
      <c r="FA39" s="3">
        <v>0.5</v>
      </c>
      <c r="FB39" s="3">
        <v>0.5</v>
      </c>
      <c r="FQ39" s="3">
        <v>4</v>
      </c>
      <c r="FR39" s="3" t="s">
        <v>215</v>
      </c>
      <c r="FS39" s="3">
        <v>2</v>
      </c>
      <c r="FY39" s="3">
        <v>5</v>
      </c>
      <c r="FZ39" s="3" t="s">
        <v>241</v>
      </c>
      <c r="GE39" s="3">
        <v>34</v>
      </c>
      <c r="GF39" s="3">
        <v>4</v>
      </c>
      <c r="GG39" s="3">
        <v>4</v>
      </c>
    </row>
    <row r="40" spans="1:189" x14ac:dyDescent="0.3">
      <c r="A40" s="3">
        <v>39</v>
      </c>
      <c r="B40" s="3" t="s">
        <v>667</v>
      </c>
      <c r="C40" s="3" t="s">
        <v>668</v>
      </c>
      <c r="D40" s="3" t="s">
        <v>665</v>
      </c>
      <c r="E40" s="3" t="s">
        <v>1186</v>
      </c>
      <c r="F40" s="36">
        <v>2</v>
      </c>
      <c r="G40" s="3" t="s">
        <v>1187</v>
      </c>
      <c r="H40" s="36">
        <v>4</v>
      </c>
      <c r="I40" s="3" t="s">
        <v>275</v>
      </c>
      <c r="J40" s="3">
        <v>1</v>
      </c>
      <c r="K40" s="3">
        <v>34</v>
      </c>
      <c r="L40" s="3">
        <v>1</v>
      </c>
      <c r="M40" s="3">
        <v>2</v>
      </c>
      <c r="N40" s="3">
        <v>1</v>
      </c>
      <c r="O40" s="3">
        <v>6</v>
      </c>
      <c r="P40" s="3">
        <v>2</v>
      </c>
      <c r="Q40" s="3">
        <v>2</v>
      </c>
      <c r="R40" s="3">
        <v>20</v>
      </c>
      <c r="S40" s="3">
        <v>1</v>
      </c>
      <c r="T40" s="3">
        <v>135</v>
      </c>
      <c r="U40" s="3">
        <v>135</v>
      </c>
      <c r="V40" s="3">
        <v>100</v>
      </c>
      <c r="W40" s="32">
        <v>5</v>
      </c>
      <c r="X40" s="32">
        <v>5</v>
      </c>
      <c r="Z40" s="3">
        <v>1</v>
      </c>
      <c r="AA40" s="3">
        <v>1.1000000000000001</v>
      </c>
      <c r="AC40" s="3">
        <v>1</v>
      </c>
      <c r="AE40" s="28">
        <v>1</v>
      </c>
      <c r="AF40" s="28">
        <v>3</v>
      </c>
      <c r="AG40" s="32">
        <v>5</v>
      </c>
      <c r="AH40" s="3" t="s">
        <v>1124</v>
      </c>
      <c r="AI40" s="3" t="s">
        <v>1171</v>
      </c>
      <c r="AJ40" s="3">
        <v>500</v>
      </c>
      <c r="AK40" s="3" t="s">
        <v>204</v>
      </c>
      <c r="AL40" s="3">
        <v>1999</v>
      </c>
      <c r="AM40" s="3">
        <v>30</v>
      </c>
      <c r="AN40" s="3" t="s">
        <v>183</v>
      </c>
      <c r="AT40" s="9" t="s">
        <v>1107</v>
      </c>
      <c r="AU40" s="9" t="s">
        <v>1129</v>
      </c>
      <c r="AV40" s="3">
        <v>100</v>
      </c>
      <c r="AX40" s="3">
        <v>2004</v>
      </c>
      <c r="AY40" s="3">
        <v>4</v>
      </c>
      <c r="AZ40" s="3" t="s">
        <v>183</v>
      </c>
      <c r="BA40" s="3" t="s">
        <v>1159</v>
      </c>
      <c r="BB40" s="3">
        <v>200</v>
      </c>
      <c r="BC40" s="3">
        <v>2004</v>
      </c>
      <c r="BD40" s="3">
        <v>600</v>
      </c>
      <c r="BE40" s="3" t="s">
        <v>146</v>
      </c>
      <c r="BZ40" t="s">
        <v>1177</v>
      </c>
      <c r="CA40" s="40" t="s">
        <v>1235</v>
      </c>
      <c r="CB40" s="40" t="s">
        <v>1230</v>
      </c>
      <c r="CC40" s="40" t="s">
        <v>1233</v>
      </c>
      <c r="CD40" s="3">
        <v>240</v>
      </c>
      <c r="CE40" s="3">
        <v>130</v>
      </c>
      <c r="CF40" s="3">
        <v>115</v>
      </c>
      <c r="CG40" s="3">
        <v>30</v>
      </c>
      <c r="CH40" s="15">
        <f t="shared" si="0"/>
        <v>370</v>
      </c>
      <c r="CI40" s="15">
        <f t="shared" si="1"/>
        <v>145</v>
      </c>
      <c r="CJ40" s="15">
        <f t="shared" si="2"/>
        <v>225</v>
      </c>
      <c r="CK40" t="s">
        <v>1177</v>
      </c>
      <c r="DG40" s="3" t="s">
        <v>206</v>
      </c>
      <c r="DH40" s="3" t="s">
        <v>669</v>
      </c>
      <c r="DN40" s="3" t="s">
        <v>319</v>
      </c>
      <c r="DO40" s="3" t="s">
        <v>650</v>
      </c>
      <c r="DU40" s="3" t="s">
        <v>312</v>
      </c>
      <c r="DV40" s="3" t="s">
        <v>635</v>
      </c>
      <c r="DW40" s="3" t="s">
        <v>670</v>
      </c>
      <c r="DY40" s="3" t="s">
        <v>160</v>
      </c>
      <c r="DZ40" s="3" t="s">
        <v>671</v>
      </c>
      <c r="EF40" s="3" t="s">
        <v>1270</v>
      </c>
      <c r="EG40" s="3" t="s">
        <v>1295</v>
      </c>
      <c r="EH40" s="3" t="s">
        <v>140</v>
      </c>
      <c r="EI40" s="3" t="s">
        <v>672</v>
      </c>
      <c r="EL40" s="3">
        <v>2004</v>
      </c>
      <c r="EN40" s="3">
        <v>2</v>
      </c>
      <c r="EP40" s="3">
        <v>0</v>
      </c>
      <c r="EQ40" s="3">
        <v>0</v>
      </c>
      <c r="ER40" s="15">
        <f t="shared" si="3"/>
        <v>2</v>
      </c>
      <c r="EZ40" s="3">
        <v>20</v>
      </c>
      <c r="FA40" s="3">
        <v>0</v>
      </c>
      <c r="FB40" s="3">
        <v>10</v>
      </c>
      <c r="FQ40" s="3">
        <v>3</v>
      </c>
      <c r="FS40" s="3">
        <v>2</v>
      </c>
      <c r="FY40" s="3">
        <v>1</v>
      </c>
      <c r="GE40" s="3">
        <v>4</v>
      </c>
      <c r="GF40" s="3">
        <v>4</v>
      </c>
      <c r="GG40" s="3">
        <v>1</v>
      </c>
    </row>
    <row r="41" spans="1:189" x14ac:dyDescent="0.3">
      <c r="A41" s="3">
        <v>40</v>
      </c>
      <c r="B41" s="3" t="s">
        <v>599</v>
      </c>
      <c r="C41" s="3" t="str">
        <f>B41</f>
        <v>Nguyễn Thị Tiền</v>
      </c>
      <c r="D41" s="3" t="s">
        <v>148</v>
      </c>
      <c r="E41" s="3" t="s">
        <v>1186</v>
      </c>
      <c r="F41" s="36">
        <v>2</v>
      </c>
      <c r="G41" s="3" t="s">
        <v>1187</v>
      </c>
      <c r="H41" s="36">
        <v>4</v>
      </c>
      <c r="I41" s="3" t="s">
        <v>203</v>
      </c>
      <c r="J41" s="3">
        <v>2</v>
      </c>
      <c r="K41" s="3">
        <v>39</v>
      </c>
      <c r="L41" s="3">
        <v>1</v>
      </c>
      <c r="M41" s="3">
        <v>2</v>
      </c>
      <c r="N41" s="3">
        <v>1</v>
      </c>
      <c r="O41" s="3">
        <v>5</v>
      </c>
      <c r="P41" s="3">
        <v>3</v>
      </c>
      <c r="Q41" s="3">
        <v>2</v>
      </c>
      <c r="R41" s="3">
        <v>23</v>
      </c>
      <c r="S41" s="3">
        <v>2</v>
      </c>
      <c r="T41" s="3">
        <v>50</v>
      </c>
      <c r="U41" s="3">
        <v>50</v>
      </c>
      <c r="V41" s="3">
        <v>100</v>
      </c>
      <c r="W41" s="32">
        <v>1</v>
      </c>
      <c r="X41" s="32">
        <f>W41</f>
        <v>1</v>
      </c>
      <c r="Z41" s="3">
        <v>3</v>
      </c>
      <c r="AC41" s="3">
        <v>2</v>
      </c>
      <c r="AE41" s="28">
        <v>1</v>
      </c>
      <c r="AF41" s="28">
        <v>7</v>
      </c>
      <c r="AG41" s="32">
        <v>1</v>
      </c>
      <c r="AH41" s="3" t="s">
        <v>1124</v>
      </c>
      <c r="AI41" s="3" t="s">
        <v>1171</v>
      </c>
      <c r="AJ41" s="3">
        <v>60</v>
      </c>
      <c r="AK41" s="3" t="s">
        <v>204</v>
      </c>
      <c r="AL41" s="3">
        <v>1998</v>
      </c>
      <c r="AM41" s="3">
        <v>2</v>
      </c>
      <c r="AN41" s="3" t="s">
        <v>183</v>
      </c>
      <c r="AT41" s="3" t="s">
        <v>1121</v>
      </c>
      <c r="AU41" s="9" t="s">
        <v>1129</v>
      </c>
      <c r="AV41" s="3">
        <v>10</v>
      </c>
      <c r="AX41" s="3">
        <v>1998</v>
      </c>
      <c r="AY41" s="3">
        <v>25</v>
      </c>
      <c r="AZ41" s="3" t="s">
        <v>146</v>
      </c>
      <c r="BA41" s="3" t="s">
        <v>317</v>
      </c>
      <c r="BB41" s="3">
        <v>80</v>
      </c>
      <c r="BC41" s="3">
        <v>2018</v>
      </c>
      <c r="BF41" s="3" t="s">
        <v>1107</v>
      </c>
      <c r="BG41" s="3">
        <v>10</v>
      </c>
      <c r="BH41" s="3">
        <v>1998</v>
      </c>
      <c r="BI41" s="3">
        <v>600</v>
      </c>
      <c r="BJ41" s="3" t="s">
        <v>146</v>
      </c>
      <c r="BK41" s="3" t="s">
        <v>206</v>
      </c>
      <c r="BL41" s="3">
        <v>20</v>
      </c>
      <c r="BM41" s="3">
        <v>2015</v>
      </c>
      <c r="BP41" s="3" t="s">
        <v>220</v>
      </c>
      <c r="BQ41" s="3">
        <v>20</v>
      </c>
      <c r="BR41" s="3">
        <v>2003</v>
      </c>
      <c r="BS41" s="3">
        <v>25</v>
      </c>
      <c r="BT41" s="3" t="s">
        <v>146</v>
      </c>
      <c r="BU41" s="3" t="s">
        <v>165</v>
      </c>
      <c r="BV41" s="3">
        <v>20</v>
      </c>
      <c r="BW41" s="3">
        <v>2003</v>
      </c>
      <c r="BX41" s="3">
        <v>200</v>
      </c>
      <c r="BY41" s="3" t="s">
        <v>146</v>
      </c>
      <c r="BZ41" t="s">
        <v>1177</v>
      </c>
      <c r="CA41" s="40" t="s">
        <v>1235</v>
      </c>
      <c r="CB41" s="40" t="s">
        <v>1231</v>
      </c>
      <c r="CC41" s="40" t="s">
        <v>1234</v>
      </c>
      <c r="CD41" s="3">
        <v>20</v>
      </c>
      <c r="CE41" s="3">
        <v>37</v>
      </c>
      <c r="CF41" s="3">
        <v>1</v>
      </c>
      <c r="CG41" s="3">
        <v>7.5</v>
      </c>
      <c r="CH41" s="15">
        <f t="shared" si="0"/>
        <v>57</v>
      </c>
      <c r="CI41" s="15">
        <f t="shared" si="1"/>
        <v>8.5</v>
      </c>
      <c r="CJ41" s="15">
        <f t="shared" si="2"/>
        <v>48.5</v>
      </c>
      <c r="CK41" t="s">
        <v>1177</v>
      </c>
      <c r="DN41" s="3" t="s">
        <v>567</v>
      </c>
      <c r="DO41" s="3" t="s">
        <v>356</v>
      </c>
      <c r="DU41" s="3" t="s">
        <v>312</v>
      </c>
      <c r="DV41" s="3" t="s">
        <v>600</v>
      </c>
      <c r="DW41" s="3" t="s">
        <v>601</v>
      </c>
      <c r="EF41" s="3" t="s">
        <v>1292</v>
      </c>
      <c r="EG41" s="3" t="s">
        <v>1278</v>
      </c>
      <c r="EL41" s="3">
        <v>2019</v>
      </c>
      <c r="EN41" s="3">
        <v>7</v>
      </c>
      <c r="EQ41" s="3">
        <v>2</v>
      </c>
      <c r="ER41" s="15">
        <f t="shared" si="3"/>
        <v>9</v>
      </c>
      <c r="EZ41" s="3">
        <v>2</v>
      </c>
      <c r="FA41" s="3">
        <v>4</v>
      </c>
      <c r="FB41" s="3">
        <v>4</v>
      </c>
      <c r="FQ41" s="3">
        <v>4</v>
      </c>
      <c r="FR41" s="3" t="s">
        <v>585</v>
      </c>
      <c r="FS41" s="3">
        <v>2</v>
      </c>
      <c r="FY41" s="3">
        <v>1</v>
      </c>
      <c r="GD41" s="3">
        <v>34</v>
      </c>
      <c r="GE41" s="3">
        <v>34</v>
      </c>
      <c r="GG41" s="3">
        <v>4</v>
      </c>
    </row>
    <row r="42" spans="1:189" x14ac:dyDescent="0.3">
      <c r="A42" s="3">
        <v>41</v>
      </c>
      <c r="B42" s="3" t="s">
        <v>377</v>
      </c>
      <c r="C42" s="3" t="str">
        <f>B42</f>
        <v>Phạm Thị Lợi</v>
      </c>
      <c r="D42" s="3" t="s">
        <v>148</v>
      </c>
      <c r="E42" s="3" t="s">
        <v>1186</v>
      </c>
      <c r="F42" s="36">
        <v>2</v>
      </c>
      <c r="G42" s="3" t="s">
        <v>1187</v>
      </c>
      <c r="H42" s="36">
        <v>4</v>
      </c>
      <c r="I42" s="3" t="s">
        <v>203</v>
      </c>
      <c r="J42" s="3">
        <v>2</v>
      </c>
      <c r="K42" s="3">
        <v>58</v>
      </c>
      <c r="L42" s="3">
        <v>1</v>
      </c>
      <c r="M42" s="3">
        <v>2</v>
      </c>
      <c r="N42" s="3">
        <v>1</v>
      </c>
      <c r="O42" s="3">
        <v>4</v>
      </c>
      <c r="P42" s="3">
        <v>4</v>
      </c>
      <c r="Q42" s="3">
        <v>2</v>
      </c>
      <c r="R42" s="3">
        <v>44</v>
      </c>
      <c r="S42" s="3">
        <v>1</v>
      </c>
      <c r="T42" s="3">
        <v>300</v>
      </c>
      <c r="U42" s="3">
        <v>300</v>
      </c>
      <c r="V42" s="3">
        <v>90</v>
      </c>
      <c r="W42" s="32">
        <v>2</v>
      </c>
      <c r="X42" s="32">
        <f>W42</f>
        <v>2</v>
      </c>
      <c r="Z42" s="3">
        <v>3</v>
      </c>
      <c r="AC42" s="3">
        <v>3</v>
      </c>
      <c r="AE42" s="28">
        <v>1</v>
      </c>
      <c r="AF42" s="28">
        <v>7</v>
      </c>
      <c r="AG42" s="32">
        <f>W42</f>
        <v>2</v>
      </c>
      <c r="AH42" s="3" t="s">
        <v>1124</v>
      </c>
      <c r="AI42" s="3" t="s">
        <v>1171</v>
      </c>
      <c r="AJ42" s="3">
        <v>400</v>
      </c>
      <c r="AK42" s="3" t="s">
        <v>204</v>
      </c>
      <c r="AL42" s="3">
        <v>1990</v>
      </c>
      <c r="AM42" s="3">
        <v>10</v>
      </c>
      <c r="AN42" s="3" t="s">
        <v>183</v>
      </c>
      <c r="AT42" s="9" t="s">
        <v>1107</v>
      </c>
      <c r="AU42" s="9" t="s">
        <v>1129</v>
      </c>
      <c r="AV42" s="3">
        <v>100</v>
      </c>
      <c r="AX42" s="3">
        <v>2005</v>
      </c>
      <c r="AY42" s="3">
        <v>4</v>
      </c>
      <c r="AZ42" s="3" t="s">
        <v>183</v>
      </c>
      <c r="BA42" s="3" t="s">
        <v>1121</v>
      </c>
      <c r="BB42" s="3">
        <v>40</v>
      </c>
      <c r="BC42" s="3">
        <v>2009</v>
      </c>
      <c r="BD42" s="3">
        <v>1</v>
      </c>
      <c r="BE42" s="3" t="s">
        <v>183</v>
      </c>
      <c r="BF42" s="3" t="s">
        <v>1120</v>
      </c>
      <c r="BG42" s="3">
        <v>400</v>
      </c>
      <c r="BH42" s="3">
        <v>2014</v>
      </c>
      <c r="BI42" s="3" t="s">
        <v>187</v>
      </c>
      <c r="BK42" s="3" t="s">
        <v>145</v>
      </c>
      <c r="BL42" s="3">
        <v>70</v>
      </c>
      <c r="BM42" s="3">
        <v>2010</v>
      </c>
      <c r="BP42" s="3" t="s">
        <v>220</v>
      </c>
      <c r="BQ42" s="3">
        <v>100</v>
      </c>
      <c r="BR42" s="3">
        <v>2012</v>
      </c>
      <c r="BS42" s="3">
        <v>150</v>
      </c>
      <c r="BT42" s="3" t="s">
        <v>146</v>
      </c>
      <c r="BU42" s="3" t="s">
        <v>134</v>
      </c>
      <c r="BV42" s="3">
        <v>20</v>
      </c>
      <c r="BW42" s="3">
        <v>2012</v>
      </c>
      <c r="BX42" s="3">
        <v>50</v>
      </c>
      <c r="BY42" s="3" t="s">
        <v>146</v>
      </c>
      <c r="BZ42" t="s">
        <v>1177</v>
      </c>
      <c r="CA42" s="40" t="s">
        <v>1235</v>
      </c>
      <c r="CB42" s="40" t="s">
        <v>1230</v>
      </c>
      <c r="CC42" s="40" t="s">
        <v>1234</v>
      </c>
      <c r="CD42" s="3">
        <v>120</v>
      </c>
      <c r="CE42" s="3">
        <v>115</v>
      </c>
      <c r="CF42" s="3">
        <v>25</v>
      </c>
      <c r="CG42" s="3">
        <v>15</v>
      </c>
      <c r="CH42" s="15">
        <f t="shared" si="0"/>
        <v>235</v>
      </c>
      <c r="CI42" s="15">
        <f t="shared" si="1"/>
        <v>40</v>
      </c>
      <c r="CJ42" s="15">
        <f t="shared" si="2"/>
        <v>195</v>
      </c>
      <c r="CK42" t="s">
        <v>1177</v>
      </c>
      <c r="DN42" s="3" t="s">
        <v>141</v>
      </c>
      <c r="DO42" s="3" t="s">
        <v>142</v>
      </c>
      <c r="DU42" s="3" t="s">
        <v>312</v>
      </c>
      <c r="DV42" s="3" t="s">
        <v>141</v>
      </c>
      <c r="DW42" s="3" t="s">
        <v>382</v>
      </c>
      <c r="DX42" s="3" t="s">
        <v>383</v>
      </c>
      <c r="DY42" s="3" t="s">
        <v>170</v>
      </c>
      <c r="DZ42" s="3" t="s">
        <v>142</v>
      </c>
      <c r="EA42" s="3" t="s">
        <v>384</v>
      </c>
      <c r="EC42" s="3" t="s">
        <v>160</v>
      </c>
      <c r="ED42" s="3" t="s">
        <v>142</v>
      </c>
      <c r="EF42" s="3" t="s">
        <v>1292</v>
      </c>
      <c r="EG42" s="3" t="s">
        <v>1284</v>
      </c>
      <c r="EL42" s="3">
        <v>2012</v>
      </c>
      <c r="EN42" s="3">
        <v>3</v>
      </c>
      <c r="EP42" s="3">
        <v>5</v>
      </c>
      <c r="ER42" s="15">
        <f t="shared" si="3"/>
        <v>8</v>
      </c>
      <c r="EZ42" s="3">
        <v>10</v>
      </c>
      <c r="FQ42" s="3">
        <v>34</v>
      </c>
      <c r="FR42" s="3" t="s">
        <v>256</v>
      </c>
      <c r="FS42" s="3">
        <v>2</v>
      </c>
      <c r="FY42" s="3">
        <v>1</v>
      </c>
      <c r="GG42" s="3">
        <v>4</v>
      </c>
    </row>
    <row r="43" spans="1:189" x14ac:dyDescent="0.3">
      <c r="A43" s="3">
        <v>42</v>
      </c>
      <c r="B43" s="3" t="s">
        <v>502</v>
      </c>
      <c r="C43" s="3" t="s">
        <v>503</v>
      </c>
      <c r="D43" s="3" t="s">
        <v>478</v>
      </c>
      <c r="E43" s="3" t="s">
        <v>1186</v>
      </c>
      <c r="F43" s="36">
        <v>2</v>
      </c>
      <c r="G43" s="3" t="s">
        <v>1187</v>
      </c>
      <c r="H43" s="36">
        <v>4</v>
      </c>
      <c r="I43" s="3" t="s">
        <v>203</v>
      </c>
      <c r="J43" s="3">
        <v>1</v>
      </c>
      <c r="K43" s="3">
        <v>24</v>
      </c>
      <c r="L43" s="3">
        <v>1</v>
      </c>
      <c r="M43" s="3">
        <v>1</v>
      </c>
      <c r="N43" s="3">
        <v>3</v>
      </c>
      <c r="O43" s="3">
        <v>5</v>
      </c>
      <c r="P43" s="3">
        <v>5</v>
      </c>
      <c r="Q43" s="3">
        <v>5</v>
      </c>
      <c r="R43" s="3">
        <v>10</v>
      </c>
      <c r="S43" s="3">
        <v>2</v>
      </c>
      <c r="T43" s="3">
        <v>100</v>
      </c>
      <c r="U43" s="3">
        <v>100</v>
      </c>
      <c r="V43" s="3">
        <v>70</v>
      </c>
      <c r="W43" s="32">
        <v>4.5</v>
      </c>
      <c r="X43" s="32">
        <f>W43</f>
        <v>4.5</v>
      </c>
      <c r="Z43" s="3">
        <v>3</v>
      </c>
      <c r="AC43" s="3">
        <v>2</v>
      </c>
      <c r="AE43" s="28">
        <v>1</v>
      </c>
      <c r="AF43" s="28">
        <v>6</v>
      </c>
      <c r="AG43" s="32">
        <f>W43</f>
        <v>4.5</v>
      </c>
      <c r="AH43" s="3" t="s">
        <v>1124</v>
      </c>
      <c r="AI43" s="3" t="s">
        <v>1171</v>
      </c>
      <c r="AJ43" s="3">
        <v>150</v>
      </c>
      <c r="AK43" s="3" t="s">
        <v>204</v>
      </c>
      <c r="AL43" s="3">
        <v>1998</v>
      </c>
      <c r="AM43" s="3">
        <v>10</v>
      </c>
      <c r="AN43" s="3" t="s">
        <v>183</v>
      </c>
      <c r="AT43" s="9" t="s">
        <v>1159</v>
      </c>
      <c r="AU43" s="9" t="s">
        <v>1129</v>
      </c>
      <c r="AV43" s="3">
        <v>125</v>
      </c>
      <c r="AX43" s="3">
        <v>1998</v>
      </c>
      <c r="BA43" s="3" t="s">
        <v>1115</v>
      </c>
      <c r="BB43" s="3">
        <v>15</v>
      </c>
      <c r="BC43" s="3">
        <v>2004</v>
      </c>
      <c r="BD43" s="3">
        <v>350</v>
      </c>
      <c r="BE43" s="3" t="s">
        <v>146</v>
      </c>
      <c r="BF43" s="3" t="s">
        <v>1118</v>
      </c>
      <c r="BG43" s="3">
        <v>15</v>
      </c>
      <c r="BH43" s="3">
        <v>2004</v>
      </c>
      <c r="BK43" s="3" t="s">
        <v>221</v>
      </c>
      <c r="BM43" s="3">
        <v>2009</v>
      </c>
      <c r="BN43" s="3">
        <v>1</v>
      </c>
      <c r="BO43" s="3" t="s">
        <v>183</v>
      </c>
      <c r="BP43" s="3" t="s">
        <v>206</v>
      </c>
      <c r="BQ43" s="3">
        <v>25</v>
      </c>
      <c r="BR43" s="3">
        <v>2019</v>
      </c>
      <c r="BZ43" t="s">
        <v>1177</v>
      </c>
      <c r="CA43" s="40" t="s">
        <v>1235</v>
      </c>
      <c r="CB43" s="40" t="s">
        <v>1230</v>
      </c>
      <c r="CC43" s="40" t="s">
        <v>1234</v>
      </c>
      <c r="CD43" s="3">
        <v>30</v>
      </c>
      <c r="CE43" s="3">
        <v>350</v>
      </c>
      <c r="CF43" s="3">
        <v>10</v>
      </c>
      <c r="CG43" s="3">
        <v>35</v>
      </c>
      <c r="CH43" s="15">
        <f t="shared" si="0"/>
        <v>380</v>
      </c>
      <c r="CI43" s="15">
        <f t="shared" si="1"/>
        <v>45</v>
      </c>
      <c r="CJ43" s="15">
        <f t="shared" si="2"/>
        <v>335</v>
      </c>
      <c r="CK43" t="s">
        <v>1177</v>
      </c>
      <c r="DN43" s="3" t="s">
        <v>504</v>
      </c>
      <c r="DU43" s="3" t="s">
        <v>159</v>
      </c>
      <c r="DV43" s="3" t="s">
        <v>505</v>
      </c>
      <c r="DW43" s="3" t="s">
        <v>506</v>
      </c>
      <c r="EG43" s="3" t="s">
        <v>1286</v>
      </c>
      <c r="EL43" s="3">
        <v>2019</v>
      </c>
      <c r="EN43" s="3">
        <v>0.45</v>
      </c>
      <c r="EO43" s="3">
        <v>1</v>
      </c>
      <c r="EP43" s="3">
        <v>6</v>
      </c>
      <c r="ER43" s="15">
        <f t="shared" si="3"/>
        <v>7.45</v>
      </c>
      <c r="EZ43" s="3">
        <v>10</v>
      </c>
      <c r="FB43" s="3">
        <v>5</v>
      </c>
      <c r="FQ43" s="3">
        <v>4</v>
      </c>
      <c r="FR43" s="3" t="s">
        <v>636</v>
      </c>
      <c r="FS43" s="3">
        <v>2</v>
      </c>
      <c r="FY43" s="3">
        <v>1</v>
      </c>
      <c r="GD43" s="3">
        <v>3</v>
      </c>
      <c r="GG43" s="3">
        <v>4</v>
      </c>
    </row>
    <row r="44" spans="1:189" x14ac:dyDescent="0.3">
      <c r="A44" s="3">
        <v>43</v>
      </c>
      <c r="B44" s="3" t="s">
        <v>246</v>
      </c>
      <c r="C44" s="3" t="str">
        <f>B44</f>
        <v>Nguyễn Văn Sử</v>
      </c>
      <c r="D44" s="3" t="s">
        <v>148</v>
      </c>
      <c r="E44" s="3" t="s">
        <v>1186</v>
      </c>
      <c r="F44" s="36">
        <v>2</v>
      </c>
      <c r="G44" s="3" t="s">
        <v>1187</v>
      </c>
      <c r="H44" s="36">
        <v>4</v>
      </c>
      <c r="I44" s="3" t="s">
        <v>203</v>
      </c>
      <c r="J44" s="3">
        <v>1</v>
      </c>
      <c r="K44" s="3">
        <v>42</v>
      </c>
      <c r="L44" s="3">
        <v>1</v>
      </c>
      <c r="M44" s="3">
        <v>2</v>
      </c>
      <c r="N44" s="3">
        <v>1</v>
      </c>
      <c r="O44" s="3">
        <v>5</v>
      </c>
      <c r="P44" s="3">
        <v>5</v>
      </c>
      <c r="Q44" s="3">
        <v>3</v>
      </c>
      <c r="R44" s="3">
        <v>34</v>
      </c>
      <c r="S44" s="3">
        <v>2</v>
      </c>
      <c r="T44" s="3">
        <v>150</v>
      </c>
      <c r="U44" s="3">
        <v>150</v>
      </c>
      <c r="V44" s="3">
        <v>65</v>
      </c>
      <c r="W44" s="32">
        <v>0.45</v>
      </c>
      <c r="X44" s="32">
        <f>W44</f>
        <v>0.45</v>
      </c>
      <c r="Z44" s="3">
        <v>3</v>
      </c>
      <c r="AC44" s="3">
        <v>3</v>
      </c>
      <c r="AE44" s="28">
        <v>1</v>
      </c>
      <c r="AF44" s="28">
        <v>5</v>
      </c>
      <c r="AG44" s="32">
        <f>W44</f>
        <v>0.45</v>
      </c>
      <c r="AH44" s="3" t="s">
        <v>1124</v>
      </c>
      <c r="AI44" s="3" t="s">
        <v>1171</v>
      </c>
      <c r="AL44" s="3">
        <v>2009</v>
      </c>
      <c r="AM44" s="3">
        <v>7</v>
      </c>
      <c r="AN44" s="3" t="s">
        <v>183</v>
      </c>
      <c r="AT44" s="3" t="s">
        <v>1132</v>
      </c>
      <c r="AU44" s="9" t="s">
        <v>1129</v>
      </c>
      <c r="AV44" s="3">
        <v>200</v>
      </c>
      <c r="AX44" s="3">
        <v>2018</v>
      </c>
      <c r="AY44" s="3" t="s">
        <v>187</v>
      </c>
      <c r="BA44" s="3" t="s">
        <v>1120</v>
      </c>
      <c r="BC44" s="3">
        <v>2009</v>
      </c>
      <c r="BF44" s="3" t="s">
        <v>1139</v>
      </c>
      <c r="BH44" s="3">
        <v>2009</v>
      </c>
      <c r="BI44" s="3">
        <v>250</v>
      </c>
      <c r="BJ44" s="3" t="s">
        <v>146</v>
      </c>
      <c r="BK44" s="3" t="s">
        <v>160</v>
      </c>
      <c r="BL44" s="3">
        <v>350</v>
      </c>
      <c r="BM44" s="3">
        <v>2018</v>
      </c>
      <c r="BN44" s="3">
        <v>1</v>
      </c>
      <c r="BO44" s="3" t="s">
        <v>183</v>
      </c>
      <c r="BZ44" t="s">
        <v>1177</v>
      </c>
      <c r="CA44" s="40" t="s">
        <v>1235</v>
      </c>
      <c r="CB44" s="40" t="s">
        <v>1231</v>
      </c>
      <c r="CC44" s="40" t="s">
        <v>1234</v>
      </c>
      <c r="CD44" s="3">
        <v>90</v>
      </c>
      <c r="CE44" s="3">
        <v>35</v>
      </c>
      <c r="CF44" s="3">
        <v>5</v>
      </c>
      <c r="CG44" s="3">
        <v>5</v>
      </c>
      <c r="CH44" s="15">
        <f t="shared" si="0"/>
        <v>125</v>
      </c>
      <c r="CI44" s="15">
        <f t="shared" si="1"/>
        <v>10</v>
      </c>
      <c r="CJ44" s="15">
        <f t="shared" si="2"/>
        <v>115</v>
      </c>
      <c r="CK44" t="s">
        <v>1177</v>
      </c>
      <c r="DU44" s="3" t="s">
        <v>159</v>
      </c>
      <c r="DV44" s="3" t="s">
        <v>141</v>
      </c>
      <c r="DW44" s="3" t="s">
        <v>249</v>
      </c>
      <c r="DY44" s="3" t="s">
        <v>160</v>
      </c>
      <c r="DZ44" s="3" t="s">
        <v>141</v>
      </c>
      <c r="EA44" s="3" t="s">
        <v>249</v>
      </c>
      <c r="EG44" s="3" t="s">
        <v>1295</v>
      </c>
      <c r="EL44" s="3">
        <v>2009</v>
      </c>
      <c r="EN44" s="3">
        <v>5</v>
      </c>
      <c r="EP44" s="3">
        <v>3</v>
      </c>
      <c r="EQ44" s="3">
        <v>0.75</v>
      </c>
      <c r="ER44" s="15">
        <f t="shared" si="3"/>
        <v>8.75</v>
      </c>
      <c r="EZ44" s="3">
        <v>7</v>
      </c>
      <c r="FB44" s="3">
        <v>0.5</v>
      </c>
      <c r="FI44" s="3">
        <v>1</v>
      </c>
      <c r="FJ44" s="3">
        <v>1</v>
      </c>
      <c r="FK44" s="3" t="s">
        <v>250</v>
      </c>
      <c r="FL44" s="3">
        <v>3</v>
      </c>
      <c r="FQ44" s="3">
        <v>4</v>
      </c>
      <c r="FR44" s="3" t="s">
        <v>215</v>
      </c>
      <c r="FS44" s="3">
        <v>1</v>
      </c>
      <c r="FT44" s="3">
        <v>1</v>
      </c>
      <c r="FU44" s="3">
        <v>50</v>
      </c>
      <c r="FV44" s="3">
        <f>5*12</f>
        <v>60</v>
      </c>
      <c r="FW44" s="3">
        <v>0.6</v>
      </c>
      <c r="FX44" s="3">
        <v>2</v>
      </c>
      <c r="GD44" s="3">
        <v>2</v>
      </c>
      <c r="GE44" s="3">
        <v>4</v>
      </c>
      <c r="GG44" s="3">
        <v>4</v>
      </c>
    </row>
    <row r="45" spans="1:189" x14ac:dyDescent="0.3">
      <c r="A45" s="3">
        <v>44</v>
      </c>
      <c r="B45" s="3" t="s">
        <v>673</v>
      </c>
      <c r="C45" s="3" t="s">
        <v>673</v>
      </c>
      <c r="D45" s="3" t="s">
        <v>148</v>
      </c>
      <c r="E45" s="3" t="s">
        <v>1186</v>
      </c>
      <c r="F45" s="36">
        <v>2</v>
      </c>
      <c r="G45" s="3" t="s">
        <v>1187</v>
      </c>
      <c r="H45" s="36">
        <v>4</v>
      </c>
      <c r="I45" s="3" t="s">
        <v>155</v>
      </c>
      <c r="J45" s="3">
        <v>1</v>
      </c>
      <c r="K45" s="3">
        <v>42</v>
      </c>
      <c r="L45" s="3">
        <v>1</v>
      </c>
      <c r="M45" s="3">
        <v>2</v>
      </c>
      <c r="N45" s="3">
        <v>3</v>
      </c>
      <c r="O45" s="3">
        <v>4</v>
      </c>
      <c r="P45" s="3">
        <v>2</v>
      </c>
      <c r="Q45" s="3">
        <v>1</v>
      </c>
      <c r="R45" s="3">
        <v>20</v>
      </c>
      <c r="S45" s="3">
        <v>1</v>
      </c>
      <c r="T45" s="3">
        <v>20</v>
      </c>
      <c r="U45" s="3">
        <v>20</v>
      </c>
      <c r="V45" s="3">
        <v>50</v>
      </c>
      <c r="W45" s="32">
        <v>0.25</v>
      </c>
      <c r="X45" s="32">
        <v>0.25</v>
      </c>
      <c r="Z45" s="3">
        <v>2</v>
      </c>
      <c r="AA45" s="3">
        <v>2.4</v>
      </c>
      <c r="AC45" s="3">
        <v>1</v>
      </c>
      <c r="AE45" s="28">
        <v>1</v>
      </c>
      <c r="AF45" s="28">
        <v>4</v>
      </c>
      <c r="AG45" s="32">
        <v>0.25</v>
      </c>
      <c r="AH45" s="3" t="s">
        <v>1124</v>
      </c>
      <c r="AI45" s="3" t="s">
        <v>1171</v>
      </c>
      <c r="AJ45" s="3">
        <v>100</v>
      </c>
      <c r="AK45" s="3" t="s">
        <v>204</v>
      </c>
      <c r="AL45" s="3">
        <v>1999</v>
      </c>
      <c r="AM45" s="3">
        <v>1</v>
      </c>
      <c r="AN45" s="3" t="s">
        <v>183</v>
      </c>
      <c r="AT45" s="3" t="s">
        <v>1121</v>
      </c>
      <c r="AU45" s="9" t="s">
        <v>1129</v>
      </c>
      <c r="AV45" s="3">
        <v>50</v>
      </c>
      <c r="AX45" s="3">
        <v>1999</v>
      </c>
      <c r="AY45" s="3">
        <v>150</v>
      </c>
      <c r="AZ45" s="3" t="s">
        <v>146</v>
      </c>
      <c r="BA45" s="3" t="s">
        <v>1107</v>
      </c>
      <c r="BB45" s="3">
        <v>50</v>
      </c>
      <c r="BC45" s="3">
        <v>1999</v>
      </c>
      <c r="BD45" s="3">
        <v>30</v>
      </c>
      <c r="BE45" s="3" t="s">
        <v>146</v>
      </c>
      <c r="BF45" s="3" t="s">
        <v>1159</v>
      </c>
      <c r="BG45" s="3">
        <v>15</v>
      </c>
      <c r="BH45" s="3">
        <v>1999</v>
      </c>
      <c r="BI45" s="3">
        <v>500</v>
      </c>
      <c r="BJ45" s="3" t="s">
        <v>146</v>
      </c>
      <c r="BZ45" t="s">
        <v>1177</v>
      </c>
      <c r="CA45" s="40" t="s">
        <v>1235</v>
      </c>
      <c r="CB45" s="40" t="s">
        <v>1230</v>
      </c>
      <c r="CC45" s="40" t="s">
        <v>1233</v>
      </c>
      <c r="CD45" s="3">
        <v>10</v>
      </c>
      <c r="CE45" s="3">
        <v>15</v>
      </c>
      <c r="CF45" s="3">
        <v>2</v>
      </c>
      <c r="CG45" s="3">
        <v>3</v>
      </c>
      <c r="CH45" s="15">
        <f t="shared" si="0"/>
        <v>25</v>
      </c>
      <c r="CI45" s="15">
        <f t="shared" si="1"/>
        <v>5</v>
      </c>
      <c r="CJ45" s="15">
        <f t="shared" si="2"/>
        <v>20</v>
      </c>
      <c r="CK45" t="s">
        <v>1177</v>
      </c>
      <c r="DN45" s="3" t="s">
        <v>674</v>
      </c>
      <c r="DU45" s="3" t="s">
        <v>312</v>
      </c>
      <c r="DV45" s="3" t="s">
        <v>675</v>
      </c>
      <c r="DY45" s="3" t="s">
        <v>165</v>
      </c>
      <c r="DZ45" s="3" t="s">
        <v>531</v>
      </c>
      <c r="EF45" s="3" t="s">
        <v>1292</v>
      </c>
      <c r="EG45" s="3" t="s">
        <v>1295</v>
      </c>
      <c r="EL45" s="3">
        <v>2000</v>
      </c>
      <c r="EN45" s="3">
        <v>7</v>
      </c>
      <c r="EP45" s="3">
        <v>2</v>
      </c>
      <c r="EQ45" s="3">
        <v>2</v>
      </c>
      <c r="ER45" s="15">
        <f t="shared" si="3"/>
        <v>11</v>
      </c>
      <c r="EZ45" s="3">
        <v>2</v>
      </c>
      <c r="FA45" s="3">
        <v>3</v>
      </c>
      <c r="FB45" s="3">
        <v>0</v>
      </c>
      <c r="FI45" s="3">
        <v>1</v>
      </c>
      <c r="FJ45" s="3">
        <v>1</v>
      </c>
      <c r="FK45" s="3" t="s">
        <v>676</v>
      </c>
      <c r="FL45" s="3">
        <v>2</v>
      </c>
      <c r="FQ45" s="3">
        <v>4</v>
      </c>
      <c r="FR45" s="3" t="s">
        <v>256</v>
      </c>
      <c r="FS45" s="3">
        <v>2</v>
      </c>
      <c r="FY45" s="3">
        <v>1</v>
      </c>
      <c r="GD45" s="3">
        <v>34</v>
      </c>
      <c r="GE45" s="3">
        <v>14</v>
      </c>
      <c r="GF45" s="3">
        <v>2</v>
      </c>
      <c r="GG45" s="3">
        <v>411</v>
      </c>
    </row>
    <row r="46" spans="1:189" x14ac:dyDescent="0.3">
      <c r="A46" s="3">
        <v>45</v>
      </c>
      <c r="B46" s="3" t="s">
        <v>602</v>
      </c>
      <c r="C46" s="3" t="s">
        <v>474</v>
      </c>
      <c r="D46" s="3" t="s">
        <v>116</v>
      </c>
      <c r="E46" s="3" t="s">
        <v>1186</v>
      </c>
      <c r="F46" s="36">
        <v>2</v>
      </c>
      <c r="G46" s="3" t="s">
        <v>1187</v>
      </c>
      <c r="H46" s="36">
        <v>4</v>
      </c>
      <c r="I46" s="3" t="s">
        <v>155</v>
      </c>
      <c r="J46" s="3">
        <v>2</v>
      </c>
      <c r="K46" s="3">
        <v>57</v>
      </c>
      <c r="L46" s="3">
        <v>1</v>
      </c>
      <c r="M46" s="3">
        <v>2</v>
      </c>
      <c r="N46" s="3">
        <v>1</v>
      </c>
      <c r="O46" s="3">
        <v>4</v>
      </c>
      <c r="P46" s="3">
        <v>4</v>
      </c>
      <c r="Q46" s="3">
        <v>3</v>
      </c>
      <c r="R46" s="3">
        <v>36</v>
      </c>
      <c r="S46" s="3">
        <v>2</v>
      </c>
      <c r="T46" s="3">
        <v>30</v>
      </c>
      <c r="U46" s="3">
        <v>30</v>
      </c>
      <c r="V46" s="3">
        <v>100</v>
      </c>
      <c r="W46" s="32">
        <v>2</v>
      </c>
      <c r="X46" s="32">
        <f>W46</f>
        <v>2</v>
      </c>
      <c r="Z46" s="3">
        <v>3</v>
      </c>
      <c r="AC46" s="3">
        <v>1</v>
      </c>
      <c r="AE46" s="28">
        <v>1</v>
      </c>
      <c r="AF46" s="28">
        <v>4</v>
      </c>
      <c r="AG46" s="32">
        <f>W46</f>
        <v>2</v>
      </c>
      <c r="AH46" s="3" t="s">
        <v>1128</v>
      </c>
      <c r="AI46" s="3" t="s">
        <v>1126</v>
      </c>
      <c r="AJ46" s="3">
        <v>125</v>
      </c>
      <c r="AK46" s="3" t="s">
        <v>205</v>
      </c>
      <c r="AL46" s="3">
        <v>2000</v>
      </c>
      <c r="AO46" s="3" t="s">
        <v>156</v>
      </c>
      <c r="AP46" s="3">
        <v>100</v>
      </c>
      <c r="AR46" s="3">
        <v>4</v>
      </c>
      <c r="AS46" s="3" t="s">
        <v>183</v>
      </c>
      <c r="AT46" s="3" t="s">
        <v>1121</v>
      </c>
      <c r="AU46" s="9" t="s">
        <v>1129</v>
      </c>
      <c r="AV46" s="3">
        <v>90</v>
      </c>
      <c r="AX46" s="3">
        <v>2000</v>
      </c>
      <c r="AY46" s="3">
        <v>100</v>
      </c>
      <c r="AZ46" s="3" t="s">
        <v>146</v>
      </c>
      <c r="BA46" s="3" t="s">
        <v>1107</v>
      </c>
      <c r="BB46" s="3">
        <v>90</v>
      </c>
      <c r="BC46" s="3">
        <v>2000</v>
      </c>
      <c r="BD46" s="3">
        <v>200</v>
      </c>
      <c r="BE46" s="3" t="s">
        <v>146</v>
      </c>
      <c r="BZ46" t="s">
        <v>1174</v>
      </c>
      <c r="CA46" s="40" t="s">
        <v>1236</v>
      </c>
      <c r="CB46" s="40" t="s">
        <v>1230</v>
      </c>
      <c r="CC46" s="40" t="s">
        <v>1233</v>
      </c>
      <c r="CD46" s="3">
        <v>20</v>
      </c>
      <c r="CE46" s="3">
        <v>10</v>
      </c>
      <c r="CF46" s="3">
        <v>8</v>
      </c>
      <c r="CG46" s="3">
        <v>5</v>
      </c>
      <c r="CH46" s="15">
        <f t="shared" si="0"/>
        <v>30</v>
      </c>
      <c r="CI46" s="15">
        <f t="shared" si="1"/>
        <v>13</v>
      </c>
      <c r="CJ46" s="15">
        <f t="shared" si="2"/>
        <v>17</v>
      </c>
      <c r="CK46" t="s">
        <v>1174</v>
      </c>
      <c r="DN46" s="3" t="s">
        <v>597</v>
      </c>
      <c r="DU46" s="3" t="s">
        <v>170</v>
      </c>
      <c r="DV46" s="3" t="s">
        <v>141</v>
      </c>
      <c r="DW46" s="3" t="s">
        <v>603</v>
      </c>
      <c r="DY46" s="3" t="s">
        <v>312</v>
      </c>
      <c r="DZ46" s="3" t="s">
        <v>604</v>
      </c>
      <c r="EA46" s="3" t="s">
        <v>141</v>
      </c>
      <c r="EB46" s="3" t="s">
        <v>605</v>
      </c>
      <c r="EF46" s="3" t="s">
        <v>1270</v>
      </c>
      <c r="EG46" s="3" t="s">
        <v>1295</v>
      </c>
      <c r="EL46" s="3">
        <v>1999</v>
      </c>
      <c r="ER46" s="15">
        <f t="shared" si="3"/>
        <v>0</v>
      </c>
      <c r="EZ46" s="3">
        <v>13</v>
      </c>
      <c r="FB46" s="3">
        <v>15</v>
      </c>
      <c r="FQ46" s="3">
        <v>134</v>
      </c>
      <c r="FR46" s="3" t="s">
        <v>256</v>
      </c>
      <c r="FS46" s="3">
        <v>2</v>
      </c>
      <c r="FY46" s="3">
        <v>1</v>
      </c>
      <c r="GF46" s="3" t="s">
        <v>606</v>
      </c>
      <c r="GG46" s="3">
        <v>4</v>
      </c>
    </row>
    <row r="47" spans="1:189" x14ac:dyDescent="0.3">
      <c r="A47" s="3">
        <v>46</v>
      </c>
      <c r="B47" s="3" t="s">
        <v>386</v>
      </c>
      <c r="C47" s="3" t="str">
        <f>B47</f>
        <v>Nguyễn Văn Lớn</v>
      </c>
      <c r="D47" s="3" t="s">
        <v>148</v>
      </c>
      <c r="E47" s="3" t="s">
        <v>1186</v>
      </c>
      <c r="F47" s="36">
        <v>2</v>
      </c>
      <c r="G47" s="3" t="s">
        <v>1187</v>
      </c>
      <c r="H47" s="36">
        <v>4</v>
      </c>
      <c r="I47" s="3" t="s">
        <v>275</v>
      </c>
      <c r="J47" s="3">
        <v>1</v>
      </c>
      <c r="K47" s="3">
        <v>50</v>
      </c>
      <c r="L47" s="3">
        <v>1</v>
      </c>
      <c r="M47" s="3">
        <v>2</v>
      </c>
      <c r="N47" s="3">
        <v>1</v>
      </c>
      <c r="O47" s="3">
        <v>3</v>
      </c>
      <c r="P47" s="3">
        <v>3</v>
      </c>
      <c r="Q47" s="3">
        <v>2</v>
      </c>
      <c r="R47" s="3">
        <v>30</v>
      </c>
      <c r="S47" s="3">
        <v>1</v>
      </c>
      <c r="T47" s="3">
        <v>40</v>
      </c>
      <c r="U47" s="3">
        <v>40</v>
      </c>
      <c r="V47" s="3">
        <v>70</v>
      </c>
      <c r="W47" s="32">
        <v>1</v>
      </c>
      <c r="X47" s="32">
        <f>W47</f>
        <v>1</v>
      </c>
      <c r="Z47" s="3">
        <v>3</v>
      </c>
      <c r="AC47" s="3">
        <v>3</v>
      </c>
      <c r="AE47" s="28">
        <v>1</v>
      </c>
      <c r="AF47" s="28">
        <v>2</v>
      </c>
      <c r="AG47" s="32">
        <f>W47</f>
        <v>1</v>
      </c>
      <c r="AH47" s="3" t="s">
        <v>1124</v>
      </c>
      <c r="AI47" s="3" t="s">
        <v>1171</v>
      </c>
      <c r="AJ47" s="3">
        <v>150</v>
      </c>
      <c r="AK47" s="3" t="s">
        <v>204</v>
      </c>
      <c r="AL47" s="3">
        <v>1999</v>
      </c>
      <c r="AM47" s="3">
        <v>5</v>
      </c>
      <c r="AN47" s="3" t="s">
        <v>183</v>
      </c>
      <c r="AT47" s="9" t="s">
        <v>1107</v>
      </c>
      <c r="AU47" s="9" t="s">
        <v>1129</v>
      </c>
      <c r="AV47" s="3">
        <v>100</v>
      </c>
      <c r="AX47" s="3">
        <v>2012</v>
      </c>
      <c r="AY47" s="3">
        <v>100</v>
      </c>
      <c r="AZ47" s="3" t="s">
        <v>146</v>
      </c>
      <c r="BZ47" t="s">
        <v>1177</v>
      </c>
      <c r="CB47" s="40" t="s">
        <v>1230</v>
      </c>
      <c r="CC47" s="40" t="s">
        <v>1234</v>
      </c>
      <c r="CD47" s="3">
        <v>25</v>
      </c>
      <c r="CE47" s="3">
        <v>1</v>
      </c>
      <c r="CF47" s="3">
        <v>2</v>
      </c>
      <c r="CG47" s="3">
        <v>2</v>
      </c>
      <c r="CH47" s="15">
        <f t="shared" si="0"/>
        <v>26</v>
      </c>
      <c r="CI47" s="15">
        <f t="shared" si="1"/>
        <v>4</v>
      </c>
      <c r="CJ47" s="15">
        <f t="shared" si="2"/>
        <v>22</v>
      </c>
      <c r="CK47" t="s">
        <v>1177</v>
      </c>
      <c r="DG47" s="3" t="s">
        <v>160</v>
      </c>
      <c r="DH47" s="3" t="s">
        <v>387</v>
      </c>
      <c r="DN47" s="3" t="s">
        <v>388</v>
      </c>
      <c r="DU47" s="3" t="s">
        <v>312</v>
      </c>
      <c r="DV47" s="3" t="s">
        <v>389</v>
      </c>
      <c r="DY47" s="3" t="s">
        <v>160</v>
      </c>
      <c r="DZ47" s="3" t="s">
        <v>149</v>
      </c>
      <c r="EG47" s="3" t="s">
        <v>1295</v>
      </c>
      <c r="EL47" s="3">
        <v>2012</v>
      </c>
      <c r="EP47" s="3">
        <v>3</v>
      </c>
      <c r="ER47" s="15">
        <f t="shared" si="3"/>
        <v>3</v>
      </c>
      <c r="EZ47" s="3">
        <v>4</v>
      </c>
      <c r="FI47" s="3">
        <v>1</v>
      </c>
      <c r="FJ47" s="3">
        <v>3</v>
      </c>
      <c r="FK47" s="3" t="s">
        <v>390</v>
      </c>
      <c r="FL47" s="3">
        <v>2</v>
      </c>
      <c r="FQ47" s="3">
        <v>13</v>
      </c>
      <c r="FS47" s="3">
        <v>2</v>
      </c>
      <c r="FY47" s="3">
        <v>1</v>
      </c>
      <c r="GE47" s="3">
        <v>34</v>
      </c>
      <c r="GF47" s="3">
        <v>4</v>
      </c>
      <c r="GG47" s="3">
        <v>4</v>
      </c>
    </row>
    <row r="48" spans="1:189" x14ac:dyDescent="0.3">
      <c r="A48" s="3">
        <v>47</v>
      </c>
      <c r="B48" s="3" t="s">
        <v>512</v>
      </c>
      <c r="C48" s="3" t="str">
        <f>B48</f>
        <v>Trần Huy Dũng</v>
      </c>
      <c r="D48" s="3" t="s">
        <v>148</v>
      </c>
      <c r="E48" s="3" t="s">
        <v>1186</v>
      </c>
      <c r="F48" s="36">
        <v>2</v>
      </c>
      <c r="G48" s="3" t="s">
        <v>1187</v>
      </c>
      <c r="H48" s="36">
        <v>4</v>
      </c>
      <c r="I48" s="3" t="s">
        <v>513</v>
      </c>
      <c r="J48" s="3">
        <v>1</v>
      </c>
      <c r="K48" s="3">
        <v>50</v>
      </c>
      <c r="L48" s="3">
        <v>1</v>
      </c>
      <c r="M48" s="3">
        <v>1</v>
      </c>
      <c r="N48" s="3">
        <v>1</v>
      </c>
      <c r="O48" s="3">
        <v>4</v>
      </c>
      <c r="P48" s="3">
        <v>4</v>
      </c>
      <c r="Q48" s="3">
        <v>2</v>
      </c>
      <c r="R48" s="3">
        <v>40</v>
      </c>
      <c r="S48" s="3">
        <v>2</v>
      </c>
      <c r="T48" s="3">
        <v>150</v>
      </c>
      <c r="U48" s="3">
        <v>150</v>
      </c>
      <c r="V48" s="3">
        <v>30</v>
      </c>
      <c r="W48" s="32">
        <v>0.37</v>
      </c>
      <c r="X48" s="32">
        <f>W48</f>
        <v>0.37</v>
      </c>
      <c r="Z48" s="3">
        <v>3</v>
      </c>
      <c r="AC48" s="3">
        <v>3</v>
      </c>
      <c r="AE48" s="28">
        <v>1</v>
      </c>
      <c r="AF48" s="28">
        <v>4</v>
      </c>
      <c r="AG48" s="32">
        <f>W48</f>
        <v>0.37</v>
      </c>
      <c r="AH48" s="3" t="s">
        <v>1128</v>
      </c>
      <c r="AI48" s="3" t="s">
        <v>1126</v>
      </c>
      <c r="AJ48" s="3">
        <v>250</v>
      </c>
      <c r="AK48" s="3" t="s">
        <v>205</v>
      </c>
      <c r="AL48" s="3">
        <v>1998</v>
      </c>
      <c r="AO48" s="3" t="s">
        <v>156</v>
      </c>
      <c r="AP48" s="3">
        <v>35</v>
      </c>
      <c r="AQ48" s="3">
        <v>1998</v>
      </c>
      <c r="AT48" s="3" t="s">
        <v>1121</v>
      </c>
      <c r="AU48" s="9" t="s">
        <v>1129</v>
      </c>
      <c r="AV48" s="3">
        <v>205</v>
      </c>
      <c r="AX48" s="3">
        <v>2003</v>
      </c>
      <c r="AY48" s="3">
        <v>400</v>
      </c>
      <c r="AZ48" s="3" t="s">
        <v>146</v>
      </c>
      <c r="BA48" s="3" t="s">
        <v>1107</v>
      </c>
      <c r="BB48" s="3">
        <v>10</v>
      </c>
      <c r="BD48" s="3">
        <v>300</v>
      </c>
      <c r="BE48" s="3" t="s">
        <v>146</v>
      </c>
      <c r="BZ48" t="s">
        <v>1174</v>
      </c>
      <c r="CB48" s="40" t="s">
        <v>1232</v>
      </c>
      <c r="CC48" s="40" t="s">
        <v>1234</v>
      </c>
      <c r="CD48" s="3">
        <v>10</v>
      </c>
      <c r="CE48" s="3">
        <v>30</v>
      </c>
      <c r="CG48" s="3">
        <v>5</v>
      </c>
      <c r="CH48" s="15">
        <f t="shared" si="0"/>
        <v>40</v>
      </c>
      <c r="CI48" s="15">
        <f t="shared" si="1"/>
        <v>5</v>
      </c>
      <c r="CJ48" s="15">
        <f t="shared" si="2"/>
        <v>35</v>
      </c>
      <c r="CK48" t="s">
        <v>1174</v>
      </c>
      <c r="DG48" s="3" t="s">
        <v>165</v>
      </c>
      <c r="DH48" s="3" t="s">
        <v>514</v>
      </c>
      <c r="DN48" s="3" t="s">
        <v>515</v>
      </c>
      <c r="DU48" s="3" t="s">
        <v>170</v>
      </c>
      <c r="DV48" s="3" t="s">
        <v>399</v>
      </c>
      <c r="DW48" s="3" t="s">
        <v>200</v>
      </c>
      <c r="EF48" s="3" t="s">
        <v>1267</v>
      </c>
      <c r="ER48" s="15">
        <f t="shared" si="3"/>
        <v>0</v>
      </c>
      <c r="FQ48" s="3">
        <v>4</v>
      </c>
      <c r="FR48" s="3" t="s">
        <v>256</v>
      </c>
      <c r="FS48" s="3">
        <v>2</v>
      </c>
      <c r="FY48" s="3">
        <v>5</v>
      </c>
      <c r="FZ48" s="3" t="s">
        <v>516</v>
      </c>
      <c r="GD48" s="3">
        <v>34</v>
      </c>
      <c r="GE48" s="3">
        <v>2</v>
      </c>
      <c r="GG48" s="3">
        <v>11</v>
      </c>
    </row>
    <row r="49" spans="1:189" x14ac:dyDescent="0.3">
      <c r="A49" s="3">
        <v>48</v>
      </c>
      <c r="B49" s="3" t="s">
        <v>253</v>
      </c>
      <c r="C49" s="3" t="str">
        <f>B49</f>
        <v>Nguyễn Văn Dưỡng</v>
      </c>
      <c r="D49" s="3" t="s">
        <v>148</v>
      </c>
      <c r="E49" s="3" t="s">
        <v>1186</v>
      </c>
      <c r="F49" s="36">
        <v>2</v>
      </c>
      <c r="G49" s="3" t="s">
        <v>1187</v>
      </c>
      <c r="H49" s="36">
        <v>4</v>
      </c>
      <c r="I49" s="3" t="s">
        <v>203</v>
      </c>
      <c r="J49" s="3">
        <v>1</v>
      </c>
      <c r="K49" s="3">
        <v>54</v>
      </c>
      <c r="L49" s="3">
        <v>1</v>
      </c>
      <c r="M49" s="3">
        <v>3</v>
      </c>
      <c r="N49" s="3">
        <v>1</v>
      </c>
      <c r="O49" s="3">
        <v>4</v>
      </c>
      <c r="P49" s="3">
        <v>4</v>
      </c>
      <c r="Q49" s="3">
        <v>3</v>
      </c>
      <c r="R49" s="3">
        <v>20</v>
      </c>
      <c r="S49" s="3">
        <v>2</v>
      </c>
      <c r="T49" s="3">
        <v>180</v>
      </c>
      <c r="U49" s="3">
        <v>180</v>
      </c>
      <c r="V49" s="3">
        <v>80</v>
      </c>
      <c r="W49" s="32">
        <v>5</v>
      </c>
      <c r="X49" s="32">
        <v>5</v>
      </c>
      <c r="Z49" s="3">
        <v>3</v>
      </c>
      <c r="AC49" s="3">
        <v>3</v>
      </c>
      <c r="AE49" s="28">
        <v>1</v>
      </c>
      <c r="AF49" s="28">
        <v>3</v>
      </c>
      <c r="AG49" s="32">
        <v>5</v>
      </c>
      <c r="AH49" s="3" t="s">
        <v>1124</v>
      </c>
      <c r="AI49" s="3" t="s">
        <v>1171</v>
      </c>
      <c r="AJ49" s="3">
        <v>3500</v>
      </c>
      <c r="AK49" s="3" t="s">
        <v>204</v>
      </c>
      <c r="AL49" s="3">
        <v>1994</v>
      </c>
      <c r="AM49" s="3">
        <v>9</v>
      </c>
      <c r="AN49" s="3" t="s">
        <v>183</v>
      </c>
      <c r="AT49" s="9" t="s">
        <v>1107</v>
      </c>
      <c r="AU49" s="9" t="s">
        <v>1129</v>
      </c>
      <c r="AV49" s="3">
        <v>500</v>
      </c>
      <c r="AX49" s="3">
        <v>2014</v>
      </c>
      <c r="AY49" s="3">
        <v>350</v>
      </c>
      <c r="AZ49" s="3" t="s">
        <v>146</v>
      </c>
      <c r="BA49" s="3" t="s">
        <v>1120</v>
      </c>
      <c r="BB49" s="3">
        <v>6000</v>
      </c>
      <c r="BC49" s="3">
        <v>2014</v>
      </c>
      <c r="BD49" s="3" t="s">
        <v>187</v>
      </c>
      <c r="BZ49" t="s">
        <v>1177</v>
      </c>
      <c r="CA49" s="40" t="s">
        <v>1237</v>
      </c>
      <c r="CB49" s="40" t="s">
        <v>1230</v>
      </c>
      <c r="CC49" s="40" t="s">
        <v>1234</v>
      </c>
      <c r="CD49" s="3">
        <v>70</v>
      </c>
      <c r="CE49" s="3">
        <v>10</v>
      </c>
      <c r="CF49" s="3">
        <v>20</v>
      </c>
      <c r="CG49" s="3">
        <v>5</v>
      </c>
      <c r="CH49" s="15">
        <f t="shared" si="0"/>
        <v>80</v>
      </c>
      <c r="CI49" s="15">
        <f t="shared" si="1"/>
        <v>25</v>
      </c>
      <c r="CJ49" s="15">
        <f t="shared" si="2"/>
        <v>55</v>
      </c>
      <c r="CK49" t="s">
        <v>1177</v>
      </c>
      <c r="DU49" s="3" t="s">
        <v>159</v>
      </c>
      <c r="DV49" s="3" t="s">
        <v>254</v>
      </c>
      <c r="DW49" s="3" t="s">
        <v>255</v>
      </c>
      <c r="EG49" s="3" t="s">
        <v>1295</v>
      </c>
      <c r="EL49" s="3">
        <v>2014</v>
      </c>
      <c r="EN49" s="3">
        <v>100</v>
      </c>
      <c r="EP49" s="3">
        <v>5</v>
      </c>
      <c r="EQ49" s="3">
        <v>2</v>
      </c>
      <c r="ER49" s="15">
        <f t="shared" si="3"/>
        <v>107</v>
      </c>
      <c r="EZ49" s="3">
        <v>5</v>
      </c>
      <c r="FB49" s="3">
        <v>5</v>
      </c>
      <c r="FQ49" s="3">
        <v>4</v>
      </c>
      <c r="FR49" s="3" t="s">
        <v>256</v>
      </c>
      <c r="FS49" s="3">
        <v>2</v>
      </c>
      <c r="FY49" s="3">
        <v>2</v>
      </c>
      <c r="GA49" s="3">
        <v>3</v>
      </c>
      <c r="GD49" s="3">
        <v>3</v>
      </c>
      <c r="GG49" s="3">
        <v>4</v>
      </c>
    </row>
    <row r="50" spans="1:189" x14ac:dyDescent="0.3">
      <c r="A50" s="3">
        <v>49</v>
      </c>
      <c r="B50" s="3" t="s">
        <v>677</v>
      </c>
      <c r="C50" s="3" t="s">
        <v>677</v>
      </c>
      <c r="D50" s="3" t="s">
        <v>148</v>
      </c>
      <c r="E50" s="3" t="s">
        <v>1186</v>
      </c>
      <c r="F50" s="36">
        <v>2</v>
      </c>
      <c r="G50" s="3" t="s">
        <v>1187</v>
      </c>
      <c r="H50" s="36">
        <v>4</v>
      </c>
      <c r="I50" s="3" t="s">
        <v>203</v>
      </c>
      <c r="J50" s="3">
        <v>1</v>
      </c>
      <c r="K50" s="3">
        <v>47</v>
      </c>
      <c r="L50" s="3">
        <v>1</v>
      </c>
      <c r="M50" s="3">
        <v>2</v>
      </c>
      <c r="N50" s="3">
        <v>2</v>
      </c>
      <c r="O50" s="3">
        <v>4</v>
      </c>
      <c r="P50" s="3">
        <v>4</v>
      </c>
      <c r="Q50" s="3">
        <v>2</v>
      </c>
      <c r="R50" s="3">
        <v>22</v>
      </c>
      <c r="S50" s="3">
        <v>2</v>
      </c>
      <c r="T50" s="3">
        <v>30</v>
      </c>
      <c r="U50" s="3">
        <v>30</v>
      </c>
      <c r="V50" s="3">
        <v>80</v>
      </c>
      <c r="W50" s="32">
        <v>2.5</v>
      </c>
      <c r="X50" s="32">
        <v>2.5</v>
      </c>
      <c r="Z50" s="3">
        <v>3</v>
      </c>
      <c r="AC50" s="3">
        <v>2</v>
      </c>
      <c r="AE50" s="28">
        <v>1</v>
      </c>
      <c r="AF50" s="28">
        <v>5</v>
      </c>
      <c r="AG50" s="32">
        <v>2.5</v>
      </c>
      <c r="AH50" s="3" t="s">
        <v>1114</v>
      </c>
      <c r="AI50" s="3" t="s">
        <v>1126</v>
      </c>
      <c r="AJ50" s="3">
        <v>400</v>
      </c>
      <c r="AK50" s="3" t="s">
        <v>205</v>
      </c>
      <c r="AL50" s="3">
        <v>2018</v>
      </c>
      <c r="AT50" s="3" t="s">
        <v>1108</v>
      </c>
      <c r="AU50" s="9" t="s">
        <v>1158</v>
      </c>
      <c r="AV50" s="3">
        <v>150</v>
      </c>
      <c r="AX50" s="3">
        <v>2000</v>
      </c>
      <c r="AY50" s="3">
        <v>900</v>
      </c>
      <c r="AZ50" s="3" t="s">
        <v>146</v>
      </c>
      <c r="BA50" s="3" t="s">
        <v>1120</v>
      </c>
      <c r="BB50" s="3">
        <v>200</v>
      </c>
      <c r="BC50" s="3">
        <v>2005</v>
      </c>
      <c r="BD50" s="3">
        <v>1</v>
      </c>
      <c r="BE50" s="3" t="s">
        <v>183</v>
      </c>
      <c r="BF50" s="3" t="s">
        <v>1159</v>
      </c>
      <c r="BG50" s="3">
        <v>50</v>
      </c>
      <c r="BH50" s="3">
        <v>2005</v>
      </c>
      <c r="BI50" s="3">
        <v>5</v>
      </c>
      <c r="BJ50" s="3" t="s">
        <v>183</v>
      </c>
      <c r="BK50" s="3" t="s">
        <v>170</v>
      </c>
      <c r="BL50" s="3">
        <v>50</v>
      </c>
      <c r="BM50" s="3">
        <v>1997</v>
      </c>
      <c r="BN50" s="3">
        <v>250</v>
      </c>
      <c r="BO50" s="3" t="s">
        <v>146</v>
      </c>
      <c r="BZ50" t="s">
        <v>1174</v>
      </c>
      <c r="CA50" s="40" t="s">
        <v>1235</v>
      </c>
      <c r="CB50" s="40" t="s">
        <v>1232</v>
      </c>
      <c r="CC50" s="40" t="s">
        <v>1234</v>
      </c>
      <c r="CD50" s="3">
        <v>0</v>
      </c>
      <c r="CE50" s="3">
        <v>40</v>
      </c>
      <c r="CF50" s="3">
        <v>12</v>
      </c>
      <c r="CG50" s="3">
        <v>10</v>
      </c>
      <c r="CH50" s="15">
        <f t="shared" si="0"/>
        <v>40</v>
      </c>
      <c r="CI50" s="15">
        <f t="shared" si="1"/>
        <v>22</v>
      </c>
      <c r="CJ50" s="15">
        <f t="shared" si="2"/>
        <v>18</v>
      </c>
      <c r="CK50" t="s">
        <v>1174</v>
      </c>
      <c r="DG50" s="3" t="s">
        <v>206</v>
      </c>
      <c r="DH50" s="3" t="s">
        <v>678</v>
      </c>
      <c r="DN50" s="3" t="s">
        <v>679</v>
      </c>
      <c r="DO50" s="3" t="s">
        <v>680</v>
      </c>
      <c r="DU50" s="3" t="s">
        <v>352</v>
      </c>
      <c r="DV50" s="3" t="s">
        <v>223</v>
      </c>
      <c r="DW50" s="3" t="s">
        <v>142</v>
      </c>
      <c r="DX50" s="3" t="s">
        <v>681</v>
      </c>
      <c r="EF50" s="3" t="s">
        <v>1270</v>
      </c>
      <c r="EG50" s="3" t="s">
        <v>1280</v>
      </c>
      <c r="EL50" s="3">
        <v>2005</v>
      </c>
      <c r="EN50" s="3">
        <v>25</v>
      </c>
      <c r="EP50" s="3">
        <v>10</v>
      </c>
      <c r="EQ50" s="3">
        <v>0</v>
      </c>
      <c r="ER50" s="15">
        <f t="shared" si="3"/>
        <v>35</v>
      </c>
      <c r="EZ50" s="3">
        <v>22</v>
      </c>
      <c r="FA50" s="3">
        <v>0</v>
      </c>
      <c r="FB50" s="3">
        <v>10</v>
      </c>
      <c r="FI50" s="3">
        <v>2</v>
      </c>
      <c r="FJ50" s="3">
        <v>1</v>
      </c>
      <c r="FK50" s="3" t="s">
        <v>682</v>
      </c>
      <c r="FL50" s="3">
        <v>1</v>
      </c>
      <c r="FQ50" s="3">
        <v>3</v>
      </c>
      <c r="FS50" s="3">
        <v>1</v>
      </c>
      <c r="FT50" s="3">
        <v>1</v>
      </c>
      <c r="FU50" s="3">
        <v>12</v>
      </c>
      <c r="FV50" s="3">
        <v>60</v>
      </c>
      <c r="FW50" s="3">
        <v>0.75</v>
      </c>
      <c r="FX50" s="3">
        <v>3</v>
      </c>
      <c r="GE50" s="3">
        <v>4</v>
      </c>
      <c r="GG50" s="3">
        <v>1</v>
      </c>
    </row>
    <row r="51" spans="1:189" x14ac:dyDescent="0.3">
      <c r="A51" s="3">
        <v>50</v>
      </c>
      <c r="B51" s="3" t="s">
        <v>607</v>
      </c>
      <c r="C51" s="3" t="str">
        <f>B51</f>
        <v>Nguyễn Văn Quận</v>
      </c>
      <c r="D51" s="3" t="s">
        <v>148</v>
      </c>
      <c r="E51" s="3" t="s">
        <v>1186</v>
      </c>
      <c r="F51" s="36">
        <v>2</v>
      </c>
      <c r="G51" s="3" t="s">
        <v>1187</v>
      </c>
      <c r="H51" s="36">
        <v>4</v>
      </c>
      <c r="I51" s="3" t="s">
        <v>155</v>
      </c>
      <c r="J51" s="3">
        <v>1</v>
      </c>
      <c r="K51" s="3">
        <v>54</v>
      </c>
      <c r="L51" s="3">
        <v>1</v>
      </c>
      <c r="M51" s="3">
        <v>2</v>
      </c>
      <c r="N51" s="3">
        <v>2</v>
      </c>
      <c r="O51" s="3">
        <v>5</v>
      </c>
      <c r="P51" s="3">
        <v>5</v>
      </c>
      <c r="Q51" s="3">
        <v>3</v>
      </c>
      <c r="R51" s="3">
        <v>42</v>
      </c>
      <c r="S51" s="3">
        <v>2</v>
      </c>
      <c r="T51" s="3">
        <v>70</v>
      </c>
      <c r="U51" s="3">
        <v>70</v>
      </c>
      <c r="V51" s="3">
        <v>40</v>
      </c>
      <c r="W51" s="32">
        <v>0.46</v>
      </c>
      <c r="X51" s="32">
        <f>W51</f>
        <v>0.46</v>
      </c>
      <c r="Z51" s="3">
        <v>3</v>
      </c>
      <c r="AC51" s="3">
        <v>4</v>
      </c>
      <c r="AE51" s="28">
        <v>2</v>
      </c>
      <c r="AF51" s="28">
        <v>5</v>
      </c>
      <c r="AG51" s="32">
        <v>0.52</v>
      </c>
      <c r="AH51" s="3" t="s">
        <v>1124</v>
      </c>
      <c r="AI51" s="3" t="s">
        <v>1171</v>
      </c>
      <c r="AJ51" s="3">
        <v>20</v>
      </c>
      <c r="AK51" s="3" t="s">
        <v>204</v>
      </c>
      <c r="AL51" s="3">
        <v>2002</v>
      </c>
      <c r="AM51" s="3">
        <v>20</v>
      </c>
      <c r="AN51" s="3" t="s">
        <v>146</v>
      </c>
      <c r="AT51" s="3" t="s">
        <v>1121</v>
      </c>
      <c r="AU51" s="9" t="s">
        <v>1129</v>
      </c>
      <c r="AV51" s="3">
        <v>20</v>
      </c>
      <c r="AX51" s="3">
        <v>2009</v>
      </c>
      <c r="AY51" s="3">
        <v>75</v>
      </c>
      <c r="AZ51" s="3" t="s">
        <v>146</v>
      </c>
      <c r="BA51" s="3" t="s">
        <v>1107</v>
      </c>
      <c r="BB51" s="3">
        <v>20</v>
      </c>
      <c r="BC51" s="3">
        <v>2009</v>
      </c>
      <c r="BD51" s="3">
        <v>120</v>
      </c>
      <c r="BE51" s="3" t="s">
        <v>146</v>
      </c>
      <c r="BF51" s="3" t="s">
        <v>1159</v>
      </c>
      <c r="BG51" s="3">
        <v>150</v>
      </c>
      <c r="BH51" s="3">
        <v>2012</v>
      </c>
      <c r="BI51" s="3">
        <v>700</v>
      </c>
      <c r="BJ51" s="3" t="s">
        <v>146</v>
      </c>
      <c r="BZ51" t="s">
        <v>1177</v>
      </c>
      <c r="CA51" s="40" t="s">
        <v>1235</v>
      </c>
      <c r="CB51" s="40" t="s">
        <v>1230</v>
      </c>
      <c r="CC51" s="40" t="s">
        <v>1234</v>
      </c>
      <c r="CD51" s="3">
        <v>10</v>
      </c>
      <c r="CE51" s="3">
        <v>16</v>
      </c>
      <c r="CF51" s="3">
        <v>3</v>
      </c>
      <c r="CG51" s="3">
        <v>6.4</v>
      </c>
      <c r="CH51" s="15">
        <f t="shared" si="0"/>
        <v>26</v>
      </c>
      <c r="CI51" s="15">
        <f t="shared" si="1"/>
        <v>9.4</v>
      </c>
      <c r="CJ51" s="15">
        <f t="shared" si="2"/>
        <v>16.600000000000001</v>
      </c>
      <c r="CK51" t="s">
        <v>1177</v>
      </c>
      <c r="CL51" s="3">
        <v>0.14000000000000001</v>
      </c>
      <c r="CM51" s="3" t="s">
        <v>289</v>
      </c>
      <c r="CN51" s="3">
        <v>40</v>
      </c>
      <c r="CO51" s="3">
        <v>2019</v>
      </c>
      <c r="CP51" s="3">
        <v>600</v>
      </c>
      <c r="CQ51" s="3" t="s">
        <v>146</v>
      </c>
      <c r="DG51" s="3" t="s">
        <v>140</v>
      </c>
      <c r="DH51" s="3" t="s">
        <v>608</v>
      </c>
      <c r="DI51" s="3" t="s">
        <v>145</v>
      </c>
      <c r="DJ51" s="3" t="s">
        <v>609</v>
      </c>
      <c r="DK51" s="3" t="s">
        <v>310</v>
      </c>
      <c r="DL51" s="3" t="s">
        <v>610</v>
      </c>
      <c r="DN51" s="3" t="s">
        <v>611</v>
      </c>
      <c r="DO51" s="3" t="s">
        <v>612</v>
      </c>
      <c r="DU51" s="3" t="s">
        <v>312</v>
      </c>
      <c r="DV51" s="3" t="s">
        <v>483</v>
      </c>
      <c r="DW51" s="3" t="s">
        <v>613</v>
      </c>
      <c r="DX51" s="3" t="s">
        <v>567</v>
      </c>
      <c r="EF51" s="3" t="s">
        <v>1267</v>
      </c>
      <c r="EG51" s="3" t="s">
        <v>1288</v>
      </c>
      <c r="EL51" s="3">
        <v>2018</v>
      </c>
      <c r="EN51" s="3">
        <v>4.5</v>
      </c>
      <c r="EQ51" s="3">
        <v>3</v>
      </c>
      <c r="ER51" s="15">
        <f t="shared" si="3"/>
        <v>7.5</v>
      </c>
      <c r="EZ51" s="3">
        <v>7.8</v>
      </c>
      <c r="FA51" s="3">
        <v>2</v>
      </c>
      <c r="FB51" s="3">
        <v>3</v>
      </c>
      <c r="FQ51" s="3">
        <v>3</v>
      </c>
      <c r="FS51" s="3">
        <v>2</v>
      </c>
      <c r="FY51" s="3">
        <v>1</v>
      </c>
      <c r="GD51" s="3">
        <v>34</v>
      </c>
      <c r="GE51" s="3">
        <v>4</v>
      </c>
      <c r="GF51" s="3">
        <v>4</v>
      </c>
      <c r="GG51" s="3">
        <v>4</v>
      </c>
    </row>
    <row r="52" spans="1:189" x14ac:dyDescent="0.3">
      <c r="A52" s="3">
        <v>51</v>
      </c>
      <c r="B52" s="3" t="s">
        <v>392</v>
      </c>
      <c r="C52" s="3" t="str">
        <f>B52</f>
        <v>Lê Tấn Lộc</v>
      </c>
      <c r="D52" s="3" t="s">
        <v>148</v>
      </c>
      <c r="E52" s="3" t="s">
        <v>1186</v>
      </c>
      <c r="F52" s="36">
        <v>2</v>
      </c>
      <c r="G52" s="3" t="s">
        <v>1187</v>
      </c>
      <c r="H52" s="36">
        <v>4</v>
      </c>
      <c r="I52" s="3" t="s">
        <v>393</v>
      </c>
      <c r="J52" s="3">
        <v>1</v>
      </c>
      <c r="K52" s="3">
        <v>45</v>
      </c>
      <c r="L52" s="3">
        <v>1</v>
      </c>
      <c r="M52" s="3">
        <v>2</v>
      </c>
      <c r="N52" s="3">
        <v>2</v>
      </c>
      <c r="O52" s="3">
        <v>4</v>
      </c>
      <c r="P52" s="3">
        <v>2</v>
      </c>
      <c r="Q52" s="3">
        <v>2</v>
      </c>
      <c r="R52" s="3">
        <v>13</v>
      </c>
      <c r="S52" s="3">
        <v>1</v>
      </c>
      <c r="T52" s="3">
        <v>100</v>
      </c>
      <c r="U52" s="3">
        <v>100</v>
      </c>
      <c r="V52" s="3">
        <v>30</v>
      </c>
      <c r="W52" s="32">
        <v>0.5</v>
      </c>
      <c r="X52" s="32">
        <f>W52</f>
        <v>0.5</v>
      </c>
      <c r="Z52" s="3">
        <v>3</v>
      </c>
      <c r="AC52" s="3">
        <v>1</v>
      </c>
      <c r="AE52" s="28">
        <v>1</v>
      </c>
      <c r="AF52" s="28">
        <v>3</v>
      </c>
      <c r="AG52" s="32">
        <f>W52</f>
        <v>0.5</v>
      </c>
      <c r="AH52" s="3" t="s">
        <v>1117</v>
      </c>
      <c r="AI52" s="3" t="s">
        <v>1157</v>
      </c>
      <c r="AJ52" s="3">
        <v>100</v>
      </c>
      <c r="AK52" s="3" t="s">
        <v>205</v>
      </c>
      <c r="AL52" s="3">
        <v>1989</v>
      </c>
      <c r="AM52" s="3" t="s">
        <v>187</v>
      </c>
      <c r="AT52" s="3" t="s">
        <v>1136</v>
      </c>
      <c r="AU52" s="9" t="s">
        <v>1158</v>
      </c>
      <c r="AV52" s="3">
        <v>100</v>
      </c>
      <c r="AX52" s="3">
        <v>2014</v>
      </c>
      <c r="AY52" s="3">
        <v>1</v>
      </c>
      <c r="AZ52" s="3" t="s">
        <v>183</v>
      </c>
      <c r="BA52" s="3" t="s">
        <v>1156</v>
      </c>
      <c r="BB52" s="3">
        <v>30</v>
      </c>
      <c r="BC52" s="3">
        <v>1989</v>
      </c>
      <c r="BD52" s="3">
        <v>1.5</v>
      </c>
      <c r="BE52" s="3" t="s">
        <v>183</v>
      </c>
      <c r="BZ52" t="s">
        <v>1180</v>
      </c>
      <c r="CA52" s="40" t="s">
        <v>1237</v>
      </c>
      <c r="CB52" s="40" t="s">
        <v>1230</v>
      </c>
      <c r="CC52" s="40" t="s">
        <v>1233</v>
      </c>
      <c r="CE52" s="3">
        <v>35</v>
      </c>
      <c r="CG52" s="3">
        <v>6.2</v>
      </c>
      <c r="CH52" s="15">
        <f t="shared" si="0"/>
        <v>35</v>
      </c>
      <c r="CI52" s="15">
        <f t="shared" si="1"/>
        <v>6.2</v>
      </c>
      <c r="CJ52" s="15">
        <f t="shared" si="2"/>
        <v>28.8</v>
      </c>
      <c r="CK52" t="s">
        <v>1180</v>
      </c>
      <c r="DG52" s="3" t="s">
        <v>394</v>
      </c>
      <c r="DH52" s="3" t="s">
        <v>395</v>
      </c>
      <c r="DN52" s="3" t="s">
        <v>396</v>
      </c>
      <c r="DU52" s="3" t="s">
        <v>206</v>
      </c>
      <c r="DV52" s="3" t="s">
        <v>397</v>
      </c>
      <c r="EG52" s="3" t="s">
        <v>1295</v>
      </c>
      <c r="EL52" s="3">
        <v>2016</v>
      </c>
      <c r="EN52" s="3">
        <v>10</v>
      </c>
      <c r="EO52" s="3">
        <v>5</v>
      </c>
      <c r="EP52" s="3">
        <v>2</v>
      </c>
      <c r="ER52" s="15">
        <f t="shared" si="3"/>
        <v>17</v>
      </c>
      <c r="EZ52" s="3">
        <v>11.2</v>
      </c>
      <c r="FA52" s="3">
        <v>6</v>
      </c>
      <c r="FB52" s="3">
        <v>5</v>
      </c>
      <c r="FQ52" s="3">
        <v>13</v>
      </c>
      <c r="FS52" s="3">
        <v>2</v>
      </c>
      <c r="FY52" s="3">
        <v>3</v>
      </c>
      <c r="GE52" s="3">
        <v>24</v>
      </c>
      <c r="GF52" s="3">
        <v>24</v>
      </c>
      <c r="GG52" s="3">
        <v>4</v>
      </c>
    </row>
    <row r="53" spans="1:189" x14ac:dyDescent="0.3">
      <c r="A53" s="3">
        <v>52</v>
      </c>
      <c r="B53" s="3" t="s">
        <v>560</v>
      </c>
      <c r="C53" s="3" t="str">
        <f>B53</f>
        <v>Trần Thị Thúy Diễm</v>
      </c>
      <c r="D53" s="3" t="s">
        <v>148</v>
      </c>
      <c r="E53" s="3" t="s">
        <v>1186</v>
      </c>
      <c r="F53" s="36">
        <v>2</v>
      </c>
      <c r="G53" s="3" t="s">
        <v>1187</v>
      </c>
      <c r="H53" s="36">
        <v>4</v>
      </c>
      <c r="I53" s="3" t="s">
        <v>513</v>
      </c>
      <c r="J53" s="3">
        <v>2</v>
      </c>
      <c r="K53" s="3">
        <v>46</v>
      </c>
      <c r="L53" s="3">
        <v>1</v>
      </c>
      <c r="M53" s="3">
        <v>3</v>
      </c>
      <c r="N53" s="3">
        <v>1</v>
      </c>
      <c r="O53" s="3">
        <v>5</v>
      </c>
      <c r="P53" s="3">
        <v>2</v>
      </c>
      <c r="Q53" s="3">
        <v>2</v>
      </c>
      <c r="R53" s="3">
        <v>8</v>
      </c>
      <c r="S53" s="3">
        <v>2</v>
      </c>
      <c r="T53" s="3">
        <v>100</v>
      </c>
      <c r="U53" s="3">
        <v>100</v>
      </c>
      <c r="V53" s="3">
        <v>10</v>
      </c>
      <c r="W53" s="32">
        <v>1.31</v>
      </c>
      <c r="X53" s="32">
        <f>W53</f>
        <v>1.31</v>
      </c>
      <c r="Z53" s="3">
        <v>2</v>
      </c>
      <c r="AA53" s="3">
        <v>2.1</v>
      </c>
      <c r="AC53" s="3">
        <v>34</v>
      </c>
      <c r="AE53" s="28">
        <v>2</v>
      </c>
      <c r="AF53" s="28">
        <v>8</v>
      </c>
      <c r="AG53" s="32">
        <v>0.97</v>
      </c>
      <c r="AH53" s="3" t="s">
        <v>1124</v>
      </c>
      <c r="AI53" s="3" t="s">
        <v>1171</v>
      </c>
      <c r="AJ53" s="3">
        <v>200</v>
      </c>
      <c r="AK53" s="3" t="s">
        <v>204</v>
      </c>
      <c r="AL53" s="3">
        <v>1999</v>
      </c>
      <c r="AO53" s="3" t="s">
        <v>126</v>
      </c>
      <c r="AP53" s="3">
        <v>20</v>
      </c>
      <c r="AQ53" s="3">
        <v>1993</v>
      </c>
      <c r="AT53" s="3" t="s">
        <v>1121</v>
      </c>
      <c r="AU53" s="9" t="s">
        <v>1129</v>
      </c>
      <c r="AV53" s="3">
        <v>10</v>
      </c>
      <c r="AX53" s="3">
        <v>2000</v>
      </c>
      <c r="AY53" s="3">
        <v>100</v>
      </c>
      <c r="AZ53" s="3" t="s">
        <v>146</v>
      </c>
      <c r="BA53" s="3" t="s">
        <v>1119</v>
      </c>
      <c r="BB53" s="3">
        <v>20</v>
      </c>
      <c r="BC53" s="3">
        <v>2010</v>
      </c>
      <c r="BF53" s="3" t="s">
        <v>1120</v>
      </c>
      <c r="BG53" s="3">
        <v>200</v>
      </c>
      <c r="BZ53" t="s">
        <v>1177</v>
      </c>
      <c r="CB53" s="40" t="s">
        <v>1232</v>
      </c>
      <c r="CC53" s="40" t="s">
        <v>1234</v>
      </c>
      <c r="CD53" s="3">
        <v>5</v>
      </c>
      <c r="CE53" s="3">
        <v>20</v>
      </c>
      <c r="CF53" s="3">
        <v>0.5</v>
      </c>
      <c r="CH53" s="15">
        <f t="shared" si="0"/>
        <v>25</v>
      </c>
      <c r="CI53" s="15">
        <f t="shared" si="1"/>
        <v>0.5</v>
      </c>
      <c r="CJ53" s="15">
        <f t="shared" si="2"/>
        <v>24.5</v>
      </c>
      <c r="CK53" t="s">
        <v>1177</v>
      </c>
      <c r="CL53" s="3">
        <v>0.34</v>
      </c>
      <c r="CM53" s="3" t="s">
        <v>156</v>
      </c>
      <c r="CO53" s="3">
        <v>1999</v>
      </c>
      <c r="CR53" s="3" t="s">
        <v>160</v>
      </c>
      <c r="CS53" s="3">
        <v>10</v>
      </c>
      <c r="CT53" s="3">
        <v>2016</v>
      </c>
      <c r="CU53" s="3">
        <v>500</v>
      </c>
      <c r="CV53" s="3" t="s">
        <v>146</v>
      </c>
      <c r="CW53" s="3" t="s">
        <v>561</v>
      </c>
      <c r="CX53" s="3">
        <v>30</v>
      </c>
      <c r="CY53" s="3">
        <v>2017</v>
      </c>
      <c r="CZ53" s="3">
        <v>50</v>
      </c>
      <c r="DA53" s="3" t="s">
        <v>146</v>
      </c>
      <c r="DB53" s="3" t="s">
        <v>165</v>
      </c>
      <c r="DC53" s="3">
        <v>30</v>
      </c>
      <c r="DD53" s="3">
        <v>2009</v>
      </c>
      <c r="DE53" s="3">
        <v>100</v>
      </c>
      <c r="DF53" s="3" t="s">
        <v>146</v>
      </c>
      <c r="DG53" s="3" t="s">
        <v>145</v>
      </c>
      <c r="DH53" s="3" t="s">
        <v>562</v>
      </c>
      <c r="DI53" s="3" t="s">
        <v>289</v>
      </c>
      <c r="DJ53" s="3" t="s">
        <v>563</v>
      </c>
      <c r="DN53" s="3" t="s">
        <v>440</v>
      </c>
      <c r="DU53" s="3" t="s">
        <v>312</v>
      </c>
      <c r="DV53" s="3" t="s">
        <v>200</v>
      </c>
      <c r="DY53" s="3" t="s">
        <v>170</v>
      </c>
      <c r="DZ53" s="3" t="s">
        <v>200</v>
      </c>
      <c r="EG53" s="3" t="s">
        <v>1282</v>
      </c>
      <c r="EL53" s="3">
        <v>2018</v>
      </c>
      <c r="ER53" s="15">
        <f t="shared" si="3"/>
        <v>0</v>
      </c>
      <c r="EZ53" s="3">
        <v>0.5</v>
      </c>
      <c r="FQ53" s="3">
        <v>4</v>
      </c>
      <c r="FR53" s="3" t="s">
        <v>256</v>
      </c>
      <c r="FS53" s="3">
        <v>2</v>
      </c>
      <c r="FY53" s="3">
        <v>15</v>
      </c>
      <c r="FZ53" s="3" t="s">
        <v>538</v>
      </c>
      <c r="GE53" s="3">
        <v>3</v>
      </c>
      <c r="GG53" s="3">
        <v>4</v>
      </c>
    </row>
    <row r="54" spans="1:189" x14ac:dyDescent="0.3">
      <c r="A54" s="3">
        <v>53</v>
      </c>
      <c r="B54" s="3" t="s">
        <v>258</v>
      </c>
      <c r="C54" s="3" t="str">
        <f>B54</f>
        <v>Đinh Văn Tươi</v>
      </c>
      <c r="D54" s="3" t="s">
        <v>148</v>
      </c>
      <c r="E54" s="3" t="s">
        <v>1186</v>
      </c>
      <c r="F54" s="36">
        <v>2</v>
      </c>
      <c r="G54" s="3" t="s">
        <v>1187</v>
      </c>
      <c r="H54" s="36">
        <v>4</v>
      </c>
      <c r="I54" s="3" t="s">
        <v>155</v>
      </c>
      <c r="J54" s="3">
        <v>1</v>
      </c>
      <c r="K54" s="3">
        <v>87</v>
      </c>
      <c r="L54" s="3">
        <v>1</v>
      </c>
      <c r="M54" s="3">
        <v>2</v>
      </c>
      <c r="N54" s="3">
        <v>1</v>
      </c>
      <c r="O54" s="3">
        <v>3</v>
      </c>
      <c r="P54" s="3">
        <v>3</v>
      </c>
      <c r="Q54" s="3">
        <v>2</v>
      </c>
      <c r="R54" s="3">
        <v>30</v>
      </c>
      <c r="S54" s="3">
        <v>1</v>
      </c>
      <c r="T54" s="3">
        <v>200</v>
      </c>
      <c r="U54" s="3">
        <v>200</v>
      </c>
      <c r="V54" s="3">
        <v>80</v>
      </c>
      <c r="W54" s="32">
        <v>1.17</v>
      </c>
      <c r="X54" s="32">
        <f>W54</f>
        <v>1.17</v>
      </c>
      <c r="Z54" s="3">
        <v>3</v>
      </c>
      <c r="AC54" s="3">
        <v>1</v>
      </c>
      <c r="AE54" s="28">
        <v>1</v>
      </c>
      <c r="AF54" s="28">
        <v>6</v>
      </c>
      <c r="AG54" s="32">
        <f>W54</f>
        <v>1.17</v>
      </c>
      <c r="AH54" s="3" t="s">
        <v>1124</v>
      </c>
      <c r="AI54" s="3" t="s">
        <v>1171</v>
      </c>
      <c r="AJ54" s="3">
        <v>200</v>
      </c>
      <c r="AK54" s="3" t="s">
        <v>204</v>
      </c>
      <c r="AL54" s="3">
        <v>1985</v>
      </c>
      <c r="AM54" s="3">
        <v>5</v>
      </c>
      <c r="AN54" s="3" t="s">
        <v>183</v>
      </c>
      <c r="AT54" s="3" t="s">
        <v>1121</v>
      </c>
      <c r="AU54" s="9" t="s">
        <v>1129</v>
      </c>
      <c r="AV54" s="3">
        <v>30</v>
      </c>
      <c r="AX54" s="3">
        <v>1989</v>
      </c>
      <c r="AY54" s="3">
        <v>500</v>
      </c>
      <c r="AZ54" s="3" t="s">
        <v>146</v>
      </c>
      <c r="BA54" s="3" t="s">
        <v>1159</v>
      </c>
      <c r="BB54" s="3">
        <v>50</v>
      </c>
      <c r="BC54" s="3">
        <v>1989</v>
      </c>
      <c r="BD54" s="3">
        <v>1</v>
      </c>
      <c r="BE54" s="3" t="s">
        <v>183</v>
      </c>
      <c r="BF54" s="3" t="s">
        <v>1199</v>
      </c>
      <c r="BG54" s="3">
        <v>60</v>
      </c>
      <c r="BH54" s="3">
        <v>2009</v>
      </c>
      <c r="BI54" s="3">
        <v>200</v>
      </c>
      <c r="BJ54" s="3" t="s">
        <v>146</v>
      </c>
      <c r="BK54" s="3" t="s">
        <v>160</v>
      </c>
      <c r="BL54" s="3">
        <v>50</v>
      </c>
      <c r="BM54" s="3">
        <v>1989</v>
      </c>
      <c r="BN54" s="3">
        <v>2</v>
      </c>
      <c r="BO54" s="3" t="s">
        <v>183</v>
      </c>
      <c r="BP54" s="3" t="s">
        <v>220</v>
      </c>
      <c r="BQ54" s="3">
        <v>100</v>
      </c>
      <c r="BR54" s="3">
        <v>2009</v>
      </c>
      <c r="BS54" s="3">
        <v>350</v>
      </c>
      <c r="BT54" s="3" t="s">
        <v>146</v>
      </c>
      <c r="BZ54" t="s">
        <v>1177</v>
      </c>
      <c r="CB54" s="40" t="s">
        <v>1231</v>
      </c>
      <c r="CC54" s="40" t="s">
        <v>1233</v>
      </c>
      <c r="CD54" s="3">
        <v>70</v>
      </c>
      <c r="CE54" s="3">
        <v>130</v>
      </c>
      <c r="CF54" s="3">
        <v>45</v>
      </c>
      <c r="CG54" s="3">
        <v>10</v>
      </c>
      <c r="CH54" s="15">
        <f t="shared" si="0"/>
        <v>200</v>
      </c>
      <c r="CI54" s="15">
        <f t="shared" si="1"/>
        <v>55</v>
      </c>
      <c r="CJ54" s="15">
        <f t="shared" si="2"/>
        <v>145</v>
      </c>
      <c r="CK54" t="s">
        <v>1177</v>
      </c>
      <c r="DN54" s="3" t="s">
        <v>260</v>
      </c>
      <c r="DU54" s="3" t="s">
        <v>160</v>
      </c>
      <c r="DV54" s="3" t="s">
        <v>261</v>
      </c>
      <c r="EF54" s="3" t="s">
        <v>1269</v>
      </c>
      <c r="EG54" s="3" t="s">
        <v>1285</v>
      </c>
      <c r="EL54" s="3">
        <v>2009</v>
      </c>
      <c r="EN54" s="3">
        <v>3</v>
      </c>
      <c r="EP54" s="3">
        <v>5</v>
      </c>
      <c r="EQ54" s="3">
        <v>1</v>
      </c>
      <c r="ER54" s="15">
        <f t="shared" si="3"/>
        <v>9</v>
      </c>
      <c r="EZ54" s="3">
        <v>10</v>
      </c>
      <c r="FB54" s="3">
        <v>5</v>
      </c>
      <c r="FQ54" s="3">
        <v>4</v>
      </c>
      <c r="FR54" s="3" t="s">
        <v>262</v>
      </c>
      <c r="FS54" s="3">
        <v>2</v>
      </c>
      <c r="FY54" s="3">
        <v>5</v>
      </c>
      <c r="FZ54" s="3" t="s">
        <v>263</v>
      </c>
      <c r="GF54" s="3">
        <v>2</v>
      </c>
      <c r="GG54" s="3">
        <v>4</v>
      </c>
    </row>
    <row r="55" spans="1:189" x14ac:dyDescent="0.3">
      <c r="A55" s="3">
        <v>54</v>
      </c>
      <c r="B55" s="3" t="s">
        <v>683</v>
      </c>
      <c r="C55" s="3" t="s">
        <v>683</v>
      </c>
      <c r="D55" s="3" t="s">
        <v>148</v>
      </c>
      <c r="E55" s="3" t="s">
        <v>1186</v>
      </c>
      <c r="F55" s="36">
        <v>2</v>
      </c>
      <c r="G55" s="3" t="s">
        <v>1187</v>
      </c>
      <c r="H55" s="36">
        <v>4</v>
      </c>
      <c r="I55" s="3" t="s">
        <v>275</v>
      </c>
      <c r="J55" s="3">
        <v>1</v>
      </c>
      <c r="K55" s="3">
        <v>43</v>
      </c>
      <c r="L55" s="3">
        <v>1</v>
      </c>
      <c r="M55" s="3">
        <v>2</v>
      </c>
      <c r="N55" s="3">
        <v>1</v>
      </c>
      <c r="O55" s="3">
        <v>4</v>
      </c>
      <c r="P55" s="3">
        <v>1</v>
      </c>
      <c r="Q55" s="3">
        <v>1</v>
      </c>
      <c r="R55" s="3">
        <v>10</v>
      </c>
      <c r="S55" s="3">
        <v>1</v>
      </c>
      <c r="T55" s="3">
        <v>25</v>
      </c>
      <c r="U55" s="3">
        <v>25</v>
      </c>
      <c r="V55" s="3">
        <v>50</v>
      </c>
      <c r="W55" s="32">
        <v>0.24</v>
      </c>
      <c r="X55" s="32">
        <v>0.24</v>
      </c>
      <c r="Z55" s="3">
        <v>3</v>
      </c>
      <c r="AC55" s="3">
        <v>3</v>
      </c>
      <c r="AE55" s="28">
        <v>1</v>
      </c>
      <c r="AF55" s="28">
        <v>2</v>
      </c>
      <c r="AG55" s="32">
        <v>0.24</v>
      </c>
      <c r="AH55" s="3" t="s">
        <v>1159</v>
      </c>
      <c r="AI55" s="3" t="s">
        <v>1129</v>
      </c>
      <c r="AJ55" s="3">
        <v>85</v>
      </c>
      <c r="AK55" s="3" t="s">
        <v>205</v>
      </c>
      <c r="AL55" s="3">
        <v>2008</v>
      </c>
      <c r="AM55" s="3">
        <v>900</v>
      </c>
      <c r="AN55" s="3" t="s">
        <v>146</v>
      </c>
      <c r="AT55" s="3" t="s">
        <v>1124</v>
      </c>
      <c r="AU55" s="3" t="s">
        <v>1170</v>
      </c>
      <c r="AV55" s="3">
        <v>150</v>
      </c>
      <c r="AX55" s="3">
        <v>1994</v>
      </c>
      <c r="AY55" s="3">
        <v>100</v>
      </c>
      <c r="AZ55" s="3" t="s">
        <v>146</v>
      </c>
      <c r="BZ55" t="s">
        <v>1177</v>
      </c>
      <c r="CA55" s="40" t="s">
        <v>1235</v>
      </c>
      <c r="CB55" s="40" t="s">
        <v>1232</v>
      </c>
      <c r="CC55" s="40" t="s">
        <v>1234</v>
      </c>
      <c r="CD55" s="3">
        <v>10</v>
      </c>
      <c r="CE55" s="3">
        <v>5</v>
      </c>
      <c r="CF55" s="3">
        <v>1</v>
      </c>
      <c r="CG55" s="3">
        <v>0</v>
      </c>
      <c r="CH55" s="15">
        <f t="shared" si="0"/>
        <v>15</v>
      </c>
      <c r="CI55" s="15">
        <f t="shared" si="1"/>
        <v>1</v>
      </c>
      <c r="CJ55" s="15">
        <f t="shared" si="2"/>
        <v>14</v>
      </c>
      <c r="CK55" t="s">
        <v>1177</v>
      </c>
      <c r="DN55" s="3" t="s">
        <v>613</v>
      </c>
      <c r="DU55" s="3" t="s">
        <v>165</v>
      </c>
      <c r="DV55" s="3" t="s">
        <v>149</v>
      </c>
      <c r="DY55" s="3" t="s">
        <v>159</v>
      </c>
      <c r="DZ55" s="3" t="s">
        <v>684</v>
      </c>
      <c r="EL55" s="3">
        <v>2008</v>
      </c>
      <c r="EN55" s="3">
        <v>1</v>
      </c>
      <c r="EP55" s="3">
        <v>0.4</v>
      </c>
      <c r="EQ55" s="3">
        <v>0</v>
      </c>
      <c r="ER55" s="15">
        <f t="shared" si="3"/>
        <v>1.4</v>
      </c>
      <c r="EZ55" s="3">
        <v>0.5</v>
      </c>
      <c r="FA55" s="3">
        <v>0</v>
      </c>
      <c r="FB55" s="3">
        <v>0</v>
      </c>
      <c r="FI55" s="3">
        <v>1</v>
      </c>
      <c r="FJ55" s="3">
        <v>1</v>
      </c>
      <c r="FK55" s="3" t="s">
        <v>685</v>
      </c>
      <c r="FL55" s="3">
        <v>3</v>
      </c>
      <c r="FQ55" s="3">
        <v>4</v>
      </c>
      <c r="FR55" s="3" t="s">
        <v>256</v>
      </c>
      <c r="FS55" s="3">
        <v>1</v>
      </c>
      <c r="FT55" s="3">
        <v>1</v>
      </c>
      <c r="FU55" s="3">
        <v>50</v>
      </c>
      <c r="FV55" s="3">
        <v>60</v>
      </c>
      <c r="FW55" s="3">
        <v>0.72</v>
      </c>
      <c r="FX55" s="3">
        <v>3</v>
      </c>
      <c r="GE55" s="3">
        <v>4</v>
      </c>
      <c r="GG55" s="3">
        <v>6</v>
      </c>
    </row>
    <row r="56" spans="1:189" x14ac:dyDescent="0.3">
      <c r="A56" s="3">
        <v>55</v>
      </c>
      <c r="B56" s="3" t="s">
        <v>614</v>
      </c>
      <c r="C56" s="3" t="str">
        <f>B56</f>
        <v>Tống Văn Sơn</v>
      </c>
      <c r="D56" s="3" t="s">
        <v>148</v>
      </c>
      <c r="E56" s="3" t="s">
        <v>1186</v>
      </c>
      <c r="F56" s="36">
        <v>2</v>
      </c>
      <c r="G56" s="3" t="s">
        <v>1187</v>
      </c>
      <c r="H56" s="36">
        <v>4</v>
      </c>
      <c r="I56" s="3" t="s">
        <v>155</v>
      </c>
      <c r="J56" s="3">
        <v>1</v>
      </c>
      <c r="K56" s="3">
        <v>40</v>
      </c>
      <c r="L56" s="3">
        <v>1</v>
      </c>
      <c r="M56" s="3">
        <v>2</v>
      </c>
      <c r="N56" s="3">
        <v>4</v>
      </c>
      <c r="O56" s="3">
        <v>4</v>
      </c>
      <c r="P56" s="3">
        <v>2</v>
      </c>
      <c r="Q56" s="3">
        <v>2</v>
      </c>
      <c r="R56" s="3">
        <v>24</v>
      </c>
      <c r="S56" s="3">
        <v>2</v>
      </c>
      <c r="T56" s="3">
        <v>250</v>
      </c>
      <c r="U56" s="3">
        <v>250</v>
      </c>
      <c r="V56" s="3">
        <v>100</v>
      </c>
      <c r="W56" s="32">
        <v>2.1</v>
      </c>
      <c r="X56" s="32">
        <f>W56</f>
        <v>2.1</v>
      </c>
      <c r="Z56" s="3">
        <v>3</v>
      </c>
      <c r="AC56" s="3">
        <v>1</v>
      </c>
      <c r="AE56" s="28">
        <v>2</v>
      </c>
      <c r="AF56" s="28">
        <v>4</v>
      </c>
      <c r="AG56" s="32">
        <v>1.6</v>
      </c>
      <c r="AH56" s="3" t="s">
        <v>1115</v>
      </c>
      <c r="AI56" s="3" t="s">
        <v>1129</v>
      </c>
      <c r="AJ56" s="3">
        <v>100</v>
      </c>
      <c r="AK56" s="3" t="s">
        <v>205</v>
      </c>
      <c r="AL56" s="3">
        <v>2012</v>
      </c>
      <c r="AM56" s="3">
        <v>900</v>
      </c>
      <c r="AN56" s="3" t="s">
        <v>146</v>
      </c>
      <c r="AT56" s="9" t="s">
        <v>1107</v>
      </c>
      <c r="AU56" s="9" t="s">
        <v>1129</v>
      </c>
      <c r="AV56" s="3">
        <v>200</v>
      </c>
      <c r="AX56" s="3">
        <v>2017</v>
      </c>
      <c r="BA56" s="3" t="s">
        <v>1120</v>
      </c>
      <c r="BB56" s="3">
        <v>300</v>
      </c>
      <c r="BC56" s="3">
        <v>2018</v>
      </c>
      <c r="BZ56" t="s">
        <v>1129</v>
      </c>
      <c r="CA56" s="40" t="s">
        <v>1235</v>
      </c>
      <c r="CB56" s="40" t="s">
        <v>1231</v>
      </c>
      <c r="CC56" s="40" t="s">
        <v>1233</v>
      </c>
      <c r="CD56" s="3">
        <v>150</v>
      </c>
      <c r="CE56" s="3">
        <v>50</v>
      </c>
      <c r="CF56" s="3">
        <v>70</v>
      </c>
      <c r="CG56" s="3">
        <v>7</v>
      </c>
      <c r="CH56" s="15">
        <f t="shared" si="0"/>
        <v>200</v>
      </c>
      <c r="CI56" s="15">
        <f t="shared" si="1"/>
        <v>77</v>
      </c>
      <c r="CJ56" s="15">
        <f t="shared" si="2"/>
        <v>123</v>
      </c>
      <c r="CK56" t="s">
        <v>1129</v>
      </c>
      <c r="CL56" s="3">
        <v>0.5</v>
      </c>
      <c r="CM56" s="3" t="s">
        <v>289</v>
      </c>
      <c r="CN56" s="3">
        <v>200</v>
      </c>
      <c r="CO56" s="3">
        <v>2018</v>
      </c>
      <c r="CP56" s="3">
        <v>10</v>
      </c>
      <c r="CQ56" s="3" t="s">
        <v>183</v>
      </c>
      <c r="DN56" s="3" t="s">
        <v>193</v>
      </c>
      <c r="DO56" s="3" t="s">
        <v>615</v>
      </c>
      <c r="DP56" s="3" t="s">
        <v>616</v>
      </c>
      <c r="DU56" s="3" t="s">
        <v>175</v>
      </c>
      <c r="DV56" s="3" t="s">
        <v>193</v>
      </c>
      <c r="DW56" s="3" t="s">
        <v>615</v>
      </c>
      <c r="DX56" s="3" t="s">
        <v>616</v>
      </c>
      <c r="EF56" s="3" t="s">
        <v>1273</v>
      </c>
      <c r="EG56" s="3" t="s">
        <v>1295</v>
      </c>
      <c r="EL56" s="3">
        <v>2019</v>
      </c>
      <c r="EP56" s="3">
        <v>2</v>
      </c>
      <c r="EQ56" s="3">
        <v>2</v>
      </c>
      <c r="ER56" s="15">
        <f t="shared" si="3"/>
        <v>4</v>
      </c>
      <c r="ES56" s="3">
        <v>2019</v>
      </c>
      <c r="EU56" s="3">
        <v>10</v>
      </c>
      <c r="EW56" s="3">
        <v>10</v>
      </c>
      <c r="EX56" s="3">
        <v>2</v>
      </c>
      <c r="EY56" s="3">
        <v>25</v>
      </c>
      <c r="EZ56" s="3">
        <v>2</v>
      </c>
      <c r="FA56" s="3">
        <v>2</v>
      </c>
      <c r="FB56" s="3">
        <v>2</v>
      </c>
      <c r="FC56" s="3">
        <v>10</v>
      </c>
      <c r="FD56" s="3">
        <v>2</v>
      </c>
      <c r="FE56" s="3">
        <v>2</v>
      </c>
      <c r="FQ56" s="3">
        <v>14</v>
      </c>
      <c r="FR56" s="3" t="s">
        <v>618</v>
      </c>
      <c r="FS56" s="3">
        <v>2</v>
      </c>
      <c r="FY56" s="3">
        <v>1</v>
      </c>
      <c r="GD56" s="3">
        <v>34</v>
      </c>
      <c r="GE56" s="3">
        <v>34</v>
      </c>
      <c r="GF56" s="3">
        <v>4</v>
      </c>
      <c r="GG56" s="3">
        <v>11</v>
      </c>
    </row>
    <row r="57" spans="1:189" x14ac:dyDescent="0.3">
      <c r="A57" s="3">
        <v>56</v>
      </c>
      <c r="B57" s="3" t="s">
        <v>398</v>
      </c>
      <c r="C57" s="3" t="str">
        <f>B57</f>
        <v>Đỗ Minh Hưng</v>
      </c>
      <c r="D57" s="3" t="s">
        <v>148</v>
      </c>
      <c r="E57" s="3" t="s">
        <v>1186</v>
      </c>
      <c r="F57" s="36">
        <v>2</v>
      </c>
      <c r="G57" s="3" t="s">
        <v>1187</v>
      </c>
      <c r="H57" s="36">
        <v>4</v>
      </c>
      <c r="I57" s="3" t="s">
        <v>275</v>
      </c>
      <c r="J57" s="3">
        <v>1</v>
      </c>
      <c r="K57" s="3">
        <v>31</v>
      </c>
      <c r="L57" s="3">
        <v>1</v>
      </c>
      <c r="M57" s="3">
        <v>2</v>
      </c>
      <c r="N57" s="3">
        <v>2</v>
      </c>
      <c r="O57" s="3">
        <v>4</v>
      </c>
      <c r="P57" s="3">
        <v>2</v>
      </c>
      <c r="Q57" s="3">
        <v>2</v>
      </c>
      <c r="R57" s="3">
        <v>10</v>
      </c>
      <c r="S57" s="3">
        <v>1</v>
      </c>
      <c r="T57" s="3">
        <v>200</v>
      </c>
      <c r="U57" s="3">
        <v>200</v>
      </c>
      <c r="V57" s="3">
        <v>60</v>
      </c>
      <c r="W57" s="32">
        <v>1</v>
      </c>
      <c r="X57" s="32">
        <f>W57</f>
        <v>1</v>
      </c>
      <c r="Z57" s="3">
        <v>3</v>
      </c>
      <c r="AC57" s="3">
        <v>3</v>
      </c>
      <c r="AE57" s="28">
        <v>1</v>
      </c>
      <c r="AF57" s="28">
        <v>4</v>
      </c>
      <c r="AG57" s="32">
        <f>W57</f>
        <v>1</v>
      </c>
      <c r="AH57" s="3" t="s">
        <v>1124</v>
      </c>
      <c r="AI57" s="3" t="s">
        <v>1171</v>
      </c>
      <c r="AJ57" s="3">
        <v>110</v>
      </c>
      <c r="AK57" s="3" t="s">
        <v>204</v>
      </c>
      <c r="AL57" s="3">
        <v>1980</v>
      </c>
      <c r="AM57" s="3">
        <v>8</v>
      </c>
      <c r="AN57" s="3" t="s">
        <v>183</v>
      </c>
      <c r="AT57" s="3" t="s">
        <v>1136</v>
      </c>
      <c r="AU57" s="9" t="s">
        <v>1158</v>
      </c>
      <c r="AV57" s="3">
        <v>700</v>
      </c>
      <c r="AX57" s="3">
        <v>2015</v>
      </c>
      <c r="AY57" s="3">
        <v>2</v>
      </c>
      <c r="AZ57" s="3" t="s">
        <v>183</v>
      </c>
      <c r="BA57" s="3" t="s">
        <v>1135</v>
      </c>
      <c r="BB57" s="3">
        <v>40</v>
      </c>
      <c r="BC57" s="3">
        <v>1989</v>
      </c>
      <c r="BD57" s="3">
        <v>700</v>
      </c>
      <c r="BE57" s="3" t="s">
        <v>301</v>
      </c>
      <c r="BF57" s="3" t="s">
        <v>1110</v>
      </c>
      <c r="BG57" s="3">
        <v>60</v>
      </c>
      <c r="BH57" s="3">
        <v>2014</v>
      </c>
      <c r="BI57" s="3">
        <v>1</v>
      </c>
      <c r="BJ57" s="3" t="s">
        <v>183</v>
      </c>
      <c r="BZ57" t="s">
        <v>1177</v>
      </c>
      <c r="CA57" s="40" t="s">
        <v>1237</v>
      </c>
      <c r="CB57" s="40" t="s">
        <v>1230</v>
      </c>
      <c r="CC57" s="40" t="s">
        <v>1234</v>
      </c>
      <c r="CD57" s="3">
        <v>40</v>
      </c>
      <c r="CE57" s="3">
        <v>45</v>
      </c>
      <c r="CF57" s="3">
        <v>2.5</v>
      </c>
      <c r="CG57" s="3">
        <v>2.5</v>
      </c>
      <c r="CH57" s="15">
        <f t="shared" si="0"/>
        <v>85</v>
      </c>
      <c r="CI57" s="15">
        <f t="shared" si="1"/>
        <v>5</v>
      </c>
      <c r="CJ57" s="15">
        <f t="shared" si="2"/>
        <v>80</v>
      </c>
      <c r="CK57" t="s">
        <v>1177</v>
      </c>
      <c r="DN57" s="3" t="s">
        <v>280</v>
      </c>
      <c r="DU57" s="3" t="s">
        <v>206</v>
      </c>
      <c r="DV57" s="3" t="s">
        <v>399</v>
      </c>
      <c r="DW57" s="3" t="s">
        <v>400</v>
      </c>
      <c r="EF57" s="3" t="s">
        <v>1270</v>
      </c>
      <c r="EG57" s="3" t="s">
        <v>1295</v>
      </c>
      <c r="EL57" s="3">
        <v>2015</v>
      </c>
      <c r="EP57" s="3">
        <v>25</v>
      </c>
      <c r="ER57" s="15">
        <f t="shared" si="3"/>
        <v>25</v>
      </c>
      <c r="EZ57" s="3">
        <v>30</v>
      </c>
      <c r="FB57" s="3">
        <v>3</v>
      </c>
      <c r="FQ57" s="3">
        <v>13</v>
      </c>
      <c r="FS57" s="3">
        <v>2</v>
      </c>
      <c r="FY57" s="3">
        <v>1</v>
      </c>
      <c r="GG57" s="3">
        <v>4</v>
      </c>
    </row>
    <row r="58" spans="1:189" x14ac:dyDescent="0.3">
      <c r="A58" s="3">
        <v>57</v>
      </c>
      <c r="B58" s="3" t="s">
        <v>517</v>
      </c>
      <c r="C58" s="3" t="str">
        <f>B58</f>
        <v>Nguyễn Văn Cò</v>
      </c>
      <c r="D58" s="3" t="s">
        <v>148</v>
      </c>
      <c r="E58" s="3" t="s">
        <v>1186</v>
      </c>
      <c r="F58" s="36">
        <v>2</v>
      </c>
      <c r="G58" s="3" t="s">
        <v>1187</v>
      </c>
      <c r="H58" s="36">
        <v>4</v>
      </c>
      <c r="I58" s="3" t="s">
        <v>513</v>
      </c>
      <c r="J58" s="3">
        <v>1</v>
      </c>
      <c r="K58" s="3">
        <v>46</v>
      </c>
      <c r="L58" s="3">
        <v>1</v>
      </c>
      <c r="M58" s="3">
        <v>2</v>
      </c>
      <c r="N58" s="3">
        <v>2</v>
      </c>
      <c r="O58" s="3">
        <v>4</v>
      </c>
      <c r="P58" s="3">
        <v>3</v>
      </c>
      <c r="Q58" s="3">
        <v>2</v>
      </c>
      <c r="R58" s="3">
        <v>27</v>
      </c>
      <c r="S58" s="3">
        <v>2</v>
      </c>
      <c r="T58" s="3">
        <v>250</v>
      </c>
      <c r="U58" s="3">
        <v>250</v>
      </c>
      <c r="V58" s="3">
        <v>20</v>
      </c>
      <c r="W58" s="32">
        <v>1.4</v>
      </c>
      <c r="X58" s="32">
        <f>W58</f>
        <v>1.4</v>
      </c>
      <c r="Z58" s="3">
        <v>3</v>
      </c>
      <c r="AC58" s="3">
        <v>4</v>
      </c>
      <c r="AE58" s="28">
        <v>1</v>
      </c>
      <c r="AF58" s="28">
        <v>2</v>
      </c>
      <c r="AG58" s="32">
        <f>W58</f>
        <v>1.4</v>
      </c>
      <c r="AH58" s="3" t="s">
        <v>1109</v>
      </c>
      <c r="AI58" s="3" t="s">
        <v>1126</v>
      </c>
      <c r="AJ58" s="3">
        <v>45</v>
      </c>
      <c r="AK58" s="3" t="s">
        <v>205</v>
      </c>
      <c r="AL58" s="3">
        <v>1993</v>
      </c>
      <c r="AT58" s="3" t="s">
        <v>1124</v>
      </c>
      <c r="AU58" s="3" t="s">
        <v>1170</v>
      </c>
      <c r="AV58" s="3">
        <v>90</v>
      </c>
      <c r="AX58" s="3">
        <v>2009</v>
      </c>
      <c r="AY58" s="3">
        <v>4</v>
      </c>
      <c r="AZ58" s="3" t="s">
        <v>183</v>
      </c>
      <c r="BZ58"/>
      <c r="CB58" s="40" t="s">
        <v>1230</v>
      </c>
      <c r="CC58" s="40" t="s">
        <v>1234</v>
      </c>
      <c r="CE58" s="3">
        <v>25</v>
      </c>
      <c r="CG58" s="3">
        <v>2</v>
      </c>
      <c r="CH58" s="15">
        <f t="shared" si="0"/>
        <v>25</v>
      </c>
      <c r="CI58" s="15">
        <f t="shared" si="1"/>
        <v>2</v>
      </c>
      <c r="CJ58" s="15">
        <f t="shared" si="2"/>
        <v>23</v>
      </c>
      <c r="CK58" t="s">
        <v>1175</v>
      </c>
      <c r="DG58" s="3" t="s">
        <v>165</v>
      </c>
      <c r="DH58" s="3" t="s">
        <v>518</v>
      </c>
      <c r="DI58" s="3" t="s">
        <v>519</v>
      </c>
      <c r="DN58" s="3" t="s">
        <v>520</v>
      </c>
      <c r="DO58" s="3" t="s">
        <v>521</v>
      </c>
      <c r="DU58" s="3" t="s">
        <v>312</v>
      </c>
      <c r="DV58" s="3" t="s">
        <v>522</v>
      </c>
      <c r="EG58" s="3" t="s">
        <v>1295</v>
      </c>
      <c r="EH58" s="3" t="s">
        <v>126</v>
      </c>
      <c r="EI58" s="3" t="s">
        <v>523</v>
      </c>
      <c r="EL58" s="3">
        <v>2009</v>
      </c>
      <c r="ER58" s="15">
        <f t="shared" si="3"/>
        <v>0</v>
      </c>
      <c r="EZ58" s="3">
        <v>1.5</v>
      </c>
      <c r="FA58" s="3">
        <v>2.5</v>
      </c>
      <c r="FQ58" s="3">
        <v>4</v>
      </c>
      <c r="FR58" s="3" t="s">
        <v>256</v>
      </c>
      <c r="FS58" s="3">
        <v>2</v>
      </c>
      <c r="FY58" s="3">
        <v>15</v>
      </c>
      <c r="FZ58" s="3" t="s">
        <v>524</v>
      </c>
      <c r="GE58" s="3" t="s">
        <v>328</v>
      </c>
      <c r="GG58" s="3">
        <v>4</v>
      </c>
    </row>
    <row r="59" spans="1:189" x14ac:dyDescent="0.3">
      <c r="A59" s="3">
        <v>58</v>
      </c>
      <c r="B59" s="3" t="s">
        <v>264</v>
      </c>
      <c r="C59" s="3" t="s">
        <v>265</v>
      </c>
      <c r="D59" s="3" t="s">
        <v>116</v>
      </c>
      <c r="E59" s="3" t="s">
        <v>1186</v>
      </c>
      <c r="F59" s="36">
        <v>2</v>
      </c>
      <c r="G59" s="3" t="s">
        <v>1187</v>
      </c>
      <c r="H59" s="36">
        <v>4</v>
      </c>
      <c r="I59" s="3" t="s">
        <v>203</v>
      </c>
      <c r="J59" s="3">
        <v>2</v>
      </c>
      <c r="K59" s="3">
        <v>69</v>
      </c>
      <c r="L59" s="3">
        <v>1</v>
      </c>
      <c r="M59" s="3">
        <v>2</v>
      </c>
      <c r="N59" s="3">
        <v>1</v>
      </c>
      <c r="O59" s="3">
        <v>5</v>
      </c>
      <c r="P59" s="3">
        <v>4</v>
      </c>
      <c r="Q59" s="3">
        <v>3</v>
      </c>
      <c r="R59" s="3">
        <v>40</v>
      </c>
      <c r="S59" s="3">
        <v>1</v>
      </c>
      <c r="T59" s="3">
        <v>50</v>
      </c>
      <c r="U59" s="3">
        <v>50</v>
      </c>
      <c r="V59" s="3">
        <v>80</v>
      </c>
      <c r="W59" s="32">
        <v>0.9</v>
      </c>
      <c r="X59" s="32">
        <f>W59</f>
        <v>0.9</v>
      </c>
      <c r="Z59" s="3">
        <v>3</v>
      </c>
      <c r="AC59" s="3">
        <v>1</v>
      </c>
      <c r="AE59" s="28">
        <v>1</v>
      </c>
      <c r="AF59" s="28">
        <v>6</v>
      </c>
      <c r="AG59" s="32">
        <f>W59</f>
        <v>0.9</v>
      </c>
      <c r="AH59" s="3" t="s">
        <v>1124</v>
      </c>
      <c r="AI59" s="3" t="s">
        <v>1171</v>
      </c>
      <c r="AJ59" s="3">
        <v>30</v>
      </c>
      <c r="AK59" s="3" t="s">
        <v>204</v>
      </c>
      <c r="AL59" s="3">
        <v>2012</v>
      </c>
      <c r="AM59" s="3">
        <v>1</v>
      </c>
      <c r="AN59" s="3" t="s">
        <v>183</v>
      </c>
      <c r="AO59" s="3" t="s">
        <v>126</v>
      </c>
      <c r="AQ59" s="3">
        <v>1989</v>
      </c>
      <c r="AR59" s="3" t="s">
        <v>187</v>
      </c>
      <c r="AT59" s="9" t="s">
        <v>1159</v>
      </c>
      <c r="AU59" s="9" t="s">
        <v>1129</v>
      </c>
      <c r="AV59" s="3">
        <v>100</v>
      </c>
      <c r="AX59" s="3">
        <v>2012</v>
      </c>
      <c r="BA59" s="3" t="s">
        <v>1121</v>
      </c>
      <c r="BB59" s="3">
        <v>30</v>
      </c>
      <c r="BC59" s="3">
        <v>2015</v>
      </c>
      <c r="BD59" s="3">
        <v>300</v>
      </c>
      <c r="BE59" s="3" t="s">
        <v>146</v>
      </c>
      <c r="BF59" s="3" t="s">
        <v>1107</v>
      </c>
      <c r="BG59" s="3">
        <v>50</v>
      </c>
      <c r="BH59" s="3">
        <v>2015</v>
      </c>
      <c r="BK59" s="3" t="s">
        <v>259</v>
      </c>
      <c r="BL59" s="3">
        <v>100</v>
      </c>
      <c r="BM59" s="3">
        <v>2015</v>
      </c>
      <c r="BN59" s="3">
        <v>100</v>
      </c>
      <c r="BO59" s="3" t="s">
        <v>146</v>
      </c>
      <c r="BZ59" t="s">
        <v>1177</v>
      </c>
      <c r="CA59" s="40" t="s">
        <v>1237</v>
      </c>
      <c r="CB59" s="40" t="s">
        <v>1230</v>
      </c>
      <c r="CC59" s="40" t="s">
        <v>1233</v>
      </c>
      <c r="CD59" s="3">
        <v>15</v>
      </c>
      <c r="CE59" s="3">
        <v>25</v>
      </c>
      <c r="CF59" s="3">
        <v>2</v>
      </c>
      <c r="CG59" s="3">
        <v>2</v>
      </c>
      <c r="CH59" s="15">
        <f t="shared" si="0"/>
        <v>40</v>
      </c>
      <c r="CI59" s="15">
        <f t="shared" si="1"/>
        <v>4</v>
      </c>
      <c r="CJ59" s="15">
        <f t="shared" si="2"/>
        <v>36</v>
      </c>
      <c r="CK59" t="s">
        <v>1177</v>
      </c>
      <c r="DN59" s="3" t="s">
        <v>266</v>
      </c>
      <c r="DU59" s="3" t="s">
        <v>267</v>
      </c>
      <c r="DV59" s="3" t="s">
        <v>176</v>
      </c>
      <c r="DW59" s="3" t="s">
        <v>268</v>
      </c>
      <c r="EG59" s="3" t="s">
        <v>1284</v>
      </c>
      <c r="EL59" s="3">
        <v>2015</v>
      </c>
      <c r="EN59" s="3">
        <v>2</v>
      </c>
      <c r="EP59" s="3">
        <v>2</v>
      </c>
      <c r="EQ59" s="3">
        <v>1</v>
      </c>
      <c r="ER59" s="15">
        <f t="shared" si="3"/>
        <v>5</v>
      </c>
      <c r="EZ59" s="3">
        <v>2</v>
      </c>
      <c r="FB59" s="3">
        <v>2</v>
      </c>
      <c r="FQ59" s="3">
        <v>4</v>
      </c>
      <c r="FR59" s="3" t="s">
        <v>215</v>
      </c>
      <c r="FS59" s="3">
        <v>2</v>
      </c>
      <c r="FY59" s="3">
        <v>1</v>
      </c>
      <c r="GD59" s="3">
        <v>3</v>
      </c>
      <c r="GG59" s="3">
        <v>4</v>
      </c>
    </row>
    <row r="60" spans="1:189" x14ac:dyDescent="0.3">
      <c r="A60" s="3">
        <v>59</v>
      </c>
      <c r="B60" s="3" t="s">
        <v>686</v>
      </c>
      <c r="C60" s="3" t="s">
        <v>686</v>
      </c>
      <c r="D60" s="3" t="s">
        <v>148</v>
      </c>
      <c r="E60" s="3" t="s">
        <v>1186</v>
      </c>
      <c r="F60" s="36">
        <v>2</v>
      </c>
      <c r="G60" s="3" t="s">
        <v>1187</v>
      </c>
      <c r="H60" s="36">
        <v>4</v>
      </c>
      <c r="I60" s="3" t="s">
        <v>155</v>
      </c>
      <c r="J60" s="3">
        <v>1</v>
      </c>
      <c r="K60" s="3">
        <v>46</v>
      </c>
      <c r="L60" s="3">
        <v>1</v>
      </c>
      <c r="M60" s="3">
        <v>2</v>
      </c>
      <c r="N60" s="3">
        <v>2</v>
      </c>
      <c r="O60" s="3">
        <v>4</v>
      </c>
      <c r="P60" s="3">
        <v>2</v>
      </c>
      <c r="Q60" s="3">
        <v>1</v>
      </c>
      <c r="R60" s="3">
        <v>30</v>
      </c>
      <c r="S60" s="3">
        <v>2</v>
      </c>
      <c r="T60" s="3">
        <v>200</v>
      </c>
      <c r="U60" s="3">
        <v>200</v>
      </c>
      <c r="V60" s="3">
        <v>75</v>
      </c>
      <c r="W60" s="32">
        <v>3.4</v>
      </c>
      <c r="X60" s="32">
        <v>3.4</v>
      </c>
      <c r="Z60" s="3">
        <v>3</v>
      </c>
      <c r="AC60" s="3">
        <v>1</v>
      </c>
      <c r="AE60" s="28">
        <v>2</v>
      </c>
      <c r="AF60" s="28">
        <v>9</v>
      </c>
      <c r="AG60" s="32">
        <v>1.9</v>
      </c>
      <c r="AH60" s="3" t="s">
        <v>1128</v>
      </c>
      <c r="AI60" s="3" t="s">
        <v>1126</v>
      </c>
      <c r="AJ60" s="3">
        <v>55</v>
      </c>
      <c r="AK60" s="3" t="s">
        <v>205</v>
      </c>
      <c r="AL60" s="3">
        <v>1997</v>
      </c>
      <c r="AO60" s="3" t="s">
        <v>479</v>
      </c>
      <c r="AP60" s="3">
        <v>1000</v>
      </c>
      <c r="AQ60" s="3">
        <v>1997</v>
      </c>
      <c r="AT60" s="3" t="s">
        <v>1110</v>
      </c>
      <c r="AU60" s="3" t="s">
        <v>1131</v>
      </c>
      <c r="AV60" s="3">
        <v>500</v>
      </c>
      <c r="AX60" s="3">
        <v>1980</v>
      </c>
      <c r="AY60" s="3">
        <v>1</v>
      </c>
      <c r="AZ60" s="3" t="s">
        <v>183</v>
      </c>
      <c r="BA60" s="3" t="s">
        <v>1139</v>
      </c>
      <c r="BB60" s="3">
        <v>100</v>
      </c>
      <c r="BC60" s="3">
        <v>1980</v>
      </c>
      <c r="BD60" s="3">
        <v>5</v>
      </c>
      <c r="BE60" s="3" t="s">
        <v>146</v>
      </c>
      <c r="BZ60"/>
      <c r="CA60" s="40" t="s">
        <v>1235</v>
      </c>
      <c r="CB60" s="40" t="s">
        <v>1230</v>
      </c>
      <c r="CC60" s="40" t="s">
        <v>1233</v>
      </c>
      <c r="CD60" s="3">
        <v>0</v>
      </c>
      <c r="CE60" s="3">
        <v>130</v>
      </c>
      <c r="CF60" s="3">
        <v>0</v>
      </c>
      <c r="CG60" s="3">
        <v>25</v>
      </c>
      <c r="CH60" s="15">
        <f t="shared" si="0"/>
        <v>130</v>
      </c>
      <c r="CI60" s="15">
        <f t="shared" si="1"/>
        <v>25</v>
      </c>
      <c r="CJ60" s="15">
        <f t="shared" si="2"/>
        <v>105</v>
      </c>
      <c r="CK60" t="s">
        <v>1175</v>
      </c>
      <c r="CL60" s="3">
        <v>1.5</v>
      </c>
      <c r="CM60" s="3" t="s">
        <v>312</v>
      </c>
      <c r="CN60" s="3">
        <v>300</v>
      </c>
      <c r="CO60" s="3">
        <v>1990</v>
      </c>
      <c r="CP60" s="3">
        <v>1</v>
      </c>
      <c r="CQ60" s="3" t="s">
        <v>183</v>
      </c>
      <c r="CR60" s="3" t="s">
        <v>165</v>
      </c>
      <c r="CS60" s="3">
        <v>150</v>
      </c>
      <c r="CT60" s="3">
        <v>1980</v>
      </c>
      <c r="CU60" s="3">
        <v>1</v>
      </c>
      <c r="CV60" s="3" t="s">
        <v>183</v>
      </c>
      <c r="CW60" s="3" t="s">
        <v>170</v>
      </c>
      <c r="CX60" s="3">
        <v>200</v>
      </c>
      <c r="CY60" s="3">
        <v>1980</v>
      </c>
      <c r="DB60" s="3" t="s">
        <v>160</v>
      </c>
      <c r="DC60" s="3">
        <v>30</v>
      </c>
      <c r="DD60" s="3">
        <v>1980</v>
      </c>
      <c r="DE60" s="3">
        <v>300</v>
      </c>
      <c r="DF60" s="3" t="s">
        <v>146</v>
      </c>
      <c r="DG60" s="3" t="s">
        <v>170</v>
      </c>
      <c r="DH60" s="3" t="s">
        <v>643</v>
      </c>
      <c r="DI60" s="3" t="s">
        <v>160</v>
      </c>
      <c r="DJ60" s="3" t="s">
        <v>688</v>
      </c>
      <c r="DN60" s="3" t="s">
        <v>223</v>
      </c>
      <c r="DO60" s="3" t="s">
        <v>481</v>
      </c>
      <c r="DU60" s="3" t="s">
        <v>312</v>
      </c>
      <c r="DV60" s="3" t="s">
        <v>689</v>
      </c>
      <c r="EF60" s="3" t="s">
        <v>1270</v>
      </c>
      <c r="EG60" s="3" t="s">
        <v>1294</v>
      </c>
      <c r="EL60" s="3">
        <v>1980</v>
      </c>
      <c r="EM60" s="3">
        <v>5</v>
      </c>
      <c r="ER60" s="15">
        <f t="shared" si="3"/>
        <v>5</v>
      </c>
      <c r="ES60" s="3">
        <v>1990</v>
      </c>
      <c r="EU60" s="3">
        <v>19</v>
      </c>
      <c r="EW60" s="3">
        <v>10</v>
      </c>
      <c r="EX60" s="3">
        <v>20</v>
      </c>
      <c r="EZ60" s="3">
        <v>5</v>
      </c>
      <c r="FA60" s="3">
        <v>0</v>
      </c>
      <c r="FB60" s="3">
        <v>0</v>
      </c>
      <c r="FC60" s="3">
        <v>10</v>
      </c>
      <c r="FD60" s="3">
        <v>20</v>
      </c>
      <c r="FE60" s="3">
        <v>70</v>
      </c>
      <c r="FI60" s="3">
        <v>1</v>
      </c>
      <c r="FJ60" s="3">
        <v>1</v>
      </c>
      <c r="FK60" s="3" t="s">
        <v>690</v>
      </c>
      <c r="FL60" s="3">
        <v>2</v>
      </c>
      <c r="FQ60" s="3">
        <v>123</v>
      </c>
      <c r="FS60" s="3">
        <v>2</v>
      </c>
      <c r="FY60" s="3">
        <v>1</v>
      </c>
      <c r="GE60" s="3">
        <v>14</v>
      </c>
      <c r="GF60" s="3">
        <v>2</v>
      </c>
      <c r="GG60" s="3">
        <v>811</v>
      </c>
    </row>
    <row r="61" spans="1:189" x14ac:dyDescent="0.3">
      <c r="A61" s="3">
        <v>60</v>
      </c>
      <c r="B61" s="3" t="s">
        <v>620</v>
      </c>
      <c r="C61" s="3" t="str">
        <f>B61</f>
        <v>Võ Minh Trung</v>
      </c>
      <c r="D61" s="3" t="s">
        <v>148</v>
      </c>
      <c r="E61" s="3" t="s">
        <v>1186</v>
      </c>
      <c r="F61" s="36">
        <v>2</v>
      </c>
      <c r="G61" s="3" t="s">
        <v>1187</v>
      </c>
      <c r="H61" s="36">
        <v>4</v>
      </c>
      <c r="I61" s="3" t="s">
        <v>393</v>
      </c>
      <c r="J61" s="3">
        <v>1</v>
      </c>
      <c r="K61" s="3">
        <v>53</v>
      </c>
      <c r="L61" s="3">
        <v>1</v>
      </c>
      <c r="M61" s="3">
        <v>3</v>
      </c>
      <c r="N61" s="3">
        <v>1</v>
      </c>
      <c r="O61" s="3">
        <v>4</v>
      </c>
      <c r="P61" s="3">
        <v>3</v>
      </c>
      <c r="Q61" s="3">
        <v>1</v>
      </c>
      <c r="R61" s="3">
        <v>26</v>
      </c>
      <c r="S61" s="3">
        <v>2</v>
      </c>
      <c r="T61" s="3">
        <v>370</v>
      </c>
      <c r="U61" s="3">
        <v>370</v>
      </c>
      <c r="V61" s="3">
        <v>70</v>
      </c>
      <c r="W61" s="32">
        <v>10.5</v>
      </c>
      <c r="X61" s="32">
        <v>0.5</v>
      </c>
      <c r="Y61" s="3">
        <v>10</v>
      </c>
      <c r="Z61" s="3">
        <v>1</v>
      </c>
      <c r="AA61" s="3">
        <v>1.1000000000000001</v>
      </c>
      <c r="AB61" s="3">
        <v>0.5</v>
      </c>
      <c r="AC61" s="3">
        <v>3</v>
      </c>
      <c r="AE61" s="28">
        <v>2</v>
      </c>
      <c r="AF61" s="28">
        <v>6</v>
      </c>
      <c r="AG61" s="32">
        <v>10</v>
      </c>
      <c r="AH61" s="3" t="s">
        <v>1112</v>
      </c>
      <c r="AI61" s="3" t="s">
        <v>1126</v>
      </c>
      <c r="AJ61" s="3">
        <v>1000</v>
      </c>
      <c r="AK61" s="3" t="s">
        <v>205</v>
      </c>
      <c r="AL61" s="3">
        <v>1993</v>
      </c>
      <c r="AO61" s="3" t="s">
        <v>310</v>
      </c>
      <c r="AP61" s="3">
        <v>1000</v>
      </c>
      <c r="AQ61" s="3">
        <v>1993</v>
      </c>
      <c r="AT61" s="9"/>
      <c r="AU61" s="9"/>
      <c r="BZ61"/>
      <c r="CA61" s="40" t="s">
        <v>1236</v>
      </c>
      <c r="CB61" s="40" t="s">
        <v>1231</v>
      </c>
      <c r="CC61" s="40" t="s">
        <v>1234</v>
      </c>
      <c r="CD61" s="3">
        <v>115</v>
      </c>
      <c r="CE61" s="3">
        <v>15</v>
      </c>
      <c r="CF61" s="3">
        <v>35</v>
      </c>
      <c r="CG61" s="3">
        <v>10</v>
      </c>
      <c r="CH61" s="15">
        <f t="shared" si="0"/>
        <v>130</v>
      </c>
      <c r="CI61" s="15">
        <f t="shared" si="1"/>
        <v>45</v>
      </c>
      <c r="CJ61" s="15">
        <f t="shared" si="2"/>
        <v>85</v>
      </c>
      <c r="CK61" t="s">
        <v>1126</v>
      </c>
      <c r="CL61" s="3">
        <v>0.5</v>
      </c>
      <c r="CM61" s="3" t="s">
        <v>595</v>
      </c>
      <c r="CN61" s="3">
        <v>100</v>
      </c>
      <c r="CO61" s="3">
        <v>1989</v>
      </c>
      <c r="CP61" s="3">
        <v>3</v>
      </c>
      <c r="CQ61" s="3" t="s">
        <v>183</v>
      </c>
      <c r="CR61" s="3" t="s">
        <v>140</v>
      </c>
      <c r="CT61" s="3">
        <v>1989</v>
      </c>
      <c r="CU61" s="3">
        <v>3.5</v>
      </c>
      <c r="CV61" s="3" t="s">
        <v>621</v>
      </c>
      <c r="DN61" s="3" t="s">
        <v>622</v>
      </c>
      <c r="DO61" s="3" t="s">
        <v>597</v>
      </c>
      <c r="DU61" s="3" t="s">
        <v>140</v>
      </c>
      <c r="DV61" s="3" t="s">
        <v>306</v>
      </c>
      <c r="EF61" s="3" t="s">
        <v>1270</v>
      </c>
      <c r="EG61" s="3" t="s">
        <v>1289</v>
      </c>
      <c r="EL61" s="3">
        <v>2019</v>
      </c>
      <c r="EQ61" s="3">
        <v>4</v>
      </c>
      <c r="ER61" s="15">
        <f t="shared" si="3"/>
        <v>4</v>
      </c>
      <c r="ES61" s="3">
        <v>2019</v>
      </c>
      <c r="EX61" s="3">
        <v>2</v>
      </c>
      <c r="FA61" s="3">
        <v>1</v>
      </c>
      <c r="FC61" s="3">
        <v>2</v>
      </c>
      <c r="FD61" s="3">
        <v>1</v>
      </c>
      <c r="FE61" s="3">
        <v>2</v>
      </c>
      <c r="FM61" s="3">
        <v>1</v>
      </c>
      <c r="FN61" s="3">
        <v>3</v>
      </c>
      <c r="FO61" s="3" t="s">
        <v>623</v>
      </c>
      <c r="FP61" s="3">
        <v>2</v>
      </c>
      <c r="FQ61" s="3">
        <v>23</v>
      </c>
      <c r="FS61" s="3">
        <v>2</v>
      </c>
      <c r="FY61" s="3">
        <v>1</v>
      </c>
      <c r="GD61" s="3">
        <v>34</v>
      </c>
      <c r="GE61" s="3">
        <v>34</v>
      </c>
      <c r="GG61" s="3">
        <v>4</v>
      </c>
    </row>
    <row r="62" spans="1:189" x14ac:dyDescent="0.3">
      <c r="A62" s="3">
        <v>61</v>
      </c>
      <c r="B62" s="3" t="s">
        <v>402</v>
      </c>
      <c r="C62" s="3" t="str">
        <f>B62</f>
        <v>Nguyễn Văn Cu</v>
      </c>
      <c r="D62" s="3" t="s">
        <v>148</v>
      </c>
      <c r="E62" s="3" t="s">
        <v>1186</v>
      </c>
      <c r="F62" s="36">
        <v>2</v>
      </c>
      <c r="G62" s="3" t="s">
        <v>1187</v>
      </c>
      <c r="H62" s="36">
        <v>4</v>
      </c>
      <c r="I62" s="3" t="s">
        <v>275</v>
      </c>
      <c r="J62" s="3">
        <v>1</v>
      </c>
      <c r="K62" s="3">
        <v>49</v>
      </c>
      <c r="L62" s="3">
        <v>1</v>
      </c>
      <c r="M62" s="3">
        <v>2</v>
      </c>
      <c r="N62" s="3">
        <v>1</v>
      </c>
      <c r="O62" s="3">
        <v>5</v>
      </c>
      <c r="P62" s="3">
        <v>4</v>
      </c>
      <c r="Q62" s="3">
        <v>1</v>
      </c>
      <c r="R62" s="3">
        <v>37</v>
      </c>
      <c r="S62" s="3">
        <v>2</v>
      </c>
      <c r="T62" s="3">
        <v>275</v>
      </c>
      <c r="U62" s="3">
        <v>275</v>
      </c>
      <c r="V62" s="3">
        <v>50</v>
      </c>
      <c r="W62" s="32">
        <v>1.5</v>
      </c>
      <c r="X62" s="32">
        <f>W62</f>
        <v>1.5</v>
      </c>
      <c r="Z62" s="3">
        <v>3</v>
      </c>
      <c r="AC62" s="3">
        <v>1</v>
      </c>
      <c r="AE62" s="28">
        <v>1</v>
      </c>
      <c r="AF62" s="28">
        <v>5</v>
      </c>
      <c r="AG62" s="32">
        <f>W62</f>
        <v>1.5</v>
      </c>
      <c r="AH62" s="3" t="s">
        <v>1124</v>
      </c>
      <c r="AI62" s="3" t="s">
        <v>1171</v>
      </c>
      <c r="AJ62" s="3">
        <v>200</v>
      </c>
      <c r="AK62" s="3" t="s">
        <v>204</v>
      </c>
      <c r="AL62" s="3">
        <v>1988</v>
      </c>
      <c r="AM62" s="3">
        <v>8</v>
      </c>
      <c r="AN62" s="3" t="s">
        <v>183</v>
      </c>
      <c r="AT62" s="9" t="s">
        <v>1159</v>
      </c>
      <c r="AU62" s="9" t="s">
        <v>1129</v>
      </c>
      <c r="AV62" s="3">
        <v>100</v>
      </c>
      <c r="AX62" s="3">
        <v>2009</v>
      </c>
      <c r="AY62" s="3">
        <v>8.5</v>
      </c>
      <c r="AZ62" s="3" t="s">
        <v>183</v>
      </c>
      <c r="BA62" s="3" t="s">
        <v>1107</v>
      </c>
      <c r="BB62" s="3">
        <v>20</v>
      </c>
      <c r="BC62" s="3">
        <v>2009</v>
      </c>
      <c r="BD62" s="3">
        <v>1</v>
      </c>
      <c r="BE62" s="3" t="s">
        <v>183</v>
      </c>
      <c r="BF62" s="3" t="s">
        <v>1121</v>
      </c>
      <c r="BG62" s="3">
        <v>40</v>
      </c>
      <c r="BH62" s="3">
        <v>2009</v>
      </c>
      <c r="BI62" s="3">
        <v>200</v>
      </c>
      <c r="BJ62" s="3" t="s">
        <v>146</v>
      </c>
      <c r="BK62" s="3" t="s">
        <v>134</v>
      </c>
      <c r="BL62" s="3">
        <v>100</v>
      </c>
      <c r="BM62" s="3">
        <v>2000</v>
      </c>
      <c r="BN62" s="3">
        <v>200</v>
      </c>
      <c r="BO62" s="3" t="s">
        <v>146</v>
      </c>
      <c r="BZ62" t="s">
        <v>1177</v>
      </c>
      <c r="CA62" s="40" t="s">
        <v>1235</v>
      </c>
      <c r="CB62" s="40" t="s">
        <v>1232</v>
      </c>
      <c r="CC62" s="40" t="s">
        <v>1233</v>
      </c>
      <c r="CD62" s="3">
        <v>130</v>
      </c>
      <c r="CE62" s="3">
        <v>80</v>
      </c>
      <c r="CF62" s="3">
        <v>45</v>
      </c>
      <c r="CG62" s="3">
        <v>5.5</v>
      </c>
      <c r="CH62" s="15">
        <f t="shared" si="0"/>
        <v>210</v>
      </c>
      <c r="CI62" s="15">
        <f t="shared" si="1"/>
        <v>50.5</v>
      </c>
      <c r="CJ62" s="15">
        <f t="shared" si="2"/>
        <v>159.5</v>
      </c>
      <c r="CK62" t="s">
        <v>1177</v>
      </c>
      <c r="DG62" s="3" t="s">
        <v>403</v>
      </c>
      <c r="DH62" s="3" t="s">
        <v>404</v>
      </c>
      <c r="DN62" s="3" t="s">
        <v>405</v>
      </c>
      <c r="DU62" s="3" t="s">
        <v>165</v>
      </c>
      <c r="DV62" s="3" t="s">
        <v>406</v>
      </c>
      <c r="DY62" s="3" t="s">
        <v>312</v>
      </c>
      <c r="DZ62" s="3" t="s">
        <v>407</v>
      </c>
      <c r="EC62" s="3" t="s">
        <v>170</v>
      </c>
      <c r="ED62" s="3" t="s">
        <v>408</v>
      </c>
      <c r="EE62" s="3" t="s">
        <v>343</v>
      </c>
      <c r="EF62" s="3" t="s">
        <v>1267</v>
      </c>
      <c r="EG62" s="3" t="s">
        <v>1295</v>
      </c>
      <c r="EL62" s="3">
        <v>2009</v>
      </c>
      <c r="EN62" s="3">
        <v>7.25</v>
      </c>
      <c r="EP62" s="3">
        <v>1</v>
      </c>
      <c r="ER62" s="15">
        <f t="shared" si="3"/>
        <v>8.25</v>
      </c>
      <c r="EZ62" s="3">
        <v>5</v>
      </c>
      <c r="FQ62" s="3">
        <v>4</v>
      </c>
      <c r="FR62" s="3" t="s">
        <v>256</v>
      </c>
      <c r="FS62" s="3">
        <v>2</v>
      </c>
      <c r="FY62" s="3">
        <v>1</v>
      </c>
      <c r="GF62" s="3">
        <v>2</v>
      </c>
      <c r="GG62" s="3">
        <v>4</v>
      </c>
    </row>
    <row r="63" spans="1:189" x14ac:dyDescent="0.3">
      <c r="A63" s="3">
        <v>62</v>
      </c>
      <c r="B63" s="3" t="s">
        <v>525</v>
      </c>
      <c r="C63" s="3" t="str">
        <f>B63</f>
        <v>Hà Văn Trí</v>
      </c>
      <c r="D63" s="3" t="s">
        <v>148</v>
      </c>
      <c r="E63" s="3" t="s">
        <v>1186</v>
      </c>
      <c r="F63" s="36">
        <v>2</v>
      </c>
      <c r="G63" s="3" t="s">
        <v>1187</v>
      </c>
      <c r="H63" s="36">
        <v>4</v>
      </c>
      <c r="I63" s="3" t="s">
        <v>393</v>
      </c>
      <c r="J63" s="3">
        <v>1</v>
      </c>
      <c r="K63" s="3">
        <v>48</v>
      </c>
      <c r="L63" s="3">
        <v>1</v>
      </c>
      <c r="M63" s="3">
        <v>2</v>
      </c>
      <c r="N63" s="3">
        <v>3</v>
      </c>
      <c r="O63" s="3">
        <v>5</v>
      </c>
      <c r="P63" s="3">
        <v>3</v>
      </c>
      <c r="Q63" s="3">
        <v>2</v>
      </c>
      <c r="R63" s="3">
        <v>31</v>
      </c>
      <c r="S63" s="3">
        <v>2</v>
      </c>
      <c r="T63" s="3">
        <v>100</v>
      </c>
      <c r="U63" s="3">
        <v>100</v>
      </c>
      <c r="V63" s="3">
        <v>35</v>
      </c>
      <c r="W63" s="32">
        <v>0.4</v>
      </c>
      <c r="X63" s="32">
        <f>W63</f>
        <v>0.4</v>
      </c>
      <c r="Z63" s="3">
        <v>3</v>
      </c>
      <c r="AC63" s="3">
        <v>3</v>
      </c>
      <c r="AE63" s="28">
        <v>1</v>
      </c>
      <c r="AF63" s="28">
        <v>1</v>
      </c>
      <c r="AG63" s="32">
        <f>W63</f>
        <v>0.4</v>
      </c>
      <c r="AH63" s="3" t="s">
        <v>1124</v>
      </c>
      <c r="AI63" s="3" t="s">
        <v>1171</v>
      </c>
      <c r="AJ63" s="3">
        <v>450</v>
      </c>
      <c r="AK63" s="3" t="s">
        <v>204</v>
      </c>
      <c r="AL63" s="3">
        <v>1999</v>
      </c>
      <c r="AT63" s="9"/>
      <c r="AU63" s="9"/>
      <c r="CB63" s="40" t="s">
        <v>1232</v>
      </c>
      <c r="CC63" s="40" t="s">
        <v>1234</v>
      </c>
      <c r="CD63" s="3">
        <v>20</v>
      </c>
      <c r="CF63" s="3">
        <v>7</v>
      </c>
      <c r="CH63" s="15">
        <f t="shared" si="0"/>
        <v>20</v>
      </c>
      <c r="CI63" s="15">
        <f t="shared" si="1"/>
        <v>7</v>
      </c>
      <c r="CJ63" s="15">
        <f t="shared" si="2"/>
        <v>13</v>
      </c>
      <c r="CK63" s="3" t="s">
        <v>1176</v>
      </c>
      <c r="DN63" s="3" t="s">
        <v>526</v>
      </c>
      <c r="DU63" s="3" t="s">
        <v>312</v>
      </c>
      <c r="DV63" s="3" t="s">
        <v>527</v>
      </c>
      <c r="EF63" s="3" t="s">
        <v>1270</v>
      </c>
      <c r="EL63" s="3">
        <v>1999</v>
      </c>
      <c r="EN63" s="3">
        <v>2.25</v>
      </c>
      <c r="ER63" s="15">
        <f t="shared" si="3"/>
        <v>2.25</v>
      </c>
      <c r="EZ63" s="3">
        <v>7</v>
      </c>
      <c r="FQ63" s="3">
        <v>4</v>
      </c>
      <c r="FR63" s="3" t="s">
        <v>256</v>
      </c>
      <c r="FS63" s="3">
        <v>2</v>
      </c>
      <c r="FY63" s="3">
        <v>1</v>
      </c>
      <c r="GD63" s="3">
        <v>34</v>
      </c>
      <c r="GG63" s="3">
        <v>4</v>
      </c>
    </row>
    <row r="64" spans="1:189" x14ac:dyDescent="0.3">
      <c r="A64" s="3">
        <v>63</v>
      </c>
      <c r="B64" s="3" t="s">
        <v>269</v>
      </c>
      <c r="C64" s="3" t="str">
        <f>B64</f>
        <v>Đinh Ngọc Đáng</v>
      </c>
      <c r="D64" s="3" t="s">
        <v>148</v>
      </c>
      <c r="E64" s="3" t="s">
        <v>1186</v>
      </c>
      <c r="F64" s="36">
        <v>2</v>
      </c>
      <c r="G64" s="3" t="s">
        <v>1187</v>
      </c>
      <c r="H64" s="36">
        <v>4</v>
      </c>
      <c r="I64" s="3" t="s">
        <v>203</v>
      </c>
      <c r="J64" s="3">
        <v>1</v>
      </c>
      <c r="K64" s="3">
        <v>63</v>
      </c>
      <c r="L64" s="3">
        <v>1</v>
      </c>
      <c r="M64" s="3">
        <v>3</v>
      </c>
      <c r="N64" s="3">
        <v>1</v>
      </c>
      <c r="O64" s="3">
        <v>3</v>
      </c>
      <c r="P64" s="3">
        <v>3</v>
      </c>
      <c r="Q64" s="3">
        <v>2</v>
      </c>
      <c r="R64" s="3">
        <v>30</v>
      </c>
      <c r="S64" s="3">
        <v>1</v>
      </c>
      <c r="T64" s="3">
        <v>50</v>
      </c>
      <c r="U64" s="3">
        <v>50</v>
      </c>
      <c r="V64" s="3">
        <v>100</v>
      </c>
      <c r="W64" s="32">
        <v>1</v>
      </c>
      <c r="X64" s="32">
        <f>W64</f>
        <v>1</v>
      </c>
      <c r="Z64" s="3">
        <v>3</v>
      </c>
      <c r="AC64" s="3">
        <v>1</v>
      </c>
      <c r="AE64" s="28">
        <v>1</v>
      </c>
      <c r="AF64" s="28">
        <v>4</v>
      </c>
      <c r="AG64" s="32">
        <f>W64</f>
        <v>1</v>
      </c>
      <c r="AH64" s="3" t="s">
        <v>1124</v>
      </c>
      <c r="AI64" s="3" t="s">
        <v>1171</v>
      </c>
      <c r="AJ64" s="3">
        <v>200</v>
      </c>
      <c r="AK64" s="3" t="s">
        <v>204</v>
      </c>
      <c r="AL64" s="3">
        <v>2000</v>
      </c>
      <c r="AM64" s="3">
        <v>2</v>
      </c>
      <c r="AN64" s="3" t="s">
        <v>183</v>
      </c>
      <c r="AT64" s="9" t="s">
        <v>1159</v>
      </c>
      <c r="AU64" s="9" t="s">
        <v>1129</v>
      </c>
      <c r="AV64" s="3">
        <v>100</v>
      </c>
      <c r="AX64" s="3">
        <v>2000</v>
      </c>
      <c r="AY64" s="3">
        <v>300</v>
      </c>
      <c r="AZ64" s="3" t="s">
        <v>146</v>
      </c>
      <c r="BA64" s="3" t="s">
        <v>1121</v>
      </c>
      <c r="BB64" s="3">
        <v>50</v>
      </c>
      <c r="BC64" s="3">
        <v>2000</v>
      </c>
      <c r="BD64" s="3">
        <v>300</v>
      </c>
      <c r="BE64" s="3" t="s">
        <v>146</v>
      </c>
      <c r="BF64" s="3" t="s">
        <v>1107</v>
      </c>
      <c r="BG64" s="3">
        <v>50</v>
      </c>
      <c r="BH64" s="3">
        <v>2000</v>
      </c>
      <c r="BI64" s="3">
        <v>200</v>
      </c>
      <c r="BJ64" s="3" t="s">
        <v>146</v>
      </c>
      <c r="BZ64" t="s">
        <v>1177</v>
      </c>
      <c r="CA64" s="40" t="s">
        <v>1237</v>
      </c>
      <c r="CB64" s="40" t="s">
        <v>1231</v>
      </c>
      <c r="CC64" s="40" t="s">
        <v>1233</v>
      </c>
      <c r="CD64" s="3">
        <v>15</v>
      </c>
      <c r="CE64" s="3">
        <v>17</v>
      </c>
      <c r="CF64" s="3">
        <v>3</v>
      </c>
      <c r="CG64" s="3">
        <v>5</v>
      </c>
      <c r="CH64" s="15">
        <f t="shared" si="0"/>
        <v>32</v>
      </c>
      <c r="CI64" s="15">
        <f t="shared" si="1"/>
        <v>8</v>
      </c>
      <c r="CJ64" s="15">
        <f t="shared" si="2"/>
        <v>24</v>
      </c>
      <c r="CK64" t="s">
        <v>1177</v>
      </c>
      <c r="DN64" s="3" t="s">
        <v>270</v>
      </c>
      <c r="DO64" s="3" t="s">
        <v>176</v>
      </c>
      <c r="DU64" s="3" t="s">
        <v>165</v>
      </c>
      <c r="DV64" s="3" t="s">
        <v>271</v>
      </c>
      <c r="DW64" s="3" t="s">
        <v>261</v>
      </c>
      <c r="EG64" s="3" t="s">
        <v>1280</v>
      </c>
      <c r="EL64" s="3">
        <v>2000</v>
      </c>
      <c r="EN64" s="3">
        <v>1</v>
      </c>
      <c r="EP64" s="3">
        <v>10</v>
      </c>
      <c r="EQ64" s="3">
        <v>2</v>
      </c>
      <c r="ER64" s="15">
        <f t="shared" si="3"/>
        <v>13</v>
      </c>
      <c r="EZ64" s="3">
        <v>5</v>
      </c>
      <c r="FA64" s="3">
        <v>3</v>
      </c>
      <c r="FB64" s="3">
        <v>1</v>
      </c>
      <c r="FQ64" s="3">
        <v>3</v>
      </c>
      <c r="FS64" s="3">
        <v>2</v>
      </c>
      <c r="FY64" s="3">
        <v>5</v>
      </c>
      <c r="FZ64" s="3" t="s">
        <v>272</v>
      </c>
      <c r="GF64" s="3">
        <v>2</v>
      </c>
      <c r="GG64" s="3">
        <v>4</v>
      </c>
    </row>
    <row r="65" spans="1:189" x14ac:dyDescent="0.3">
      <c r="A65" s="3">
        <v>64</v>
      </c>
      <c r="B65" s="3" t="s">
        <v>691</v>
      </c>
      <c r="C65" s="3" t="s">
        <v>691</v>
      </c>
      <c r="D65" s="3" t="s">
        <v>148</v>
      </c>
      <c r="E65" s="3" t="s">
        <v>1186</v>
      </c>
      <c r="F65" s="36">
        <v>2</v>
      </c>
      <c r="G65" s="3" t="s">
        <v>1187</v>
      </c>
      <c r="H65" s="36">
        <v>4</v>
      </c>
      <c r="I65" s="3" t="s">
        <v>203</v>
      </c>
      <c r="J65" s="3">
        <v>2</v>
      </c>
      <c r="K65" s="3">
        <v>34</v>
      </c>
      <c r="L65" s="3">
        <v>1</v>
      </c>
      <c r="M65" s="3">
        <v>2</v>
      </c>
      <c r="N65" s="3">
        <v>1</v>
      </c>
      <c r="O65" s="3">
        <v>4</v>
      </c>
      <c r="P65" s="3">
        <v>2</v>
      </c>
      <c r="Q65" s="3">
        <v>2</v>
      </c>
      <c r="R65" s="3">
        <v>10</v>
      </c>
      <c r="S65" s="3">
        <v>2</v>
      </c>
      <c r="T65" s="3">
        <v>25</v>
      </c>
      <c r="U65" s="3">
        <v>25</v>
      </c>
      <c r="V65" s="3">
        <v>50</v>
      </c>
      <c r="W65" s="32">
        <v>0.5</v>
      </c>
      <c r="X65" s="32">
        <v>0.5</v>
      </c>
      <c r="Z65" s="3">
        <v>3</v>
      </c>
      <c r="AC65" s="3">
        <v>3</v>
      </c>
      <c r="AE65" s="28">
        <v>1</v>
      </c>
      <c r="AF65" s="28">
        <v>2</v>
      </c>
      <c r="AG65" s="32">
        <v>0.5</v>
      </c>
      <c r="AH65" s="3" t="s">
        <v>1124</v>
      </c>
      <c r="AI65" s="3" t="s">
        <v>1171</v>
      </c>
      <c r="AJ65" s="3">
        <v>60</v>
      </c>
      <c r="AK65" s="3" t="s">
        <v>204</v>
      </c>
      <c r="AL65" s="3">
        <v>2008</v>
      </c>
      <c r="AM65" s="3">
        <v>2</v>
      </c>
      <c r="AN65" s="3" t="s">
        <v>183</v>
      </c>
      <c r="AT65" s="9" t="s">
        <v>1107</v>
      </c>
      <c r="AU65" s="9" t="s">
        <v>1129</v>
      </c>
      <c r="AV65" s="3">
        <v>50</v>
      </c>
      <c r="AX65" s="3">
        <v>2008</v>
      </c>
      <c r="AY65" s="3">
        <v>1</v>
      </c>
      <c r="AZ65" s="3" t="s">
        <v>183</v>
      </c>
      <c r="BZ65" t="s">
        <v>1177</v>
      </c>
      <c r="CA65" s="40" t="s">
        <v>1236</v>
      </c>
      <c r="CB65" s="40" t="s">
        <v>1230</v>
      </c>
      <c r="CC65" s="40" t="s">
        <v>1234</v>
      </c>
      <c r="CD65" s="3">
        <v>10</v>
      </c>
      <c r="CE65" s="3">
        <v>10</v>
      </c>
      <c r="CF65" s="3">
        <v>0.3</v>
      </c>
      <c r="CG65" s="3">
        <v>0.5</v>
      </c>
      <c r="CH65" s="15">
        <f t="shared" si="0"/>
        <v>20</v>
      </c>
      <c r="CI65" s="15">
        <f t="shared" si="1"/>
        <v>0.8</v>
      </c>
      <c r="CJ65" s="15">
        <f t="shared" si="2"/>
        <v>19.2</v>
      </c>
      <c r="CK65" t="s">
        <v>1177</v>
      </c>
      <c r="DG65" s="3" t="s">
        <v>165</v>
      </c>
      <c r="DH65" s="3" t="s">
        <v>692</v>
      </c>
      <c r="DN65" s="3" t="s">
        <v>141</v>
      </c>
      <c r="DO65" s="3" t="s">
        <v>372</v>
      </c>
      <c r="DP65" s="3" t="s">
        <v>422</v>
      </c>
      <c r="DU65" s="3" t="s">
        <v>312</v>
      </c>
      <c r="DV65" s="3" t="s">
        <v>693</v>
      </c>
      <c r="EG65" s="3" t="s">
        <v>1283</v>
      </c>
      <c r="EL65" s="3">
        <v>2017</v>
      </c>
      <c r="EN65" s="3">
        <v>0.6</v>
      </c>
      <c r="EP65" s="3">
        <v>0.1</v>
      </c>
      <c r="EQ65" s="3">
        <v>0</v>
      </c>
      <c r="ER65" s="15">
        <f t="shared" si="3"/>
        <v>0.7</v>
      </c>
      <c r="EZ65" s="3">
        <v>0.8</v>
      </c>
      <c r="FA65" s="3">
        <v>0</v>
      </c>
      <c r="FB65" s="3">
        <v>0</v>
      </c>
      <c r="FI65" s="3">
        <v>1</v>
      </c>
      <c r="FJ65" s="3">
        <v>1</v>
      </c>
      <c r="FK65" s="3" t="s">
        <v>676</v>
      </c>
      <c r="FL65" s="3">
        <v>3</v>
      </c>
      <c r="FQ65" s="3">
        <v>4</v>
      </c>
      <c r="FR65" s="3" t="s">
        <v>256</v>
      </c>
      <c r="FS65" s="3">
        <v>2</v>
      </c>
      <c r="FY65" s="3">
        <v>1</v>
      </c>
      <c r="GG65" s="3">
        <v>16</v>
      </c>
    </row>
    <row r="66" spans="1:189" x14ac:dyDescent="0.3">
      <c r="A66" s="3">
        <v>65</v>
      </c>
      <c r="B66" s="3" t="s">
        <v>624</v>
      </c>
      <c r="C66" s="3" t="s">
        <v>625</v>
      </c>
      <c r="D66" s="3" t="s">
        <v>116</v>
      </c>
      <c r="E66" s="3" t="s">
        <v>1186</v>
      </c>
      <c r="F66" s="36">
        <v>2</v>
      </c>
      <c r="G66" s="3" t="s">
        <v>1187</v>
      </c>
      <c r="H66" s="36">
        <v>4</v>
      </c>
      <c r="I66" s="3" t="s">
        <v>203</v>
      </c>
      <c r="J66" s="3">
        <v>2</v>
      </c>
      <c r="K66" s="3">
        <v>44</v>
      </c>
      <c r="L66" s="3">
        <v>1</v>
      </c>
      <c r="M66" s="3">
        <v>1</v>
      </c>
      <c r="N66" s="3">
        <v>1</v>
      </c>
      <c r="O66" s="3">
        <v>5</v>
      </c>
      <c r="P66" s="3">
        <v>4</v>
      </c>
      <c r="Q66" s="3">
        <v>2</v>
      </c>
      <c r="R66" s="3">
        <v>20</v>
      </c>
      <c r="S66" s="3">
        <v>2</v>
      </c>
      <c r="T66" s="3">
        <v>85</v>
      </c>
      <c r="U66" s="3">
        <v>85</v>
      </c>
      <c r="V66" s="3">
        <v>60</v>
      </c>
      <c r="W66" s="32">
        <v>1.5</v>
      </c>
      <c r="X66" s="32">
        <f>W66</f>
        <v>1.5</v>
      </c>
      <c r="Z66" s="3">
        <v>1</v>
      </c>
      <c r="AA66" s="3">
        <v>1.1000000000000001</v>
      </c>
      <c r="AB66" s="3">
        <v>0.15</v>
      </c>
      <c r="AC66" s="3">
        <v>3</v>
      </c>
      <c r="AE66" s="28">
        <v>1</v>
      </c>
      <c r="AF66" s="28">
        <v>4</v>
      </c>
      <c r="AG66" s="32">
        <f>W66</f>
        <v>1.5</v>
      </c>
      <c r="AH66" s="3" t="s">
        <v>1124</v>
      </c>
      <c r="AI66" s="3" t="s">
        <v>1171</v>
      </c>
      <c r="AJ66" s="3">
        <v>70</v>
      </c>
      <c r="AK66" s="3" t="s">
        <v>204</v>
      </c>
      <c r="AL66" s="3">
        <v>2003</v>
      </c>
      <c r="AM66" s="3">
        <v>1.5</v>
      </c>
      <c r="AN66" s="3" t="s">
        <v>183</v>
      </c>
      <c r="AT66" s="3" t="s">
        <v>1136</v>
      </c>
      <c r="AU66" s="9" t="s">
        <v>1158</v>
      </c>
      <c r="AV66" s="3">
        <v>40</v>
      </c>
      <c r="AX66" s="3">
        <v>2015</v>
      </c>
      <c r="BA66" s="3" t="s">
        <v>1107</v>
      </c>
      <c r="BB66" s="3">
        <v>30</v>
      </c>
      <c r="BC66" s="3">
        <v>2012</v>
      </c>
      <c r="BD66" s="3">
        <v>500</v>
      </c>
      <c r="BE66" s="3" t="s">
        <v>146</v>
      </c>
      <c r="BF66" s="3" t="s">
        <v>317</v>
      </c>
      <c r="BG66" s="3">
        <v>40</v>
      </c>
      <c r="BH66" s="3">
        <v>2019</v>
      </c>
      <c r="BI66" s="3">
        <v>500</v>
      </c>
      <c r="BJ66" s="3" t="s">
        <v>146</v>
      </c>
      <c r="BZ66" t="s">
        <v>1177</v>
      </c>
      <c r="CA66" s="40" t="s">
        <v>1236</v>
      </c>
      <c r="CB66" s="40" t="s">
        <v>1230</v>
      </c>
      <c r="CC66" s="40" t="s">
        <v>1234</v>
      </c>
      <c r="CD66" s="3">
        <v>18</v>
      </c>
      <c r="CE66" s="3">
        <v>32.5</v>
      </c>
      <c r="CF66" s="3">
        <v>0.5</v>
      </c>
      <c r="CG66" s="3">
        <v>1.5</v>
      </c>
      <c r="CH66" s="15">
        <f t="shared" si="0"/>
        <v>50.5</v>
      </c>
      <c r="CI66" s="15">
        <f t="shared" si="1"/>
        <v>2</v>
      </c>
      <c r="CJ66" s="15">
        <f t="shared" si="2"/>
        <v>48.5</v>
      </c>
      <c r="CK66" t="s">
        <v>1177</v>
      </c>
      <c r="DG66" s="3" t="s">
        <v>165</v>
      </c>
      <c r="DH66" s="3" t="s">
        <v>571</v>
      </c>
      <c r="DI66" s="3" t="s">
        <v>140</v>
      </c>
      <c r="DJ66" s="3" t="s">
        <v>571</v>
      </c>
      <c r="DK66" s="3" t="s">
        <v>170</v>
      </c>
      <c r="DL66" s="3" t="s">
        <v>571</v>
      </c>
      <c r="DN66" s="3" t="s">
        <v>626</v>
      </c>
      <c r="DO66" s="3" t="s">
        <v>627</v>
      </c>
      <c r="DU66" s="3" t="s">
        <v>312</v>
      </c>
      <c r="DV66" s="3" t="s">
        <v>481</v>
      </c>
      <c r="DW66" s="3" t="s">
        <v>356</v>
      </c>
      <c r="EF66" s="3" t="s">
        <v>1270</v>
      </c>
      <c r="EG66" s="3" t="s">
        <v>1280</v>
      </c>
      <c r="EL66" s="3">
        <v>2019</v>
      </c>
      <c r="EN66" s="3">
        <v>1</v>
      </c>
      <c r="EQ66" s="3">
        <v>2</v>
      </c>
      <c r="ER66" s="15">
        <f t="shared" si="3"/>
        <v>3</v>
      </c>
      <c r="EZ66" s="3">
        <v>2</v>
      </c>
      <c r="FA66" s="3">
        <v>2</v>
      </c>
      <c r="FB66" s="3">
        <v>2</v>
      </c>
      <c r="FQ66" s="3">
        <v>1</v>
      </c>
      <c r="FR66" s="3" t="s">
        <v>585</v>
      </c>
      <c r="FS66" s="3">
        <v>2</v>
      </c>
      <c r="FY66" s="3">
        <v>1</v>
      </c>
      <c r="GD66" s="3">
        <v>34</v>
      </c>
      <c r="GE66" s="3">
        <v>34</v>
      </c>
      <c r="GG66" s="3">
        <v>4</v>
      </c>
    </row>
    <row r="67" spans="1:189" x14ac:dyDescent="0.3">
      <c r="A67" s="3">
        <v>66</v>
      </c>
      <c r="B67" s="3" t="s">
        <v>409</v>
      </c>
      <c r="C67" s="3" t="str">
        <f>B67</f>
        <v>Nguyễn Văn Hoa</v>
      </c>
      <c r="D67" s="3" t="s">
        <v>148</v>
      </c>
      <c r="E67" s="3" t="s">
        <v>1186</v>
      </c>
      <c r="F67" s="36">
        <v>2</v>
      </c>
      <c r="G67" s="3" t="s">
        <v>1187</v>
      </c>
      <c r="H67" s="36">
        <v>4</v>
      </c>
      <c r="I67" s="3" t="s">
        <v>275</v>
      </c>
      <c r="J67" s="3">
        <v>1</v>
      </c>
      <c r="K67" s="3">
        <v>66</v>
      </c>
      <c r="L67" s="3">
        <v>1</v>
      </c>
      <c r="M67" s="3">
        <v>2</v>
      </c>
      <c r="N67" s="3">
        <v>2</v>
      </c>
      <c r="O67" s="3">
        <v>2</v>
      </c>
      <c r="P67" s="3">
        <v>2</v>
      </c>
      <c r="Q67" s="3">
        <v>2</v>
      </c>
      <c r="R67" s="3">
        <v>31</v>
      </c>
      <c r="S67" s="3">
        <v>1</v>
      </c>
      <c r="T67" s="3">
        <v>120</v>
      </c>
      <c r="U67" s="3">
        <v>120</v>
      </c>
      <c r="V67" s="3">
        <v>90</v>
      </c>
      <c r="W67" s="32">
        <v>2</v>
      </c>
      <c r="X67" s="32">
        <f>W67</f>
        <v>2</v>
      </c>
      <c r="Z67" s="3">
        <v>3</v>
      </c>
      <c r="AC67" s="3">
        <v>3</v>
      </c>
      <c r="AE67" s="28">
        <v>1</v>
      </c>
      <c r="AF67" s="28">
        <v>2</v>
      </c>
      <c r="AG67" s="32">
        <f>W67</f>
        <v>2</v>
      </c>
      <c r="AH67" s="3" t="s">
        <v>1124</v>
      </c>
      <c r="AI67" s="3" t="s">
        <v>1171</v>
      </c>
      <c r="AJ67" s="3">
        <v>230</v>
      </c>
      <c r="AK67" s="3" t="s">
        <v>204</v>
      </c>
      <c r="AL67" s="3">
        <v>1999</v>
      </c>
      <c r="AM67" s="3">
        <v>2</v>
      </c>
      <c r="AN67" s="3" t="s">
        <v>183</v>
      </c>
      <c r="AT67" s="9" t="s">
        <v>1159</v>
      </c>
      <c r="AU67" s="9" t="s">
        <v>1129</v>
      </c>
      <c r="AV67" s="3">
        <v>500</v>
      </c>
      <c r="AX67" s="3">
        <v>1999</v>
      </c>
      <c r="AY67" s="3">
        <v>7</v>
      </c>
      <c r="AZ67" s="3" t="s">
        <v>183</v>
      </c>
      <c r="BZ67" t="s">
        <v>1177</v>
      </c>
      <c r="CA67" s="40" t="s">
        <v>1236</v>
      </c>
      <c r="CB67" s="40" t="s">
        <v>1230</v>
      </c>
      <c r="CC67" s="40" t="s">
        <v>1234</v>
      </c>
      <c r="CD67" s="3">
        <v>65</v>
      </c>
      <c r="CE67" s="3">
        <v>45</v>
      </c>
      <c r="CF67" s="3">
        <v>25</v>
      </c>
      <c r="CG67" s="3">
        <v>15</v>
      </c>
      <c r="CH67" s="15">
        <f t="shared" ref="CH67:CH130" si="4">SUM(CD67:CE67)</f>
        <v>110</v>
      </c>
      <c r="CI67" s="15">
        <f t="shared" ref="CI67:CI130" si="5">SUM(CF67:CG67)</f>
        <v>40</v>
      </c>
      <c r="CJ67" s="15">
        <f t="shared" ref="CJ67:CJ130" si="6">CH67-CI67</f>
        <v>70</v>
      </c>
      <c r="CK67" t="s">
        <v>1177</v>
      </c>
      <c r="DN67" s="3" t="s">
        <v>410</v>
      </c>
      <c r="DO67" s="3" t="s">
        <v>411</v>
      </c>
      <c r="DU67" s="3" t="s">
        <v>165</v>
      </c>
      <c r="DV67" s="3" t="s">
        <v>142</v>
      </c>
      <c r="DY67" s="3" t="s">
        <v>312</v>
      </c>
      <c r="DZ67" s="3" t="s">
        <v>412</v>
      </c>
      <c r="EF67" s="3" t="s">
        <v>1293</v>
      </c>
      <c r="EG67" s="3" t="s">
        <v>1281</v>
      </c>
      <c r="EL67" s="3">
        <v>1999</v>
      </c>
      <c r="EN67" s="3">
        <v>4</v>
      </c>
      <c r="ER67" s="15">
        <f t="shared" ref="ER67:ER128" si="7">SUM(EM67:EQ67)</f>
        <v>4</v>
      </c>
      <c r="EZ67" s="3">
        <v>12</v>
      </c>
      <c r="FB67" s="3">
        <v>5</v>
      </c>
      <c r="FI67" s="3">
        <v>1</v>
      </c>
      <c r="FJ67" s="3">
        <v>1</v>
      </c>
      <c r="FK67" s="3" t="s">
        <v>413</v>
      </c>
      <c r="FL67" s="3">
        <v>2</v>
      </c>
      <c r="FQ67" s="3">
        <v>34</v>
      </c>
      <c r="FR67" s="3" t="s">
        <v>256</v>
      </c>
      <c r="FS67" s="3">
        <v>2</v>
      </c>
      <c r="FY67" s="3">
        <v>1</v>
      </c>
      <c r="GG67" s="3">
        <v>4</v>
      </c>
    </row>
    <row r="68" spans="1:189" x14ac:dyDescent="0.3">
      <c r="A68" s="3">
        <v>67</v>
      </c>
      <c r="B68" s="3" t="s">
        <v>533</v>
      </c>
      <c r="C68" s="3" t="str">
        <f>B68</f>
        <v>Nguyễn Văn Hai</v>
      </c>
      <c r="D68" s="3" t="s">
        <v>148</v>
      </c>
      <c r="E68" s="3" t="s">
        <v>1186</v>
      </c>
      <c r="F68" s="36">
        <v>2</v>
      </c>
      <c r="G68" s="3" t="s">
        <v>1187</v>
      </c>
      <c r="H68" s="36">
        <v>4</v>
      </c>
      <c r="I68" s="3" t="s">
        <v>513</v>
      </c>
      <c r="J68" s="3">
        <v>1</v>
      </c>
      <c r="K68" s="3">
        <v>36</v>
      </c>
      <c r="L68" s="3">
        <v>1</v>
      </c>
      <c r="M68" s="3">
        <v>1</v>
      </c>
      <c r="N68" s="3">
        <v>3</v>
      </c>
      <c r="O68" s="3">
        <v>4</v>
      </c>
      <c r="P68" s="3">
        <v>2</v>
      </c>
      <c r="Q68" s="3">
        <v>2</v>
      </c>
      <c r="R68" s="3">
        <v>5</v>
      </c>
      <c r="S68" s="3">
        <v>2</v>
      </c>
      <c r="T68" s="3">
        <v>200</v>
      </c>
      <c r="U68" s="3">
        <v>200</v>
      </c>
      <c r="V68" s="3">
        <v>40</v>
      </c>
      <c r="W68" s="32">
        <v>2</v>
      </c>
      <c r="X68" s="32">
        <f>W68</f>
        <v>2</v>
      </c>
      <c r="Z68" s="3">
        <v>3</v>
      </c>
      <c r="AC68" s="3">
        <v>3</v>
      </c>
      <c r="AE68" s="28">
        <v>1</v>
      </c>
      <c r="AF68" s="28">
        <v>2</v>
      </c>
      <c r="AG68" s="32">
        <f>W68</f>
        <v>2</v>
      </c>
      <c r="AH68" s="3" t="s">
        <v>1124</v>
      </c>
      <c r="AI68" s="3" t="s">
        <v>1171</v>
      </c>
      <c r="AJ68" s="3">
        <v>500</v>
      </c>
      <c r="AK68" s="3" t="s">
        <v>204</v>
      </c>
      <c r="AL68" s="3">
        <v>2009</v>
      </c>
      <c r="AM68" s="3">
        <v>15</v>
      </c>
      <c r="AN68" s="3" t="s">
        <v>183</v>
      </c>
      <c r="AT68" s="9" t="s">
        <v>1107</v>
      </c>
      <c r="AU68" s="9" t="s">
        <v>1129</v>
      </c>
      <c r="AV68" s="3">
        <v>30</v>
      </c>
      <c r="AX68" s="3">
        <v>2016</v>
      </c>
      <c r="BZ68" t="s">
        <v>1177</v>
      </c>
      <c r="CB68" s="40" t="s">
        <v>1230</v>
      </c>
      <c r="CC68" s="40" t="s">
        <v>1234</v>
      </c>
      <c r="CD68" s="3">
        <v>60</v>
      </c>
      <c r="CE68" s="3">
        <v>15</v>
      </c>
      <c r="CF68" s="3">
        <v>10</v>
      </c>
      <c r="CH68" s="15">
        <f t="shared" si="4"/>
        <v>75</v>
      </c>
      <c r="CI68" s="15">
        <f t="shared" si="5"/>
        <v>10</v>
      </c>
      <c r="CJ68" s="15">
        <f t="shared" si="6"/>
        <v>65</v>
      </c>
      <c r="CK68" t="s">
        <v>1177</v>
      </c>
      <c r="DN68" s="3" t="s">
        <v>534</v>
      </c>
      <c r="DU68" s="3" t="s">
        <v>312</v>
      </c>
      <c r="DV68" s="3" t="s">
        <v>535</v>
      </c>
      <c r="EF68" s="3" t="s">
        <v>1270</v>
      </c>
      <c r="EG68" s="3" t="s">
        <v>1295</v>
      </c>
      <c r="EL68" s="3">
        <v>2016</v>
      </c>
      <c r="ER68" s="15"/>
      <c r="FI68" s="3" t="s">
        <v>536</v>
      </c>
      <c r="FJ68" s="3">
        <v>2</v>
      </c>
      <c r="FK68" s="3" t="s">
        <v>537</v>
      </c>
      <c r="FL68" s="3">
        <v>2</v>
      </c>
      <c r="FQ68" s="3">
        <v>4</v>
      </c>
      <c r="FR68" s="3" t="s">
        <v>256</v>
      </c>
      <c r="FS68" s="3">
        <v>2</v>
      </c>
      <c r="FY68" s="3">
        <v>15</v>
      </c>
      <c r="FZ68" s="3" t="s">
        <v>538</v>
      </c>
      <c r="GD68" s="3">
        <v>34</v>
      </c>
      <c r="GG68" s="3">
        <v>4</v>
      </c>
    </row>
    <row r="69" spans="1:189" x14ac:dyDescent="0.3">
      <c r="A69" s="3">
        <v>68</v>
      </c>
      <c r="B69" s="3" t="s">
        <v>273</v>
      </c>
      <c r="C69" s="3" t="s">
        <v>274</v>
      </c>
      <c r="D69" s="3" t="s">
        <v>116</v>
      </c>
      <c r="E69" s="3" t="s">
        <v>1186</v>
      </c>
      <c r="F69" s="36">
        <v>2</v>
      </c>
      <c r="G69" s="3" t="s">
        <v>1187</v>
      </c>
      <c r="H69" s="36">
        <v>4</v>
      </c>
      <c r="I69" s="3" t="s">
        <v>275</v>
      </c>
      <c r="J69" s="3">
        <v>2</v>
      </c>
      <c r="K69" s="3">
        <v>48</v>
      </c>
      <c r="L69" s="3">
        <v>1</v>
      </c>
      <c r="M69" s="3">
        <v>2</v>
      </c>
      <c r="N69" s="3">
        <v>1</v>
      </c>
      <c r="O69" s="3">
        <v>4</v>
      </c>
      <c r="P69" s="3">
        <v>4</v>
      </c>
      <c r="Q69" s="3">
        <v>2</v>
      </c>
      <c r="R69" s="3">
        <v>30</v>
      </c>
      <c r="S69" s="3">
        <v>1</v>
      </c>
      <c r="T69" s="3">
        <v>200</v>
      </c>
      <c r="U69" s="3">
        <v>200</v>
      </c>
      <c r="V69" s="3">
        <v>50</v>
      </c>
      <c r="W69" s="32">
        <v>0.57599999999999996</v>
      </c>
      <c r="X69" s="32">
        <f>W69</f>
        <v>0.57599999999999996</v>
      </c>
      <c r="Z69" s="3">
        <v>3</v>
      </c>
      <c r="AC69" s="3">
        <v>5</v>
      </c>
      <c r="AD69" s="3" t="s">
        <v>277</v>
      </c>
      <c r="AE69" s="28">
        <v>1</v>
      </c>
      <c r="AF69" s="28">
        <v>5</v>
      </c>
      <c r="AG69" s="32">
        <f>W69</f>
        <v>0.57599999999999996</v>
      </c>
      <c r="AH69" s="3" t="s">
        <v>1124</v>
      </c>
      <c r="AI69" s="3" t="s">
        <v>1171</v>
      </c>
      <c r="AJ69" s="3">
        <v>120</v>
      </c>
      <c r="AK69" s="3" t="s">
        <v>204</v>
      </c>
      <c r="AL69" s="3">
        <v>1985</v>
      </c>
      <c r="AM69" s="3">
        <v>2</v>
      </c>
      <c r="AN69" s="3" t="s">
        <v>183</v>
      </c>
      <c r="AT69" s="3" t="s">
        <v>1136</v>
      </c>
      <c r="AU69" s="9" t="s">
        <v>1158</v>
      </c>
      <c r="AV69" s="3">
        <v>500</v>
      </c>
      <c r="AX69" s="3">
        <v>2014</v>
      </c>
      <c r="BA69" s="3" t="s">
        <v>1116</v>
      </c>
      <c r="BB69" s="3">
        <v>50</v>
      </c>
      <c r="BC69" s="3">
        <v>2014</v>
      </c>
      <c r="BD69" s="3">
        <v>500</v>
      </c>
      <c r="BE69" s="3" t="s">
        <v>146</v>
      </c>
      <c r="BF69" s="3" t="s">
        <v>1121</v>
      </c>
      <c r="BG69" s="3">
        <v>50</v>
      </c>
      <c r="BH69" s="3">
        <v>2014</v>
      </c>
      <c r="BI69" s="3">
        <v>1</v>
      </c>
      <c r="BJ69" s="3" t="s">
        <v>183</v>
      </c>
      <c r="BK69" s="3" t="s">
        <v>211</v>
      </c>
      <c r="BL69" s="3">
        <v>50</v>
      </c>
      <c r="BM69" s="3">
        <v>2018</v>
      </c>
      <c r="BZ69" t="s">
        <v>1177</v>
      </c>
      <c r="CA69" s="40" t="s">
        <v>1236</v>
      </c>
      <c r="CB69" s="40" t="s">
        <v>1230</v>
      </c>
      <c r="CC69" s="40" t="s">
        <v>1234</v>
      </c>
      <c r="CD69" s="3">
        <v>50</v>
      </c>
      <c r="CE69" s="3">
        <v>100</v>
      </c>
      <c r="CF69" s="3">
        <v>4</v>
      </c>
      <c r="CG69" s="3">
        <v>30</v>
      </c>
      <c r="CH69" s="15">
        <f t="shared" si="4"/>
        <v>150</v>
      </c>
      <c r="CI69" s="15">
        <f t="shared" si="5"/>
        <v>34</v>
      </c>
      <c r="CJ69" s="15">
        <f t="shared" si="6"/>
        <v>116</v>
      </c>
      <c r="CK69" t="s">
        <v>1177</v>
      </c>
      <c r="DN69" s="3" t="s">
        <v>278</v>
      </c>
      <c r="DO69" s="3" t="s">
        <v>279</v>
      </c>
      <c r="DU69" s="3" t="s">
        <v>206</v>
      </c>
      <c r="DV69" s="3" t="s">
        <v>200</v>
      </c>
      <c r="DW69" s="3" t="s">
        <v>280</v>
      </c>
      <c r="EF69" s="3" t="s">
        <v>1270</v>
      </c>
      <c r="EG69" s="3" t="s">
        <v>1286</v>
      </c>
      <c r="EL69" s="3">
        <v>2014</v>
      </c>
      <c r="EN69" s="3">
        <v>15</v>
      </c>
      <c r="EP69" s="3">
        <v>10</v>
      </c>
      <c r="EQ69" s="3">
        <v>3</v>
      </c>
      <c r="ER69" s="15">
        <f t="shared" si="7"/>
        <v>28</v>
      </c>
      <c r="EZ69" s="3">
        <v>15</v>
      </c>
      <c r="FB69" s="3">
        <v>7</v>
      </c>
      <c r="FQ69" s="3">
        <v>4</v>
      </c>
      <c r="FR69" s="3" t="s">
        <v>282</v>
      </c>
      <c r="FS69" s="3">
        <v>2</v>
      </c>
      <c r="FY69" s="3">
        <v>1</v>
      </c>
      <c r="GF69" s="3">
        <v>2</v>
      </c>
      <c r="GG69" s="3">
        <v>4</v>
      </c>
    </row>
    <row r="70" spans="1:189" x14ac:dyDescent="0.3">
      <c r="A70" s="3">
        <v>69</v>
      </c>
      <c r="B70" s="3" t="s">
        <v>694</v>
      </c>
      <c r="C70" s="3" t="s">
        <v>695</v>
      </c>
      <c r="D70" s="3" t="s">
        <v>116</v>
      </c>
      <c r="E70" s="3" t="s">
        <v>1186</v>
      </c>
      <c r="F70" s="36">
        <v>2</v>
      </c>
      <c r="G70" s="3" t="s">
        <v>1187</v>
      </c>
      <c r="H70" s="36">
        <v>4</v>
      </c>
      <c r="I70" s="3" t="s">
        <v>203</v>
      </c>
      <c r="J70" s="3">
        <v>2</v>
      </c>
      <c r="K70" s="3">
        <v>49</v>
      </c>
      <c r="L70" s="3">
        <v>1</v>
      </c>
      <c r="M70" s="3">
        <v>2</v>
      </c>
      <c r="N70" s="3">
        <v>1</v>
      </c>
      <c r="O70" s="3">
        <v>6</v>
      </c>
      <c r="P70" s="3">
        <v>4</v>
      </c>
      <c r="Q70" s="3">
        <v>4</v>
      </c>
      <c r="R70" s="3">
        <v>40</v>
      </c>
      <c r="S70" s="3">
        <v>1</v>
      </c>
      <c r="T70" s="3">
        <v>70</v>
      </c>
      <c r="U70" s="3">
        <v>70</v>
      </c>
      <c r="V70" s="3">
        <v>100</v>
      </c>
      <c r="W70" s="32">
        <v>1</v>
      </c>
      <c r="X70" s="32">
        <v>1</v>
      </c>
      <c r="Z70" s="3">
        <v>1</v>
      </c>
      <c r="AA70" s="3">
        <v>1.1000000000000001</v>
      </c>
      <c r="AC70" s="3">
        <v>1</v>
      </c>
      <c r="AE70" s="28">
        <v>1</v>
      </c>
      <c r="AF70" s="28">
        <v>5</v>
      </c>
      <c r="AG70" s="32">
        <v>1</v>
      </c>
      <c r="AH70" s="3" t="s">
        <v>1124</v>
      </c>
      <c r="AI70" s="3" t="s">
        <v>1171</v>
      </c>
      <c r="AJ70" s="3">
        <v>100</v>
      </c>
      <c r="AK70" s="3" t="s">
        <v>204</v>
      </c>
      <c r="AL70" s="3">
        <v>2004</v>
      </c>
      <c r="AM70" s="3">
        <v>7</v>
      </c>
      <c r="AN70" s="3" t="s">
        <v>183</v>
      </c>
      <c r="AT70" s="9" t="s">
        <v>1107</v>
      </c>
      <c r="AU70" s="9" t="s">
        <v>1129</v>
      </c>
      <c r="AV70" s="3">
        <v>60</v>
      </c>
      <c r="AX70" s="3">
        <v>2008</v>
      </c>
      <c r="AY70" s="3">
        <v>2</v>
      </c>
      <c r="AZ70" s="3" t="s">
        <v>183</v>
      </c>
      <c r="BA70" s="3" t="s">
        <v>1121</v>
      </c>
      <c r="BB70" s="3">
        <v>20</v>
      </c>
      <c r="BC70" s="3">
        <v>2008</v>
      </c>
      <c r="BD70" s="3">
        <v>1</v>
      </c>
      <c r="BE70" s="3" t="s">
        <v>183</v>
      </c>
      <c r="BF70" s="3" t="s">
        <v>1139</v>
      </c>
      <c r="BG70" s="3">
        <v>100</v>
      </c>
      <c r="BH70" s="3">
        <v>2008</v>
      </c>
      <c r="BI70" s="3">
        <v>150</v>
      </c>
      <c r="BJ70" s="3" t="s">
        <v>146</v>
      </c>
      <c r="BK70" s="3" t="s">
        <v>206</v>
      </c>
      <c r="BL70" s="3">
        <v>200</v>
      </c>
      <c r="BM70" s="3">
        <v>2014</v>
      </c>
      <c r="BZ70" t="s">
        <v>1177</v>
      </c>
      <c r="CA70" s="40" t="s">
        <v>1236</v>
      </c>
      <c r="CB70" s="40" t="s">
        <v>1230</v>
      </c>
      <c r="CC70" s="40" t="s">
        <v>1233</v>
      </c>
      <c r="CD70" s="3">
        <v>40</v>
      </c>
      <c r="CE70" s="3">
        <v>30</v>
      </c>
      <c r="CF70" s="3">
        <v>0</v>
      </c>
      <c r="CG70" s="3">
        <v>1.5</v>
      </c>
      <c r="CH70" s="15">
        <f t="shared" si="4"/>
        <v>70</v>
      </c>
      <c r="CI70" s="15">
        <f t="shared" si="5"/>
        <v>1.5</v>
      </c>
      <c r="CJ70" s="15">
        <f t="shared" si="6"/>
        <v>68.5</v>
      </c>
      <c r="CK70" t="s">
        <v>1177</v>
      </c>
      <c r="DN70" s="3" t="s">
        <v>650</v>
      </c>
      <c r="DU70" s="3" t="s">
        <v>170</v>
      </c>
      <c r="DV70" s="3" t="s">
        <v>200</v>
      </c>
      <c r="DY70" s="3" t="s">
        <v>160</v>
      </c>
      <c r="DZ70" s="3" t="s">
        <v>643</v>
      </c>
      <c r="EF70" s="3" t="s">
        <v>1267</v>
      </c>
      <c r="EG70" s="3" t="s">
        <v>1295</v>
      </c>
      <c r="EL70" s="3">
        <v>2008</v>
      </c>
      <c r="EN70" s="3">
        <v>7</v>
      </c>
      <c r="EP70" s="3">
        <v>0.5</v>
      </c>
      <c r="EQ70" s="3">
        <v>0</v>
      </c>
      <c r="ER70" s="15">
        <f t="shared" si="7"/>
        <v>7.5</v>
      </c>
      <c r="EZ70" s="3">
        <v>1.5</v>
      </c>
      <c r="FA70" s="3">
        <v>0</v>
      </c>
      <c r="FB70" s="3">
        <v>0</v>
      </c>
      <c r="FQ70" s="3">
        <v>4</v>
      </c>
      <c r="FR70" s="3" t="s">
        <v>256</v>
      </c>
      <c r="FS70" s="3">
        <v>2</v>
      </c>
      <c r="FY70" s="3">
        <v>1</v>
      </c>
      <c r="GE70" s="3">
        <v>4</v>
      </c>
      <c r="GF70" s="3">
        <v>4</v>
      </c>
      <c r="GG70" s="3">
        <v>4</v>
      </c>
    </row>
    <row r="71" spans="1:189" x14ac:dyDescent="0.3">
      <c r="A71" s="3">
        <v>70</v>
      </c>
      <c r="B71" s="3" t="s">
        <v>629</v>
      </c>
      <c r="C71" s="3" t="str">
        <f>B71</f>
        <v>Võ Thanh Hùng</v>
      </c>
      <c r="D71" s="3" t="s">
        <v>148</v>
      </c>
      <c r="E71" s="3" t="s">
        <v>1186</v>
      </c>
      <c r="F71" s="36">
        <v>2</v>
      </c>
      <c r="G71" s="3" t="s">
        <v>1187</v>
      </c>
      <c r="H71" s="36">
        <v>4</v>
      </c>
      <c r="I71" s="3" t="s">
        <v>275</v>
      </c>
      <c r="J71" s="3">
        <v>1</v>
      </c>
      <c r="K71" s="3">
        <f>2019-1959</f>
        <v>60</v>
      </c>
      <c r="L71" s="3">
        <v>1</v>
      </c>
      <c r="M71" s="3">
        <v>2</v>
      </c>
      <c r="N71" s="3">
        <v>1</v>
      </c>
      <c r="O71" s="3">
        <v>2</v>
      </c>
      <c r="P71" s="3">
        <v>2</v>
      </c>
      <c r="Q71" s="3">
        <v>1</v>
      </c>
      <c r="R71" s="3">
        <v>19</v>
      </c>
      <c r="S71" s="3">
        <v>1</v>
      </c>
      <c r="T71" s="3">
        <v>35</v>
      </c>
      <c r="U71" s="3">
        <v>35</v>
      </c>
      <c r="V71" s="3">
        <v>50</v>
      </c>
      <c r="W71" s="32">
        <v>0.7</v>
      </c>
      <c r="X71" s="32">
        <f>W71</f>
        <v>0.7</v>
      </c>
      <c r="Z71" s="3">
        <v>3</v>
      </c>
      <c r="AC71" s="3">
        <v>5</v>
      </c>
      <c r="AD71" s="3" t="s">
        <v>630</v>
      </c>
      <c r="AE71" s="28">
        <v>1</v>
      </c>
      <c r="AF71" s="28">
        <v>5</v>
      </c>
      <c r="AG71" s="32">
        <f>W71</f>
        <v>0.7</v>
      </c>
      <c r="AH71" s="3" t="s">
        <v>1124</v>
      </c>
      <c r="AI71" s="3" t="s">
        <v>1171</v>
      </c>
      <c r="AJ71" s="3">
        <v>50</v>
      </c>
      <c r="AK71" s="3" t="s">
        <v>204</v>
      </c>
      <c r="AM71" s="3">
        <v>2</v>
      </c>
      <c r="AN71" s="3" t="s">
        <v>183</v>
      </c>
      <c r="AT71" s="3" t="s">
        <v>1110</v>
      </c>
      <c r="AU71" s="3" t="s">
        <v>1131</v>
      </c>
      <c r="AV71" s="3">
        <v>30</v>
      </c>
      <c r="BA71" s="3" t="s">
        <v>1107</v>
      </c>
      <c r="BB71" s="3">
        <v>20</v>
      </c>
      <c r="BC71" s="3">
        <v>2003</v>
      </c>
      <c r="BD71" s="3">
        <v>100</v>
      </c>
      <c r="BE71" s="3" t="s">
        <v>146</v>
      </c>
      <c r="BF71" s="3" t="s">
        <v>1121</v>
      </c>
      <c r="BG71" s="3">
        <v>5</v>
      </c>
      <c r="BH71" s="3">
        <v>2001</v>
      </c>
      <c r="BK71" s="3" t="s">
        <v>140</v>
      </c>
      <c r="BL71" s="3">
        <v>60</v>
      </c>
      <c r="BM71" s="3">
        <v>2004</v>
      </c>
      <c r="BZ71"/>
      <c r="CA71" s="40" t="s">
        <v>1237</v>
      </c>
      <c r="CB71" s="40" t="s">
        <v>1230</v>
      </c>
      <c r="CC71" s="40" t="s">
        <v>1234</v>
      </c>
      <c r="CD71" s="3">
        <v>16</v>
      </c>
      <c r="CE71" s="3">
        <v>1.5</v>
      </c>
      <c r="CF71" s="3">
        <v>2</v>
      </c>
      <c r="CG71" s="3">
        <v>1</v>
      </c>
      <c r="CH71" s="15">
        <f t="shared" si="4"/>
        <v>17.5</v>
      </c>
      <c r="CI71" s="15">
        <f t="shared" si="5"/>
        <v>3</v>
      </c>
      <c r="CJ71" s="15">
        <f t="shared" si="6"/>
        <v>14.5</v>
      </c>
      <c r="CK71" t="s">
        <v>1176</v>
      </c>
      <c r="DG71" s="3" t="s">
        <v>145</v>
      </c>
      <c r="DH71" s="3" t="s">
        <v>631</v>
      </c>
      <c r="DI71" s="3" t="s">
        <v>165</v>
      </c>
      <c r="DJ71" s="3" t="s">
        <v>632</v>
      </c>
      <c r="DN71" s="3" t="s">
        <v>356</v>
      </c>
      <c r="DU71" s="3" t="s">
        <v>312</v>
      </c>
      <c r="DV71" s="3" t="s">
        <v>633</v>
      </c>
      <c r="DW71" s="3" t="s">
        <v>279</v>
      </c>
      <c r="EF71" s="3" t="s">
        <v>1267</v>
      </c>
      <c r="EG71" s="3" t="s">
        <v>1295</v>
      </c>
      <c r="EL71" s="3">
        <v>2019</v>
      </c>
      <c r="EN71" s="3">
        <v>1.2</v>
      </c>
      <c r="EQ71" s="3">
        <v>1</v>
      </c>
      <c r="ER71" s="15">
        <f t="shared" si="7"/>
        <v>2.2000000000000002</v>
      </c>
      <c r="EZ71" s="3">
        <v>3</v>
      </c>
      <c r="FA71" s="3">
        <v>1</v>
      </c>
      <c r="FB71" s="3">
        <v>1</v>
      </c>
      <c r="FI71" s="3">
        <v>1</v>
      </c>
      <c r="FJ71" s="3">
        <v>2</v>
      </c>
      <c r="FK71" s="3" t="s">
        <v>424</v>
      </c>
      <c r="FL71" s="3">
        <v>2</v>
      </c>
      <c r="FQ71" s="3">
        <v>4</v>
      </c>
      <c r="FR71" s="3" t="s">
        <v>634</v>
      </c>
      <c r="FS71" s="3">
        <v>2</v>
      </c>
      <c r="FY71" s="3">
        <v>1</v>
      </c>
      <c r="GD71" s="3">
        <v>34</v>
      </c>
      <c r="GE71" s="3">
        <v>34</v>
      </c>
      <c r="GG71" s="3">
        <v>6</v>
      </c>
    </row>
    <row r="72" spans="1:189" x14ac:dyDescent="0.3">
      <c r="A72" s="3">
        <v>71</v>
      </c>
      <c r="B72" s="3" t="s">
        <v>415</v>
      </c>
      <c r="C72" s="3" t="s">
        <v>416</v>
      </c>
      <c r="D72" s="3" t="s">
        <v>116</v>
      </c>
      <c r="E72" s="3" t="s">
        <v>1186</v>
      </c>
      <c r="F72" s="36">
        <v>2</v>
      </c>
      <c r="G72" s="3" t="s">
        <v>1187</v>
      </c>
      <c r="H72" s="36">
        <v>4</v>
      </c>
      <c r="I72" s="3" t="s">
        <v>275</v>
      </c>
      <c r="J72" s="3">
        <v>2</v>
      </c>
      <c r="K72" s="3">
        <v>56</v>
      </c>
      <c r="L72" s="3">
        <v>1</v>
      </c>
      <c r="M72" s="3">
        <v>2</v>
      </c>
      <c r="N72" s="3">
        <v>1</v>
      </c>
      <c r="O72" s="3">
        <v>2</v>
      </c>
      <c r="P72" s="3">
        <v>2</v>
      </c>
      <c r="Q72" s="3">
        <v>2</v>
      </c>
      <c r="R72" s="3">
        <v>2</v>
      </c>
      <c r="S72" s="3">
        <v>1</v>
      </c>
      <c r="T72" s="3">
        <v>150</v>
      </c>
      <c r="U72" s="3">
        <v>150</v>
      </c>
      <c r="V72" s="3">
        <v>30</v>
      </c>
      <c r="W72" s="32">
        <v>1.1000000000000001</v>
      </c>
      <c r="X72" s="32">
        <f>W72</f>
        <v>1.1000000000000001</v>
      </c>
      <c r="Z72" s="3">
        <v>1</v>
      </c>
      <c r="AA72" s="3">
        <v>1.1000000000000001</v>
      </c>
      <c r="AB72" s="3">
        <v>0.4</v>
      </c>
      <c r="AC72" s="3">
        <v>3</v>
      </c>
      <c r="AE72" s="28">
        <v>1</v>
      </c>
      <c r="AF72" s="28">
        <v>5</v>
      </c>
      <c r="AG72" s="32">
        <f>W72</f>
        <v>1.1000000000000001</v>
      </c>
      <c r="AH72" s="3" t="s">
        <v>1124</v>
      </c>
      <c r="AI72" s="3" t="s">
        <v>1171</v>
      </c>
      <c r="AJ72" s="3">
        <v>50</v>
      </c>
      <c r="AK72" s="3" t="s">
        <v>204</v>
      </c>
      <c r="AL72" s="3">
        <v>1989</v>
      </c>
      <c r="AM72" s="3">
        <v>4</v>
      </c>
      <c r="AN72" s="3" t="s">
        <v>183</v>
      </c>
      <c r="AT72" s="3" t="s">
        <v>1121</v>
      </c>
      <c r="AU72" s="9" t="s">
        <v>1129</v>
      </c>
      <c r="AV72" s="3">
        <v>20</v>
      </c>
      <c r="AX72" s="3">
        <v>1999</v>
      </c>
      <c r="AY72" s="3">
        <v>180</v>
      </c>
      <c r="AZ72" s="3" t="s">
        <v>146</v>
      </c>
      <c r="BA72" s="3" t="s">
        <v>1107</v>
      </c>
      <c r="BB72" s="3">
        <v>20</v>
      </c>
      <c r="BC72" s="3">
        <v>2014</v>
      </c>
      <c r="BD72" s="3">
        <v>50</v>
      </c>
      <c r="BE72" s="3" t="s">
        <v>146</v>
      </c>
      <c r="BF72" s="3" t="s">
        <v>1118</v>
      </c>
      <c r="BG72" s="3">
        <v>50</v>
      </c>
      <c r="BH72" s="3">
        <v>2018</v>
      </c>
      <c r="BK72" s="3" t="s">
        <v>417</v>
      </c>
      <c r="BL72" s="3">
        <v>100</v>
      </c>
      <c r="BM72" s="3">
        <v>2016</v>
      </c>
      <c r="BZ72" t="s">
        <v>1177</v>
      </c>
      <c r="CA72" s="40" t="s">
        <v>1236</v>
      </c>
      <c r="CB72" s="40" t="s">
        <v>1230</v>
      </c>
      <c r="CC72" s="40" t="s">
        <v>1234</v>
      </c>
      <c r="CD72" s="3">
        <v>30</v>
      </c>
      <c r="CE72" s="3">
        <v>5</v>
      </c>
      <c r="CF72" s="3">
        <v>15</v>
      </c>
      <c r="CG72" s="3">
        <v>2.5</v>
      </c>
      <c r="CH72" s="15">
        <f t="shared" si="4"/>
        <v>35</v>
      </c>
      <c r="CI72" s="15">
        <f t="shared" si="5"/>
        <v>17.5</v>
      </c>
      <c r="CJ72" s="15">
        <f t="shared" si="6"/>
        <v>17.5</v>
      </c>
      <c r="CK72" t="s">
        <v>1177</v>
      </c>
      <c r="DG72" s="3" t="s">
        <v>145</v>
      </c>
      <c r="DH72" s="3" t="s">
        <v>418</v>
      </c>
      <c r="DI72" s="3" t="s">
        <v>417</v>
      </c>
      <c r="DJ72" s="3" t="s">
        <v>419</v>
      </c>
      <c r="DN72" s="3" t="s">
        <v>420</v>
      </c>
      <c r="DO72" s="3" t="s">
        <v>150</v>
      </c>
      <c r="DU72" s="3" t="s">
        <v>312</v>
      </c>
      <c r="DV72" s="3" t="s">
        <v>421</v>
      </c>
      <c r="DW72" s="3" t="s">
        <v>422</v>
      </c>
      <c r="EF72" s="3" t="s">
        <v>1270</v>
      </c>
      <c r="EG72" s="3" t="s">
        <v>1280</v>
      </c>
      <c r="EL72" s="3">
        <v>2019</v>
      </c>
      <c r="EN72" s="3">
        <v>25</v>
      </c>
      <c r="EP72" s="3">
        <v>5</v>
      </c>
      <c r="ER72" s="15">
        <f t="shared" si="7"/>
        <v>30</v>
      </c>
      <c r="EZ72" s="3">
        <v>5</v>
      </c>
      <c r="FI72" s="3">
        <v>1</v>
      </c>
      <c r="FJ72" s="3">
        <v>1</v>
      </c>
      <c r="FK72" s="3" t="s">
        <v>413</v>
      </c>
      <c r="FL72" s="3">
        <v>2</v>
      </c>
      <c r="FQ72" s="3">
        <v>134</v>
      </c>
      <c r="FR72" s="3" t="s">
        <v>256</v>
      </c>
      <c r="FS72" s="3">
        <v>2</v>
      </c>
      <c r="FY72" s="3">
        <v>1</v>
      </c>
      <c r="GE72" s="3">
        <v>4</v>
      </c>
      <c r="GF72" s="3">
        <v>4</v>
      </c>
      <c r="GG72" s="3">
        <v>4</v>
      </c>
    </row>
    <row r="73" spans="1:189" x14ac:dyDescent="0.3">
      <c r="A73" s="3">
        <v>72</v>
      </c>
      <c r="B73" s="3" t="s">
        <v>529</v>
      </c>
      <c r="C73" s="3" t="str">
        <f>B73</f>
        <v>Huỳnh Quốc Nam</v>
      </c>
      <c r="D73" s="3" t="s">
        <v>148</v>
      </c>
      <c r="E73" s="3" t="s">
        <v>1186</v>
      </c>
      <c r="F73" s="36">
        <v>2</v>
      </c>
      <c r="G73" s="3" t="s">
        <v>1187</v>
      </c>
      <c r="H73" s="36">
        <v>4</v>
      </c>
      <c r="I73" s="3" t="s">
        <v>513</v>
      </c>
      <c r="J73" s="3">
        <v>1</v>
      </c>
      <c r="K73" s="3">
        <v>42</v>
      </c>
      <c r="L73" s="3">
        <v>1</v>
      </c>
      <c r="M73" s="3">
        <v>1</v>
      </c>
      <c r="N73" s="3">
        <v>1</v>
      </c>
      <c r="O73" s="3">
        <v>4</v>
      </c>
      <c r="P73" s="3">
        <v>2</v>
      </c>
      <c r="Q73" s="3">
        <v>2</v>
      </c>
      <c r="R73" s="3">
        <v>10</v>
      </c>
      <c r="S73" s="3">
        <v>1</v>
      </c>
      <c r="T73" s="3">
        <v>300</v>
      </c>
      <c r="U73" s="3">
        <v>300</v>
      </c>
      <c r="V73" s="3">
        <v>100</v>
      </c>
      <c r="W73" s="32">
        <v>2</v>
      </c>
      <c r="X73" s="32">
        <f>W73</f>
        <v>2</v>
      </c>
      <c r="Z73" s="3">
        <v>3</v>
      </c>
      <c r="AC73" s="3">
        <v>2</v>
      </c>
      <c r="AE73" s="28">
        <v>1</v>
      </c>
      <c r="AF73" s="28">
        <v>6</v>
      </c>
      <c r="AG73" s="32">
        <f>W73</f>
        <v>2</v>
      </c>
      <c r="AH73" s="3" t="s">
        <v>1124</v>
      </c>
      <c r="AI73" s="3" t="s">
        <v>1171</v>
      </c>
      <c r="AJ73" s="3">
        <v>200</v>
      </c>
      <c r="AK73" s="3" t="s">
        <v>204</v>
      </c>
      <c r="AL73" s="3">
        <v>2009</v>
      </c>
      <c r="AM73" s="3">
        <v>12</v>
      </c>
      <c r="AN73" s="3" t="s">
        <v>183</v>
      </c>
      <c r="AT73" s="3" t="s">
        <v>1136</v>
      </c>
      <c r="AU73" s="9" t="s">
        <v>1129</v>
      </c>
      <c r="AV73" s="3">
        <v>2000</v>
      </c>
      <c r="AX73" s="3">
        <v>2015</v>
      </c>
      <c r="AY73" s="3">
        <v>7</v>
      </c>
      <c r="AZ73" s="3" t="s">
        <v>183</v>
      </c>
      <c r="BA73" s="3" t="s">
        <v>1108</v>
      </c>
      <c r="BB73" s="3">
        <v>80</v>
      </c>
      <c r="BC73" s="3">
        <v>2015</v>
      </c>
      <c r="BF73" s="3" t="s">
        <v>1120</v>
      </c>
      <c r="BG73" s="3">
        <v>100</v>
      </c>
      <c r="BH73" s="3">
        <v>2016</v>
      </c>
      <c r="BK73" s="3" t="s">
        <v>160</v>
      </c>
      <c r="BN73" s="3" t="s">
        <v>530</v>
      </c>
      <c r="BP73" s="3" t="s">
        <v>170</v>
      </c>
      <c r="BS73" s="3" t="s">
        <v>530</v>
      </c>
      <c r="BZ73" t="s">
        <v>1177</v>
      </c>
      <c r="CA73" s="40" t="s">
        <v>1236</v>
      </c>
      <c r="CB73" s="40" t="s">
        <v>1230</v>
      </c>
      <c r="CC73" s="40" t="s">
        <v>1234</v>
      </c>
      <c r="CD73" s="3">
        <v>150</v>
      </c>
      <c r="CE73" s="3">
        <v>100</v>
      </c>
      <c r="CF73" s="3">
        <v>40</v>
      </c>
      <c r="CG73" s="3">
        <v>70</v>
      </c>
      <c r="CH73" s="15">
        <f t="shared" si="4"/>
        <v>250</v>
      </c>
      <c r="CI73" s="15">
        <f t="shared" si="5"/>
        <v>110</v>
      </c>
      <c r="CJ73" s="15">
        <f t="shared" si="6"/>
        <v>140</v>
      </c>
      <c r="CK73" t="s">
        <v>1177</v>
      </c>
      <c r="DN73" s="3" t="s">
        <v>472</v>
      </c>
      <c r="DU73" s="3" t="s">
        <v>312</v>
      </c>
      <c r="DV73" s="3" t="s">
        <v>531</v>
      </c>
      <c r="DY73" s="3" t="s">
        <v>206</v>
      </c>
      <c r="DZ73" s="3" t="s">
        <v>532</v>
      </c>
      <c r="EF73" s="3" t="s">
        <v>1270</v>
      </c>
      <c r="EG73" s="3" t="s">
        <v>1295</v>
      </c>
      <c r="EL73" s="3">
        <v>2015</v>
      </c>
      <c r="EN73" s="3">
        <v>25</v>
      </c>
      <c r="ER73" s="15">
        <f t="shared" si="7"/>
        <v>25</v>
      </c>
      <c r="EZ73" s="3">
        <v>105</v>
      </c>
      <c r="FB73" s="3">
        <v>5</v>
      </c>
      <c r="FQ73" s="3">
        <v>14</v>
      </c>
      <c r="FR73" s="3" t="s">
        <v>256</v>
      </c>
      <c r="FS73" s="3">
        <v>2</v>
      </c>
      <c r="FY73" s="3">
        <v>1</v>
      </c>
      <c r="GD73" s="3">
        <v>34</v>
      </c>
      <c r="GG73" s="3">
        <v>4</v>
      </c>
    </row>
    <row r="74" spans="1:189" x14ac:dyDescent="0.3">
      <c r="A74" s="3">
        <v>73</v>
      </c>
      <c r="B74" s="3" t="s">
        <v>283</v>
      </c>
      <c r="C74" s="3" t="str">
        <f>B74</f>
        <v>Trần Hữu Lộc</v>
      </c>
      <c r="D74" s="3" t="s">
        <v>148</v>
      </c>
      <c r="E74" s="3" t="s">
        <v>1186</v>
      </c>
      <c r="F74" s="36">
        <v>2</v>
      </c>
      <c r="G74" s="3" t="s">
        <v>1187</v>
      </c>
      <c r="H74" s="36">
        <v>4</v>
      </c>
      <c r="I74" s="3" t="s">
        <v>275</v>
      </c>
      <c r="J74" s="3">
        <v>1</v>
      </c>
      <c r="K74" s="3">
        <v>56</v>
      </c>
      <c r="L74" s="3">
        <v>1</v>
      </c>
      <c r="M74" s="3">
        <v>2</v>
      </c>
      <c r="N74" s="3">
        <v>1</v>
      </c>
      <c r="O74" s="3">
        <v>1</v>
      </c>
      <c r="P74" s="3">
        <v>1</v>
      </c>
      <c r="Q74" s="3">
        <v>1</v>
      </c>
      <c r="R74" s="3">
        <v>30</v>
      </c>
      <c r="S74" s="3">
        <v>2</v>
      </c>
      <c r="T74" s="3">
        <v>50</v>
      </c>
      <c r="U74" s="3">
        <v>50</v>
      </c>
      <c r="V74" s="3">
        <v>50</v>
      </c>
      <c r="W74" s="32">
        <v>1.1519999999999999</v>
      </c>
      <c r="X74" s="32">
        <f>W74</f>
        <v>1.1519999999999999</v>
      </c>
      <c r="Z74" s="3">
        <v>3</v>
      </c>
      <c r="AC74" s="3">
        <v>5</v>
      </c>
      <c r="AD74" s="3" t="s">
        <v>277</v>
      </c>
      <c r="AE74" s="28">
        <v>1</v>
      </c>
      <c r="AF74" s="28">
        <v>3</v>
      </c>
      <c r="AG74" s="32">
        <f>W74</f>
        <v>1.1519999999999999</v>
      </c>
      <c r="AH74" s="3" t="s">
        <v>1124</v>
      </c>
      <c r="AI74" s="3" t="s">
        <v>1171</v>
      </c>
      <c r="AJ74" s="3">
        <v>600</v>
      </c>
      <c r="AK74" s="3" t="s">
        <v>204</v>
      </c>
      <c r="AL74" s="3">
        <v>1985</v>
      </c>
      <c r="AM74" s="3">
        <v>1.5</v>
      </c>
      <c r="AN74" s="3" t="s">
        <v>183</v>
      </c>
      <c r="AT74" s="9" t="s">
        <v>1159</v>
      </c>
      <c r="AU74" s="9" t="s">
        <v>1129</v>
      </c>
      <c r="AV74" s="3">
        <v>400</v>
      </c>
      <c r="AX74" s="3">
        <v>1995</v>
      </c>
      <c r="AY74" s="3">
        <v>2.5</v>
      </c>
      <c r="AZ74" s="3" t="s">
        <v>183</v>
      </c>
      <c r="BA74" s="3" t="s">
        <v>1121</v>
      </c>
      <c r="BB74" s="3">
        <v>15</v>
      </c>
      <c r="BC74" s="3">
        <v>1995</v>
      </c>
      <c r="BD74" s="3">
        <v>300</v>
      </c>
      <c r="BE74" s="3" t="s">
        <v>146</v>
      </c>
      <c r="BZ74" t="s">
        <v>1177</v>
      </c>
      <c r="CA74" s="40" t="s">
        <v>1237</v>
      </c>
      <c r="CC74" s="40" t="s">
        <v>1234</v>
      </c>
      <c r="CD74" s="3">
        <v>15</v>
      </c>
      <c r="CE74" s="3">
        <v>15</v>
      </c>
      <c r="CF74" s="3">
        <v>5</v>
      </c>
      <c r="CG74" s="3">
        <v>5</v>
      </c>
      <c r="CH74" s="15">
        <f t="shared" si="4"/>
        <v>30</v>
      </c>
      <c r="CI74" s="15">
        <f t="shared" si="5"/>
        <v>10</v>
      </c>
      <c r="CJ74" s="15">
        <f t="shared" si="6"/>
        <v>20</v>
      </c>
      <c r="CK74" t="s">
        <v>1177</v>
      </c>
      <c r="DN74" s="3" t="s">
        <v>284</v>
      </c>
      <c r="DO74" s="3" t="s">
        <v>285</v>
      </c>
      <c r="DU74" s="3" t="s">
        <v>159</v>
      </c>
      <c r="DV74" s="3" t="s">
        <v>213</v>
      </c>
      <c r="EF74" s="3" t="s">
        <v>1270</v>
      </c>
      <c r="EG74" s="3" t="s">
        <v>1284</v>
      </c>
      <c r="EL74" s="3">
        <v>1995</v>
      </c>
      <c r="EN74" s="3">
        <v>7</v>
      </c>
      <c r="EP74" s="3">
        <v>3</v>
      </c>
      <c r="EQ74" s="3">
        <v>1.5</v>
      </c>
      <c r="ER74" s="15">
        <f t="shared" si="7"/>
        <v>11.5</v>
      </c>
      <c r="EZ74" s="3">
        <v>5</v>
      </c>
      <c r="FA74" s="3">
        <v>1.3</v>
      </c>
      <c r="FB74" s="3">
        <v>1.3</v>
      </c>
      <c r="FQ74" s="3">
        <v>1</v>
      </c>
      <c r="FS74" s="3">
        <v>2</v>
      </c>
      <c r="FY74" s="3">
        <v>5</v>
      </c>
      <c r="FZ74" s="3" t="s">
        <v>286</v>
      </c>
      <c r="GF74" s="3">
        <v>2</v>
      </c>
      <c r="GG74" s="3">
        <v>11</v>
      </c>
    </row>
    <row r="75" spans="1:189" x14ac:dyDescent="0.3">
      <c r="A75" s="3">
        <v>74</v>
      </c>
      <c r="B75" s="3" t="s">
        <v>696</v>
      </c>
      <c r="C75" s="3" t="s">
        <v>696</v>
      </c>
      <c r="D75" s="3" t="s">
        <v>148</v>
      </c>
      <c r="E75" s="3" t="s">
        <v>1186</v>
      </c>
      <c r="F75" s="36">
        <v>2</v>
      </c>
      <c r="G75" s="3" t="s">
        <v>1187</v>
      </c>
      <c r="H75" s="36">
        <v>4</v>
      </c>
      <c r="I75" s="3" t="s">
        <v>275</v>
      </c>
      <c r="J75" s="3">
        <v>2</v>
      </c>
      <c r="K75" s="3">
        <v>40</v>
      </c>
      <c r="L75" s="3">
        <v>1</v>
      </c>
      <c r="M75" s="3">
        <v>2</v>
      </c>
      <c r="N75" s="3">
        <v>2</v>
      </c>
      <c r="O75" s="3">
        <v>4</v>
      </c>
      <c r="P75" s="3">
        <v>2</v>
      </c>
      <c r="Q75" s="3">
        <v>2</v>
      </c>
      <c r="R75" s="3">
        <v>15</v>
      </c>
      <c r="S75" s="3">
        <v>1</v>
      </c>
      <c r="T75" s="3">
        <v>200</v>
      </c>
      <c r="U75" s="3">
        <v>200</v>
      </c>
      <c r="V75" s="3">
        <v>100</v>
      </c>
      <c r="W75" s="32">
        <v>0.7</v>
      </c>
      <c r="X75" s="32">
        <v>0.7</v>
      </c>
      <c r="Z75" s="3">
        <v>3</v>
      </c>
      <c r="AC75" s="3">
        <v>1</v>
      </c>
      <c r="AE75" s="28">
        <v>1</v>
      </c>
      <c r="AF75" s="28">
        <v>2</v>
      </c>
      <c r="AG75" s="32">
        <v>0.7</v>
      </c>
      <c r="AH75" s="3" t="s">
        <v>1120</v>
      </c>
      <c r="AI75" s="3" t="s">
        <v>1158</v>
      </c>
      <c r="AJ75" s="3">
        <v>400</v>
      </c>
      <c r="AK75" s="3" t="s">
        <v>205</v>
      </c>
      <c r="AL75" s="3">
        <v>1999</v>
      </c>
      <c r="AM75" s="3">
        <v>15</v>
      </c>
      <c r="AN75" s="3" t="s">
        <v>183</v>
      </c>
      <c r="AT75" s="3" t="s">
        <v>1124</v>
      </c>
      <c r="AU75" s="3" t="s">
        <v>1170</v>
      </c>
      <c r="AV75" s="3">
        <v>20</v>
      </c>
      <c r="AX75" s="3">
        <v>1999</v>
      </c>
      <c r="AY75" s="3">
        <v>150</v>
      </c>
      <c r="AZ75" s="3" t="s">
        <v>146</v>
      </c>
      <c r="BZ75" t="s">
        <v>1177</v>
      </c>
      <c r="CA75" s="40" t="s">
        <v>1236</v>
      </c>
      <c r="CB75" s="40" t="s">
        <v>1230</v>
      </c>
      <c r="CC75" s="40" t="s">
        <v>1233</v>
      </c>
      <c r="CD75" s="3">
        <v>235</v>
      </c>
      <c r="CE75" s="3">
        <v>5</v>
      </c>
      <c r="CF75" s="3">
        <v>135</v>
      </c>
      <c r="CH75" s="15">
        <f t="shared" si="4"/>
        <v>240</v>
      </c>
      <c r="CI75" s="15">
        <f t="shared" si="5"/>
        <v>135</v>
      </c>
      <c r="CJ75" s="15">
        <f t="shared" si="6"/>
        <v>105</v>
      </c>
      <c r="CK75" t="s">
        <v>1177</v>
      </c>
      <c r="DN75" s="3" t="s">
        <v>481</v>
      </c>
      <c r="DU75" s="3" t="s">
        <v>206</v>
      </c>
      <c r="DV75" s="3" t="s">
        <v>697</v>
      </c>
      <c r="EG75" s="3" t="s">
        <v>1290</v>
      </c>
      <c r="EL75" s="3">
        <v>1999</v>
      </c>
      <c r="EN75" s="3">
        <v>0</v>
      </c>
      <c r="EP75" s="3">
        <v>70</v>
      </c>
      <c r="EQ75" s="3">
        <v>0</v>
      </c>
      <c r="ER75" s="15">
        <f t="shared" si="7"/>
        <v>70</v>
      </c>
      <c r="EZ75" s="3">
        <v>80</v>
      </c>
      <c r="FA75" s="3">
        <v>40</v>
      </c>
      <c r="FB75" s="3">
        <v>30</v>
      </c>
      <c r="FQ75" s="3">
        <v>1</v>
      </c>
      <c r="FS75" s="3">
        <v>2</v>
      </c>
      <c r="FY75" s="3">
        <v>1</v>
      </c>
      <c r="GG75" s="3">
        <v>4</v>
      </c>
    </row>
    <row r="76" spans="1:189" x14ac:dyDescent="0.3">
      <c r="A76" s="3">
        <v>75</v>
      </c>
      <c r="B76" s="3" t="s">
        <v>545</v>
      </c>
      <c r="C76" s="3" t="str">
        <f>B76</f>
        <v>Nguyễn Văn Tư</v>
      </c>
      <c r="D76" s="3" t="s">
        <v>148</v>
      </c>
      <c r="E76" s="3" t="s">
        <v>1186</v>
      </c>
      <c r="F76" s="36">
        <v>2</v>
      </c>
      <c r="G76" s="3" t="s">
        <v>1187</v>
      </c>
      <c r="H76" s="36">
        <v>4</v>
      </c>
      <c r="I76" s="3" t="s">
        <v>513</v>
      </c>
      <c r="J76" s="3">
        <v>1</v>
      </c>
      <c r="K76" s="3">
        <v>76</v>
      </c>
      <c r="L76" s="3">
        <v>1</v>
      </c>
      <c r="M76" s="3">
        <v>2</v>
      </c>
      <c r="N76" s="3">
        <v>1</v>
      </c>
      <c r="O76" s="3">
        <v>2</v>
      </c>
      <c r="P76" s="3">
        <v>2</v>
      </c>
      <c r="Q76" s="3">
        <v>2</v>
      </c>
      <c r="R76" s="3">
        <v>60</v>
      </c>
      <c r="S76" s="3">
        <v>2</v>
      </c>
      <c r="T76" s="3">
        <v>200</v>
      </c>
      <c r="U76" s="3">
        <v>200</v>
      </c>
      <c r="V76" s="3">
        <v>90</v>
      </c>
      <c r="W76" s="32">
        <v>5.0999999999999996</v>
      </c>
      <c r="X76" s="32">
        <f t="shared" ref="X76:X92" si="8">W76</f>
        <v>5.0999999999999996</v>
      </c>
      <c r="Z76" s="3">
        <v>2</v>
      </c>
      <c r="AA76" s="3">
        <v>2.2999999999999998</v>
      </c>
      <c r="AB76" s="3">
        <v>1</v>
      </c>
      <c r="AC76" s="3">
        <v>3</v>
      </c>
      <c r="AE76" s="28">
        <v>2</v>
      </c>
      <c r="AF76" s="28">
        <v>5</v>
      </c>
      <c r="AG76" s="32">
        <v>1.1000000000000001</v>
      </c>
      <c r="AH76" s="3" t="s">
        <v>1124</v>
      </c>
      <c r="AI76" s="3" t="s">
        <v>1171</v>
      </c>
      <c r="AL76" s="3">
        <v>1980</v>
      </c>
      <c r="AM76" s="3">
        <v>2</v>
      </c>
      <c r="AN76" s="3" t="s">
        <v>183</v>
      </c>
      <c r="AT76" s="9" t="s">
        <v>1159</v>
      </c>
      <c r="AU76" s="9" t="s">
        <v>1129</v>
      </c>
      <c r="AV76" s="3">
        <v>150</v>
      </c>
      <c r="AX76" s="3">
        <v>1980</v>
      </c>
      <c r="AY76" s="3">
        <v>2.5</v>
      </c>
      <c r="AZ76" s="3" t="s">
        <v>183</v>
      </c>
      <c r="BA76" s="3" t="s">
        <v>1121</v>
      </c>
      <c r="BB76" s="3">
        <v>70</v>
      </c>
      <c r="BC76" s="3">
        <v>1983</v>
      </c>
      <c r="BD76" s="3">
        <v>300</v>
      </c>
      <c r="BE76" s="3" t="s">
        <v>146</v>
      </c>
      <c r="BF76" s="3" t="s">
        <v>1107</v>
      </c>
      <c r="BH76" s="3">
        <v>2019</v>
      </c>
      <c r="BK76" s="3" t="s">
        <v>211</v>
      </c>
      <c r="BM76" s="3">
        <v>2010</v>
      </c>
      <c r="BZ76" t="s">
        <v>1177</v>
      </c>
      <c r="CB76" s="40" t="s">
        <v>1232</v>
      </c>
      <c r="CC76" s="40" t="s">
        <v>1234</v>
      </c>
      <c r="CD76" s="3">
        <v>20</v>
      </c>
      <c r="CE76" s="3">
        <v>30</v>
      </c>
      <c r="CF76" s="3">
        <v>5</v>
      </c>
      <c r="CH76" s="15">
        <f t="shared" si="4"/>
        <v>50</v>
      </c>
      <c r="CI76" s="15">
        <f t="shared" si="5"/>
        <v>5</v>
      </c>
      <c r="CJ76" s="15">
        <f t="shared" si="6"/>
        <v>45</v>
      </c>
      <c r="CK76" t="s">
        <v>1177</v>
      </c>
      <c r="CL76" s="3">
        <v>4</v>
      </c>
      <c r="CM76" s="3" t="s">
        <v>156</v>
      </c>
      <c r="CO76" s="3">
        <v>1980</v>
      </c>
      <c r="CP76" s="3">
        <v>8</v>
      </c>
      <c r="CQ76" s="3" t="s">
        <v>183</v>
      </c>
      <c r="CR76" s="3" t="s">
        <v>165</v>
      </c>
      <c r="CT76" s="3">
        <v>1980</v>
      </c>
      <c r="CW76" s="3" t="s">
        <v>170</v>
      </c>
      <c r="CY76" s="3">
        <v>1985</v>
      </c>
      <c r="DB76" s="3" t="s">
        <v>211</v>
      </c>
      <c r="DD76" s="3">
        <v>2010</v>
      </c>
      <c r="DG76" s="3" t="s">
        <v>317</v>
      </c>
      <c r="DH76" s="3" t="s">
        <v>547</v>
      </c>
      <c r="DN76" s="3" t="s">
        <v>548</v>
      </c>
      <c r="DU76" s="3" t="s">
        <v>170</v>
      </c>
      <c r="DV76" s="3" t="s">
        <v>200</v>
      </c>
      <c r="EF76" s="3" t="s">
        <v>1267</v>
      </c>
      <c r="EG76" s="3" t="s">
        <v>1282</v>
      </c>
      <c r="EH76" s="3" t="s">
        <v>160</v>
      </c>
      <c r="EI76" s="3" t="s">
        <v>549</v>
      </c>
      <c r="ER76" s="15">
        <f t="shared" si="7"/>
        <v>0</v>
      </c>
      <c r="FQ76" s="3">
        <v>4</v>
      </c>
      <c r="FR76" s="3" t="s">
        <v>256</v>
      </c>
      <c r="FS76" s="3">
        <v>2</v>
      </c>
      <c r="FY76" s="3">
        <v>1</v>
      </c>
      <c r="GD76" s="3">
        <v>3</v>
      </c>
      <c r="GG76" s="3">
        <v>11</v>
      </c>
    </row>
    <row r="77" spans="1:189" x14ac:dyDescent="0.3">
      <c r="A77" s="3">
        <v>76</v>
      </c>
      <c r="B77" s="3" t="s">
        <v>423</v>
      </c>
      <c r="C77" s="3" t="str">
        <f>B77</f>
        <v xml:space="preserve">Đoàn Văn Tuyền </v>
      </c>
      <c r="D77" s="3" t="s">
        <v>148</v>
      </c>
      <c r="E77" s="3" t="s">
        <v>1186</v>
      </c>
      <c r="F77" s="36">
        <v>2</v>
      </c>
      <c r="G77" s="3" t="s">
        <v>1187</v>
      </c>
      <c r="H77" s="36">
        <v>4</v>
      </c>
      <c r="I77" s="3" t="s">
        <v>275</v>
      </c>
      <c r="J77" s="3">
        <v>1</v>
      </c>
      <c r="K77" s="3">
        <v>57</v>
      </c>
      <c r="L77" s="3">
        <v>1</v>
      </c>
      <c r="M77" s="3">
        <v>2</v>
      </c>
      <c r="N77" s="3">
        <v>2</v>
      </c>
      <c r="O77" s="3">
        <v>3</v>
      </c>
      <c r="P77" s="3">
        <v>3</v>
      </c>
      <c r="Q77" s="3">
        <v>3</v>
      </c>
      <c r="R77" s="3">
        <v>40</v>
      </c>
      <c r="S77" s="3">
        <v>1</v>
      </c>
      <c r="T77" s="3">
        <v>350</v>
      </c>
      <c r="U77" s="3">
        <v>350</v>
      </c>
      <c r="V77" s="3">
        <v>80</v>
      </c>
      <c r="W77" s="32">
        <v>1.7</v>
      </c>
      <c r="X77" s="32">
        <f t="shared" si="8"/>
        <v>1.7</v>
      </c>
      <c r="Z77" s="3">
        <v>3</v>
      </c>
      <c r="AC77" s="3">
        <v>1</v>
      </c>
      <c r="AE77" s="28">
        <v>1</v>
      </c>
      <c r="AF77" s="28">
        <v>3</v>
      </c>
      <c r="AG77" s="32">
        <f t="shared" ref="AG77:AG92" si="9">W77</f>
        <v>1.7</v>
      </c>
      <c r="AH77" s="3" t="s">
        <v>1124</v>
      </c>
      <c r="AI77" s="3" t="s">
        <v>1171</v>
      </c>
      <c r="AJ77" s="3">
        <v>150</v>
      </c>
      <c r="AK77" s="3" t="s">
        <v>204</v>
      </c>
      <c r="AL77" s="3">
        <v>1989</v>
      </c>
      <c r="AM77" s="3">
        <v>4.5</v>
      </c>
      <c r="AN77" s="3" t="s">
        <v>183</v>
      </c>
      <c r="AT77" s="9" t="s">
        <v>1159</v>
      </c>
      <c r="AU77" s="9" t="s">
        <v>1129</v>
      </c>
      <c r="AV77" s="3">
        <v>800</v>
      </c>
      <c r="AX77" s="3">
        <v>1999</v>
      </c>
      <c r="AY77" s="3">
        <v>16</v>
      </c>
      <c r="AZ77" s="3" t="s">
        <v>183</v>
      </c>
      <c r="BA77" s="3" t="s">
        <v>1107</v>
      </c>
      <c r="BB77" s="3">
        <v>100</v>
      </c>
      <c r="BC77" s="3">
        <v>2004</v>
      </c>
      <c r="BD77" s="3">
        <v>3</v>
      </c>
      <c r="BE77" s="3" t="s">
        <v>183</v>
      </c>
      <c r="BZ77" t="s">
        <v>1177</v>
      </c>
      <c r="CA77" s="40" t="s">
        <v>1235</v>
      </c>
      <c r="CB77" s="40" t="s">
        <v>1230</v>
      </c>
      <c r="CC77" s="40" t="s">
        <v>1233</v>
      </c>
      <c r="CD77" s="3">
        <v>30</v>
      </c>
      <c r="CE77" s="3">
        <v>205</v>
      </c>
      <c r="CF77" s="3">
        <v>5</v>
      </c>
      <c r="CG77" s="3">
        <v>15</v>
      </c>
      <c r="CH77" s="15">
        <f t="shared" si="4"/>
        <v>235</v>
      </c>
      <c r="CI77" s="15">
        <f t="shared" si="5"/>
        <v>20</v>
      </c>
      <c r="CJ77" s="15">
        <f t="shared" si="6"/>
        <v>215</v>
      </c>
      <c r="CK77" t="s">
        <v>1177</v>
      </c>
      <c r="DN77" s="3" t="s">
        <v>141</v>
      </c>
      <c r="DO77" s="3" t="s">
        <v>406</v>
      </c>
      <c r="DU77" s="3" t="s">
        <v>165</v>
      </c>
      <c r="DV77" s="3" t="s">
        <v>347</v>
      </c>
      <c r="EF77" s="3" t="s">
        <v>1270</v>
      </c>
      <c r="EL77" s="3">
        <v>2014</v>
      </c>
      <c r="EN77" s="3">
        <v>16</v>
      </c>
      <c r="EP77" s="3">
        <v>1</v>
      </c>
      <c r="ER77" s="15">
        <f t="shared" si="7"/>
        <v>17</v>
      </c>
      <c r="EZ77" s="3">
        <v>5.2</v>
      </c>
      <c r="FI77" s="3">
        <v>1</v>
      </c>
      <c r="FJ77" s="3">
        <v>2</v>
      </c>
      <c r="FK77" s="3" t="s">
        <v>424</v>
      </c>
      <c r="FL77" s="3">
        <v>1</v>
      </c>
      <c r="FQ77" s="3">
        <v>134</v>
      </c>
      <c r="FR77" s="3" t="s">
        <v>256</v>
      </c>
      <c r="FS77" s="3">
        <v>2</v>
      </c>
      <c r="FY77" s="3">
        <v>1</v>
      </c>
      <c r="GE77" s="3">
        <v>4</v>
      </c>
      <c r="GF77" s="3">
        <v>4</v>
      </c>
      <c r="GG77" s="3">
        <v>4</v>
      </c>
    </row>
    <row r="78" spans="1:189" x14ac:dyDescent="0.3">
      <c r="A78" s="3">
        <v>77</v>
      </c>
      <c r="B78" s="3" t="s">
        <v>539</v>
      </c>
      <c r="C78" s="3" t="str">
        <f>B78</f>
        <v>Nguyễn Thanh Tùng</v>
      </c>
      <c r="D78" s="3" t="s">
        <v>148</v>
      </c>
      <c r="E78" s="3" t="s">
        <v>1186</v>
      </c>
      <c r="F78" s="36">
        <v>2</v>
      </c>
      <c r="G78" s="3" t="s">
        <v>1187</v>
      </c>
      <c r="H78" s="36">
        <v>4</v>
      </c>
      <c r="I78" s="3" t="s">
        <v>513</v>
      </c>
      <c r="J78" s="3">
        <v>1</v>
      </c>
      <c r="K78" s="3">
        <v>45</v>
      </c>
      <c r="L78" s="3">
        <v>1</v>
      </c>
      <c r="M78" s="3">
        <v>2</v>
      </c>
      <c r="N78" s="3">
        <v>2</v>
      </c>
      <c r="O78" s="3">
        <v>2</v>
      </c>
      <c r="P78" s="3">
        <v>2</v>
      </c>
      <c r="Q78" s="3">
        <v>2</v>
      </c>
      <c r="R78" s="3">
        <v>4</v>
      </c>
      <c r="S78" s="3">
        <v>2</v>
      </c>
      <c r="T78" s="3">
        <v>150</v>
      </c>
      <c r="U78" s="3">
        <v>150</v>
      </c>
      <c r="V78" s="3">
        <v>65</v>
      </c>
      <c r="W78" s="32">
        <v>1.8</v>
      </c>
      <c r="X78" s="32">
        <f t="shared" si="8"/>
        <v>1.8</v>
      </c>
      <c r="Z78" s="3">
        <v>3</v>
      </c>
      <c r="AC78" s="3">
        <v>34</v>
      </c>
      <c r="AE78" s="28">
        <v>1</v>
      </c>
      <c r="AF78" s="28">
        <v>7</v>
      </c>
      <c r="AG78" s="32">
        <f t="shared" si="9"/>
        <v>1.8</v>
      </c>
      <c r="AH78" s="3" t="s">
        <v>1124</v>
      </c>
      <c r="AI78" s="3" t="s">
        <v>1171</v>
      </c>
      <c r="AJ78" s="3">
        <v>80</v>
      </c>
      <c r="AK78" s="3" t="s">
        <v>204</v>
      </c>
      <c r="AL78" s="3">
        <v>2000</v>
      </c>
      <c r="AM78" s="3">
        <v>2</v>
      </c>
      <c r="AN78" s="3" t="s">
        <v>183</v>
      </c>
      <c r="AT78" s="9" t="s">
        <v>317</v>
      </c>
      <c r="AU78" s="3" t="s">
        <v>1131</v>
      </c>
      <c r="AY78" s="3">
        <v>1</v>
      </c>
      <c r="AZ78" s="3" t="s">
        <v>183</v>
      </c>
      <c r="BA78" s="3" t="s">
        <v>1135</v>
      </c>
      <c r="BB78" s="3">
        <v>65</v>
      </c>
      <c r="BC78" s="3">
        <v>1990</v>
      </c>
      <c r="BF78" s="3" t="s">
        <v>1107</v>
      </c>
      <c r="BG78" s="3">
        <v>6</v>
      </c>
      <c r="BH78" s="3">
        <v>2010</v>
      </c>
      <c r="BI78" s="3">
        <v>800</v>
      </c>
      <c r="BJ78" s="3" t="s">
        <v>146</v>
      </c>
      <c r="BK78" s="3" t="s">
        <v>170</v>
      </c>
      <c r="BL78" s="3">
        <v>8</v>
      </c>
      <c r="BM78" s="3">
        <v>1990</v>
      </c>
      <c r="BN78" s="3">
        <v>300</v>
      </c>
      <c r="BO78" s="3" t="s">
        <v>146</v>
      </c>
      <c r="BP78" s="3" t="s">
        <v>352</v>
      </c>
      <c r="BQ78" s="3">
        <v>300</v>
      </c>
      <c r="BR78" s="3">
        <v>2018</v>
      </c>
      <c r="BU78" s="3" t="s">
        <v>540</v>
      </c>
      <c r="BV78" s="3">
        <v>120</v>
      </c>
      <c r="BW78" s="3">
        <v>2018</v>
      </c>
      <c r="BZ78"/>
      <c r="CB78" s="40" t="s">
        <v>1230</v>
      </c>
      <c r="CC78" s="40" t="s">
        <v>1234</v>
      </c>
      <c r="CD78" s="3">
        <v>30</v>
      </c>
      <c r="CE78" s="3">
        <v>100</v>
      </c>
      <c r="CG78" s="3">
        <v>43</v>
      </c>
      <c r="CH78" s="15">
        <f t="shared" si="4"/>
        <v>130</v>
      </c>
      <c r="CI78" s="15">
        <f t="shared" si="5"/>
        <v>43</v>
      </c>
      <c r="CJ78" s="15">
        <f t="shared" si="6"/>
        <v>87</v>
      </c>
      <c r="CK78" t="s">
        <v>1176</v>
      </c>
      <c r="DG78" s="3" t="s">
        <v>352</v>
      </c>
      <c r="DH78" s="3" t="s">
        <v>637</v>
      </c>
      <c r="DI78" s="3" t="s">
        <v>540</v>
      </c>
      <c r="DJ78" s="3" t="s">
        <v>637</v>
      </c>
      <c r="DN78" s="3" t="s">
        <v>541</v>
      </c>
      <c r="DU78" s="3" t="s">
        <v>317</v>
      </c>
      <c r="DV78" s="3" t="s">
        <v>542</v>
      </c>
      <c r="EF78" s="3" t="s">
        <v>1270</v>
      </c>
      <c r="EG78" s="3" t="s">
        <v>1281</v>
      </c>
      <c r="EL78" s="3">
        <v>2018</v>
      </c>
      <c r="EN78" s="3">
        <v>15</v>
      </c>
      <c r="EP78" s="3">
        <v>18</v>
      </c>
      <c r="EQ78" s="3">
        <v>10</v>
      </c>
      <c r="ER78" s="15">
        <f t="shared" si="7"/>
        <v>43</v>
      </c>
      <c r="FI78" s="3">
        <v>1</v>
      </c>
      <c r="FJ78" s="3">
        <v>2</v>
      </c>
      <c r="FK78" s="3" t="s">
        <v>543</v>
      </c>
      <c r="FL78" s="3">
        <v>3</v>
      </c>
      <c r="FQ78" s="3">
        <v>24</v>
      </c>
      <c r="FR78" s="3" t="s">
        <v>256</v>
      </c>
      <c r="FS78" s="3">
        <v>1</v>
      </c>
      <c r="FT78" s="3">
        <v>1</v>
      </c>
      <c r="FU78" s="3">
        <v>20</v>
      </c>
      <c r="FV78" s="3">
        <v>12</v>
      </c>
      <c r="FW78" s="3">
        <v>0.8</v>
      </c>
      <c r="FX78" s="3">
        <v>1</v>
      </c>
      <c r="GD78" s="3">
        <v>34</v>
      </c>
      <c r="GE78" s="3">
        <v>2</v>
      </c>
      <c r="GF78" s="3">
        <v>2</v>
      </c>
      <c r="GG78" s="3">
        <v>11</v>
      </c>
    </row>
    <row r="79" spans="1:189" x14ac:dyDescent="0.3">
      <c r="A79" s="3">
        <v>78</v>
      </c>
      <c r="B79" s="3" t="s">
        <v>287</v>
      </c>
      <c r="C79" s="3" t="s">
        <v>288</v>
      </c>
      <c r="D79" s="3" t="s">
        <v>116</v>
      </c>
      <c r="E79" s="3" t="s">
        <v>1186</v>
      </c>
      <c r="F79" s="36">
        <v>2</v>
      </c>
      <c r="G79" s="3" t="s">
        <v>1187</v>
      </c>
      <c r="H79" s="36">
        <v>4</v>
      </c>
      <c r="I79" s="3" t="s">
        <v>155</v>
      </c>
      <c r="J79" s="3">
        <v>2</v>
      </c>
      <c r="K79" s="3">
        <v>52</v>
      </c>
      <c r="L79" s="3">
        <v>1</v>
      </c>
      <c r="M79" s="3">
        <v>2</v>
      </c>
      <c r="N79" s="3">
        <v>1</v>
      </c>
      <c r="O79" s="3">
        <v>3</v>
      </c>
      <c r="P79" s="3">
        <v>3</v>
      </c>
      <c r="Q79" s="3">
        <v>2</v>
      </c>
      <c r="R79" s="3">
        <v>20</v>
      </c>
      <c r="S79" s="3">
        <v>1</v>
      </c>
      <c r="T79" s="3">
        <v>200</v>
      </c>
      <c r="U79" s="3">
        <v>200</v>
      </c>
      <c r="V79" s="3">
        <v>10</v>
      </c>
      <c r="W79" s="32">
        <v>0.9</v>
      </c>
      <c r="X79" s="32">
        <f t="shared" si="8"/>
        <v>0.9</v>
      </c>
      <c r="Z79" s="3">
        <v>3</v>
      </c>
      <c r="AC79" s="3">
        <v>5</v>
      </c>
      <c r="AD79" s="3" t="s">
        <v>277</v>
      </c>
      <c r="AE79" s="28">
        <v>1</v>
      </c>
      <c r="AF79" s="28">
        <v>7</v>
      </c>
      <c r="AG79" s="32">
        <f t="shared" si="9"/>
        <v>0.9</v>
      </c>
      <c r="AH79" s="3" t="s">
        <v>1124</v>
      </c>
      <c r="AI79" s="3" t="s">
        <v>1171</v>
      </c>
      <c r="AJ79" s="3">
        <v>300</v>
      </c>
      <c r="AK79" s="3" t="s">
        <v>204</v>
      </c>
      <c r="AL79" s="3">
        <v>1994</v>
      </c>
      <c r="AM79" s="3">
        <v>2</v>
      </c>
      <c r="AN79" s="3" t="s">
        <v>183</v>
      </c>
      <c r="AT79" s="9" t="s">
        <v>317</v>
      </c>
      <c r="AU79" s="3" t="s">
        <v>1131</v>
      </c>
      <c r="AY79" s="3">
        <v>1</v>
      </c>
      <c r="AZ79" s="3" t="s">
        <v>183</v>
      </c>
      <c r="BA79" s="3" t="s">
        <v>1116</v>
      </c>
      <c r="BC79" s="3">
        <v>2015</v>
      </c>
      <c r="BF79" s="3" t="s">
        <v>1198</v>
      </c>
      <c r="BH79" s="3">
        <v>2015</v>
      </c>
      <c r="BK79" s="3" t="s">
        <v>140</v>
      </c>
      <c r="BL79" s="3">
        <v>50</v>
      </c>
      <c r="BM79" s="3">
        <v>2015</v>
      </c>
      <c r="BP79" s="3" t="s">
        <v>165</v>
      </c>
      <c r="BQ79" s="3">
        <v>50</v>
      </c>
      <c r="BR79" s="3">
        <v>2015</v>
      </c>
      <c r="BZ79"/>
      <c r="CA79" s="40" t="s">
        <v>1236</v>
      </c>
      <c r="CC79" s="40" t="s">
        <v>1234</v>
      </c>
      <c r="CD79" s="3">
        <v>8</v>
      </c>
      <c r="CE79" s="3">
        <v>5</v>
      </c>
      <c r="CF79" s="3">
        <v>1.7</v>
      </c>
      <c r="CG79" s="3">
        <v>1.7</v>
      </c>
      <c r="CH79" s="15">
        <f t="shared" si="4"/>
        <v>13</v>
      </c>
      <c r="CI79" s="15">
        <f t="shared" si="5"/>
        <v>3.4</v>
      </c>
      <c r="CJ79" s="15">
        <f t="shared" si="6"/>
        <v>9.6</v>
      </c>
      <c r="CK79" t="s">
        <v>1176</v>
      </c>
      <c r="DG79" s="3" t="s">
        <v>291</v>
      </c>
      <c r="DH79" s="3" t="s">
        <v>188</v>
      </c>
      <c r="DN79" s="3" t="s">
        <v>292</v>
      </c>
      <c r="DO79" s="3" t="s">
        <v>293</v>
      </c>
      <c r="DU79" s="3" t="s">
        <v>159</v>
      </c>
      <c r="DV79" s="3" t="s">
        <v>213</v>
      </c>
      <c r="DW79" s="3" t="s">
        <v>294</v>
      </c>
      <c r="EG79" s="3" t="s">
        <v>1285</v>
      </c>
      <c r="EL79" s="3">
        <v>2015</v>
      </c>
      <c r="EN79" s="3">
        <v>2</v>
      </c>
      <c r="EP79" s="3">
        <v>1</v>
      </c>
      <c r="EQ79" s="3">
        <v>0.5</v>
      </c>
      <c r="ER79" s="15">
        <f t="shared" si="7"/>
        <v>3.5</v>
      </c>
      <c r="EZ79" s="3">
        <v>1.1000000000000001</v>
      </c>
      <c r="FB79" s="3">
        <v>0.35499999999999998</v>
      </c>
      <c r="FQ79" s="3">
        <v>2</v>
      </c>
      <c r="FS79" s="3">
        <v>2</v>
      </c>
      <c r="FY79" s="3">
        <v>5</v>
      </c>
      <c r="FZ79" s="3" t="s">
        <v>295</v>
      </c>
      <c r="GD79" s="3">
        <v>3</v>
      </c>
      <c r="GG79" s="3">
        <v>4</v>
      </c>
    </row>
    <row r="80" spans="1:189" x14ac:dyDescent="0.3">
      <c r="A80" s="3">
        <v>79</v>
      </c>
      <c r="B80" s="3" t="s">
        <v>304</v>
      </c>
      <c r="C80" s="3" t="s">
        <v>304</v>
      </c>
      <c r="D80" s="3" t="s">
        <v>148</v>
      </c>
      <c r="E80" s="3" t="s">
        <v>1186</v>
      </c>
      <c r="F80" s="36">
        <v>2</v>
      </c>
      <c r="G80" s="3" t="s">
        <v>1187</v>
      </c>
      <c r="H80" s="36">
        <v>4</v>
      </c>
      <c r="I80" s="3" t="s">
        <v>275</v>
      </c>
      <c r="J80" s="3">
        <v>1</v>
      </c>
      <c r="K80" s="3">
        <v>40</v>
      </c>
      <c r="L80" s="3">
        <v>1</v>
      </c>
      <c r="M80" s="3">
        <v>1</v>
      </c>
      <c r="N80" s="3">
        <v>3</v>
      </c>
      <c r="O80" s="3">
        <v>4</v>
      </c>
      <c r="P80" s="3">
        <v>2</v>
      </c>
      <c r="Q80" s="3">
        <v>2</v>
      </c>
      <c r="R80" s="3">
        <v>5</v>
      </c>
      <c r="S80" s="3">
        <v>2</v>
      </c>
      <c r="T80" s="3">
        <v>70</v>
      </c>
      <c r="U80" s="3">
        <v>70</v>
      </c>
      <c r="V80" s="3">
        <v>50</v>
      </c>
      <c r="W80" s="32">
        <v>0.8</v>
      </c>
      <c r="X80" s="32">
        <f t="shared" si="8"/>
        <v>0.8</v>
      </c>
      <c r="Z80" s="3">
        <v>3</v>
      </c>
      <c r="AC80" s="3">
        <v>1</v>
      </c>
      <c r="AE80" s="28">
        <v>1</v>
      </c>
      <c r="AF80" s="28">
        <v>3</v>
      </c>
      <c r="AG80" s="32">
        <f t="shared" si="9"/>
        <v>0.8</v>
      </c>
      <c r="AH80" s="3" t="s">
        <v>1124</v>
      </c>
      <c r="AI80" s="3" t="s">
        <v>1171</v>
      </c>
      <c r="AJ80" s="3">
        <v>500</v>
      </c>
      <c r="AK80" s="3" t="s">
        <v>204</v>
      </c>
      <c r="AL80" s="3">
        <v>2014</v>
      </c>
      <c r="AM80" s="3">
        <v>300</v>
      </c>
      <c r="AN80" s="3" t="s">
        <v>146</v>
      </c>
      <c r="AT80" s="3" t="s">
        <v>1136</v>
      </c>
      <c r="AU80" s="9" t="s">
        <v>1129</v>
      </c>
      <c r="AV80" s="3">
        <v>350</v>
      </c>
      <c r="AX80" s="3">
        <v>2014</v>
      </c>
      <c r="AY80" s="3" t="s">
        <v>187</v>
      </c>
      <c r="BA80" s="3" t="s">
        <v>1107</v>
      </c>
      <c r="BB80" s="3">
        <v>50</v>
      </c>
      <c r="BC80" s="3">
        <v>2014</v>
      </c>
      <c r="BD80" s="3">
        <v>100</v>
      </c>
      <c r="BE80" s="3" t="s">
        <v>146</v>
      </c>
      <c r="BZ80" t="s">
        <v>1177</v>
      </c>
      <c r="CA80" s="40" t="s">
        <v>1237</v>
      </c>
      <c r="CB80" s="40" t="s">
        <v>1231</v>
      </c>
      <c r="CC80" s="40" t="s">
        <v>1233</v>
      </c>
      <c r="CD80" s="3">
        <v>15</v>
      </c>
      <c r="CE80" s="3">
        <v>5</v>
      </c>
      <c r="CF80" s="3">
        <v>5</v>
      </c>
      <c r="CG80" s="3">
        <v>5</v>
      </c>
      <c r="CH80" s="15">
        <f t="shared" si="4"/>
        <v>20</v>
      </c>
      <c r="CI80" s="15">
        <f t="shared" si="5"/>
        <v>10</v>
      </c>
      <c r="CJ80" s="15">
        <f t="shared" si="6"/>
        <v>10</v>
      </c>
      <c r="CK80" t="s">
        <v>1177</v>
      </c>
      <c r="DN80" s="3" t="s">
        <v>305</v>
      </c>
      <c r="DU80" s="3" t="s">
        <v>206</v>
      </c>
      <c r="DV80" s="3" t="s">
        <v>306</v>
      </c>
      <c r="DW80" s="3" t="s">
        <v>279</v>
      </c>
      <c r="EF80" s="3" t="s">
        <v>1267</v>
      </c>
      <c r="EG80" s="3" t="s">
        <v>1295</v>
      </c>
      <c r="EL80" s="3">
        <v>2014</v>
      </c>
      <c r="EN80" s="3">
        <v>13</v>
      </c>
      <c r="EP80" s="3">
        <v>8</v>
      </c>
      <c r="EQ80" s="3">
        <v>4</v>
      </c>
      <c r="ER80" s="15">
        <f t="shared" si="7"/>
        <v>25</v>
      </c>
      <c r="EZ80" s="3">
        <v>8</v>
      </c>
      <c r="FA80" s="3">
        <v>1</v>
      </c>
      <c r="FB80" s="3">
        <v>1</v>
      </c>
      <c r="FI80" s="3">
        <v>1</v>
      </c>
      <c r="FJ80" s="3">
        <v>6</v>
      </c>
      <c r="FK80" s="3" t="s">
        <v>307</v>
      </c>
      <c r="FL80" s="3">
        <v>1</v>
      </c>
      <c r="FQ80" s="3">
        <v>123</v>
      </c>
      <c r="FS80" s="3">
        <v>1</v>
      </c>
      <c r="FT80" s="3">
        <v>1</v>
      </c>
      <c r="FU80" s="3">
        <v>50</v>
      </c>
      <c r="FV80" s="3">
        <v>60</v>
      </c>
      <c r="FW80" s="3">
        <v>0.75</v>
      </c>
      <c r="FX80" s="3">
        <v>2</v>
      </c>
      <c r="GD80" s="3">
        <v>2</v>
      </c>
      <c r="GG80" s="3">
        <v>4</v>
      </c>
    </row>
    <row r="81" spans="1:189" x14ac:dyDescent="0.3">
      <c r="A81" s="3">
        <v>80</v>
      </c>
      <c r="B81" s="3" t="s">
        <v>438</v>
      </c>
      <c r="C81" s="3" t="str">
        <f>B81</f>
        <v>Võ Thị Kim Huê</v>
      </c>
      <c r="D81" s="3" t="s">
        <v>148</v>
      </c>
      <c r="E81" s="3" t="s">
        <v>1186</v>
      </c>
      <c r="F81" s="36">
        <v>2</v>
      </c>
      <c r="G81" s="3" t="s">
        <v>1187</v>
      </c>
      <c r="H81" s="36">
        <v>4</v>
      </c>
      <c r="I81" s="3" t="s">
        <v>155</v>
      </c>
      <c r="J81" s="3">
        <v>2</v>
      </c>
      <c r="K81" s="3">
        <v>62</v>
      </c>
      <c r="L81" s="3">
        <v>1</v>
      </c>
      <c r="M81" s="3">
        <v>2</v>
      </c>
      <c r="N81" s="3">
        <v>2</v>
      </c>
      <c r="O81" s="3">
        <v>4</v>
      </c>
      <c r="P81" s="3">
        <v>3</v>
      </c>
      <c r="Q81" s="3">
        <v>2</v>
      </c>
      <c r="R81" s="3">
        <v>40</v>
      </c>
      <c r="S81" s="3">
        <v>1</v>
      </c>
      <c r="T81" s="3">
        <v>80</v>
      </c>
      <c r="U81" s="3">
        <v>80</v>
      </c>
      <c r="V81" s="3">
        <v>50</v>
      </c>
      <c r="W81" s="32">
        <v>1.2</v>
      </c>
      <c r="X81" s="32">
        <f t="shared" si="8"/>
        <v>1.2</v>
      </c>
      <c r="Z81" s="3">
        <v>3</v>
      </c>
      <c r="AC81" s="3">
        <v>3</v>
      </c>
      <c r="AE81" s="28">
        <v>1</v>
      </c>
      <c r="AF81" s="28">
        <v>2</v>
      </c>
      <c r="AG81" s="32">
        <f t="shared" si="9"/>
        <v>1.2</v>
      </c>
      <c r="AH81" s="3" t="s">
        <v>1124</v>
      </c>
      <c r="AI81" s="3" t="s">
        <v>1171</v>
      </c>
      <c r="AJ81" s="3">
        <v>350</v>
      </c>
      <c r="AK81" s="3" t="s">
        <v>204</v>
      </c>
      <c r="AL81" s="3">
        <v>1977</v>
      </c>
      <c r="AM81" s="3">
        <v>2</v>
      </c>
      <c r="AN81" s="3" t="s">
        <v>183</v>
      </c>
      <c r="AT81" s="9" t="s">
        <v>1135</v>
      </c>
      <c r="AU81" s="9" t="s">
        <v>1129</v>
      </c>
      <c r="AV81" s="3">
        <v>20</v>
      </c>
      <c r="AX81" s="3">
        <v>1977</v>
      </c>
      <c r="AY81" s="3">
        <v>300</v>
      </c>
      <c r="AZ81" s="3" t="s">
        <v>301</v>
      </c>
      <c r="BZ81" t="s">
        <v>1177</v>
      </c>
      <c r="CA81" s="40" t="s">
        <v>1237</v>
      </c>
      <c r="CB81" s="40" t="s">
        <v>1231</v>
      </c>
      <c r="CC81" s="40" t="s">
        <v>1234</v>
      </c>
      <c r="CD81" s="3">
        <v>10</v>
      </c>
      <c r="CE81" s="3">
        <v>4</v>
      </c>
      <c r="CF81" s="3">
        <v>2</v>
      </c>
      <c r="CH81" s="15">
        <f t="shared" si="4"/>
        <v>14</v>
      </c>
      <c r="CI81" s="15">
        <f t="shared" si="5"/>
        <v>2</v>
      </c>
      <c r="CJ81" s="15">
        <f t="shared" si="6"/>
        <v>12</v>
      </c>
      <c r="CK81" t="s">
        <v>1177</v>
      </c>
      <c r="DN81" s="3" t="s">
        <v>439</v>
      </c>
      <c r="DU81" s="3" t="s">
        <v>312</v>
      </c>
      <c r="DV81" s="3" t="s">
        <v>440</v>
      </c>
      <c r="EF81" s="3" t="s">
        <v>1292</v>
      </c>
      <c r="EG81" s="3" t="s">
        <v>1295</v>
      </c>
      <c r="ER81" s="15"/>
      <c r="FQ81" s="3">
        <v>3</v>
      </c>
      <c r="FS81" s="3">
        <v>2</v>
      </c>
      <c r="FY81" s="3">
        <v>1</v>
      </c>
      <c r="GG81" s="3">
        <v>4</v>
      </c>
    </row>
    <row r="82" spans="1:189" x14ac:dyDescent="0.3">
      <c r="A82" s="3">
        <v>81</v>
      </c>
      <c r="B82" s="3" t="s">
        <v>425</v>
      </c>
      <c r="C82" s="3" t="s">
        <v>426</v>
      </c>
      <c r="D82" s="3" t="s">
        <v>427</v>
      </c>
      <c r="E82" s="3" t="s">
        <v>1186</v>
      </c>
      <c r="F82" s="36">
        <v>2</v>
      </c>
      <c r="G82" s="3" t="s">
        <v>1187</v>
      </c>
      <c r="H82" s="36">
        <v>4</v>
      </c>
      <c r="I82" s="3" t="s">
        <v>203</v>
      </c>
      <c r="J82" s="3">
        <v>1</v>
      </c>
      <c r="K82" s="3">
        <v>62</v>
      </c>
      <c r="L82" s="3">
        <v>1</v>
      </c>
      <c r="M82" s="3">
        <v>1</v>
      </c>
      <c r="N82" s="3">
        <v>3</v>
      </c>
      <c r="O82" s="3">
        <v>2</v>
      </c>
      <c r="P82" s="3">
        <v>2</v>
      </c>
      <c r="Q82" s="3">
        <v>2</v>
      </c>
      <c r="R82" s="3">
        <v>10</v>
      </c>
      <c r="S82" s="3">
        <v>1</v>
      </c>
      <c r="T82" s="3">
        <v>200</v>
      </c>
      <c r="U82" s="3">
        <v>200</v>
      </c>
      <c r="V82" s="3">
        <v>25</v>
      </c>
      <c r="W82" s="32">
        <v>1</v>
      </c>
      <c r="X82" s="32">
        <f t="shared" si="8"/>
        <v>1</v>
      </c>
      <c r="Z82" s="3">
        <v>3</v>
      </c>
      <c r="AC82" s="3">
        <v>3</v>
      </c>
      <c r="AE82" s="28">
        <v>1</v>
      </c>
      <c r="AF82" s="28">
        <v>5</v>
      </c>
      <c r="AG82" s="32">
        <f t="shared" si="9"/>
        <v>1</v>
      </c>
      <c r="AH82" s="3" t="s">
        <v>1124</v>
      </c>
      <c r="AI82" s="3" t="s">
        <v>1171</v>
      </c>
      <c r="AJ82" s="3">
        <v>100</v>
      </c>
      <c r="AK82" s="3" t="s">
        <v>204</v>
      </c>
      <c r="AL82" s="3">
        <v>1980</v>
      </c>
      <c r="AM82" s="3">
        <v>4</v>
      </c>
      <c r="AN82" s="3" t="s">
        <v>183</v>
      </c>
      <c r="AT82" s="9" t="s">
        <v>1137</v>
      </c>
      <c r="AU82" s="9" t="s">
        <v>1129</v>
      </c>
      <c r="AV82" s="3">
        <v>17</v>
      </c>
      <c r="AX82" s="3">
        <v>2000</v>
      </c>
      <c r="BA82" s="3" t="s">
        <v>1120</v>
      </c>
      <c r="BB82" s="3">
        <v>6</v>
      </c>
      <c r="BC82" s="3">
        <v>2016</v>
      </c>
      <c r="BF82" s="3" t="s">
        <v>1121</v>
      </c>
      <c r="BG82" s="3">
        <v>7</v>
      </c>
      <c r="BI82" s="3">
        <v>60</v>
      </c>
      <c r="BJ82" s="3" t="s">
        <v>146</v>
      </c>
      <c r="BK82" s="3" t="s">
        <v>165</v>
      </c>
      <c r="BL82" s="3">
        <v>40</v>
      </c>
      <c r="BM82" s="3">
        <v>2011</v>
      </c>
      <c r="BN82" s="3">
        <v>700</v>
      </c>
      <c r="BO82" s="3" t="s">
        <v>146</v>
      </c>
      <c r="BZ82" t="s">
        <v>1177</v>
      </c>
      <c r="CA82" s="40" t="s">
        <v>1237</v>
      </c>
      <c r="CB82" s="40" t="s">
        <v>1230</v>
      </c>
      <c r="CC82" s="40" t="s">
        <v>1234</v>
      </c>
      <c r="CD82" s="3">
        <v>20</v>
      </c>
      <c r="CE82" s="3">
        <v>6</v>
      </c>
      <c r="CF82" s="3">
        <v>1.5</v>
      </c>
      <c r="CG82" s="3">
        <v>1.5</v>
      </c>
      <c r="CH82" s="15">
        <f t="shared" si="4"/>
        <v>26</v>
      </c>
      <c r="CI82" s="15">
        <f t="shared" si="5"/>
        <v>3</v>
      </c>
      <c r="CJ82" s="15">
        <f t="shared" si="6"/>
        <v>23</v>
      </c>
      <c r="CK82" t="s">
        <v>1177</v>
      </c>
      <c r="DG82" s="3" t="s">
        <v>145</v>
      </c>
      <c r="DH82" s="3" t="s">
        <v>151</v>
      </c>
      <c r="DN82" s="3" t="s">
        <v>428</v>
      </c>
      <c r="DU82" s="3" t="s">
        <v>312</v>
      </c>
      <c r="DV82" s="3" t="s">
        <v>429</v>
      </c>
      <c r="EF82" s="3" t="s">
        <v>1270</v>
      </c>
      <c r="EL82" s="3">
        <v>2016</v>
      </c>
      <c r="EN82" s="3">
        <v>9</v>
      </c>
      <c r="EP82" s="3">
        <v>2</v>
      </c>
      <c r="ER82" s="15">
        <f t="shared" si="7"/>
        <v>11</v>
      </c>
      <c r="EZ82" s="3">
        <v>3</v>
      </c>
      <c r="FQ82" s="3">
        <v>4</v>
      </c>
      <c r="FR82" s="3" t="s">
        <v>256</v>
      </c>
      <c r="FS82" s="3">
        <v>2</v>
      </c>
      <c r="FY82" s="3">
        <v>1</v>
      </c>
      <c r="GD82" s="3">
        <v>13</v>
      </c>
      <c r="GG82" s="3">
        <v>4</v>
      </c>
    </row>
    <row r="83" spans="1:189" x14ac:dyDescent="0.3">
      <c r="A83" s="3">
        <v>82</v>
      </c>
      <c r="B83" s="3" t="s">
        <v>555</v>
      </c>
      <c r="C83" s="3" t="str">
        <f>B83</f>
        <v>Trần Văn Tùng</v>
      </c>
      <c r="D83" s="3" t="s">
        <v>148</v>
      </c>
      <c r="E83" s="3" t="s">
        <v>1186</v>
      </c>
      <c r="F83" s="36">
        <v>2</v>
      </c>
      <c r="G83" s="3" t="s">
        <v>1187</v>
      </c>
      <c r="H83" s="36">
        <v>4</v>
      </c>
      <c r="I83" s="3" t="s">
        <v>513</v>
      </c>
      <c r="J83" s="3">
        <v>1</v>
      </c>
      <c r="K83" s="3">
        <v>35</v>
      </c>
      <c r="L83" s="3">
        <v>1</v>
      </c>
      <c r="M83" s="3">
        <v>3</v>
      </c>
      <c r="N83" s="3">
        <v>2</v>
      </c>
      <c r="O83" s="3">
        <v>6</v>
      </c>
      <c r="P83" s="3">
        <v>2</v>
      </c>
      <c r="Q83" s="3">
        <v>2</v>
      </c>
      <c r="R83" s="3">
        <v>15</v>
      </c>
      <c r="S83" s="3">
        <v>2</v>
      </c>
      <c r="T83" s="3">
        <v>100</v>
      </c>
      <c r="U83" s="3">
        <v>100</v>
      </c>
      <c r="V83" s="3">
        <v>15</v>
      </c>
      <c r="W83" s="32">
        <v>0.8</v>
      </c>
      <c r="X83" s="32">
        <f t="shared" si="8"/>
        <v>0.8</v>
      </c>
      <c r="Z83" s="3">
        <v>3</v>
      </c>
      <c r="AC83" s="3">
        <v>1</v>
      </c>
      <c r="AE83" s="28">
        <v>1</v>
      </c>
      <c r="AF83" s="28">
        <v>4</v>
      </c>
      <c r="AG83" s="32">
        <f t="shared" si="9"/>
        <v>0.8</v>
      </c>
      <c r="AH83" s="3" t="s">
        <v>1124</v>
      </c>
      <c r="AI83" s="3" t="s">
        <v>1171</v>
      </c>
      <c r="AJ83" s="3">
        <v>50</v>
      </c>
      <c r="AK83" s="3" t="s">
        <v>204</v>
      </c>
      <c r="AL83" s="3">
        <v>2000</v>
      </c>
      <c r="AM83" s="3">
        <v>1.5</v>
      </c>
      <c r="AN83" s="3" t="s">
        <v>183</v>
      </c>
      <c r="AT83" s="9" t="s">
        <v>1107</v>
      </c>
      <c r="AU83" s="9" t="s">
        <v>1129</v>
      </c>
      <c r="AV83" s="3">
        <v>10</v>
      </c>
      <c r="AX83" s="3">
        <v>2013</v>
      </c>
      <c r="BA83" s="3" t="s">
        <v>1121</v>
      </c>
      <c r="BB83" s="3">
        <v>10</v>
      </c>
      <c r="BC83" s="3">
        <v>2013</v>
      </c>
      <c r="BF83" s="3" t="s">
        <v>1156</v>
      </c>
      <c r="BG83" s="3">
        <v>10</v>
      </c>
      <c r="BH83" s="3">
        <v>2009</v>
      </c>
      <c r="BZ83" t="s">
        <v>1177</v>
      </c>
      <c r="CB83" s="40" t="s">
        <v>1232</v>
      </c>
      <c r="CC83" s="40" t="s">
        <v>1233</v>
      </c>
      <c r="CD83" s="3">
        <v>20</v>
      </c>
      <c r="CE83" s="3">
        <v>5</v>
      </c>
      <c r="CF83" s="3">
        <v>5</v>
      </c>
      <c r="CH83" s="15">
        <f t="shared" si="4"/>
        <v>25</v>
      </c>
      <c r="CI83" s="15">
        <f t="shared" si="5"/>
        <v>5</v>
      </c>
      <c r="CJ83" s="15">
        <f t="shared" si="6"/>
        <v>20</v>
      </c>
      <c r="CK83" t="s">
        <v>1177</v>
      </c>
      <c r="DG83" s="3" t="s">
        <v>165</v>
      </c>
      <c r="DH83" s="3" t="s">
        <v>556</v>
      </c>
      <c r="DI83" s="3" t="s">
        <v>175</v>
      </c>
      <c r="DJ83" s="3" t="s">
        <v>556</v>
      </c>
      <c r="DN83" s="3" t="s">
        <v>557</v>
      </c>
      <c r="DU83" s="3" t="s">
        <v>312</v>
      </c>
      <c r="DV83" s="3" t="s">
        <v>558</v>
      </c>
      <c r="EF83" s="3" t="s">
        <v>1270</v>
      </c>
      <c r="EL83" s="3">
        <v>2013</v>
      </c>
      <c r="EN83" s="3">
        <v>10</v>
      </c>
      <c r="EP83" s="3">
        <v>0.5</v>
      </c>
      <c r="ER83" s="15">
        <f t="shared" si="7"/>
        <v>10.5</v>
      </c>
      <c r="EZ83" s="3">
        <v>0.5</v>
      </c>
      <c r="FA83" s="3">
        <v>0.5</v>
      </c>
      <c r="FQ83" s="3">
        <v>4</v>
      </c>
      <c r="FR83" s="3" t="s">
        <v>256</v>
      </c>
      <c r="FS83" s="3">
        <v>2</v>
      </c>
      <c r="FY83" s="3">
        <v>15</v>
      </c>
      <c r="FZ83" s="3" t="s">
        <v>559</v>
      </c>
      <c r="GD83" s="3">
        <v>3</v>
      </c>
      <c r="GG83" s="3">
        <v>11</v>
      </c>
    </row>
    <row r="84" spans="1:189" x14ac:dyDescent="0.3">
      <c r="A84" s="3">
        <v>83</v>
      </c>
      <c r="B84" s="3" t="s">
        <v>297</v>
      </c>
      <c r="C84" s="3" t="str">
        <f>B84</f>
        <v>Nguyễn Văn Thái</v>
      </c>
      <c r="D84" s="3" t="s">
        <v>148</v>
      </c>
      <c r="E84" s="3" t="s">
        <v>1186</v>
      </c>
      <c r="F84" s="36">
        <v>2</v>
      </c>
      <c r="G84" s="3" t="s">
        <v>1187</v>
      </c>
      <c r="H84" s="36">
        <v>4</v>
      </c>
      <c r="I84" s="3" t="s">
        <v>275</v>
      </c>
      <c r="J84" s="3">
        <v>1</v>
      </c>
      <c r="K84" s="3">
        <f>2019-1973</f>
        <v>46</v>
      </c>
      <c r="L84" s="3">
        <v>1</v>
      </c>
      <c r="M84" s="3">
        <v>1</v>
      </c>
      <c r="N84" s="3">
        <v>3</v>
      </c>
      <c r="O84" s="3">
        <v>3</v>
      </c>
      <c r="P84" s="3">
        <v>2</v>
      </c>
      <c r="Q84" s="3">
        <v>2</v>
      </c>
      <c r="R84" s="3">
        <v>20</v>
      </c>
      <c r="S84" s="3">
        <v>2</v>
      </c>
      <c r="T84" s="3">
        <v>150</v>
      </c>
      <c r="U84" s="3">
        <v>150</v>
      </c>
      <c r="V84" s="3">
        <v>60</v>
      </c>
      <c r="W84" s="32">
        <v>2.25</v>
      </c>
      <c r="X84" s="32">
        <f t="shared" si="8"/>
        <v>2.25</v>
      </c>
      <c r="Z84" s="3">
        <v>3</v>
      </c>
      <c r="AC84" s="3">
        <v>1</v>
      </c>
      <c r="AE84" s="28">
        <v>1</v>
      </c>
      <c r="AF84" s="28">
        <v>5</v>
      </c>
      <c r="AG84" s="32">
        <f t="shared" si="9"/>
        <v>2.25</v>
      </c>
      <c r="AH84" s="3" t="s">
        <v>1124</v>
      </c>
      <c r="AI84" s="3" t="s">
        <v>1171</v>
      </c>
      <c r="AJ84" s="3">
        <v>300</v>
      </c>
      <c r="AK84" s="3" t="s">
        <v>204</v>
      </c>
      <c r="AL84" s="3">
        <v>2000</v>
      </c>
      <c r="AM84" s="3">
        <v>5</v>
      </c>
      <c r="AN84" s="3" t="s">
        <v>183</v>
      </c>
      <c r="AT84" s="9" t="s">
        <v>1107</v>
      </c>
      <c r="AU84" s="9" t="s">
        <v>1129</v>
      </c>
      <c r="AV84" s="3">
        <v>150</v>
      </c>
      <c r="AX84" s="3">
        <v>1984</v>
      </c>
      <c r="AY84" s="3">
        <v>2</v>
      </c>
      <c r="AZ84" s="3" t="s">
        <v>183</v>
      </c>
      <c r="BA84" s="3" t="s">
        <v>1120</v>
      </c>
      <c r="BB84" s="3">
        <v>200</v>
      </c>
      <c r="BC84" s="3">
        <v>2014</v>
      </c>
      <c r="BD84" s="3">
        <v>250</v>
      </c>
      <c r="BE84" s="3" t="s">
        <v>146</v>
      </c>
      <c r="BF84" s="3" t="s">
        <v>1116</v>
      </c>
      <c r="BG84" s="3">
        <v>100</v>
      </c>
      <c r="BI84" s="3">
        <v>200</v>
      </c>
      <c r="BJ84" s="3" t="s">
        <v>146</v>
      </c>
      <c r="BK84" s="3" t="s">
        <v>170</v>
      </c>
      <c r="BL84" s="3">
        <v>30</v>
      </c>
      <c r="BM84" s="3">
        <v>2000</v>
      </c>
      <c r="BN84" s="3">
        <v>200</v>
      </c>
      <c r="BO84" s="3" t="s">
        <v>146</v>
      </c>
      <c r="BZ84" t="s">
        <v>1177</v>
      </c>
      <c r="CA84" s="40" t="s">
        <v>1235</v>
      </c>
      <c r="CC84" s="40" t="s">
        <v>1234</v>
      </c>
      <c r="CD84" s="3">
        <v>40</v>
      </c>
      <c r="CE84" s="3">
        <v>66</v>
      </c>
      <c r="CF84" s="3">
        <v>5</v>
      </c>
      <c r="CG84" s="3">
        <v>15</v>
      </c>
      <c r="CH84" s="15">
        <f t="shared" si="4"/>
        <v>106</v>
      </c>
      <c r="CI84" s="15">
        <f t="shared" si="5"/>
        <v>20</v>
      </c>
      <c r="CJ84" s="15">
        <f t="shared" si="6"/>
        <v>86</v>
      </c>
      <c r="CK84" t="s">
        <v>1177</v>
      </c>
      <c r="DN84" s="3" t="s">
        <v>298</v>
      </c>
      <c r="DU84" s="3" t="s">
        <v>160</v>
      </c>
      <c r="DV84" s="3" t="s">
        <v>261</v>
      </c>
      <c r="EF84" s="3" t="s">
        <v>1267</v>
      </c>
      <c r="EL84" s="3">
        <v>2014</v>
      </c>
      <c r="EN84" s="3">
        <v>5</v>
      </c>
      <c r="EP84" s="3">
        <v>10</v>
      </c>
      <c r="EQ84" s="3">
        <v>1</v>
      </c>
      <c r="ER84" s="15">
        <f t="shared" si="7"/>
        <v>16</v>
      </c>
      <c r="EZ84" s="3">
        <v>10</v>
      </c>
      <c r="FA84" s="3">
        <v>1</v>
      </c>
      <c r="FB84" s="3">
        <v>2</v>
      </c>
      <c r="FI84" s="3">
        <v>1</v>
      </c>
      <c r="FJ84" s="3">
        <v>3</v>
      </c>
      <c r="FK84" s="3" t="s">
        <v>299</v>
      </c>
      <c r="FL84" s="3">
        <v>1</v>
      </c>
      <c r="FQ84" s="3">
        <v>123</v>
      </c>
      <c r="FS84" s="3">
        <v>1</v>
      </c>
      <c r="FT84" s="3">
        <v>1</v>
      </c>
      <c r="FU84" s="3">
        <v>50</v>
      </c>
      <c r="FV84" s="3">
        <v>60</v>
      </c>
      <c r="FW84" s="3">
        <v>0.75</v>
      </c>
      <c r="FX84" s="3">
        <v>2</v>
      </c>
      <c r="GD84" s="3">
        <v>2</v>
      </c>
      <c r="GG84" s="3">
        <v>11</v>
      </c>
    </row>
    <row r="85" spans="1:189" x14ac:dyDescent="0.3">
      <c r="A85" s="3">
        <v>84</v>
      </c>
      <c r="B85" s="3" t="s">
        <v>230</v>
      </c>
      <c r="C85" s="3" t="str">
        <f>B85</f>
        <v>Nguyễn Văn Út</v>
      </c>
      <c r="D85" s="3" t="s">
        <v>148</v>
      </c>
      <c r="E85" s="3" t="s">
        <v>1186</v>
      </c>
      <c r="F85" s="36">
        <v>2</v>
      </c>
      <c r="G85" s="3" t="s">
        <v>1187</v>
      </c>
      <c r="H85" s="36">
        <v>4</v>
      </c>
      <c r="I85" s="3" t="s">
        <v>275</v>
      </c>
      <c r="J85" s="3">
        <v>1</v>
      </c>
      <c r="K85" s="3">
        <v>33</v>
      </c>
      <c r="L85" s="3">
        <v>1</v>
      </c>
      <c r="M85" s="3">
        <v>2</v>
      </c>
      <c r="N85" s="3">
        <v>2</v>
      </c>
      <c r="O85" s="3">
        <v>4</v>
      </c>
      <c r="P85" s="3">
        <v>2</v>
      </c>
      <c r="Q85" s="3">
        <v>2</v>
      </c>
      <c r="R85" s="3">
        <v>1</v>
      </c>
      <c r="S85" s="3">
        <v>1</v>
      </c>
      <c r="T85" s="3">
        <v>70</v>
      </c>
      <c r="U85" s="3">
        <v>70</v>
      </c>
      <c r="V85" s="3">
        <v>30</v>
      </c>
      <c r="W85" s="32">
        <v>0.3</v>
      </c>
      <c r="X85" s="32">
        <f t="shared" si="8"/>
        <v>0.3</v>
      </c>
      <c r="Z85" s="3">
        <v>3</v>
      </c>
      <c r="AC85" s="3">
        <v>3</v>
      </c>
      <c r="AE85" s="28">
        <v>1</v>
      </c>
      <c r="AF85" s="28">
        <v>2</v>
      </c>
      <c r="AG85" s="32">
        <f t="shared" si="9"/>
        <v>0.3</v>
      </c>
      <c r="AH85" s="3" t="s">
        <v>1124</v>
      </c>
      <c r="AI85" s="3" t="s">
        <v>1171</v>
      </c>
      <c r="AJ85" s="3">
        <v>30</v>
      </c>
      <c r="AK85" s="3" t="s">
        <v>204</v>
      </c>
      <c r="AL85" s="3">
        <v>1999</v>
      </c>
      <c r="AM85" s="3">
        <v>1.2</v>
      </c>
      <c r="AN85" s="3" t="s">
        <v>183</v>
      </c>
      <c r="AT85" s="9" t="s">
        <v>1159</v>
      </c>
      <c r="AU85" s="9" t="s">
        <v>1129</v>
      </c>
      <c r="AV85" s="3">
        <v>30</v>
      </c>
      <c r="AX85" s="3">
        <v>2011</v>
      </c>
      <c r="AY85" s="3">
        <v>800</v>
      </c>
      <c r="AZ85" s="3" t="s">
        <v>146</v>
      </c>
      <c r="BZ85" t="s">
        <v>1177</v>
      </c>
      <c r="CA85" s="40" t="s">
        <v>1236</v>
      </c>
      <c r="CB85" s="40" t="s">
        <v>1230</v>
      </c>
      <c r="CC85" s="40" t="s">
        <v>1234</v>
      </c>
      <c r="CD85" s="3">
        <v>6</v>
      </c>
      <c r="CE85" s="3">
        <v>9</v>
      </c>
      <c r="CF85" s="3">
        <v>0.75</v>
      </c>
      <c r="CG85" s="3">
        <v>0.75</v>
      </c>
      <c r="CH85" s="15">
        <f t="shared" si="4"/>
        <v>15</v>
      </c>
      <c r="CI85" s="15">
        <f t="shared" si="5"/>
        <v>1.5</v>
      </c>
      <c r="CJ85" s="15">
        <f t="shared" si="6"/>
        <v>13.5</v>
      </c>
      <c r="CK85" t="s">
        <v>1177</v>
      </c>
      <c r="DN85" s="3" t="s">
        <v>442</v>
      </c>
      <c r="DO85" s="3" t="s">
        <v>141</v>
      </c>
      <c r="DU85" s="3" t="s">
        <v>165</v>
      </c>
      <c r="DV85" s="3" t="s">
        <v>149</v>
      </c>
      <c r="EF85" s="3" t="s">
        <v>1292</v>
      </c>
      <c r="EL85" s="3">
        <v>2011</v>
      </c>
      <c r="EN85" s="3">
        <v>2</v>
      </c>
      <c r="ER85" s="15">
        <f t="shared" si="7"/>
        <v>2</v>
      </c>
      <c r="EZ85" s="3">
        <v>1.5</v>
      </c>
      <c r="FQ85" s="3">
        <v>3</v>
      </c>
      <c r="FS85" s="3">
        <v>2</v>
      </c>
      <c r="FY85" s="3">
        <v>1</v>
      </c>
      <c r="GE85" s="3" t="s">
        <v>443</v>
      </c>
      <c r="GF85" s="3" t="s">
        <v>444</v>
      </c>
      <c r="GG85" s="3">
        <v>4</v>
      </c>
    </row>
    <row r="86" spans="1:189" x14ac:dyDescent="0.3">
      <c r="A86" s="3">
        <v>85</v>
      </c>
      <c r="B86" s="3" t="s">
        <v>457</v>
      </c>
      <c r="C86" s="3" t="str">
        <f>B86</f>
        <v>Nguyễn Minh Toàn</v>
      </c>
      <c r="D86" s="3" t="s">
        <v>148</v>
      </c>
      <c r="E86" s="3" t="s">
        <v>1186</v>
      </c>
      <c r="F86" s="36">
        <v>2</v>
      </c>
      <c r="G86" s="3" t="s">
        <v>1187</v>
      </c>
      <c r="H86" s="36">
        <v>4</v>
      </c>
      <c r="I86" s="3" t="s">
        <v>275</v>
      </c>
      <c r="J86" s="3">
        <v>1</v>
      </c>
      <c r="K86" s="3">
        <v>34</v>
      </c>
      <c r="L86" s="3">
        <v>1</v>
      </c>
      <c r="M86" s="3">
        <v>2</v>
      </c>
      <c r="N86" s="3">
        <v>2</v>
      </c>
      <c r="O86" s="3">
        <v>2</v>
      </c>
      <c r="P86" s="3">
        <v>2</v>
      </c>
      <c r="Q86" s="3">
        <v>2</v>
      </c>
      <c r="R86" s="3">
        <v>12</v>
      </c>
      <c r="S86" s="3">
        <v>2</v>
      </c>
      <c r="T86" s="3">
        <v>160</v>
      </c>
      <c r="U86" s="3">
        <v>160</v>
      </c>
      <c r="V86" s="3">
        <v>80</v>
      </c>
      <c r="W86" s="32">
        <v>1</v>
      </c>
      <c r="X86" s="32">
        <f t="shared" si="8"/>
        <v>1</v>
      </c>
      <c r="Z86" s="3">
        <v>3</v>
      </c>
      <c r="AC86" s="3">
        <v>3</v>
      </c>
      <c r="AE86" s="28">
        <v>1</v>
      </c>
      <c r="AF86" s="28">
        <v>4</v>
      </c>
      <c r="AG86" s="32">
        <f t="shared" si="9"/>
        <v>1</v>
      </c>
      <c r="AH86" s="3" t="s">
        <v>1124</v>
      </c>
      <c r="AI86" s="3" t="s">
        <v>1171</v>
      </c>
      <c r="AJ86" s="3">
        <v>100</v>
      </c>
      <c r="AK86" s="3" t="s">
        <v>204</v>
      </c>
      <c r="AL86" s="3">
        <v>2000</v>
      </c>
      <c r="AM86" s="3">
        <v>4</v>
      </c>
      <c r="AN86" s="3" t="s">
        <v>183</v>
      </c>
      <c r="AT86" s="9" t="s">
        <v>1159</v>
      </c>
      <c r="AU86" s="9" t="s">
        <v>1129</v>
      </c>
      <c r="AV86" s="3">
        <v>30</v>
      </c>
      <c r="AX86" s="3">
        <v>2010</v>
      </c>
      <c r="AY86" s="3">
        <v>350</v>
      </c>
      <c r="AZ86" s="3" t="s">
        <v>146</v>
      </c>
      <c r="BA86" s="3" t="s">
        <v>1107</v>
      </c>
      <c r="BB86" s="3">
        <v>13</v>
      </c>
      <c r="BC86" s="3">
        <v>2008</v>
      </c>
      <c r="BD86" s="3">
        <v>300</v>
      </c>
      <c r="BE86" s="3" t="s">
        <v>146</v>
      </c>
      <c r="BF86" s="3" t="s">
        <v>1121</v>
      </c>
      <c r="BG86" s="3">
        <v>10</v>
      </c>
      <c r="BH86" s="3">
        <v>2005</v>
      </c>
      <c r="BI86" s="3">
        <v>500</v>
      </c>
      <c r="BJ86" s="3" t="s">
        <v>146</v>
      </c>
      <c r="BZ86" t="s">
        <v>1177</v>
      </c>
      <c r="CA86" s="40" t="s">
        <v>1236</v>
      </c>
      <c r="CB86" s="40" t="s">
        <v>1231</v>
      </c>
      <c r="CC86" s="40" t="s">
        <v>1234</v>
      </c>
      <c r="CD86" s="3">
        <v>80</v>
      </c>
      <c r="CE86" s="3">
        <v>40</v>
      </c>
      <c r="CF86" s="3">
        <v>20</v>
      </c>
      <c r="CG86" s="3">
        <v>2</v>
      </c>
      <c r="CH86" s="15">
        <f t="shared" si="4"/>
        <v>120</v>
      </c>
      <c r="CI86" s="15">
        <f t="shared" si="5"/>
        <v>22</v>
      </c>
      <c r="CJ86" s="15">
        <f t="shared" si="6"/>
        <v>98</v>
      </c>
      <c r="CK86" t="s">
        <v>1177</v>
      </c>
      <c r="DN86" s="3" t="s">
        <v>458</v>
      </c>
      <c r="DU86" s="3" t="s">
        <v>159</v>
      </c>
      <c r="DV86" s="3" t="s">
        <v>280</v>
      </c>
      <c r="DY86" s="3" t="s">
        <v>170</v>
      </c>
      <c r="DZ86" s="3" t="s">
        <v>459</v>
      </c>
      <c r="EF86" s="3" t="s">
        <v>1267</v>
      </c>
      <c r="EG86" s="3" t="s">
        <v>1295</v>
      </c>
      <c r="EN86" s="3">
        <v>2</v>
      </c>
      <c r="ER86" s="15">
        <f t="shared" si="7"/>
        <v>2</v>
      </c>
      <c r="EZ86" s="3">
        <v>0.5</v>
      </c>
      <c r="FQ86" s="3">
        <v>134</v>
      </c>
      <c r="FR86" s="3" t="s">
        <v>256</v>
      </c>
      <c r="FS86" s="3">
        <v>2</v>
      </c>
      <c r="FY86" s="3">
        <v>1</v>
      </c>
      <c r="GG86" s="3">
        <v>4</v>
      </c>
    </row>
    <row r="87" spans="1:189" x14ac:dyDescent="0.3">
      <c r="A87" s="3">
        <v>86</v>
      </c>
      <c r="B87" s="3" t="s">
        <v>430</v>
      </c>
      <c r="C87" s="3" t="s">
        <v>431</v>
      </c>
      <c r="D87" s="3" t="s">
        <v>116</v>
      </c>
      <c r="E87" s="3" t="s">
        <v>1186</v>
      </c>
      <c r="F87" s="36">
        <v>2</v>
      </c>
      <c r="G87" s="3" t="s">
        <v>1187</v>
      </c>
      <c r="H87" s="36">
        <v>4</v>
      </c>
      <c r="I87" s="3" t="s">
        <v>275</v>
      </c>
      <c r="J87" s="3">
        <v>2</v>
      </c>
      <c r="K87" s="3">
        <v>43</v>
      </c>
      <c r="L87" s="3">
        <v>1</v>
      </c>
      <c r="M87" s="3">
        <v>2</v>
      </c>
      <c r="N87" s="3">
        <v>1</v>
      </c>
      <c r="O87" s="3">
        <v>3</v>
      </c>
      <c r="P87" s="3">
        <v>3</v>
      </c>
      <c r="Q87" s="3">
        <v>2</v>
      </c>
      <c r="R87" s="3">
        <v>23</v>
      </c>
      <c r="S87" s="3">
        <v>1</v>
      </c>
      <c r="T87" s="3">
        <v>150</v>
      </c>
      <c r="U87" s="3">
        <v>150</v>
      </c>
      <c r="V87" s="3">
        <v>30</v>
      </c>
      <c r="W87" s="32">
        <v>0.8</v>
      </c>
      <c r="X87" s="32">
        <f t="shared" si="8"/>
        <v>0.8</v>
      </c>
      <c r="Z87" s="3">
        <v>3</v>
      </c>
      <c r="AC87" s="3">
        <v>3</v>
      </c>
      <c r="AE87" s="28">
        <v>1</v>
      </c>
      <c r="AF87" s="28">
        <v>6</v>
      </c>
      <c r="AG87" s="32">
        <f t="shared" si="9"/>
        <v>0.8</v>
      </c>
      <c r="AH87" s="3" t="s">
        <v>1124</v>
      </c>
      <c r="AI87" s="3" t="s">
        <v>1171</v>
      </c>
      <c r="AJ87" s="3">
        <v>100</v>
      </c>
      <c r="AK87" s="3" t="s">
        <v>204</v>
      </c>
      <c r="AL87" s="3">
        <v>1999</v>
      </c>
      <c r="AM87" s="3">
        <v>6</v>
      </c>
      <c r="AN87" s="3" t="s">
        <v>183</v>
      </c>
      <c r="AT87" s="9" t="s">
        <v>1107</v>
      </c>
      <c r="AU87" s="9" t="s">
        <v>1129</v>
      </c>
      <c r="AV87" s="3">
        <v>50</v>
      </c>
      <c r="AX87" s="3">
        <v>2010</v>
      </c>
      <c r="AY87" s="3">
        <v>1</v>
      </c>
      <c r="AZ87" s="3" t="s">
        <v>183</v>
      </c>
      <c r="BA87" s="3" t="s">
        <v>1120</v>
      </c>
      <c r="BB87" s="3">
        <v>200</v>
      </c>
      <c r="BC87" s="3">
        <v>2016</v>
      </c>
      <c r="BF87" s="3" t="s">
        <v>1108</v>
      </c>
      <c r="BG87" s="3">
        <v>50</v>
      </c>
      <c r="BH87" s="3">
        <v>2017</v>
      </c>
      <c r="BK87" s="3" t="s">
        <v>211</v>
      </c>
      <c r="BL87" s="3">
        <v>40</v>
      </c>
      <c r="BM87" s="3">
        <v>2017</v>
      </c>
      <c r="BP87" s="3" t="s">
        <v>165</v>
      </c>
      <c r="BQ87" s="3">
        <v>150</v>
      </c>
      <c r="BR87" s="3">
        <v>2013</v>
      </c>
      <c r="BS87" s="3">
        <v>1</v>
      </c>
      <c r="BT87" s="3" t="s">
        <v>183</v>
      </c>
      <c r="BZ87" t="s">
        <v>1177</v>
      </c>
      <c r="CA87" s="40" t="s">
        <v>1236</v>
      </c>
      <c r="CB87" s="40" t="s">
        <v>1231</v>
      </c>
      <c r="CC87" s="40" t="s">
        <v>1234</v>
      </c>
      <c r="CD87" s="3">
        <v>35</v>
      </c>
      <c r="CE87" s="3">
        <v>20</v>
      </c>
      <c r="CF87" s="3">
        <v>8</v>
      </c>
      <c r="CG87" s="3">
        <v>8</v>
      </c>
      <c r="CH87" s="15">
        <f t="shared" si="4"/>
        <v>55</v>
      </c>
      <c r="CI87" s="15">
        <f t="shared" si="5"/>
        <v>16</v>
      </c>
      <c r="CJ87" s="15">
        <f t="shared" si="6"/>
        <v>39</v>
      </c>
      <c r="CK87" t="s">
        <v>1177</v>
      </c>
      <c r="DG87" s="3" t="s">
        <v>206</v>
      </c>
      <c r="DH87" s="3" t="s">
        <v>432</v>
      </c>
      <c r="DI87" s="3" t="s">
        <v>352</v>
      </c>
      <c r="DJ87" s="3" t="s">
        <v>432</v>
      </c>
      <c r="DK87" s="3" t="s">
        <v>433</v>
      </c>
      <c r="DL87" s="3" t="s">
        <v>434</v>
      </c>
      <c r="DN87" s="3" t="s">
        <v>435</v>
      </c>
      <c r="DU87" s="3" t="s">
        <v>312</v>
      </c>
      <c r="DV87" s="3" t="s">
        <v>421</v>
      </c>
      <c r="DW87" s="3" t="s">
        <v>436</v>
      </c>
      <c r="DY87" s="3" t="s">
        <v>165</v>
      </c>
      <c r="DZ87" s="3" t="s">
        <v>437</v>
      </c>
      <c r="EG87" s="3" t="s">
        <v>1277</v>
      </c>
      <c r="EL87" s="3">
        <v>2016</v>
      </c>
      <c r="EN87" s="3">
        <v>10</v>
      </c>
      <c r="EP87" s="3">
        <v>15</v>
      </c>
      <c r="ER87" s="15">
        <f t="shared" si="7"/>
        <v>25</v>
      </c>
      <c r="EZ87" s="3">
        <v>4</v>
      </c>
      <c r="FI87" s="3">
        <v>1</v>
      </c>
      <c r="FJ87" s="3">
        <v>2</v>
      </c>
      <c r="FK87" s="3" t="s">
        <v>413</v>
      </c>
      <c r="FL87" s="3">
        <v>2</v>
      </c>
      <c r="FQ87" s="3">
        <v>13</v>
      </c>
      <c r="FS87" s="3">
        <v>2</v>
      </c>
      <c r="FY87" s="3">
        <v>1</v>
      </c>
      <c r="GD87" s="3">
        <v>12</v>
      </c>
      <c r="GE87" s="3">
        <v>1234</v>
      </c>
      <c r="GF87" s="3">
        <v>4</v>
      </c>
      <c r="GG87" s="3">
        <v>4</v>
      </c>
    </row>
    <row r="88" spans="1:189" x14ac:dyDescent="0.3">
      <c r="A88" s="3">
        <v>87</v>
      </c>
      <c r="B88" s="3" t="s">
        <v>551</v>
      </c>
      <c r="C88" s="3" t="str">
        <f>B88</f>
        <v>Phạm Thanh Liêm</v>
      </c>
      <c r="D88" s="3" t="s">
        <v>148</v>
      </c>
      <c r="E88" s="3" t="s">
        <v>1186</v>
      </c>
      <c r="F88" s="36">
        <v>2</v>
      </c>
      <c r="G88" s="3" t="s">
        <v>1187</v>
      </c>
      <c r="H88" s="36">
        <v>4</v>
      </c>
      <c r="I88" s="3" t="s">
        <v>513</v>
      </c>
      <c r="J88" s="3">
        <v>1</v>
      </c>
      <c r="K88" s="3">
        <v>73</v>
      </c>
      <c r="L88" s="3">
        <v>1</v>
      </c>
      <c r="M88" s="3">
        <v>1</v>
      </c>
      <c r="N88" s="3">
        <v>1</v>
      </c>
      <c r="O88" s="3">
        <v>2</v>
      </c>
      <c r="P88" s="3">
        <v>2</v>
      </c>
      <c r="Q88" s="3">
        <v>1</v>
      </c>
      <c r="R88" s="3">
        <v>40</v>
      </c>
      <c r="S88" s="3">
        <v>2</v>
      </c>
      <c r="T88" s="3">
        <v>30</v>
      </c>
      <c r="U88" s="3">
        <v>30</v>
      </c>
      <c r="V88" s="3">
        <v>80</v>
      </c>
      <c r="W88" s="32">
        <v>0.5</v>
      </c>
      <c r="X88" s="32">
        <f t="shared" si="8"/>
        <v>0.5</v>
      </c>
      <c r="Z88" s="3">
        <v>3</v>
      </c>
      <c r="AC88" s="3">
        <v>3</v>
      </c>
      <c r="AE88" s="28">
        <v>1</v>
      </c>
      <c r="AF88" s="28">
        <v>3</v>
      </c>
      <c r="AG88" s="32">
        <f t="shared" si="9"/>
        <v>0.5</v>
      </c>
      <c r="AH88" s="3" t="s">
        <v>1124</v>
      </c>
      <c r="AI88" s="3" t="s">
        <v>1171</v>
      </c>
      <c r="AJ88" s="3">
        <v>40</v>
      </c>
      <c r="AK88" s="3" t="s">
        <v>204</v>
      </c>
      <c r="AL88" s="3">
        <v>2000</v>
      </c>
      <c r="AM88" s="3">
        <v>2</v>
      </c>
      <c r="AN88" s="3" t="s">
        <v>183</v>
      </c>
      <c r="AT88" s="9" t="s">
        <v>1159</v>
      </c>
      <c r="AU88" s="9" t="s">
        <v>1129</v>
      </c>
      <c r="AX88" s="3">
        <v>2010</v>
      </c>
      <c r="AY88" s="3">
        <v>2</v>
      </c>
      <c r="AZ88" s="3" t="s">
        <v>183</v>
      </c>
      <c r="BA88" s="3" t="s">
        <v>552</v>
      </c>
      <c r="BB88" s="3">
        <v>2</v>
      </c>
      <c r="BC88" s="3">
        <v>2010</v>
      </c>
      <c r="BD88" s="3">
        <v>100</v>
      </c>
      <c r="BE88" s="3" t="s">
        <v>146</v>
      </c>
      <c r="BZ88" t="s">
        <v>1177</v>
      </c>
      <c r="CB88" s="40" t="s">
        <v>1230</v>
      </c>
      <c r="CC88" s="40" t="s">
        <v>1234</v>
      </c>
      <c r="CD88" s="3">
        <v>10</v>
      </c>
      <c r="CE88" s="3">
        <v>20</v>
      </c>
      <c r="CG88" s="3">
        <v>1.5</v>
      </c>
      <c r="CH88" s="15">
        <f t="shared" si="4"/>
        <v>30</v>
      </c>
      <c r="CI88" s="15">
        <f t="shared" si="5"/>
        <v>1.5</v>
      </c>
      <c r="CJ88" s="15">
        <f t="shared" si="6"/>
        <v>28.5</v>
      </c>
      <c r="CK88" t="s">
        <v>1177</v>
      </c>
      <c r="DG88" s="3" t="s">
        <v>145</v>
      </c>
      <c r="DH88" s="3" t="s">
        <v>553</v>
      </c>
      <c r="DN88" s="3" t="s">
        <v>554</v>
      </c>
      <c r="DU88" s="3" t="s">
        <v>165</v>
      </c>
      <c r="DV88" s="3" t="s">
        <v>638</v>
      </c>
      <c r="EF88" s="3" t="s">
        <v>1270</v>
      </c>
      <c r="EL88" s="3">
        <v>2010</v>
      </c>
      <c r="EN88" s="3">
        <v>0.2</v>
      </c>
      <c r="ER88" s="15"/>
      <c r="EZ88" s="3">
        <v>0.5</v>
      </c>
      <c r="FA88" s="3">
        <v>1</v>
      </c>
      <c r="FQ88" s="3">
        <v>4</v>
      </c>
      <c r="FR88" s="3" t="s">
        <v>256</v>
      </c>
      <c r="FS88" s="3">
        <v>2</v>
      </c>
      <c r="FY88" s="3">
        <v>1</v>
      </c>
      <c r="GD88" s="3">
        <v>3</v>
      </c>
      <c r="GG88" s="3">
        <v>411</v>
      </c>
    </row>
    <row r="89" spans="1:189" x14ac:dyDescent="0.3">
      <c r="A89" s="3">
        <v>88</v>
      </c>
      <c r="B89" s="3" t="s">
        <v>300</v>
      </c>
      <c r="C89" s="3" t="str">
        <f>B89</f>
        <v>Lê Văn Hai</v>
      </c>
      <c r="D89" s="3" t="s">
        <v>148</v>
      </c>
      <c r="E89" s="3" t="s">
        <v>1186</v>
      </c>
      <c r="F89" s="36">
        <v>2</v>
      </c>
      <c r="G89" s="3" t="s">
        <v>1187</v>
      </c>
      <c r="H89" s="36">
        <v>4</v>
      </c>
      <c r="I89" s="3" t="s">
        <v>275</v>
      </c>
      <c r="J89" s="3">
        <v>1</v>
      </c>
      <c r="K89" s="3">
        <v>70</v>
      </c>
      <c r="L89" s="3">
        <v>1</v>
      </c>
      <c r="M89" s="3">
        <v>1</v>
      </c>
      <c r="N89" s="3">
        <v>1</v>
      </c>
      <c r="O89" s="3">
        <v>2</v>
      </c>
      <c r="P89" s="3">
        <v>2</v>
      </c>
      <c r="Q89" s="3">
        <v>2</v>
      </c>
      <c r="R89" s="3">
        <v>29</v>
      </c>
      <c r="S89" s="3">
        <v>1</v>
      </c>
      <c r="T89" s="3">
        <v>20</v>
      </c>
      <c r="U89" s="3">
        <v>20</v>
      </c>
      <c r="V89" s="3">
        <v>100</v>
      </c>
      <c r="W89" s="32">
        <v>1.17</v>
      </c>
      <c r="X89" s="32">
        <f t="shared" si="8"/>
        <v>1.17</v>
      </c>
      <c r="Z89" s="3">
        <v>3</v>
      </c>
      <c r="AC89" s="3">
        <v>1</v>
      </c>
      <c r="AE89" s="28">
        <v>1</v>
      </c>
      <c r="AF89" s="28">
        <v>4</v>
      </c>
      <c r="AG89" s="32">
        <f t="shared" si="9"/>
        <v>1.17</v>
      </c>
      <c r="AH89" s="3" t="s">
        <v>1124</v>
      </c>
      <c r="AI89" s="3" t="s">
        <v>1171</v>
      </c>
      <c r="AJ89" s="3">
        <v>100</v>
      </c>
      <c r="AK89" s="3" t="s">
        <v>204</v>
      </c>
      <c r="AL89" s="3">
        <v>1995</v>
      </c>
      <c r="AM89" s="3">
        <v>450</v>
      </c>
      <c r="AN89" s="3" t="s">
        <v>146</v>
      </c>
      <c r="AT89" s="3" t="s">
        <v>1121</v>
      </c>
      <c r="AU89" s="9" t="s">
        <v>1129</v>
      </c>
      <c r="AV89" s="3">
        <v>5</v>
      </c>
      <c r="AX89" s="3">
        <v>2000</v>
      </c>
      <c r="AY89" s="3">
        <v>50</v>
      </c>
      <c r="AZ89" s="3" t="s">
        <v>146</v>
      </c>
      <c r="BA89" s="3" t="s">
        <v>1135</v>
      </c>
      <c r="BB89" s="3">
        <v>4</v>
      </c>
      <c r="BC89" s="3">
        <v>1995</v>
      </c>
      <c r="BD89" s="3">
        <v>400</v>
      </c>
      <c r="BE89" s="3" t="s">
        <v>301</v>
      </c>
      <c r="BF89" s="3" t="s">
        <v>1107</v>
      </c>
      <c r="BG89" s="3">
        <v>5</v>
      </c>
      <c r="BH89" s="3">
        <v>2000</v>
      </c>
      <c r="BI89" s="3">
        <v>100</v>
      </c>
      <c r="BJ89" s="3" t="s">
        <v>146</v>
      </c>
      <c r="BZ89" t="s">
        <v>1177</v>
      </c>
      <c r="CA89" s="40" t="s">
        <v>1237</v>
      </c>
      <c r="CB89" s="40" t="s">
        <v>1230</v>
      </c>
      <c r="CC89" s="40" t="s">
        <v>1233</v>
      </c>
      <c r="CD89" s="3">
        <v>14</v>
      </c>
      <c r="CE89" s="3">
        <v>6</v>
      </c>
      <c r="CF89" s="3">
        <v>1</v>
      </c>
      <c r="CG89" s="3">
        <v>1</v>
      </c>
      <c r="CH89" s="15">
        <f t="shared" si="4"/>
        <v>20</v>
      </c>
      <c r="CI89" s="15">
        <f t="shared" si="5"/>
        <v>2</v>
      </c>
      <c r="CJ89" s="15">
        <f t="shared" si="6"/>
        <v>18</v>
      </c>
      <c r="CK89" t="s">
        <v>1177</v>
      </c>
      <c r="DG89" s="3" t="s">
        <v>206</v>
      </c>
      <c r="DH89" s="3" t="s">
        <v>302</v>
      </c>
      <c r="DU89" s="3" t="s">
        <v>159</v>
      </c>
      <c r="DV89" s="3" t="s">
        <v>213</v>
      </c>
      <c r="EF89" s="3" t="s">
        <v>1267</v>
      </c>
      <c r="EG89" s="3" t="s">
        <v>1286</v>
      </c>
      <c r="EL89" s="3">
        <v>2000</v>
      </c>
      <c r="EN89" s="3">
        <v>0.5</v>
      </c>
      <c r="EP89" s="3">
        <v>2</v>
      </c>
      <c r="ER89" s="15">
        <f t="shared" si="7"/>
        <v>2.5</v>
      </c>
      <c r="EZ89" s="3">
        <v>1</v>
      </c>
      <c r="FB89" s="3">
        <v>0.5</v>
      </c>
      <c r="FQ89" s="3">
        <v>4</v>
      </c>
      <c r="FR89" s="3" t="s">
        <v>282</v>
      </c>
      <c r="FS89" s="3">
        <v>2</v>
      </c>
      <c r="FY89" s="3">
        <v>5</v>
      </c>
      <c r="FZ89" s="3" t="s">
        <v>308</v>
      </c>
      <c r="GG89" s="3">
        <v>4</v>
      </c>
    </row>
    <row r="90" spans="1:189" x14ac:dyDescent="0.3">
      <c r="A90" s="3">
        <v>89</v>
      </c>
      <c r="B90" s="3" t="s">
        <v>451</v>
      </c>
      <c r="C90" s="3" t="s">
        <v>452</v>
      </c>
      <c r="D90" s="3" t="s">
        <v>116</v>
      </c>
      <c r="E90" s="3" t="s">
        <v>1186</v>
      </c>
      <c r="F90" s="36">
        <v>2</v>
      </c>
      <c r="G90" s="3" t="s">
        <v>1187</v>
      </c>
      <c r="H90" s="36">
        <v>4</v>
      </c>
      <c r="I90" s="3" t="s">
        <v>155</v>
      </c>
      <c r="J90" s="3">
        <v>2</v>
      </c>
      <c r="K90" s="3">
        <v>57</v>
      </c>
      <c r="L90" s="3">
        <v>1</v>
      </c>
      <c r="M90" s="3">
        <v>2</v>
      </c>
      <c r="N90" s="3">
        <v>1</v>
      </c>
      <c r="O90" s="3">
        <v>10</v>
      </c>
      <c r="P90" s="3">
        <v>6</v>
      </c>
      <c r="Q90" s="3">
        <v>2</v>
      </c>
      <c r="R90" s="3">
        <v>40</v>
      </c>
      <c r="S90" s="3">
        <v>2</v>
      </c>
      <c r="T90" s="3">
        <v>150</v>
      </c>
      <c r="U90" s="3">
        <v>150</v>
      </c>
      <c r="V90" s="3">
        <v>40</v>
      </c>
      <c r="W90" s="32">
        <v>2.2000000000000002</v>
      </c>
      <c r="X90" s="32">
        <f t="shared" si="8"/>
        <v>2.2000000000000002</v>
      </c>
      <c r="Z90" s="3">
        <v>3</v>
      </c>
      <c r="AC90" s="3">
        <v>3</v>
      </c>
      <c r="AE90" s="28">
        <v>1</v>
      </c>
      <c r="AF90" s="28">
        <v>9</v>
      </c>
      <c r="AG90" s="32">
        <f t="shared" si="9"/>
        <v>2.2000000000000002</v>
      </c>
      <c r="AH90" s="3" t="s">
        <v>1124</v>
      </c>
      <c r="AI90" s="3" t="s">
        <v>1171</v>
      </c>
      <c r="AJ90" s="3">
        <v>220</v>
      </c>
      <c r="AK90" s="3" t="s">
        <v>204</v>
      </c>
      <c r="AL90" s="3">
        <v>1985</v>
      </c>
      <c r="AM90" s="3">
        <v>5</v>
      </c>
      <c r="AN90" s="3" t="s">
        <v>183</v>
      </c>
      <c r="AT90" s="3" t="s">
        <v>1118</v>
      </c>
      <c r="AU90" s="9" t="s">
        <v>1129</v>
      </c>
      <c r="AV90" s="3">
        <v>30</v>
      </c>
      <c r="AX90" s="3">
        <v>2001</v>
      </c>
      <c r="BA90" s="3" t="s">
        <v>1107</v>
      </c>
      <c r="BB90" s="3">
        <v>30</v>
      </c>
      <c r="BC90" s="3">
        <v>1989</v>
      </c>
      <c r="BF90" s="3" t="s">
        <v>1159</v>
      </c>
      <c r="BG90" s="3">
        <v>30</v>
      </c>
      <c r="BH90" s="3">
        <v>1989</v>
      </c>
      <c r="BK90" s="3" t="s">
        <v>161</v>
      </c>
      <c r="BL90" s="3">
        <v>100</v>
      </c>
      <c r="BM90" s="3">
        <v>2009</v>
      </c>
      <c r="BP90" s="3" t="s">
        <v>220</v>
      </c>
      <c r="BQ90" s="3">
        <v>30</v>
      </c>
      <c r="BR90" s="3">
        <v>2009</v>
      </c>
      <c r="BU90" s="3" t="s">
        <v>211</v>
      </c>
      <c r="BV90" s="3">
        <v>15</v>
      </c>
      <c r="BW90" s="3">
        <v>1989</v>
      </c>
      <c r="BZ90" t="s">
        <v>1177</v>
      </c>
      <c r="CA90" s="40" t="s">
        <v>1237</v>
      </c>
      <c r="CB90" s="40" t="s">
        <v>1230</v>
      </c>
      <c r="CC90" s="40" t="s">
        <v>1234</v>
      </c>
      <c r="CD90" s="3">
        <v>105</v>
      </c>
      <c r="CE90" s="3">
        <v>25</v>
      </c>
      <c r="CF90" s="3">
        <v>50</v>
      </c>
      <c r="CG90" s="3">
        <v>5</v>
      </c>
      <c r="CH90" s="15">
        <f t="shared" si="4"/>
        <v>130</v>
      </c>
      <c r="CI90" s="15">
        <f t="shared" si="5"/>
        <v>55</v>
      </c>
      <c r="CJ90" s="15">
        <f t="shared" si="6"/>
        <v>75</v>
      </c>
      <c r="CK90" t="s">
        <v>1177</v>
      </c>
      <c r="DN90" s="3" t="s">
        <v>453</v>
      </c>
      <c r="DU90" s="3" t="s">
        <v>312</v>
      </c>
      <c r="DV90" s="3" t="s">
        <v>421</v>
      </c>
      <c r="DW90" s="3" t="s">
        <v>422</v>
      </c>
      <c r="DY90" s="3" t="s">
        <v>160</v>
      </c>
      <c r="DZ90" s="3" t="s">
        <v>149</v>
      </c>
      <c r="EF90" s="3" t="s">
        <v>1293</v>
      </c>
      <c r="EG90" s="3" t="s">
        <v>1288</v>
      </c>
      <c r="EL90" s="3">
        <v>1999</v>
      </c>
      <c r="EN90" s="3">
        <v>15</v>
      </c>
      <c r="ER90" s="15">
        <f t="shared" si="7"/>
        <v>15</v>
      </c>
      <c r="FQ90" s="3">
        <v>34</v>
      </c>
      <c r="FR90" s="3" t="s">
        <v>256</v>
      </c>
      <c r="FS90" s="3">
        <v>2</v>
      </c>
      <c r="FY90" s="3">
        <v>1</v>
      </c>
      <c r="GE90" s="3">
        <v>4</v>
      </c>
      <c r="GF90" s="3">
        <v>4</v>
      </c>
      <c r="GG90" s="3">
        <v>4</v>
      </c>
    </row>
    <row r="91" spans="1:189" x14ac:dyDescent="0.3">
      <c r="A91" s="3">
        <v>90</v>
      </c>
      <c r="B91" s="3" t="s">
        <v>447</v>
      </c>
      <c r="C91" s="3" t="str">
        <f>B91</f>
        <v>Lê Văn Lợi</v>
      </c>
      <c r="D91" s="3" t="s">
        <v>148</v>
      </c>
      <c r="E91" s="3" t="s">
        <v>1186</v>
      </c>
      <c r="F91" s="36">
        <v>2</v>
      </c>
      <c r="G91" s="3" t="s">
        <v>1187</v>
      </c>
      <c r="H91" s="36">
        <v>4</v>
      </c>
      <c r="I91" s="3" t="s">
        <v>275</v>
      </c>
      <c r="J91" s="3">
        <v>1</v>
      </c>
      <c r="K91" s="3">
        <v>46</v>
      </c>
      <c r="L91" s="3">
        <v>1</v>
      </c>
      <c r="M91" s="3">
        <v>2</v>
      </c>
      <c r="N91" s="3">
        <v>1</v>
      </c>
      <c r="O91" s="3">
        <v>5</v>
      </c>
      <c r="P91" s="3">
        <v>5</v>
      </c>
      <c r="Q91" s="3">
        <v>2</v>
      </c>
      <c r="R91" s="3">
        <v>30</v>
      </c>
      <c r="S91" s="3">
        <v>1</v>
      </c>
      <c r="T91" s="3">
        <v>100</v>
      </c>
      <c r="U91" s="3">
        <v>100</v>
      </c>
      <c r="V91" s="3">
        <v>80</v>
      </c>
      <c r="W91" s="32">
        <v>1</v>
      </c>
      <c r="X91" s="32">
        <f t="shared" si="8"/>
        <v>1</v>
      </c>
      <c r="Z91" s="3">
        <v>3</v>
      </c>
      <c r="AC91" s="3">
        <v>3</v>
      </c>
      <c r="AE91" s="28">
        <v>1</v>
      </c>
      <c r="AF91" s="28">
        <v>2</v>
      </c>
      <c r="AG91" s="32">
        <f t="shared" si="9"/>
        <v>1</v>
      </c>
      <c r="AH91" s="3" t="s">
        <v>1124</v>
      </c>
      <c r="AI91" s="3" t="s">
        <v>1171</v>
      </c>
      <c r="AJ91" s="3">
        <v>100</v>
      </c>
      <c r="AK91" s="3" t="s">
        <v>204</v>
      </c>
      <c r="AL91" s="3">
        <v>1999</v>
      </c>
      <c r="AM91" s="3">
        <v>4</v>
      </c>
      <c r="AN91" s="3" t="s">
        <v>183</v>
      </c>
      <c r="AT91" s="3" t="s">
        <v>1136</v>
      </c>
      <c r="AU91" s="9" t="s">
        <v>1158</v>
      </c>
      <c r="AV91" s="3">
        <v>200</v>
      </c>
      <c r="AX91" s="3">
        <v>2013</v>
      </c>
      <c r="AY91" s="3">
        <v>10</v>
      </c>
      <c r="AZ91" s="3" t="s">
        <v>183</v>
      </c>
      <c r="BZ91" t="s">
        <v>1177</v>
      </c>
      <c r="CA91" s="40" t="s">
        <v>1236</v>
      </c>
      <c r="CB91" s="40" t="s">
        <v>1231</v>
      </c>
      <c r="CC91" s="40" t="s">
        <v>1234</v>
      </c>
      <c r="CD91" s="3">
        <v>15</v>
      </c>
      <c r="CE91" s="3">
        <v>70</v>
      </c>
      <c r="CF91" s="3">
        <v>4.5</v>
      </c>
      <c r="CG91" s="3">
        <v>9</v>
      </c>
      <c r="CH91" s="15">
        <f t="shared" si="4"/>
        <v>85</v>
      </c>
      <c r="CI91" s="15">
        <f t="shared" si="5"/>
        <v>13.5</v>
      </c>
      <c r="CJ91" s="15">
        <f t="shared" si="6"/>
        <v>71.5</v>
      </c>
      <c r="CK91" t="s">
        <v>1177</v>
      </c>
      <c r="DG91" s="3" t="s">
        <v>289</v>
      </c>
      <c r="DH91" s="3" t="s">
        <v>448</v>
      </c>
      <c r="DI91" s="3" t="s">
        <v>206</v>
      </c>
      <c r="DJ91" s="3" t="s">
        <v>449</v>
      </c>
      <c r="DN91" s="3" t="s">
        <v>450</v>
      </c>
      <c r="DU91" s="3" t="s">
        <v>312</v>
      </c>
      <c r="DV91" s="3" t="s">
        <v>421</v>
      </c>
      <c r="DW91" s="3" t="s">
        <v>347</v>
      </c>
      <c r="EF91" s="3" t="s">
        <v>1267</v>
      </c>
      <c r="EG91" s="3" t="s">
        <v>1295</v>
      </c>
      <c r="EL91" s="3">
        <v>2013</v>
      </c>
      <c r="EN91" s="3">
        <v>20</v>
      </c>
      <c r="EP91" s="3">
        <v>7</v>
      </c>
      <c r="ER91" s="15">
        <f t="shared" si="7"/>
        <v>27</v>
      </c>
      <c r="EZ91" s="3">
        <v>29</v>
      </c>
      <c r="FB91" s="3">
        <v>2</v>
      </c>
      <c r="FQ91" s="3">
        <v>134</v>
      </c>
      <c r="FR91" s="3" t="s">
        <v>256</v>
      </c>
      <c r="FS91" s="3">
        <v>1</v>
      </c>
      <c r="FT91" s="3">
        <v>1</v>
      </c>
      <c r="FU91" s="3">
        <v>50</v>
      </c>
      <c r="FV91" s="3">
        <v>60</v>
      </c>
      <c r="FW91" s="3">
        <v>0.1</v>
      </c>
      <c r="FX91" s="3">
        <v>2</v>
      </c>
      <c r="GE91" s="3">
        <v>134</v>
      </c>
      <c r="GF91" s="3">
        <v>4</v>
      </c>
      <c r="GG91" s="3">
        <v>4</v>
      </c>
    </row>
    <row r="92" spans="1:189" x14ac:dyDescent="0.3">
      <c r="A92" s="3">
        <v>91</v>
      </c>
      <c r="B92" s="3" t="s">
        <v>445</v>
      </c>
      <c r="C92" s="3" t="str">
        <f>B92</f>
        <v>Phạm Thị Ánh</v>
      </c>
      <c r="D92" s="3" t="s">
        <v>148</v>
      </c>
      <c r="E92" s="3" t="s">
        <v>1186</v>
      </c>
      <c r="F92" s="36">
        <v>2</v>
      </c>
      <c r="G92" s="3" t="s">
        <v>1187</v>
      </c>
      <c r="H92" s="36">
        <v>4</v>
      </c>
      <c r="I92" s="3" t="s">
        <v>275</v>
      </c>
      <c r="J92" s="3">
        <v>2</v>
      </c>
      <c r="K92" s="3">
        <v>67</v>
      </c>
      <c r="L92" s="3">
        <v>1</v>
      </c>
      <c r="M92" s="3">
        <v>2</v>
      </c>
      <c r="N92" s="3">
        <v>1</v>
      </c>
      <c r="O92" s="3">
        <v>4</v>
      </c>
      <c r="P92" s="3">
        <v>4</v>
      </c>
      <c r="Q92" s="3">
        <v>3</v>
      </c>
      <c r="R92" s="3">
        <v>40</v>
      </c>
      <c r="S92" s="3">
        <v>1</v>
      </c>
      <c r="T92" s="3">
        <v>150</v>
      </c>
      <c r="U92" s="3">
        <v>150</v>
      </c>
      <c r="V92" s="3">
        <v>20</v>
      </c>
      <c r="W92" s="32">
        <v>0.5</v>
      </c>
      <c r="X92" s="32">
        <f t="shared" si="8"/>
        <v>0.5</v>
      </c>
      <c r="Z92" s="3">
        <v>3</v>
      </c>
      <c r="AC92" s="3">
        <v>3</v>
      </c>
      <c r="AE92" s="28">
        <v>1</v>
      </c>
      <c r="AF92" s="28">
        <v>3</v>
      </c>
      <c r="AG92" s="32">
        <f t="shared" si="9"/>
        <v>0.5</v>
      </c>
      <c r="AH92" s="3" t="s">
        <v>1124</v>
      </c>
      <c r="AI92" s="3" t="s">
        <v>1171</v>
      </c>
      <c r="AJ92" s="3">
        <v>40</v>
      </c>
      <c r="AK92" s="3" t="s">
        <v>204</v>
      </c>
      <c r="AL92" s="3">
        <v>1989</v>
      </c>
      <c r="AM92" s="3">
        <v>3</v>
      </c>
      <c r="AN92" s="3" t="s">
        <v>183</v>
      </c>
      <c r="AT92" s="9" t="s">
        <v>1107</v>
      </c>
      <c r="AU92" s="9" t="s">
        <v>1129</v>
      </c>
      <c r="AV92" s="3">
        <v>6</v>
      </c>
      <c r="AX92" s="3">
        <v>2010</v>
      </c>
      <c r="AY92" s="3">
        <v>200</v>
      </c>
      <c r="AZ92" s="3" t="s">
        <v>146</v>
      </c>
      <c r="BA92" s="3" t="s">
        <v>1159</v>
      </c>
      <c r="BB92" s="3">
        <v>30</v>
      </c>
      <c r="BC92" s="3">
        <v>2009</v>
      </c>
      <c r="BD92" s="3">
        <v>3</v>
      </c>
      <c r="BE92" s="3" t="s">
        <v>183</v>
      </c>
      <c r="BZ92" t="s">
        <v>1177</v>
      </c>
      <c r="CA92" s="40" t="s">
        <v>1236</v>
      </c>
      <c r="CB92" s="40" t="s">
        <v>1230</v>
      </c>
      <c r="CC92" s="40" t="s">
        <v>1234</v>
      </c>
      <c r="CD92" s="3">
        <v>45</v>
      </c>
      <c r="CE92" s="3">
        <v>15</v>
      </c>
      <c r="CF92" s="3">
        <v>10</v>
      </c>
      <c r="CG92" s="3">
        <v>1</v>
      </c>
      <c r="CH92" s="15">
        <f t="shared" si="4"/>
        <v>60</v>
      </c>
      <c r="CI92" s="15">
        <f t="shared" si="5"/>
        <v>11</v>
      </c>
      <c r="CJ92" s="15">
        <f t="shared" si="6"/>
        <v>49</v>
      </c>
      <c r="CK92" t="s">
        <v>1177</v>
      </c>
      <c r="DG92" s="3" t="s">
        <v>165</v>
      </c>
      <c r="DH92" s="3" t="s">
        <v>446</v>
      </c>
      <c r="DN92" s="3" t="s">
        <v>421</v>
      </c>
      <c r="DO92" s="3" t="s">
        <v>347</v>
      </c>
      <c r="DU92" s="3" t="s">
        <v>312</v>
      </c>
      <c r="DV92" s="3" t="s">
        <v>149</v>
      </c>
      <c r="DY92" s="3" t="s">
        <v>165</v>
      </c>
      <c r="DZ92" s="3" t="s">
        <v>149</v>
      </c>
      <c r="EF92" s="3" t="s">
        <v>1292</v>
      </c>
      <c r="EG92" s="3" t="s">
        <v>1290</v>
      </c>
      <c r="EL92" s="3">
        <v>2015</v>
      </c>
      <c r="EN92" s="3">
        <v>1.5</v>
      </c>
      <c r="EP92" s="3">
        <v>1.5</v>
      </c>
      <c r="ER92" s="15">
        <f t="shared" si="7"/>
        <v>3</v>
      </c>
      <c r="EZ92" s="3">
        <v>2</v>
      </c>
      <c r="FI92" s="3">
        <v>1</v>
      </c>
      <c r="FJ92" s="3">
        <v>2</v>
      </c>
      <c r="FK92" s="3" t="s">
        <v>413</v>
      </c>
      <c r="FL92" s="3">
        <v>2</v>
      </c>
      <c r="FQ92" s="3">
        <v>134</v>
      </c>
      <c r="FR92" s="3" t="s">
        <v>256</v>
      </c>
      <c r="FS92" s="3">
        <v>2</v>
      </c>
      <c r="FY92" s="3">
        <v>1</v>
      </c>
      <c r="GD92" s="3">
        <v>12</v>
      </c>
      <c r="GE92" s="3">
        <v>4</v>
      </c>
      <c r="GF92" s="3">
        <v>4</v>
      </c>
      <c r="GG92" s="3">
        <v>4</v>
      </c>
    </row>
    <row r="93" spans="1:189" ht="15" customHeight="1" x14ac:dyDescent="0.3">
      <c r="A93" s="3">
        <v>1300</v>
      </c>
      <c r="B93" s="3" t="s">
        <v>708</v>
      </c>
      <c r="C93" s="3" t="s">
        <v>708</v>
      </c>
      <c r="D93" s="3" t="s">
        <v>709</v>
      </c>
      <c r="E93" s="3" t="s">
        <v>1185</v>
      </c>
      <c r="F93" s="36">
        <v>1</v>
      </c>
      <c r="G93" s="3" t="s">
        <v>1188</v>
      </c>
      <c r="H93" s="36" t="str">
        <f>LEFT(A93,1)</f>
        <v>1</v>
      </c>
      <c r="I93" s="3" t="s">
        <v>710</v>
      </c>
      <c r="J93" s="3">
        <v>1</v>
      </c>
      <c r="K93" s="3">
        <v>73</v>
      </c>
      <c r="L93" s="3">
        <v>1</v>
      </c>
      <c r="M93" s="3">
        <v>2</v>
      </c>
      <c r="N93" s="3">
        <v>1</v>
      </c>
      <c r="O93" s="3">
        <v>3</v>
      </c>
      <c r="P93" s="3">
        <v>1</v>
      </c>
      <c r="Q93" s="3">
        <v>1</v>
      </c>
      <c r="R93" s="3">
        <v>23</v>
      </c>
      <c r="S93" s="3">
        <v>2</v>
      </c>
      <c r="T93" s="3">
        <v>30</v>
      </c>
      <c r="U93" s="3">
        <v>30</v>
      </c>
      <c r="V93" s="3">
        <v>33</v>
      </c>
      <c r="W93" s="32">
        <v>0.88</v>
      </c>
      <c r="X93" s="32">
        <v>0.88</v>
      </c>
      <c r="Z93" s="3">
        <v>3</v>
      </c>
      <c r="AC93" s="3">
        <v>4</v>
      </c>
      <c r="AE93" s="28">
        <v>1</v>
      </c>
      <c r="AF93" s="28">
        <v>2</v>
      </c>
      <c r="AG93" s="32">
        <v>0.88</v>
      </c>
      <c r="AH93" s="3" t="s">
        <v>1128</v>
      </c>
      <c r="AI93" s="3" t="s">
        <v>1126</v>
      </c>
      <c r="AJ93" s="3">
        <v>21</v>
      </c>
      <c r="AK93" s="3" t="s">
        <v>712</v>
      </c>
      <c r="AL93" s="3">
        <v>1998</v>
      </c>
      <c r="AT93" s="3" t="s">
        <v>1156</v>
      </c>
      <c r="AU93" s="9" t="s">
        <v>1129</v>
      </c>
      <c r="AV93" s="3">
        <v>60</v>
      </c>
      <c r="AW93" s="3" t="s">
        <v>712</v>
      </c>
      <c r="AX93" s="3">
        <v>1998</v>
      </c>
      <c r="AY93" s="3">
        <v>2.5</v>
      </c>
      <c r="BZ93" t="s">
        <v>1174</v>
      </c>
      <c r="CC93" s="40" t="s">
        <v>1234</v>
      </c>
      <c r="CE93" s="3">
        <v>15</v>
      </c>
      <c r="CF93" s="3">
        <v>1</v>
      </c>
      <c r="CG93" s="3">
        <v>5</v>
      </c>
      <c r="CH93" s="15">
        <f t="shared" si="4"/>
        <v>15</v>
      </c>
      <c r="CI93" s="15">
        <f t="shared" si="5"/>
        <v>6</v>
      </c>
      <c r="CJ93" s="15">
        <f t="shared" si="6"/>
        <v>9</v>
      </c>
      <c r="CK93" t="s">
        <v>1174</v>
      </c>
      <c r="EF93" s="3" t="s">
        <v>1276</v>
      </c>
      <c r="EG93" s="3" t="s">
        <v>1277</v>
      </c>
      <c r="EL93" s="42">
        <v>1997</v>
      </c>
      <c r="EP93" s="3">
        <v>6</v>
      </c>
      <c r="EQ93" s="3" t="s">
        <v>714</v>
      </c>
      <c r="ER93" s="15">
        <f t="shared" si="7"/>
        <v>6</v>
      </c>
      <c r="ES93" s="9"/>
      <c r="EZ93" s="10">
        <v>9750</v>
      </c>
      <c r="FB93" s="3">
        <v>3</v>
      </c>
      <c r="FI93" s="3">
        <v>1</v>
      </c>
      <c r="FJ93" s="3">
        <v>1</v>
      </c>
      <c r="FK93" s="3" t="s">
        <v>715</v>
      </c>
      <c r="FL93" s="3">
        <v>1</v>
      </c>
      <c r="FQ93" s="3">
        <v>3</v>
      </c>
      <c r="FS93" s="3">
        <v>2</v>
      </c>
      <c r="FY93" s="3">
        <v>5</v>
      </c>
      <c r="GG93" s="3">
        <v>4</v>
      </c>
    </row>
    <row r="94" spans="1:189" ht="15" customHeight="1" x14ac:dyDescent="0.3">
      <c r="A94" s="3">
        <v>1301</v>
      </c>
      <c r="B94" s="3" t="s">
        <v>716</v>
      </c>
      <c r="C94" s="3" t="s">
        <v>716</v>
      </c>
      <c r="D94" s="3" t="s">
        <v>709</v>
      </c>
      <c r="E94" s="3" t="s">
        <v>1185</v>
      </c>
      <c r="F94" s="36">
        <v>1</v>
      </c>
      <c r="G94" s="3" t="s">
        <v>1188</v>
      </c>
      <c r="H94" s="36" t="str">
        <f t="shared" ref="H94:H155" si="10">LEFT(A94,1)</f>
        <v>1</v>
      </c>
      <c r="I94" s="3" t="s">
        <v>710</v>
      </c>
      <c r="J94" s="3">
        <v>1</v>
      </c>
      <c r="K94" s="3">
        <v>82</v>
      </c>
      <c r="L94" s="3">
        <v>1</v>
      </c>
      <c r="M94" s="3">
        <v>1</v>
      </c>
      <c r="N94" s="3">
        <v>1</v>
      </c>
      <c r="O94" s="3">
        <v>6</v>
      </c>
      <c r="P94" s="3">
        <v>4</v>
      </c>
      <c r="Q94" s="3">
        <v>2</v>
      </c>
      <c r="R94" s="3">
        <v>50</v>
      </c>
      <c r="S94" s="3">
        <v>2</v>
      </c>
      <c r="T94" s="3">
        <v>150</v>
      </c>
      <c r="U94" s="3">
        <v>150</v>
      </c>
      <c r="V94" s="3">
        <v>25</v>
      </c>
      <c r="W94" s="32">
        <v>0.8</v>
      </c>
      <c r="X94" s="32">
        <v>0.8</v>
      </c>
      <c r="Z94" s="3">
        <v>3</v>
      </c>
      <c r="AC94" s="3">
        <v>3</v>
      </c>
      <c r="AE94" s="28">
        <v>1</v>
      </c>
      <c r="AF94" s="28">
        <v>1</v>
      </c>
      <c r="AG94" s="32">
        <v>0.8</v>
      </c>
      <c r="AH94" s="3" t="s">
        <v>1125</v>
      </c>
      <c r="AI94" s="3" t="s">
        <v>1129</v>
      </c>
      <c r="AJ94" s="3">
        <v>50</v>
      </c>
      <c r="AK94" s="3" t="s">
        <v>712</v>
      </c>
      <c r="AL94" s="3">
        <v>1970</v>
      </c>
      <c r="AM94" s="3">
        <v>0.8</v>
      </c>
      <c r="AN94" s="3" t="s">
        <v>183</v>
      </c>
      <c r="AT94" s="3" t="s">
        <v>1119</v>
      </c>
      <c r="AU94" s="3" t="s">
        <v>1131</v>
      </c>
      <c r="AV94" s="11"/>
      <c r="AW94" s="11" t="s">
        <v>718</v>
      </c>
      <c r="AX94" s="3">
        <v>2015</v>
      </c>
      <c r="AY94" s="3">
        <v>0.3</v>
      </c>
      <c r="BZ94" t="s">
        <v>1173</v>
      </c>
      <c r="CA94" s="40" t="s">
        <v>1235</v>
      </c>
      <c r="CC94" s="40" t="s">
        <v>1234</v>
      </c>
      <c r="CD94" s="3">
        <v>35</v>
      </c>
      <c r="CE94" s="3">
        <v>18</v>
      </c>
      <c r="CF94" s="3">
        <v>45</v>
      </c>
      <c r="CH94" s="15">
        <f t="shared" si="4"/>
        <v>53</v>
      </c>
      <c r="CI94" s="15">
        <f t="shared" si="5"/>
        <v>45</v>
      </c>
      <c r="CJ94" s="15">
        <f t="shared" si="6"/>
        <v>8</v>
      </c>
      <c r="CK94" t="s">
        <v>1173</v>
      </c>
      <c r="EF94" s="3" t="s">
        <v>1271</v>
      </c>
      <c r="EG94" s="3" t="s">
        <v>1295</v>
      </c>
      <c r="EL94" s="42"/>
      <c r="EN94" s="3">
        <v>6.2</v>
      </c>
      <c r="EP94" s="3">
        <v>12.2</v>
      </c>
      <c r="EQ94" s="3">
        <v>2.5</v>
      </c>
      <c r="ER94" s="15">
        <f t="shared" si="7"/>
        <v>20.9</v>
      </c>
      <c r="ES94" s="9"/>
      <c r="EZ94" s="3">
        <v>12.2</v>
      </c>
      <c r="FA94" s="3">
        <v>2</v>
      </c>
      <c r="FB94" s="3" t="s">
        <v>714</v>
      </c>
      <c r="FI94" s="3">
        <v>1</v>
      </c>
      <c r="FJ94" s="3">
        <v>3</v>
      </c>
      <c r="FK94" s="3" t="s">
        <v>719</v>
      </c>
      <c r="FL94" s="3">
        <v>1</v>
      </c>
      <c r="FQ94" s="3">
        <v>3</v>
      </c>
      <c r="FS94" s="3">
        <v>2</v>
      </c>
      <c r="FY94" s="3">
        <v>1</v>
      </c>
      <c r="GG94" s="3">
        <v>4</v>
      </c>
    </row>
    <row r="95" spans="1:189" ht="15" customHeight="1" x14ac:dyDescent="0.3">
      <c r="A95" s="3">
        <v>1302</v>
      </c>
      <c r="B95" s="3" t="s">
        <v>720</v>
      </c>
      <c r="C95" s="3" t="s">
        <v>720</v>
      </c>
      <c r="D95" s="3" t="s">
        <v>709</v>
      </c>
      <c r="E95" s="3" t="s">
        <v>1185</v>
      </c>
      <c r="F95" s="36">
        <v>1</v>
      </c>
      <c r="G95" s="3" t="s">
        <v>1188</v>
      </c>
      <c r="H95" s="36" t="str">
        <f t="shared" si="10"/>
        <v>1</v>
      </c>
      <c r="I95" s="3" t="s">
        <v>710</v>
      </c>
      <c r="J95" s="3">
        <v>1</v>
      </c>
      <c r="K95" s="3">
        <v>54</v>
      </c>
      <c r="L95" s="3">
        <v>1</v>
      </c>
      <c r="M95" s="3">
        <v>1</v>
      </c>
      <c r="N95" s="3">
        <v>2</v>
      </c>
      <c r="O95" s="3">
        <v>4</v>
      </c>
      <c r="P95" s="3">
        <v>4</v>
      </c>
      <c r="Q95" s="3">
        <v>2</v>
      </c>
      <c r="R95" s="3">
        <v>30</v>
      </c>
      <c r="S95" s="3">
        <v>2</v>
      </c>
      <c r="T95" s="3">
        <v>100</v>
      </c>
      <c r="U95" s="3">
        <v>100</v>
      </c>
      <c r="V95" s="3">
        <v>35</v>
      </c>
      <c r="W95" s="32">
        <v>1</v>
      </c>
      <c r="X95" s="32">
        <v>1</v>
      </c>
      <c r="Z95" s="3">
        <v>3</v>
      </c>
      <c r="AC95" s="3">
        <v>1</v>
      </c>
      <c r="AE95" s="28">
        <v>1</v>
      </c>
      <c r="AF95" s="28">
        <v>2</v>
      </c>
      <c r="AG95" s="32">
        <v>1</v>
      </c>
      <c r="AH95" s="3" t="s">
        <v>1125</v>
      </c>
      <c r="AI95" s="3" t="s">
        <v>1129</v>
      </c>
      <c r="AJ95" s="3">
        <v>85</v>
      </c>
      <c r="AK95" s="3" t="s">
        <v>712</v>
      </c>
      <c r="AL95" s="3">
        <v>1989</v>
      </c>
      <c r="AM95" s="3">
        <v>1.5</v>
      </c>
      <c r="AN95" s="3" t="s">
        <v>183</v>
      </c>
      <c r="AT95" s="3" t="s">
        <v>1108</v>
      </c>
      <c r="AU95" s="9" t="s">
        <v>1129</v>
      </c>
      <c r="AV95" s="3">
        <v>37</v>
      </c>
      <c r="AW95" s="3" t="s">
        <v>712</v>
      </c>
      <c r="AX95" s="3">
        <v>2002</v>
      </c>
      <c r="AY95" s="3">
        <v>1.5</v>
      </c>
      <c r="BZ95" t="s">
        <v>1129</v>
      </c>
      <c r="CC95" s="40" t="s">
        <v>1233</v>
      </c>
      <c r="CD95" s="3">
        <v>35</v>
      </c>
      <c r="CE95" s="3">
        <v>10</v>
      </c>
      <c r="CF95" s="3">
        <v>12</v>
      </c>
      <c r="CG95" s="3">
        <v>1.2</v>
      </c>
      <c r="CH95" s="15">
        <f t="shared" si="4"/>
        <v>45</v>
      </c>
      <c r="CI95" s="15">
        <f t="shared" si="5"/>
        <v>13.2</v>
      </c>
      <c r="CJ95" s="15">
        <f t="shared" si="6"/>
        <v>31.8</v>
      </c>
      <c r="CK95" t="s">
        <v>1129</v>
      </c>
      <c r="EF95" s="3" t="s">
        <v>1275</v>
      </c>
      <c r="EG95" s="3" t="s">
        <v>1290</v>
      </c>
      <c r="EL95" s="42"/>
      <c r="EN95" s="9">
        <v>0.25</v>
      </c>
      <c r="EO95" s="3" t="s">
        <v>714</v>
      </c>
      <c r="EP95" s="3">
        <v>2</v>
      </c>
      <c r="EQ95" s="3" t="s">
        <v>714</v>
      </c>
      <c r="ER95" s="15">
        <f t="shared" si="7"/>
        <v>2.25</v>
      </c>
      <c r="ES95" s="9"/>
      <c r="EZ95" s="3">
        <v>13.2</v>
      </c>
      <c r="FA95" s="3" t="s">
        <v>714</v>
      </c>
      <c r="FB95" s="3">
        <v>1.5</v>
      </c>
      <c r="FQ95" s="3">
        <v>2</v>
      </c>
      <c r="FS95" s="3">
        <v>2</v>
      </c>
      <c r="FY95" s="3">
        <v>1</v>
      </c>
      <c r="GG95" s="3">
        <v>4</v>
      </c>
    </row>
    <row r="96" spans="1:189" ht="15" customHeight="1" x14ac:dyDescent="0.3">
      <c r="A96" s="3">
        <v>1303</v>
      </c>
      <c r="B96" s="3" t="s">
        <v>722</v>
      </c>
      <c r="C96" s="3" t="s">
        <v>722</v>
      </c>
      <c r="D96" s="3" t="s">
        <v>709</v>
      </c>
      <c r="E96" s="3" t="s">
        <v>1185</v>
      </c>
      <c r="F96" s="36">
        <v>1</v>
      </c>
      <c r="G96" s="3" t="s">
        <v>1188</v>
      </c>
      <c r="H96" s="36" t="str">
        <f t="shared" si="10"/>
        <v>1</v>
      </c>
      <c r="I96" s="3" t="s">
        <v>723</v>
      </c>
      <c r="J96" s="3">
        <v>1</v>
      </c>
      <c r="K96" s="3">
        <v>59</v>
      </c>
      <c r="L96" s="3">
        <v>1</v>
      </c>
      <c r="M96" s="3">
        <v>1</v>
      </c>
      <c r="N96" s="3">
        <v>1</v>
      </c>
      <c r="O96" s="3">
        <v>3</v>
      </c>
      <c r="P96" s="3">
        <v>3</v>
      </c>
      <c r="Q96" s="3">
        <v>1</v>
      </c>
      <c r="R96" s="3">
        <v>28</v>
      </c>
      <c r="S96" s="3">
        <v>2</v>
      </c>
      <c r="T96" s="3">
        <v>150</v>
      </c>
      <c r="U96" s="3">
        <v>150</v>
      </c>
      <c r="V96" s="3">
        <v>10</v>
      </c>
      <c r="W96" s="32">
        <v>1.2</v>
      </c>
      <c r="X96" s="32">
        <v>1.2</v>
      </c>
      <c r="Z96" s="3">
        <v>3</v>
      </c>
      <c r="AC96" s="3">
        <v>4</v>
      </c>
      <c r="AE96" s="28">
        <v>1</v>
      </c>
      <c r="AF96" s="28">
        <v>2</v>
      </c>
      <c r="AG96" s="32">
        <v>1.2</v>
      </c>
      <c r="AH96" s="3" t="s">
        <v>1125</v>
      </c>
      <c r="AI96" s="3" t="s">
        <v>1129</v>
      </c>
      <c r="AJ96" s="3">
        <v>500</v>
      </c>
      <c r="AK96" s="3" t="s">
        <v>712</v>
      </c>
      <c r="AL96" s="3">
        <v>2016</v>
      </c>
      <c r="AT96" s="3" t="s">
        <v>1119</v>
      </c>
      <c r="AU96" s="3" t="s">
        <v>1131</v>
      </c>
      <c r="AV96" s="11"/>
      <c r="AW96" s="11" t="s">
        <v>718</v>
      </c>
      <c r="AX96" s="3">
        <v>2017</v>
      </c>
      <c r="AY96" s="3">
        <v>1</v>
      </c>
      <c r="BZ96" t="s">
        <v>1173</v>
      </c>
      <c r="CA96" s="40" t="s">
        <v>1237</v>
      </c>
      <c r="CB96" s="40" t="s">
        <v>1231</v>
      </c>
      <c r="CC96" s="40" t="s">
        <v>1234</v>
      </c>
      <c r="CE96" s="3">
        <v>5</v>
      </c>
      <c r="CF96" s="3">
        <v>15</v>
      </c>
      <c r="CG96" s="3">
        <v>2</v>
      </c>
      <c r="CH96" s="15">
        <f t="shared" si="4"/>
        <v>5</v>
      </c>
      <c r="CI96" s="15">
        <f t="shared" si="5"/>
        <v>17</v>
      </c>
      <c r="CJ96" s="15">
        <f t="shared" si="6"/>
        <v>-12</v>
      </c>
      <c r="CK96" t="s">
        <v>1173</v>
      </c>
      <c r="DG96" s="3">
        <v>2</v>
      </c>
      <c r="DH96" s="3" t="s">
        <v>724</v>
      </c>
      <c r="DI96" s="3" t="s">
        <v>725</v>
      </c>
      <c r="DJ96" s="3" t="s">
        <v>726</v>
      </c>
      <c r="DK96" s="3" t="s">
        <v>727</v>
      </c>
      <c r="EF96" s="3" t="s">
        <v>1273</v>
      </c>
      <c r="EL96" s="42"/>
      <c r="EN96" s="12">
        <v>15.3</v>
      </c>
      <c r="EO96" s="3">
        <v>3</v>
      </c>
      <c r="EP96" s="3">
        <v>7.6</v>
      </c>
      <c r="EQ96" s="3" t="s">
        <v>714</v>
      </c>
      <c r="ER96" s="15">
        <f t="shared" si="7"/>
        <v>25.9</v>
      </c>
      <c r="ES96" s="9"/>
      <c r="EZ96" s="3">
        <v>17.8</v>
      </c>
      <c r="FA96" s="3" t="s">
        <v>714</v>
      </c>
      <c r="FB96" s="3" t="s">
        <v>714</v>
      </c>
      <c r="FI96" s="3">
        <v>1</v>
      </c>
      <c r="FJ96" s="3">
        <v>10</v>
      </c>
      <c r="FK96" s="3" t="s">
        <v>728</v>
      </c>
      <c r="FL96" s="3">
        <v>1</v>
      </c>
      <c r="FQ96" s="3">
        <v>2</v>
      </c>
      <c r="FS96" s="3">
        <v>2</v>
      </c>
      <c r="FY96" s="3">
        <v>1</v>
      </c>
      <c r="GG96" s="3">
        <v>4</v>
      </c>
    </row>
    <row r="97" spans="1:189" ht="15" customHeight="1" x14ac:dyDescent="0.3">
      <c r="A97" s="3">
        <v>1304</v>
      </c>
      <c r="B97" s="3" t="s">
        <v>729</v>
      </c>
      <c r="C97" s="3" t="s">
        <v>729</v>
      </c>
      <c r="D97" s="3" t="s">
        <v>709</v>
      </c>
      <c r="E97" s="3" t="s">
        <v>1185</v>
      </c>
      <c r="F97" s="36">
        <v>1</v>
      </c>
      <c r="G97" s="3" t="s">
        <v>1188</v>
      </c>
      <c r="H97" s="36" t="str">
        <f t="shared" si="10"/>
        <v>1</v>
      </c>
      <c r="I97" s="3" t="s">
        <v>710</v>
      </c>
      <c r="J97" s="3">
        <v>1</v>
      </c>
      <c r="K97" s="3">
        <v>47</v>
      </c>
      <c r="L97" s="3">
        <v>1</v>
      </c>
      <c r="M97" s="3">
        <v>2</v>
      </c>
      <c r="N97" s="3">
        <v>2</v>
      </c>
      <c r="O97" s="3">
        <v>4</v>
      </c>
      <c r="P97" s="3">
        <v>1</v>
      </c>
      <c r="Q97" s="3">
        <v>1</v>
      </c>
      <c r="R97" s="3">
        <v>27</v>
      </c>
      <c r="S97" s="3">
        <v>1</v>
      </c>
      <c r="T97" s="3">
        <v>180</v>
      </c>
      <c r="U97" s="3">
        <v>180</v>
      </c>
      <c r="V97" s="3">
        <v>100</v>
      </c>
      <c r="W97" s="32">
        <v>4</v>
      </c>
      <c r="X97" s="32">
        <v>4</v>
      </c>
      <c r="Z97" s="3">
        <v>1</v>
      </c>
      <c r="AA97" s="3">
        <v>1.1000000000000001</v>
      </c>
      <c r="AC97" s="3">
        <v>1</v>
      </c>
      <c r="AE97" s="28">
        <v>2</v>
      </c>
      <c r="AF97" s="28">
        <v>5</v>
      </c>
      <c r="AG97" s="32">
        <v>1</v>
      </c>
      <c r="AH97" s="3" t="s">
        <v>1125</v>
      </c>
      <c r="AI97" s="3" t="s">
        <v>1129</v>
      </c>
      <c r="AJ97" s="3">
        <v>30</v>
      </c>
      <c r="AK97" s="3" t="s">
        <v>712</v>
      </c>
      <c r="AL97" s="3">
        <v>1995</v>
      </c>
      <c r="AM97" s="3">
        <v>2</v>
      </c>
      <c r="AN97" s="3" t="s">
        <v>183</v>
      </c>
      <c r="AP97" s="9"/>
      <c r="AQ97" s="9"/>
      <c r="AS97" s="9"/>
      <c r="AT97" s="3" t="s">
        <v>1110</v>
      </c>
      <c r="AU97" s="3" t="s">
        <v>1131</v>
      </c>
      <c r="AV97" s="3">
        <v>1000</v>
      </c>
      <c r="AW97" s="3" t="s">
        <v>718</v>
      </c>
      <c r="AX97" s="3">
        <v>1995</v>
      </c>
      <c r="AY97" s="3">
        <v>1.8</v>
      </c>
      <c r="BB97" s="11"/>
      <c r="BZ97" t="s">
        <v>1173</v>
      </c>
      <c r="CC97" s="40" t="s">
        <v>1233</v>
      </c>
      <c r="CD97" s="3">
        <v>90</v>
      </c>
      <c r="CE97" s="3">
        <v>80</v>
      </c>
      <c r="CF97" s="3">
        <v>70</v>
      </c>
      <c r="CG97" s="3">
        <v>10</v>
      </c>
      <c r="CH97" s="15">
        <f t="shared" si="4"/>
        <v>170</v>
      </c>
      <c r="CI97" s="15">
        <f t="shared" si="5"/>
        <v>80</v>
      </c>
      <c r="CJ97" s="15">
        <f t="shared" si="6"/>
        <v>90</v>
      </c>
      <c r="CK97" t="s">
        <v>1173</v>
      </c>
      <c r="CL97" s="3">
        <v>2</v>
      </c>
      <c r="CM97" s="3" t="s">
        <v>731</v>
      </c>
      <c r="CO97" s="3">
        <v>150</v>
      </c>
      <c r="CQ97" s="3">
        <v>1995</v>
      </c>
      <c r="CS97" s="3" t="s">
        <v>732</v>
      </c>
      <c r="CT97" s="9">
        <v>1200</v>
      </c>
      <c r="CU97" s="3">
        <v>2009</v>
      </c>
      <c r="CV97" s="3" t="s">
        <v>733</v>
      </c>
      <c r="DN97" s="3" t="s">
        <v>734</v>
      </c>
      <c r="DO97" s="3" t="s">
        <v>735</v>
      </c>
      <c r="DP97" s="3" t="s">
        <v>736</v>
      </c>
      <c r="DQ97" s="3" t="s">
        <v>737</v>
      </c>
      <c r="EI97" s="3" t="s">
        <v>738</v>
      </c>
      <c r="EL97" s="42"/>
      <c r="EN97" s="12"/>
      <c r="EO97" s="3">
        <v>5</v>
      </c>
      <c r="EP97" s="3">
        <v>1</v>
      </c>
      <c r="EQ97" s="3">
        <v>5</v>
      </c>
      <c r="ER97" s="15">
        <f t="shared" si="7"/>
        <v>11</v>
      </c>
      <c r="ES97" s="9"/>
      <c r="ET97" s="3">
        <v>9</v>
      </c>
      <c r="EX97" s="3">
        <v>10</v>
      </c>
      <c r="FA97" s="3" t="s">
        <v>714</v>
      </c>
      <c r="FB97" s="3" t="s">
        <v>714</v>
      </c>
      <c r="FQ97" s="3">
        <v>3</v>
      </c>
      <c r="FS97" s="3">
        <v>2</v>
      </c>
      <c r="FY97" s="3">
        <v>2</v>
      </c>
      <c r="GA97" s="3">
        <v>1</v>
      </c>
      <c r="GG97" s="3">
        <v>4</v>
      </c>
    </row>
    <row r="98" spans="1:189" ht="15" customHeight="1" x14ac:dyDescent="0.3">
      <c r="A98" s="3">
        <v>1305</v>
      </c>
      <c r="B98" s="3" t="s">
        <v>739</v>
      </c>
      <c r="C98" s="3" t="s">
        <v>739</v>
      </c>
      <c r="D98" s="3" t="s">
        <v>709</v>
      </c>
      <c r="E98" s="3" t="s">
        <v>1185</v>
      </c>
      <c r="F98" s="36">
        <v>1</v>
      </c>
      <c r="G98" s="3" t="s">
        <v>1188</v>
      </c>
      <c r="H98" s="36" t="str">
        <f t="shared" si="10"/>
        <v>1</v>
      </c>
      <c r="I98" s="3" t="s">
        <v>723</v>
      </c>
      <c r="J98" s="3">
        <v>1</v>
      </c>
      <c r="K98" s="3">
        <v>80</v>
      </c>
      <c r="L98" s="3">
        <v>1</v>
      </c>
      <c r="M98" s="3">
        <v>1</v>
      </c>
      <c r="N98" s="3">
        <v>1</v>
      </c>
      <c r="O98" s="3">
        <v>4</v>
      </c>
      <c r="P98" s="3">
        <v>1</v>
      </c>
      <c r="Q98" s="3">
        <v>1</v>
      </c>
      <c r="R98" s="3">
        <v>60</v>
      </c>
      <c r="S98" s="3">
        <v>1</v>
      </c>
      <c r="T98" s="3">
        <v>80</v>
      </c>
      <c r="U98" s="3">
        <v>80</v>
      </c>
      <c r="V98" s="3">
        <v>85</v>
      </c>
      <c r="W98" s="32">
        <v>2.2000000000000002</v>
      </c>
      <c r="X98" s="32">
        <v>1</v>
      </c>
      <c r="Z98" s="3">
        <v>3</v>
      </c>
      <c r="AC98" s="3">
        <v>3</v>
      </c>
      <c r="AE98" s="28">
        <v>2</v>
      </c>
      <c r="AF98" s="28">
        <v>4</v>
      </c>
      <c r="AG98" s="32">
        <v>0.5</v>
      </c>
      <c r="AH98" s="3" t="s">
        <v>1125</v>
      </c>
      <c r="AI98" s="3" t="s">
        <v>1129</v>
      </c>
      <c r="AJ98" s="3">
        <v>150</v>
      </c>
      <c r="AK98" s="3" t="s">
        <v>712</v>
      </c>
      <c r="AL98" s="3">
        <v>2004</v>
      </c>
      <c r="AM98" s="3">
        <v>2</v>
      </c>
      <c r="AN98" s="3" t="s">
        <v>183</v>
      </c>
      <c r="BZ98" t="s">
        <v>1129</v>
      </c>
      <c r="CA98" s="40" t="s">
        <v>1235</v>
      </c>
      <c r="CB98" s="40" t="s">
        <v>1230</v>
      </c>
      <c r="CC98" s="40" t="s">
        <v>1234</v>
      </c>
      <c r="CD98" s="3">
        <v>45</v>
      </c>
      <c r="CF98" s="3">
        <v>35</v>
      </c>
      <c r="CH98" s="15">
        <f t="shared" si="4"/>
        <v>45</v>
      </c>
      <c r="CI98" s="15">
        <f t="shared" si="5"/>
        <v>35</v>
      </c>
      <c r="CJ98" s="15">
        <f t="shared" si="6"/>
        <v>10</v>
      </c>
      <c r="CK98" t="s">
        <v>1129</v>
      </c>
      <c r="CL98" s="3">
        <v>0.5</v>
      </c>
      <c r="CM98" s="3" t="s">
        <v>741</v>
      </c>
      <c r="CO98" s="3">
        <v>150</v>
      </c>
      <c r="CQ98" s="3">
        <v>2000</v>
      </c>
      <c r="CS98" s="3" t="s">
        <v>742</v>
      </c>
      <c r="CT98" s="3">
        <v>200</v>
      </c>
      <c r="CU98" s="3">
        <v>2003</v>
      </c>
      <c r="DG98" s="3">
        <v>3</v>
      </c>
      <c r="DH98" s="3" t="s">
        <v>743</v>
      </c>
      <c r="DI98" s="3" t="s">
        <v>744</v>
      </c>
      <c r="DJ98" s="3" t="s">
        <v>745</v>
      </c>
      <c r="DK98" s="3" t="s">
        <v>727</v>
      </c>
      <c r="DL98" s="3" t="s">
        <v>746</v>
      </c>
      <c r="DN98" s="3" t="s">
        <v>747</v>
      </c>
      <c r="DO98" s="3" t="s">
        <v>748</v>
      </c>
      <c r="DP98" s="3" t="s">
        <v>749</v>
      </c>
      <c r="DV98" s="3" t="s">
        <v>741</v>
      </c>
      <c r="DW98" s="3" t="s">
        <v>748</v>
      </c>
      <c r="EL98" s="42">
        <v>2004</v>
      </c>
      <c r="EN98" s="3">
        <v>9</v>
      </c>
      <c r="EO98" s="3">
        <v>5</v>
      </c>
      <c r="EP98" s="3">
        <v>10.4</v>
      </c>
      <c r="EQ98" s="3">
        <v>4</v>
      </c>
      <c r="ER98" s="15">
        <f t="shared" si="7"/>
        <v>28.4</v>
      </c>
      <c r="ES98" s="9">
        <v>2003</v>
      </c>
      <c r="EU98" s="3">
        <v>10</v>
      </c>
      <c r="EV98" s="3">
        <v>5</v>
      </c>
      <c r="EW98" s="3">
        <v>8.4</v>
      </c>
      <c r="EX98" s="3">
        <v>4</v>
      </c>
      <c r="EZ98" s="3">
        <v>25</v>
      </c>
      <c r="FA98" s="3">
        <v>4</v>
      </c>
      <c r="FB98" s="3">
        <v>2</v>
      </c>
      <c r="FC98" s="3">
        <v>17</v>
      </c>
      <c r="FD98" s="3">
        <v>4</v>
      </c>
      <c r="FE98" s="3">
        <v>2</v>
      </c>
      <c r="FQ98" s="3">
        <v>3</v>
      </c>
      <c r="FS98" s="3">
        <v>2</v>
      </c>
      <c r="FY98" s="3">
        <v>1</v>
      </c>
      <c r="GG98" s="3">
        <v>4</v>
      </c>
    </row>
    <row r="99" spans="1:189" ht="15" customHeight="1" x14ac:dyDescent="0.3">
      <c r="A99" s="3">
        <v>1306</v>
      </c>
      <c r="B99" s="3" t="s">
        <v>750</v>
      </c>
      <c r="C99" s="3" t="s">
        <v>750</v>
      </c>
      <c r="D99" s="3" t="s">
        <v>709</v>
      </c>
      <c r="E99" s="3" t="s">
        <v>1185</v>
      </c>
      <c r="F99" s="36">
        <v>1</v>
      </c>
      <c r="G99" s="3" t="s">
        <v>1188</v>
      </c>
      <c r="H99" s="36" t="str">
        <f t="shared" si="10"/>
        <v>1</v>
      </c>
      <c r="I99" s="3" t="s">
        <v>751</v>
      </c>
      <c r="J99" s="3">
        <v>2</v>
      </c>
      <c r="K99" s="3">
        <v>46</v>
      </c>
      <c r="L99" s="3">
        <v>1</v>
      </c>
      <c r="M99" s="3">
        <v>1</v>
      </c>
      <c r="N99" s="3">
        <v>1</v>
      </c>
      <c r="O99" s="3">
        <v>6</v>
      </c>
      <c r="P99" s="3">
        <v>3</v>
      </c>
      <c r="Q99" s="3">
        <v>2</v>
      </c>
      <c r="R99" s="3">
        <v>30</v>
      </c>
      <c r="S99" s="3">
        <v>2</v>
      </c>
      <c r="T99" s="3">
        <v>30</v>
      </c>
      <c r="U99" s="3">
        <v>30</v>
      </c>
      <c r="V99" s="3">
        <v>83</v>
      </c>
      <c r="W99" s="32">
        <v>1.5</v>
      </c>
      <c r="X99" s="32">
        <v>1</v>
      </c>
      <c r="Y99" s="3">
        <v>0.5</v>
      </c>
      <c r="Z99" s="3">
        <v>3</v>
      </c>
      <c r="AC99" s="3">
        <v>3</v>
      </c>
      <c r="AE99" s="28">
        <v>1</v>
      </c>
      <c r="AF99" s="28">
        <v>2</v>
      </c>
      <c r="AG99" s="32">
        <v>1</v>
      </c>
      <c r="AH99" s="3" t="s">
        <v>1125</v>
      </c>
      <c r="AI99" s="3" t="s">
        <v>1129</v>
      </c>
      <c r="AJ99" s="3">
        <v>200</v>
      </c>
      <c r="AK99" s="3" t="s">
        <v>712</v>
      </c>
      <c r="AL99" s="3">
        <v>1993</v>
      </c>
      <c r="AM99" s="3">
        <v>2</v>
      </c>
      <c r="AN99" s="3" t="s">
        <v>183</v>
      </c>
      <c r="AT99" s="3" t="s">
        <v>1119</v>
      </c>
      <c r="AU99" s="3" t="s">
        <v>1131</v>
      </c>
      <c r="AX99" s="3">
        <v>2015</v>
      </c>
      <c r="AY99" s="3">
        <v>0.5</v>
      </c>
      <c r="BZ99" t="s">
        <v>1173</v>
      </c>
      <c r="CA99" s="40" t="s">
        <v>1237</v>
      </c>
      <c r="CB99" s="40" t="s">
        <v>1230</v>
      </c>
      <c r="CC99" s="40" t="s">
        <v>1234</v>
      </c>
      <c r="CD99" s="3">
        <v>20</v>
      </c>
      <c r="CE99" s="3">
        <v>3</v>
      </c>
      <c r="CF99" s="3">
        <v>10</v>
      </c>
      <c r="CG99" s="3">
        <v>3</v>
      </c>
      <c r="CH99" s="15">
        <f t="shared" si="4"/>
        <v>23</v>
      </c>
      <c r="CI99" s="15">
        <f t="shared" si="5"/>
        <v>13</v>
      </c>
      <c r="CJ99" s="15">
        <f t="shared" si="6"/>
        <v>10</v>
      </c>
      <c r="CK99" t="s">
        <v>1173</v>
      </c>
      <c r="EL99" s="42"/>
      <c r="EN99" s="3">
        <v>32</v>
      </c>
      <c r="EO99" s="3">
        <v>2</v>
      </c>
      <c r="EP99" s="3">
        <v>25</v>
      </c>
      <c r="EQ99" s="3" t="s">
        <v>714</v>
      </c>
      <c r="ER99" s="15">
        <f t="shared" si="7"/>
        <v>59</v>
      </c>
      <c r="ES99" s="9"/>
      <c r="EZ99" s="3">
        <v>17.100000000000001</v>
      </c>
      <c r="FA99" s="3" t="s">
        <v>714</v>
      </c>
      <c r="FB99" s="3">
        <v>3</v>
      </c>
      <c r="FQ99" s="3">
        <v>3</v>
      </c>
      <c r="FS99" s="3">
        <v>1</v>
      </c>
      <c r="FT99" s="3">
        <v>4</v>
      </c>
      <c r="FU99" s="3">
        <v>50</v>
      </c>
      <c r="FV99" s="3">
        <v>24</v>
      </c>
      <c r="FW99" s="13">
        <v>7.0000000000000007E-2</v>
      </c>
      <c r="FX99" s="3">
        <v>2</v>
      </c>
      <c r="GG99" s="3">
        <v>2</v>
      </c>
    </row>
    <row r="100" spans="1:189" ht="15" customHeight="1" x14ac:dyDescent="0.3">
      <c r="A100" s="3">
        <v>1307</v>
      </c>
      <c r="B100" s="3" t="s">
        <v>752</v>
      </c>
      <c r="C100" s="3" t="s">
        <v>752</v>
      </c>
      <c r="D100" s="3" t="s">
        <v>709</v>
      </c>
      <c r="E100" s="3" t="s">
        <v>1185</v>
      </c>
      <c r="F100" s="36">
        <v>1</v>
      </c>
      <c r="G100" s="3" t="s">
        <v>1188</v>
      </c>
      <c r="H100" s="36" t="str">
        <f t="shared" si="10"/>
        <v>1</v>
      </c>
      <c r="I100" s="3" t="s">
        <v>710</v>
      </c>
      <c r="J100" s="3">
        <v>1</v>
      </c>
      <c r="K100" s="3">
        <v>68</v>
      </c>
      <c r="L100" s="3">
        <v>1</v>
      </c>
      <c r="M100" s="3">
        <v>1</v>
      </c>
      <c r="N100" s="3">
        <v>2</v>
      </c>
      <c r="O100" s="3">
        <v>4</v>
      </c>
      <c r="P100" s="3">
        <v>2</v>
      </c>
      <c r="Q100" s="3">
        <v>1</v>
      </c>
      <c r="R100" s="3">
        <v>44</v>
      </c>
      <c r="S100" s="3">
        <v>1</v>
      </c>
      <c r="T100" s="3">
        <v>15</v>
      </c>
      <c r="U100" s="3">
        <v>15</v>
      </c>
      <c r="V100" s="3">
        <v>35</v>
      </c>
      <c r="W100" s="32">
        <v>1.5</v>
      </c>
      <c r="X100" s="32">
        <v>1.5</v>
      </c>
      <c r="Z100" s="3">
        <v>3</v>
      </c>
      <c r="AC100" s="3">
        <v>3</v>
      </c>
      <c r="AE100" s="28">
        <v>1</v>
      </c>
      <c r="AF100" s="28">
        <v>2</v>
      </c>
      <c r="AG100" s="32">
        <v>1.5</v>
      </c>
      <c r="AH100" s="3" t="s">
        <v>1128</v>
      </c>
      <c r="AI100" s="3" t="s">
        <v>1126</v>
      </c>
      <c r="AJ100" s="3">
        <v>300</v>
      </c>
      <c r="AK100" s="3" t="s">
        <v>712</v>
      </c>
      <c r="AL100" s="3">
        <v>1998</v>
      </c>
      <c r="AT100" s="3" t="s">
        <v>1123</v>
      </c>
      <c r="AU100" s="3" t="s">
        <v>1130</v>
      </c>
      <c r="AV100" s="3">
        <v>8000</v>
      </c>
      <c r="AW100" s="3" t="s">
        <v>718</v>
      </c>
      <c r="AX100" s="3">
        <v>1998</v>
      </c>
      <c r="AY100" s="3">
        <v>200</v>
      </c>
      <c r="AZ100" s="3" t="s">
        <v>205</v>
      </c>
      <c r="BZ100" t="s">
        <v>1180</v>
      </c>
      <c r="CA100" s="40" t="s">
        <v>1237</v>
      </c>
      <c r="CB100" s="40" t="s">
        <v>1230</v>
      </c>
      <c r="CC100" s="40" t="s">
        <v>1234</v>
      </c>
      <c r="CE100" s="3">
        <v>4</v>
      </c>
      <c r="CG100" s="3">
        <v>1</v>
      </c>
      <c r="CH100" s="15">
        <f t="shared" si="4"/>
        <v>4</v>
      </c>
      <c r="CI100" s="15">
        <f t="shared" si="5"/>
        <v>1</v>
      </c>
      <c r="CJ100" s="15">
        <f t="shared" si="6"/>
        <v>3</v>
      </c>
      <c r="CK100" t="s">
        <v>1180</v>
      </c>
      <c r="EL100" s="42">
        <v>1998</v>
      </c>
      <c r="EP100" s="3">
        <v>0.8</v>
      </c>
      <c r="EQ100" s="3">
        <v>1.4</v>
      </c>
      <c r="ER100" s="15">
        <f t="shared" si="7"/>
        <v>2.2000000000000002</v>
      </c>
      <c r="ES100" s="9"/>
      <c r="EZ100" s="3">
        <v>0.8</v>
      </c>
      <c r="FA100" s="3" t="s">
        <v>714</v>
      </c>
      <c r="FQ100" s="3">
        <v>3</v>
      </c>
      <c r="FS100" s="3">
        <v>2</v>
      </c>
      <c r="FY100" s="3">
        <v>2</v>
      </c>
      <c r="GA100" s="3">
        <v>3</v>
      </c>
      <c r="GG100" s="3">
        <v>7</v>
      </c>
    </row>
    <row r="101" spans="1:189" ht="15" customHeight="1" x14ac:dyDescent="0.3">
      <c r="A101" s="3">
        <v>1308</v>
      </c>
      <c r="B101" s="3" t="s">
        <v>754</v>
      </c>
      <c r="C101" s="3" t="s">
        <v>754</v>
      </c>
      <c r="D101" s="3" t="s">
        <v>709</v>
      </c>
      <c r="E101" s="3" t="s">
        <v>1185</v>
      </c>
      <c r="F101" s="36">
        <v>1</v>
      </c>
      <c r="G101" s="3" t="s">
        <v>1188</v>
      </c>
      <c r="H101" s="36" t="str">
        <f t="shared" si="10"/>
        <v>1</v>
      </c>
      <c r="I101" s="3" t="s">
        <v>710</v>
      </c>
      <c r="J101" s="3">
        <v>2</v>
      </c>
      <c r="K101" s="3">
        <v>60</v>
      </c>
      <c r="L101" s="3">
        <v>1</v>
      </c>
      <c r="M101" s="3">
        <v>2</v>
      </c>
      <c r="N101" s="3">
        <v>1</v>
      </c>
      <c r="O101" s="3">
        <v>2</v>
      </c>
      <c r="P101" s="3">
        <v>1</v>
      </c>
      <c r="Q101" s="3">
        <v>1</v>
      </c>
      <c r="R101" s="3">
        <v>30</v>
      </c>
      <c r="S101" s="3">
        <v>2</v>
      </c>
      <c r="T101" s="3">
        <v>55</v>
      </c>
      <c r="U101" s="3">
        <v>55</v>
      </c>
      <c r="V101" s="3">
        <v>68</v>
      </c>
      <c r="W101" s="32">
        <v>2</v>
      </c>
      <c r="X101" s="32">
        <v>2</v>
      </c>
      <c r="Z101" s="3">
        <v>3</v>
      </c>
      <c r="AC101" s="3">
        <v>1</v>
      </c>
      <c r="AE101" s="28">
        <v>1</v>
      </c>
      <c r="AF101" s="28">
        <v>2</v>
      </c>
      <c r="AG101" s="32">
        <v>2</v>
      </c>
      <c r="AH101" s="3" t="s">
        <v>1111</v>
      </c>
      <c r="AI101" s="3" t="s">
        <v>1129</v>
      </c>
      <c r="AJ101" s="3">
        <v>300</v>
      </c>
      <c r="AK101" s="3" t="s">
        <v>712</v>
      </c>
      <c r="AL101" s="3">
        <v>1989</v>
      </c>
      <c r="AM101" s="3">
        <v>1.5</v>
      </c>
      <c r="AN101" s="3" t="s">
        <v>183</v>
      </c>
      <c r="AT101" s="3" t="s">
        <v>1128</v>
      </c>
      <c r="AU101" s="3" t="s">
        <v>1126</v>
      </c>
      <c r="AV101" s="3">
        <v>40</v>
      </c>
      <c r="AW101" s="3" t="s">
        <v>712</v>
      </c>
      <c r="AX101" s="3">
        <v>1997</v>
      </c>
      <c r="BZ101" t="s">
        <v>1174</v>
      </c>
      <c r="CC101" s="40" t="s">
        <v>1234</v>
      </c>
      <c r="CD101" s="3">
        <v>37</v>
      </c>
      <c r="CF101" s="3">
        <v>2</v>
      </c>
      <c r="CH101" s="15">
        <f t="shared" si="4"/>
        <v>37</v>
      </c>
      <c r="CI101" s="15">
        <f t="shared" si="5"/>
        <v>2</v>
      </c>
      <c r="CJ101" s="15">
        <f t="shared" si="6"/>
        <v>35</v>
      </c>
      <c r="CK101" t="s">
        <v>1174</v>
      </c>
      <c r="EL101" s="42">
        <v>1990</v>
      </c>
      <c r="EN101" s="3">
        <v>3</v>
      </c>
      <c r="EO101" s="3">
        <v>1.5</v>
      </c>
      <c r="EP101" s="3">
        <v>2</v>
      </c>
      <c r="EQ101" s="3">
        <v>1.5</v>
      </c>
      <c r="ER101" s="15">
        <f t="shared" si="7"/>
        <v>8</v>
      </c>
      <c r="ES101" s="9"/>
      <c r="EZ101" s="3">
        <v>2.1</v>
      </c>
      <c r="FA101" s="3">
        <v>0.6</v>
      </c>
      <c r="FB101" s="3">
        <v>3</v>
      </c>
      <c r="FQ101" s="3">
        <v>4</v>
      </c>
      <c r="FS101" s="3">
        <v>2</v>
      </c>
      <c r="FY101" s="3">
        <v>1</v>
      </c>
      <c r="GG101" s="3">
        <v>4</v>
      </c>
    </row>
    <row r="102" spans="1:189" ht="15" customHeight="1" x14ac:dyDescent="0.3">
      <c r="A102" s="3">
        <v>1400</v>
      </c>
      <c r="B102" s="3" t="s">
        <v>755</v>
      </c>
      <c r="C102" s="3" t="s">
        <v>756</v>
      </c>
      <c r="D102" s="3" t="s">
        <v>709</v>
      </c>
      <c r="E102" s="3" t="s">
        <v>1185</v>
      </c>
      <c r="F102" s="36">
        <v>1</v>
      </c>
      <c r="G102" s="3" t="s">
        <v>1188</v>
      </c>
      <c r="H102" s="36" t="str">
        <f t="shared" si="10"/>
        <v>1</v>
      </c>
      <c r="I102" s="3" t="s">
        <v>723</v>
      </c>
      <c r="J102" s="3">
        <v>1</v>
      </c>
      <c r="K102" s="11"/>
      <c r="L102" s="3">
        <v>1</v>
      </c>
      <c r="M102" s="3">
        <v>1</v>
      </c>
      <c r="N102" s="3">
        <v>1</v>
      </c>
      <c r="O102" s="3">
        <v>6</v>
      </c>
      <c r="P102" s="3">
        <v>2</v>
      </c>
      <c r="Q102" s="3">
        <v>2</v>
      </c>
      <c r="R102" s="3">
        <v>20</v>
      </c>
      <c r="S102" s="3">
        <v>2</v>
      </c>
      <c r="T102" s="3">
        <v>115</v>
      </c>
      <c r="U102" s="3">
        <v>115</v>
      </c>
      <c r="V102" s="3">
        <v>25</v>
      </c>
      <c r="W102" s="32">
        <v>1</v>
      </c>
      <c r="X102" s="32">
        <v>1</v>
      </c>
      <c r="Z102" s="3">
        <v>3</v>
      </c>
      <c r="AC102" s="3">
        <v>3</v>
      </c>
      <c r="AE102" s="28">
        <v>2</v>
      </c>
      <c r="AF102" s="28">
        <v>2</v>
      </c>
      <c r="AG102" s="32">
        <v>0.8</v>
      </c>
      <c r="AH102" s="3" t="s">
        <v>1125</v>
      </c>
      <c r="AI102" s="3" t="s">
        <v>1129</v>
      </c>
      <c r="AJ102" s="3">
        <v>350</v>
      </c>
      <c r="AK102" s="3" t="s">
        <v>712</v>
      </c>
      <c r="AL102" s="3">
        <v>2009</v>
      </c>
      <c r="AM102" s="3">
        <v>0.65</v>
      </c>
      <c r="AN102" s="3" t="s">
        <v>183</v>
      </c>
      <c r="BZ102" t="s">
        <v>1129</v>
      </c>
      <c r="CA102" s="40" t="s">
        <v>1235</v>
      </c>
      <c r="CC102" s="40" t="s">
        <v>1234</v>
      </c>
      <c r="CD102" s="3">
        <v>55</v>
      </c>
      <c r="CF102" s="3">
        <v>30</v>
      </c>
      <c r="CH102" s="15">
        <f t="shared" si="4"/>
        <v>55</v>
      </c>
      <c r="CI102" s="15">
        <f t="shared" si="5"/>
        <v>30</v>
      </c>
      <c r="CJ102" s="15">
        <f t="shared" si="6"/>
        <v>25</v>
      </c>
      <c r="CK102" t="s">
        <v>1129</v>
      </c>
      <c r="CL102" s="3">
        <v>0.2</v>
      </c>
      <c r="CM102" s="3" t="s">
        <v>757</v>
      </c>
      <c r="CO102" s="3">
        <v>10</v>
      </c>
      <c r="CQ102" s="3">
        <v>1979</v>
      </c>
      <c r="DV102" s="3" t="s">
        <v>740</v>
      </c>
      <c r="DW102" s="3" t="s">
        <v>758</v>
      </c>
      <c r="DX102" s="3" t="s">
        <v>759</v>
      </c>
      <c r="DY102" s="3" t="s">
        <v>760</v>
      </c>
      <c r="DZ102" s="3" t="s">
        <v>761</v>
      </c>
      <c r="EA102" s="3" t="s">
        <v>758</v>
      </c>
      <c r="EB102" s="3" t="s">
        <v>762</v>
      </c>
      <c r="EC102" s="3" t="s">
        <v>760</v>
      </c>
      <c r="EF102" s="3" t="s">
        <v>1291</v>
      </c>
      <c r="EG102" s="3" t="s">
        <v>1278</v>
      </c>
      <c r="EL102" s="42"/>
      <c r="EN102" s="3">
        <v>12</v>
      </c>
      <c r="EO102" s="3" t="s">
        <v>714</v>
      </c>
      <c r="EP102" s="3">
        <v>16</v>
      </c>
      <c r="EQ102" s="3" t="s">
        <v>714</v>
      </c>
      <c r="ER102" s="15">
        <f t="shared" si="7"/>
        <v>28</v>
      </c>
      <c r="ES102" s="9"/>
      <c r="EU102" s="3">
        <v>3</v>
      </c>
      <c r="EV102" s="3" t="s">
        <v>714</v>
      </c>
      <c r="EW102" s="3">
        <v>4</v>
      </c>
      <c r="EX102" s="3" t="s">
        <v>763</v>
      </c>
      <c r="EZ102" s="3">
        <v>17.2</v>
      </c>
      <c r="FA102" s="3">
        <v>4.8</v>
      </c>
      <c r="FC102" s="3">
        <v>4.3</v>
      </c>
      <c r="FD102" s="3">
        <v>1.2</v>
      </c>
      <c r="FI102" s="3">
        <v>1</v>
      </c>
      <c r="FJ102" s="3">
        <v>4</v>
      </c>
      <c r="FK102" s="3" t="s">
        <v>764</v>
      </c>
      <c r="FL102" s="3">
        <v>1</v>
      </c>
      <c r="FQ102" s="3">
        <v>123</v>
      </c>
      <c r="FS102" s="3">
        <v>1</v>
      </c>
      <c r="FT102" s="3">
        <v>4</v>
      </c>
      <c r="FU102" s="3">
        <v>50</v>
      </c>
      <c r="FV102" s="3">
        <v>48</v>
      </c>
      <c r="FX102" s="3">
        <v>2</v>
      </c>
      <c r="GG102" s="3">
        <v>4</v>
      </c>
    </row>
    <row r="103" spans="1:189" ht="15" customHeight="1" x14ac:dyDescent="0.3">
      <c r="A103" s="3">
        <v>1401</v>
      </c>
      <c r="B103" s="3" t="s">
        <v>765</v>
      </c>
      <c r="C103" s="3" t="s">
        <v>765</v>
      </c>
      <c r="D103" s="3" t="s">
        <v>709</v>
      </c>
      <c r="E103" s="3" t="s">
        <v>1185</v>
      </c>
      <c r="F103" s="36">
        <v>1</v>
      </c>
      <c r="G103" s="3" t="s">
        <v>1188</v>
      </c>
      <c r="H103" s="36" t="str">
        <f t="shared" si="10"/>
        <v>1</v>
      </c>
      <c r="I103" s="3" t="s">
        <v>723</v>
      </c>
      <c r="J103" s="3">
        <v>1</v>
      </c>
      <c r="K103" s="3">
        <v>82</v>
      </c>
      <c r="L103" s="3">
        <v>1</v>
      </c>
      <c r="M103" s="3">
        <v>1</v>
      </c>
      <c r="N103" s="3">
        <v>1</v>
      </c>
      <c r="O103" s="3">
        <v>5</v>
      </c>
      <c r="P103" s="3">
        <v>1</v>
      </c>
      <c r="Q103" s="3">
        <v>1</v>
      </c>
      <c r="R103" s="3">
        <v>21</v>
      </c>
      <c r="S103" s="3">
        <v>1</v>
      </c>
      <c r="T103" s="3">
        <v>30</v>
      </c>
      <c r="U103" s="3">
        <v>30</v>
      </c>
      <c r="V103" s="3">
        <v>100</v>
      </c>
      <c r="W103" s="32">
        <v>1</v>
      </c>
      <c r="X103" s="32">
        <v>1</v>
      </c>
      <c r="Z103" s="3">
        <v>3</v>
      </c>
      <c r="AC103" s="3">
        <v>3</v>
      </c>
      <c r="AE103" s="28">
        <v>1</v>
      </c>
      <c r="AF103" s="28">
        <v>1</v>
      </c>
      <c r="AG103" s="32">
        <v>1</v>
      </c>
      <c r="AH103" s="3" t="s">
        <v>1125</v>
      </c>
      <c r="AI103" s="3" t="s">
        <v>1129</v>
      </c>
      <c r="AJ103" s="3">
        <v>400</v>
      </c>
      <c r="AK103" s="3" t="s">
        <v>712</v>
      </c>
      <c r="AL103" s="3">
        <v>1979</v>
      </c>
      <c r="AM103" s="3">
        <v>1</v>
      </c>
      <c r="AN103" s="3" t="s">
        <v>183</v>
      </c>
      <c r="BZ103" t="s">
        <v>1129</v>
      </c>
      <c r="CA103" s="40" t="s">
        <v>1237</v>
      </c>
      <c r="CB103" s="40" t="s">
        <v>1230</v>
      </c>
      <c r="CC103" s="40" t="s">
        <v>1234</v>
      </c>
      <c r="CD103" s="3">
        <v>30</v>
      </c>
      <c r="CF103" s="3">
        <v>25</v>
      </c>
      <c r="CH103" s="15">
        <f t="shared" si="4"/>
        <v>30</v>
      </c>
      <c r="CI103" s="15">
        <f t="shared" si="5"/>
        <v>25</v>
      </c>
      <c r="CJ103" s="15">
        <f t="shared" si="6"/>
        <v>5</v>
      </c>
      <c r="CK103" t="s">
        <v>1129</v>
      </c>
      <c r="EL103" s="42"/>
      <c r="EN103" s="3">
        <v>12</v>
      </c>
      <c r="EO103" s="3" t="s">
        <v>714</v>
      </c>
      <c r="EP103" s="3">
        <v>19</v>
      </c>
      <c r="EQ103" s="3" t="s">
        <v>714</v>
      </c>
      <c r="ER103" s="15">
        <f t="shared" si="7"/>
        <v>31</v>
      </c>
      <c r="ES103" s="9"/>
      <c r="EZ103" s="3">
        <v>20.7</v>
      </c>
      <c r="FA103" s="3">
        <v>6</v>
      </c>
      <c r="FI103" s="3">
        <v>1</v>
      </c>
      <c r="FJ103" s="3">
        <v>4</v>
      </c>
      <c r="FK103" s="3" t="s">
        <v>766</v>
      </c>
      <c r="FL103" s="3">
        <v>1</v>
      </c>
      <c r="FQ103" s="3">
        <v>123</v>
      </c>
      <c r="FS103" s="3">
        <v>2</v>
      </c>
      <c r="FY103" s="3">
        <v>5</v>
      </c>
      <c r="GG103" s="3">
        <v>4</v>
      </c>
    </row>
    <row r="104" spans="1:189" ht="15" customHeight="1" x14ac:dyDescent="0.3">
      <c r="A104" s="3">
        <v>1402</v>
      </c>
      <c r="B104" s="3" t="s">
        <v>767</v>
      </c>
      <c r="C104" s="3" t="s">
        <v>767</v>
      </c>
      <c r="D104" s="3" t="s">
        <v>709</v>
      </c>
      <c r="E104" s="3" t="s">
        <v>1185</v>
      </c>
      <c r="F104" s="36">
        <v>1</v>
      </c>
      <c r="G104" s="3" t="s">
        <v>1188</v>
      </c>
      <c r="H104" s="36" t="str">
        <f t="shared" si="10"/>
        <v>1</v>
      </c>
      <c r="I104" s="3" t="s">
        <v>710</v>
      </c>
      <c r="J104" s="3">
        <v>1</v>
      </c>
      <c r="L104" s="3">
        <v>1</v>
      </c>
      <c r="M104" s="3">
        <v>1</v>
      </c>
      <c r="N104" s="3">
        <v>2</v>
      </c>
      <c r="O104" s="3">
        <v>7</v>
      </c>
      <c r="P104" s="3">
        <v>1</v>
      </c>
      <c r="Q104" s="3">
        <v>1</v>
      </c>
      <c r="R104" s="3">
        <v>30</v>
      </c>
      <c r="S104" s="3">
        <v>1</v>
      </c>
      <c r="T104" s="3">
        <v>60</v>
      </c>
      <c r="U104" s="3">
        <v>60</v>
      </c>
      <c r="V104" s="3">
        <v>50</v>
      </c>
      <c r="W104" s="32">
        <v>1</v>
      </c>
      <c r="X104" s="32">
        <v>1</v>
      </c>
      <c r="Z104" s="3">
        <v>3</v>
      </c>
      <c r="AC104" s="3">
        <v>3</v>
      </c>
      <c r="AE104" s="28">
        <v>2</v>
      </c>
      <c r="AF104" s="28">
        <v>2</v>
      </c>
      <c r="AG104" s="32">
        <v>0.5</v>
      </c>
      <c r="AH104" s="3" t="s">
        <v>1125</v>
      </c>
      <c r="AI104" s="3" t="s">
        <v>1129</v>
      </c>
      <c r="AJ104" s="3">
        <v>100</v>
      </c>
      <c r="AK104" s="3" t="s">
        <v>712</v>
      </c>
      <c r="AL104" s="3">
        <v>1990</v>
      </c>
      <c r="AM104" s="3">
        <v>0.7</v>
      </c>
      <c r="AN104" s="3" t="s">
        <v>183</v>
      </c>
      <c r="BZ104" t="s">
        <v>1129</v>
      </c>
      <c r="CA104" s="40" t="s">
        <v>1237</v>
      </c>
      <c r="CB104" s="40" t="s">
        <v>1230</v>
      </c>
      <c r="CC104" s="40" t="s">
        <v>1234</v>
      </c>
      <c r="CD104" s="3">
        <v>20</v>
      </c>
      <c r="CF104" s="3">
        <v>18</v>
      </c>
      <c r="CH104" s="15">
        <f t="shared" si="4"/>
        <v>20</v>
      </c>
      <c r="CI104" s="15">
        <f t="shared" si="5"/>
        <v>18</v>
      </c>
      <c r="CJ104" s="15">
        <f t="shared" si="6"/>
        <v>2</v>
      </c>
      <c r="CK104" t="s">
        <v>1129</v>
      </c>
      <c r="CL104" s="3">
        <v>0.5</v>
      </c>
      <c r="CM104" s="3" t="s">
        <v>768</v>
      </c>
      <c r="CO104" s="3">
        <v>100</v>
      </c>
      <c r="CQ104" s="3">
        <v>1993</v>
      </c>
      <c r="EL104" s="42"/>
      <c r="ER104" s="15"/>
      <c r="ES104" s="9"/>
      <c r="EZ104" s="3">
        <v>21.5</v>
      </c>
      <c r="FA104" s="3">
        <v>15</v>
      </c>
      <c r="FI104" s="3">
        <v>2</v>
      </c>
      <c r="FJ104" s="3">
        <v>9</v>
      </c>
      <c r="FK104" s="3" t="s">
        <v>769</v>
      </c>
      <c r="FL104" s="3">
        <v>3</v>
      </c>
      <c r="FQ104" s="3">
        <v>3</v>
      </c>
      <c r="FS104" s="3">
        <v>1</v>
      </c>
      <c r="FT104" s="3">
        <v>5</v>
      </c>
      <c r="FU104" s="3">
        <v>50</v>
      </c>
      <c r="FV104" s="3">
        <v>12</v>
      </c>
      <c r="FW104" s="3">
        <v>0.13</v>
      </c>
      <c r="FX104" s="3">
        <v>2</v>
      </c>
      <c r="GG104" s="3">
        <v>4</v>
      </c>
    </row>
    <row r="105" spans="1:189" ht="15" customHeight="1" x14ac:dyDescent="0.3">
      <c r="A105" s="11">
        <v>1403</v>
      </c>
      <c r="B105" s="3" t="s">
        <v>770</v>
      </c>
      <c r="C105" s="3" t="s">
        <v>771</v>
      </c>
      <c r="D105" s="3" t="s">
        <v>772</v>
      </c>
      <c r="E105" s="3" t="s">
        <v>1185</v>
      </c>
      <c r="F105" s="36">
        <v>1</v>
      </c>
      <c r="G105" s="3" t="s">
        <v>1188</v>
      </c>
      <c r="H105" s="36" t="str">
        <f t="shared" si="10"/>
        <v>1</v>
      </c>
      <c r="I105" s="3" t="s">
        <v>710</v>
      </c>
      <c r="J105" s="3">
        <v>1</v>
      </c>
      <c r="K105" s="3">
        <v>40</v>
      </c>
      <c r="L105" s="3">
        <v>1</v>
      </c>
      <c r="M105" s="3">
        <v>1</v>
      </c>
      <c r="N105" s="3">
        <v>2</v>
      </c>
      <c r="O105" s="3">
        <v>4</v>
      </c>
      <c r="P105" s="3">
        <v>1</v>
      </c>
      <c r="Q105" s="3">
        <v>1</v>
      </c>
      <c r="R105" s="3">
        <v>15</v>
      </c>
      <c r="S105" s="3">
        <v>2</v>
      </c>
      <c r="T105" s="3">
        <v>30</v>
      </c>
      <c r="U105" s="3">
        <v>30</v>
      </c>
      <c r="V105" s="3">
        <v>50</v>
      </c>
      <c r="W105" s="32">
        <v>0.7</v>
      </c>
      <c r="X105" s="32">
        <v>0.7</v>
      </c>
      <c r="Z105" s="3">
        <v>3</v>
      </c>
      <c r="AC105" s="3">
        <v>3</v>
      </c>
      <c r="AE105" s="28">
        <v>2</v>
      </c>
      <c r="AF105" s="28">
        <v>6</v>
      </c>
      <c r="AG105" s="32">
        <v>0.3</v>
      </c>
      <c r="AH105" s="3" t="s">
        <v>1128</v>
      </c>
      <c r="AI105" s="3" t="s">
        <v>1126</v>
      </c>
      <c r="AK105" s="3" t="s">
        <v>712</v>
      </c>
      <c r="AL105" s="3">
        <v>1994</v>
      </c>
      <c r="AT105" s="3" t="s">
        <v>1108</v>
      </c>
      <c r="AU105" s="9" t="s">
        <v>1129</v>
      </c>
      <c r="AV105" s="3">
        <v>200</v>
      </c>
      <c r="AW105" s="3" t="s">
        <v>712</v>
      </c>
      <c r="AX105" s="3">
        <v>2017</v>
      </c>
      <c r="BZ105" t="s">
        <v>1174</v>
      </c>
      <c r="CC105" s="40" t="s">
        <v>1234</v>
      </c>
      <c r="CH105" s="15"/>
      <c r="CI105" s="15"/>
      <c r="CJ105" s="15"/>
      <c r="CK105" t="s">
        <v>1174</v>
      </c>
      <c r="CL105" s="3">
        <v>0.2</v>
      </c>
      <c r="CM105" s="3" t="s">
        <v>711</v>
      </c>
      <c r="CQ105" s="3">
        <v>1994</v>
      </c>
      <c r="CS105" s="3" t="s">
        <v>774</v>
      </c>
      <c r="CT105" s="3">
        <v>700</v>
      </c>
      <c r="CV105" s="3" t="s">
        <v>775</v>
      </c>
      <c r="DN105" s="3" t="s">
        <v>777</v>
      </c>
      <c r="DO105" s="3" t="s">
        <v>778</v>
      </c>
      <c r="DP105" s="3" t="s">
        <v>779</v>
      </c>
      <c r="DQ105" s="3" t="s">
        <v>780</v>
      </c>
      <c r="DV105" s="3" t="s">
        <v>774</v>
      </c>
      <c r="DW105" s="3" t="s">
        <v>781</v>
      </c>
      <c r="DX105" s="3" t="s">
        <v>782</v>
      </c>
      <c r="DY105" s="3" t="s">
        <v>780</v>
      </c>
      <c r="EL105" s="42"/>
      <c r="EN105" s="3">
        <v>3.2</v>
      </c>
      <c r="EO105" s="3">
        <v>1.5</v>
      </c>
      <c r="ER105" s="15">
        <f t="shared" si="7"/>
        <v>4.7</v>
      </c>
      <c r="ES105" s="9"/>
      <c r="EZ105" s="3">
        <v>3</v>
      </c>
      <c r="FQ105" s="3">
        <v>4</v>
      </c>
      <c r="FS105" s="3">
        <v>2</v>
      </c>
      <c r="FY105" s="3">
        <v>1</v>
      </c>
      <c r="GG105" s="3">
        <v>4</v>
      </c>
    </row>
    <row r="106" spans="1:189" ht="15" customHeight="1" x14ac:dyDescent="0.3">
      <c r="A106" s="3">
        <v>2309</v>
      </c>
      <c r="B106" s="3" t="s">
        <v>783</v>
      </c>
      <c r="C106" s="3" t="s">
        <v>783</v>
      </c>
      <c r="D106" s="3" t="s">
        <v>709</v>
      </c>
      <c r="E106" s="3" t="s">
        <v>1185</v>
      </c>
      <c r="F106" s="36">
        <v>1</v>
      </c>
      <c r="G106" s="3" t="s">
        <v>1189</v>
      </c>
      <c r="H106" s="36" t="str">
        <f t="shared" si="10"/>
        <v>2</v>
      </c>
      <c r="I106" s="3" t="s">
        <v>784</v>
      </c>
      <c r="J106" s="3">
        <v>1</v>
      </c>
      <c r="K106" s="3">
        <v>54</v>
      </c>
      <c r="L106" s="3">
        <v>1</v>
      </c>
      <c r="M106" s="3">
        <v>1</v>
      </c>
      <c r="N106" s="3">
        <v>1</v>
      </c>
      <c r="O106" s="3">
        <v>10</v>
      </c>
      <c r="P106" s="3">
        <v>3</v>
      </c>
      <c r="Q106" s="3">
        <v>1</v>
      </c>
      <c r="R106" s="3">
        <v>30</v>
      </c>
      <c r="S106" s="3">
        <v>2</v>
      </c>
      <c r="T106" s="3">
        <v>72</v>
      </c>
      <c r="U106" s="3">
        <v>72</v>
      </c>
      <c r="V106" s="3">
        <v>10</v>
      </c>
      <c r="W106" s="32">
        <v>1.33</v>
      </c>
      <c r="X106" s="32">
        <v>1.33</v>
      </c>
      <c r="Z106" s="3">
        <v>3</v>
      </c>
      <c r="AC106" s="3">
        <v>1</v>
      </c>
      <c r="AE106" s="28">
        <v>1</v>
      </c>
      <c r="AF106" s="28">
        <v>2</v>
      </c>
      <c r="AG106" s="32">
        <v>1.33</v>
      </c>
      <c r="AH106" s="3" t="s">
        <v>1128</v>
      </c>
      <c r="AI106" s="3" t="s">
        <v>1126</v>
      </c>
      <c r="AJ106" s="3">
        <v>40</v>
      </c>
      <c r="AK106" s="3" t="s">
        <v>712</v>
      </c>
      <c r="AL106" s="3">
        <v>1998</v>
      </c>
      <c r="AT106" s="3" t="s">
        <v>1123</v>
      </c>
      <c r="AU106" s="3" t="s">
        <v>1130</v>
      </c>
      <c r="AV106" s="3">
        <v>2100</v>
      </c>
      <c r="AW106" s="3" t="s">
        <v>718</v>
      </c>
      <c r="AX106" s="3">
        <v>1989</v>
      </c>
      <c r="AY106" s="3">
        <v>1000</v>
      </c>
      <c r="AZ106" s="3" t="s">
        <v>205</v>
      </c>
      <c r="BZ106" t="s">
        <v>1180</v>
      </c>
      <c r="CA106" s="40" t="s">
        <v>1235</v>
      </c>
      <c r="CC106" s="40" t="s">
        <v>1233</v>
      </c>
      <c r="CE106" s="3">
        <v>12</v>
      </c>
      <c r="CG106" s="3">
        <v>2</v>
      </c>
      <c r="CH106" s="15">
        <f t="shared" si="4"/>
        <v>12</v>
      </c>
      <c r="CI106" s="15">
        <f t="shared" si="5"/>
        <v>2</v>
      </c>
      <c r="CJ106" s="15">
        <f t="shared" si="6"/>
        <v>10</v>
      </c>
      <c r="CK106" t="s">
        <v>1180</v>
      </c>
      <c r="DZ106" s="3" t="s">
        <v>753</v>
      </c>
      <c r="EA106" s="3" t="s">
        <v>785</v>
      </c>
      <c r="EB106" s="3" t="s">
        <v>782</v>
      </c>
      <c r="EC106" s="3" t="s">
        <v>786</v>
      </c>
      <c r="EL106" s="42">
        <v>1997</v>
      </c>
      <c r="EQ106" s="3" t="s">
        <v>763</v>
      </c>
      <c r="ER106" s="15">
        <f t="shared" si="7"/>
        <v>0</v>
      </c>
      <c r="ES106" s="9"/>
      <c r="FA106" s="3" t="s">
        <v>714</v>
      </c>
      <c r="FQ106" s="3">
        <v>3</v>
      </c>
      <c r="FS106" s="3">
        <v>2</v>
      </c>
      <c r="FY106" s="3">
        <v>1</v>
      </c>
      <c r="GG106" s="3">
        <v>4</v>
      </c>
    </row>
    <row r="107" spans="1:189" ht="15" customHeight="1" x14ac:dyDescent="0.3">
      <c r="A107" s="3">
        <v>2310</v>
      </c>
      <c r="B107" s="3" t="s">
        <v>787</v>
      </c>
      <c r="C107" s="3" t="s">
        <v>787</v>
      </c>
      <c r="D107" s="3" t="s">
        <v>709</v>
      </c>
      <c r="E107" s="3" t="s">
        <v>1185</v>
      </c>
      <c r="F107" s="36">
        <v>1</v>
      </c>
      <c r="G107" s="3" t="s">
        <v>1189</v>
      </c>
      <c r="H107" s="36" t="str">
        <f t="shared" si="10"/>
        <v>2</v>
      </c>
      <c r="I107" s="3" t="s">
        <v>784</v>
      </c>
      <c r="J107" s="3">
        <v>1</v>
      </c>
      <c r="K107" s="3">
        <v>46</v>
      </c>
      <c r="L107" s="3">
        <v>1</v>
      </c>
      <c r="M107" s="3">
        <v>1</v>
      </c>
      <c r="N107" s="3">
        <v>1</v>
      </c>
      <c r="O107" s="3">
        <v>4</v>
      </c>
      <c r="P107" s="3">
        <v>3</v>
      </c>
      <c r="Q107" s="3">
        <v>1</v>
      </c>
      <c r="R107" s="3">
        <v>20</v>
      </c>
      <c r="S107" s="3">
        <v>2</v>
      </c>
      <c r="T107" s="3">
        <v>120</v>
      </c>
      <c r="U107" s="3">
        <v>120</v>
      </c>
      <c r="V107" s="3">
        <v>50</v>
      </c>
      <c r="W107" s="32">
        <v>2.7</v>
      </c>
      <c r="X107" s="32">
        <v>2.7</v>
      </c>
      <c r="Z107" s="3">
        <v>1</v>
      </c>
      <c r="AA107" s="3">
        <v>1.1000000000000001</v>
      </c>
      <c r="AC107" s="3">
        <v>1</v>
      </c>
      <c r="AE107" s="28">
        <v>2</v>
      </c>
      <c r="AF107" s="28">
        <v>4</v>
      </c>
      <c r="AG107" s="32">
        <v>1.4</v>
      </c>
      <c r="AH107" s="3" t="s">
        <v>1118</v>
      </c>
      <c r="AI107" s="3" t="s">
        <v>1129</v>
      </c>
      <c r="AJ107" s="3">
        <v>20</v>
      </c>
      <c r="AK107" s="3" t="s">
        <v>712</v>
      </c>
      <c r="AM107" s="3">
        <v>1</v>
      </c>
      <c r="AN107" s="3" t="s">
        <v>183</v>
      </c>
      <c r="AT107" s="3" t="s">
        <v>1119</v>
      </c>
      <c r="AU107" s="3" t="s">
        <v>1131</v>
      </c>
      <c r="AX107" s="3">
        <v>2015</v>
      </c>
      <c r="AY107" s="3">
        <v>1</v>
      </c>
      <c r="AZ107" s="3" t="s">
        <v>183</v>
      </c>
      <c r="BZ107" t="s">
        <v>1173</v>
      </c>
      <c r="CA107" s="40" t="s">
        <v>1235</v>
      </c>
      <c r="CC107" s="40" t="s">
        <v>1233</v>
      </c>
      <c r="CD107" s="3">
        <v>60</v>
      </c>
      <c r="CE107" s="3">
        <v>10</v>
      </c>
      <c r="CF107" s="3">
        <v>17</v>
      </c>
      <c r="CG107" s="3">
        <v>2</v>
      </c>
      <c r="CH107" s="15">
        <f t="shared" si="4"/>
        <v>70</v>
      </c>
      <c r="CI107" s="15">
        <f t="shared" si="5"/>
        <v>19</v>
      </c>
      <c r="CJ107" s="15">
        <f t="shared" si="6"/>
        <v>51</v>
      </c>
      <c r="CK107" t="s">
        <v>1173</v>
      </c>
      <c r="CL107" s="3">
        <v>1.3</v>
      </c>
      <c r="CM107" s="3" t="s">
        <v>789</v>
      </c>
      <c r="CO107" s="3">
        <v>20</v>
      </c>
      <c r="CQ107" s="3">
        <v>2015</v>
      </c>
      <c r="CS107" s="3" t="s">
        <v>790</v>
      </c>
      <c r="CU107" s="3">
        <v>2015</v>
      </c>
      <c r="CV107" s="3">
        <v>0.5</v>
      </c>
      <c r="DN107" s="3" t="s">
        <v>791</v>
      </c>
      <c r="DO107" s="3" t="s">
        <v>792</v>
      </c>
      <c r="DP107" s="3" t="s">
        <v>781</v>
      </c>
      <c r="DQ107" s="3" t="s">
        <v>793</v>
      </c>
      <c r="DV107" s="3" t="s">
        <v>790</v>
      </c>
      <c r="DW107" s="3" t="s">
        <v>794</v>
      </c>
      <c r="DX107" s="3" t="s">
        <v>795</v>
      </c>
      <c r="EF107" s="3" t="s">
        <v>1274</v>
      </c>
      <c r="EG107" s="3" t="s">
        <v>1281</v>
      </c>
      <c r="EL107" s="42"/>
      <c r="EO107" s="3" t="s">
        <v>714</v>
      </c>
      <c r="EP107" s="3">
        <v>1.5</v>
      </c>
      <c r="EQ107" s="3" t="s">
        <v>763</v>
      </c>
      <c r="ER107" s="15">
        <f t="shared" si="7"/>
        <v>1.5</v>
      </c>
      <c r="ES107" s="9">
        <v>2015</v>
      </c>
      <c r="EW107" s="3">
        <v>1.5</v>
      </c>
      <c r="EX107" s="3" t="s">
        <v>714</v>
      </c>
      <c r="EZ107" s="3">
        <v>1.5</v>
      </c>
      <c r="FA107" s="3" t="s">
        <v>714</v>
      </c>
      <c r="FC107" s="3">
        <v>1.5</v>
      </c>
      <c r="FD107" s="3" t="s">
        <v>714</v>
      </c>
      <c r="FQ107" s="3">
        <v>3</v>
      </c>
      <c r="FS107" s="3">
        <v>2</v>
      </c>
      <c r="FY107" s="3">
        <v>1</v>
      </c>
      <c r="GG107" s="3">
        <v>2</v>
      </c>
    </row>
    <row r="108" spans="1:189" ht="15" customHeight="1" x14ac:dyDescent="0.3">
      <c r="A108" s="3">
        <v>2311</v>
      </c>
      <c r="B108" s="3" t="s">
        <v>796</v>
      </c>
      <c r="C108" s="3" t="s">
        <v>797</v>
      </c>
      <c r="D108" s="3" t="s">
        <v>772</v>
      </c>
      <c r="E108" s="3" t="s">
        <v>1185</v>
      </c>
      <c r="F108" s="36">
        <v>1</v>
      </c>
      <c r="G108" s="3" t="s">
        <v>1189</v>
      </c>
      <c r="H108" s="36" t="str">
        <f t="shared" si="10"/>
        <v>2</v>
      </c>
      <c r="I108" s="3" t="s">
        <v>784</v>
      </c>
      <c r="J108" s="3">
        <v>1</v>
      </c>
      <c r="K108" s="3">
        <v>32</v>
      </c>
      <c r="L108" s="3">
        <v>1</v>
      </c>
      <c r="M108" s="3">
        <v>1</v>
      </c>
      <c r="N108" s="3">
        <v>2</v>
      </c>
      <c r="O108" s="3">
        <v>2</v>
      </c>
      <c r="P108" s="3">
        <v>1</v>
      </c>
      <c r="Q108" s="3">
        <v>1</v>
      </c>
      <c r="R108" s="3">
        <v>11</v>
      </c>
      <c r="S108" s="3">
        <v>2</v>
      </c>
      <c r="T108" s="3">
        <v>85</v>
      </c>
      <c r="U108" s="3">
        <v>85</v>
      </c>
      <c r="V108" s="3">
        <v>11</v>
      </c>
      <c r="W108" s="32">
        <v>1</v>
      </c>
      <c r="X108" s="32">
        <v>1</v>
      </c>
      <c r="Z108" s="3">
        <v>2</v>
      </c>
      <c r="AA108" s="3">
        <v>2.1</v>
      </c>
      <c r="AC108" s="3">
        <v>4</v>
      </c>
      <c r="AE108" s="28">
        <v>1</v>
      </c>
      <c r="AF108" s="28">
        <v>2</v>
      </c>
      <c r="AG108" s="32">
        <v>1</v>
      </c>
      <c r="AH108" s="3" t="s">
        <v>1118</v>
      </c>
      <c r="AI108" s="3" t="s">
        <v>1129</v>
      </c>
      <c r="AJ108" s="3">
        <v>50</v>
      </c>
      <c r="AK108" s="3" t="s">
        <v>712</v>
      </c>
      <c r="AL108" s="3">
        <v>2009</v>
      </c>
      <c r="AT108" s="3" t="s">
        <v>1123</v>
      </c>
      <c r="AU108" s="3" t="s">
        <v>1130</v>
      </c>
      <c r="AV108" s="3">
        <v>1500</v>
      </c>
      <c r="AW108" s="3" t="s">
        <v>718</v>
      </c>
      <c r="AX108" s="3">
        <v>2000</v>
      </c>
      <c r="AY108" s="3">
        <v>500</v>
      </c>
      <c r="AZ108" s="3" t="s">
        <v>205</v>
      </c>
      <c r="BZ108" t="s">
        <v>1180</v>
      </c>
      <c r="CA108" s="40" t="s">
        <v>1237</v>
      </c>
      <c r="CB108" s="40" t="s">
        <v>1230</v>
      </c>
      <c r="CC108" s="40" t="s">
        <v>1234</v>
      </c>
      <c r="CE108" s="3">
        <v>6</v>
      </c>
      <c r="CG108" s="3">
        <v>1.5</v>
      </c>
      <c r="CH108" s="15">
        <f t="shared" si="4"/>
        <v>6</v>
      </c>
      <c r="CI108" s="15">
        <f t="shared" si="5"/>
        <v>1.5</v>
      </c>
      <c r="CJ108" s="15">
        <f t="shared" si="6"/>
        <v>4.5</v>
      </c>
      <c r="CK108" t="s">
        <v>1180</v>
      </c>
      <c r="EL108" s="42"/>
      <c r="EN108" s="3">
        <v>3</v>
      </c>
      <c r="EO108" s="3" t="s">
        <v>714</v>
      </c>
      <c r="EQ108" s="3">
        <v>2</v>
      </c>
      <c r="ER108" s="15">
        <f t="shared" si="7"/>
        <v>5</v>
      </c>
      <c r="ES108" s="9"/>
      <c r="EZ108" s="3">
        <v>1.5</v>
      </c>
      <c r="FA108" s="3">
        <v>2.4</v>
      </c>
      <c r="FB108" s="3">
        <v>3</v>
      </c>
      <c r="FQ108" s="3">
        <v>2</v>
      </c>
      <c r="FS108" s="3">
        <v>1</v>
      </c>
      <c r="GG108" s="3">
        <v>4</v>
      </c>
    </row>
    <row r="109" spans="1:189" ht="15" customHeight="1" x14ac:dyDescent="0.3">
      <c r="A109" s="3">
        <v>2312</v>
      </c>
      <c r="B109" s="3" t="s">
        <v>798</v>
      </c>
      <c r="C109" s="3" t="s">
        <v>799</v>
      </c>
      <c r="D109" s="3" t="s">
        <v>800</v>
      </c>
      <c r="E109" s="3" t="s">
        <v>1185</v>
      </c>
      <c r="F109" s="36">
        <v>1</v>
      </c>
      <c r="G109" s="3" t="s">
        <v>1189</v>
      </c>
      <c r="H109" s="36" t="str">
        <f t="shared" si="10"/>
        <v>2</v>
      </c>
      <c r="I109" s="3" t="s">
        <v>751</v>
      </c>
      <c r="J109" s="3">
        <v>2</v>
      </c>
      <c r="K109" s="3">
        <v>72</v>
      </c>
      <c r="L109" s="3">
        <v>1</v>
      </c>
      <c r="M109" s="3">
        <v>1</v>
      </c>
      <c r="N109" s="3">
        <v>1</v>
      </c>
      <c r="O109" s="3">
        <v>4</v>
      </c>
      <c r="P109" s="3">
        <v>1</v>
      </c>
      <c r="Q109" s="3">
        <v>1</v>
      </c>
      <c r="R109" s="3">
        <v>50</v>
      </c>
      <c r="S109" s="3">
        <v>2</v>
      </c>
      <c r="T109" s="3">
        <v>20</v>
      </c>
      <c r="U109" s="3">
        <v>20</v>
      </c>
      <c r="V109" s="3">
        <v>27</v>
      </c>
      <c r="W109" s="32">
        <v>0.4</v>
      </c>
      <c r="X109" s="32">
        <v>0.3</v>
      </c>
      <c r="Z109" s="3">
        <v>3</v>
      </c>
      <c r="AC109" s="3">
        <v>3</v>
      </c>
      <c r="AE109" s="28">
        <v>1</v>
      </c>
      <c r="AF109" s="28">
        <v>1</v>
      </c>
      <c r="AG109" s="32">
        <v>0.3</v>
      </c>
      <c r="AH109" s="3" t="s">
        <v>1123</v>
      </c>
      <c r="AI109" s="3" t="s">
        <v>1130</v>
      </c>
      <c r="AJ109" s="3">
        <v>6000</v>
      </c>
      <c r="AK109" s="3" t="s">
        <v>718</v>
      </c>
      <c r="AL109" s="3">
        <v>1989</v>
      </c>
      <c r="AM109" s="3">
        <v>500</v>
      </c>
      <c r="AN109" s="3" t="s">
        <v>205</v>
      </c>
      <c r="CA109" s="40" t="s">
        <v>1237</v>
      </c>
      <c r="CB109" s="40" t="s">
        <v>1231</v>
      </c>
      <c r="CC109" s="40" t="s">
        <v>1234</v>
      </c>
      <c r="CD109" s="3">
        <v>5</v>
      </c>
      <c r="CF109" s="3">
        <v>2</v>
      </c>
      <c r="CH109" s="15">
        <f t="shared" si="4"/>
        <v>5</v>
      </c>
      <c r="CI109" s="15">
        <f t="shared" si="5"/>
        <v>2</v>
      </c>
      <c r="CJ109" s="15">
        <f t="shared" si="6"/>
        <v>3</v>
      </c>
      <c r="CK109" s="3" t="s">
        <v>1178</v>
      </c>
      <c r="EL109" s="42"/>
      <c r="EO109" s="3">
        <v>1.5</v>
      </c>
      <c r="EQ109" s="3">
        <v>1.5</v>
      </c>
      <c r="ER109" s="15">
        <f t="shared" si="7"/>
        <v>3</v>
      </c>
      <c r="ES109" s="9"/>
      <c r="EZ109" s="3">
        <v>1</v>
      </c>
      <c r="FA109" s="3">
        <v>1</v>
      </c>
      <c r="FI109" s="3">
        <v>1</v>
      </c>
      <c r="FJ109" s="3">
        <v>3</v>
      </c>
      <c r="FK109" s="3" t="s">
        <v>801</v>
      </c>
      <c r="FL109" s="3">
        <v>3</v>
      </c>
      <c r="FQ109" s="3">
        <v>3</v>
      </c>
      <c r="FS109" s="3">
        <v>2</v>
      </c>
      <c r="FY109" s="3">
        <v>4</v>
      </c>
      <c r="GG109" s="3">
        <v>4</v>
      </c>
    </row>
    <row r="110" spans="1:189" ht="15" customHeight="1" x14ac:dyDescent="0.3">
      <c r="A110" s="11">
        <v>2313</v>
      </c>
      <c r="B110" s="3" t="s">
        <v>802</v>
      </c>
      <c r="C110" s="3" t="s">
        <v>803</v>
      </c>
      <c r="D110" s="3" t="s">
        <v>709</v>
      </c>
      <c r="E110" s="3" t="s">
        <v>1185</v>
      </c>
      <c r="F110" s="36">
        <v>1</v>
      </c>
      <c r="G110" s="3" t="s">
        <v>1189</v>
      </c>
      <c r="H110" s="36" t="str">
        <f t="shared" si="10"/>
        <v>2</v>
      </c>
      <c r="I110" s="3" t="s">
        <v>804</v>
      </c>
      <c r="J110" s="3">
        <v>2</v>
      </c>
      <c r="K110" s="3">
        <v>55</v>
      </c>
      <c r="L110" s="3">
        <v>1</v>
      </c>
      <c r="M110" s="3">
        <v>1</v>
      </c>
      <c r="N110" s="3">
        <v>1</v>
      </c>
      <c r="O110" s="3">
        <v>2</v>
      </c>
      <c r="P110" s="3">
        <v>2</v>
      </c>
      <c r="Q110" s="3">
        <v>1</v>
      </c>
      <c r="R110" s="3">
        <v>35</v>
      </c>
      <c r="S110" s="3">
        <v>2</v>
      </c>
      <c r="T110" s="3">
        <v>60</v>
      </c>
      <c r="V110" s="3">
        <v>6</v>
      </c>
      <c r="W110" s="32">
        <v>1</v>
      </c>
      <c r="X110" s="32">
        <v>1</v>
      </c>
      <c r="Z110" s="3">
        <v>3</v>
      </c>
      <c r="AC110" s="3">
        <v>3</v>
      </c>
      <c r="AE110" s="28">
        <v>1</v>
      </c>
      <c r="AF110" s="28">
        <v>1</v>
      </c>
      <c r="AG110" s="32">
        <v>1</v>
      </c>
      <c r="AH110" s="3" t="s">
        <v>1125</v>
      </c>
      <c r="AI110" s="3" t="s">
        <v>1129</v>
      </c>
      <c r="AJ110" s="3">
        <v>15</v>
      </c>
      <c r="AK110" s="3" t="s">
        <v>712</v>
      </c>
      <c r="AL110" s="3">
        <v>1984</v>
      </c>
      <c r="BZ110" t="s">
        <v>1129</v>
      </c>
      <c r="CH110" s="15"/>
      <c r="CI110" s="15"/>
      <c r="CJ110" s="15"/>
      <c r="CK110" t="s">
        <v>1129</v>
      </c>
      <c r="EL110" s="42"/>
      <c r="ER110" s="15"/>
      <c r="ES110" s="9"/>
    </row>
    <row r="111" spans="1:189" ht="15" customHeight="1" x14ac:dyDescent="0.3">
      <c r="A111" s="3">
        <v>2314</v>
      </c>
      <c r="B111" s="3" t="s">
        <v>805</v>
      </c>
      <c r="C111" s="3" t="s">
        <v>806</v>
      </c>
      <c r="D111" s="3" t="s">
        <v>800</v>
      </c>
      <c r="E111" s="3" t="s">
        <v>1185</v>
      </c>
      <c r="F111" s="36">
        <v>1</v>
      </c>
      <c r="G111" s="3" t="s">
        <v>1189</v>
      </c>
      <c r="H111" s="36" t="str">
        <f t="shared" si="10"/>
        <v>2</v>
      </c>
      <c r="I111" s="3" t="s">
        <v>807</v>
      </c>
      <c r="J111" s="3">
        <v>2</v>
      </c>
      <c r="K111" s="3">
        <v>55</v>
      </c>
      <c r="L111" s="3">
        <v>1</v>
      </c>
      <c r="M111" s="3">
        <v>1</v>
      </c>
      <c r="N111" s="3">
        <v>1</v>
      </c>
      <c r="O111" s="3">
        <v>5</v>
      </c>
      <c r="P111" s="3">
        <v>3</v>
      </c>
      <c r="Q111" s="3">
        <v>3</v>
      </c>
      <c r="R111" s="3">
        <v>35</v>
      </c>
      <c r="S111" s="3">
        <v>1</v>
      </c>
      <c r="T111" s="3">
        <v>150</v>
      </c>
      <c r="V111" s="3">
        <v>100</v>
      </c>
      <c r="W111" s="32">
        <v>3.6</v>
      </c>
      <c r="X111" s="32">
        <v>3.6</v>
      </c>
      <c r="Z111" s="3">
        <v>3</v>
      </c>
      <c r="AC111" s="3">
        <v>1</v>
      </c>
      <c r="AE111" s="28">
        <v>1</v>
      </c>
      <c r="AF111" s="28">
        <v>2</v>
      </c>
      <c r="AG111" s="32">
        <v>3.6</v>
      </c>
      <c r="AH111" s="3" t="s">
        <v>1108</v>
      </c>
      <c r="AI111" s="3" t="s">
        <v>1158</v>
      </c>
      <c r="AJ111" s="3">
        <v>1000</v>
      </c>
      <c r="AK111" s="3" t="s">
        <v>712</v>
      </c>
      <c r="AL111" s="3">
        <v>2009</v>
      </c>
      <c r="AM111" s="3">
        <v>1.5</v>
      </c>
      <c r="AN111" s="3" t="s">
        <v>183</v>
      </c>
      <c r="AT111" s="3" t="s">
        <v>1156</v>
      </c>
      <c r="AU111" s="9" t="s">
        <v>1129</v>
      </c>
      <c r="AV111" s="3">
        <v>150</v>
      </c>
      <c r="AW111" s="3" t="s">
        <v>712</v>
      </c>
      <c r="AX111" s="3">
        <v>2009</v>
      </c>
      <c r="AY111" s="3">
        <v>3</v>
      </c>
      <c r="AZ111" s="3" t="s">
        <v>183</v>
      </c>
      <c r="BZ111" t="s">
        <v>1129</v>
      </c>
      <c r="CA111" s="40" t="s">
        <v>1235</v>
      </c>
      <c r="CB111" s="40" t="s">
        <v>1230</v>
      </c>
      <c r="CC111" s="40" t="s">
        <v>1233</v>
      </c>
      <c r="CH111" s="15"/>
      <c r="CI111" s="15"/>
      <c r="CJ111" s="15"/>
      <c r="CK111" t="s">
        <v>1129</v>
      </c>
      <c r="DG111" s="3">
        <v>2</v>
      </c>
      <c r="DH111" s="3" t="s">
        <v>809</v>
      </c>
      <c r="DI111" s="3" t="s">
        <v>810</v>
      </c>
      <c r="DJ111" s="3" t="s">
        <v>811</v>
      </c>
      <c r="DK111" s="3" t="s">
        <v>188</v>
      </c>
      <c r="EL111" s="42">
        <v>2009</v>
      </c>
      <c r="EN111" s="3">
        <v>45</v>
      </c>
      <c r="EO111" s="3">
        <v>8</v>
      </c>
      <c r="EP111" s="3">
        <v>22</v>
      </c>
      <c r="EQ111" s="3" t="s">
        <v>763</v>
      </c>
      <c r="ER111" s="15">
        <f t="shared" si="7"/>
        <v>75</v>
      </c>
      <c r="ES111" s="9"/>
      <c r="EZ111" s="3">
        <v>13</v>
      </c>
      <c r="FA111" s="3" t="s">
        <v>763</v>
      </c>
      <c r="FB111" s="3">
        <v>8</v>
      </c>
      <c r="FQ111" s="3">
        <v>1</v>
      </c>
      <c r="FS111" s="3">
        <v>2</v>
      </c>
      <c r="FY111" s="3">
        <v>2</v>
      </c>
      <c r="GA111" s="3">
        <v>3</v>
      </c>
      <c r="GG111" s="12" t="s">
        <v>812</v>
      </c>
    </row>
    <row r="112" spans="1:189" ht="15" customHeight="1" x14ac:dyDescent="0.3">
      <c r="A112" s="3">
        <v>2315</v>
      </c>
      <c r="B112" s="3" t="s">
        <v>813</v>
      </c>
      <c r="C112" s="3" t="s">
        <v>813</v>
      </c>
      <c r="D112" s="3" t="s">
        <v>709</v>
      </c>
      <c r="E112" s="3" t="s">
        <v>1185</v>
      </c>
      <c r="F112" s="36">
        <v>1</v>
      </c>
      <c r="G112" s="3" t="s">
        <v>1189</v>
      </c>
      <c r="H112" s="36" t="str">
        <f t="shared" si="10"/>
        <v>2</v>
      </c>
      <c r="I112" s="3" t="s">
        <v>784</v>
      </c>
      <c r="J112" s="3">
        <v>2</v>
      </c>
      <c r="K112" s="3">
        <v>52</v>
      </c>
      <c r="L112" s="3">
        <v>1</v>
      </c>
      <c r="M112" s="3">
        <v>1</v>
      </c>
      <c r="N112" s="3">
        <v>1</v>
      </c>
      <c r="O112" s="3">
        <v>4</v>
      </c>
      <c r="P112" s="3">
        <v>4</v>
      </c>
      <c r="Q112" s="3">
        <v>2</v>
      </c>
      <c r="R112" s="3">
        <v>35</v>
      </c>
      <c r="S112" s="3">
        <v>2</v>
      </c>
      <c r="T112" s="3">
        <v>145</v>
      </c>
      <c r="U112" s="3">
        <v>145</v>
      </c>
      <c r="V112" s="3">
        <v>10</v>
      </c>
      <c r="W112" s="32">
        <v>2</v>
      </c>
      <c r="X112" s="32">
        <v>1</v>
      </c>
      <c r="Z112" s="3">
        <v>3</v>
      </c>
      <c r="AC112" s="3">
        <v>3</v>
      </c>
      <c r="AE112" s="28">
        <v>2</v>
      </c>
      <c r="AF112" s="28">
        <v>4</v>
      </c>
      <c r="AG112" s="32">
        <v>0.8</v>
      </c>
      <c r="AH112" s="3" t="s">
        <v>1123</v>
      </c>
      <c r="AI112" s="3" t="s">
        <v>1130</v>
      </c>
      <c r="AJ112" s="3">
        <v>2000</v>
      </c>
      <c r="AK112" s="3" t="s">
        <v>712</v>
      </c>
      <c r="AL112" s="3">
        <v>1984</v>
      </c>
      <c r="AM112" s="3">
        <v>150</v>
      </c>
      <c r="AN112" s="3" t="s">
        <v>205</v>
      </c>
      <c r="AT112" s="3" t="s">
        <v>1110</v>
      </c>
      <c r="AU112" s="3" t="s">
        <v>1131</v>
      </c>
      <c r="AV112" s="3">
        <v>100</v>
      </c>
      <c r="AW112" s="3" t="s">
        <v>718</v>
      </c>
      <c r="AX112" s="3">
        <v>2016</v>
      </c>
      <c r="AY112" s="3">
        <v>0.24</v>
      </c>
      <c r="AZ112" s="3" t="s">
        <v>183</v>
      </c>
      <c r="CC112" s="40" t="s">
        <v>1234</v>
      </c>
      <c r="CD112" s="3">
        <v>13</v>
      </c>
      <c r="CE112" s="3">
        <v>10</v>
      </c>
      <c r="CF112" s="3">
        <v>3</v>
      </c>
      <c r="CH112" s="15">
        <f t="shared" si="4"/>
        <v>23</v>
      </c>
      <c r="CI112" s="15">
        <f t="shared" si="5"/>
        <v>3</v>
      </c>
      <c r="CJ112" s="15">
        <f t="shared" si="6"/>
        <v>20</v>
      </c>
      <c r="CK112" s="3" t="s">
        <v>1178</v>
      </c>
      <c r="CL112" s="3">
        <v>0.2</v>
      </c>
      <c r="CM112" s="3" t="s">
        <v>732</v>
      </c>
      <c r="CO112" s="3">
        <v>800</v>
      </c>
      <c r="CQ112" s="3">
        <v>1984</v>
      </c>
      <c r="CS112" s="3" t="s">
        <v>717</v>
      </c>
      <c r="CU112" s="3">
        <v>2017</v>
      </c>
      <c r="DG112" s="3">
        <v>2</v>
      </c>
      <c r="DH112" s="3" t="s">
        <v>711</v>
      </c>
      <c r="DI112" s="3" t="s">
        <v>814</v>
      </c>
      <c r="DJ112" s="3" t="s">
        <v>731</v>
      </c>
      <c r="DK112" s="3" t="s">
        <v>814</v>
      </c>
      <c r="DN112" s="3" t="s">
        <v>815</v>
      </c>
      <c r="DO112" s="3" t="s">
        <v>778</v>
      </c>
      <c r="DV112" s="3" t="s">
        <v>753</v>
      </c>
      <c r="DW112" s="3" t="s">
        <v>749</v>
      </c>
      <c r="EF112" s="3" t="s">
        <v>1292</v>
      </c>
      <c r="EL112" s="42"/>
      <c r="EN112" s="3">
        <v>1.5</v>
      </c>
      <c r="EP112" s="3">
        <v>0.95</v>
      </c>
      <c r="EQ112" s="3" t="s">
        <v>763</v>
      </c>
      <c r="ER112" s="15">
        <f t="shared" si="7"/>
        <v>2.4500000000000002</v>
      </c>
      <c r="ES112" s="9"/>
      <c r="EU112" s="10">
        <v>2250</v>
      </c>
      <c r="EV112" s="3">
        <v>0.3</v>
      </c>
      <c r="EX112" s="3" t="s">
        <v>763</v>
      </c>
      <c r="EZ112" s="3">
        <v>0.95</v>
      </c>
      <c r="FA112" s="3" t="s">
        <v>763</v>
      </c>
      <c r="FB112" s="3">
        <v>0.3</v>
      </c>
      <c r="FC112" s="3">
        <v>0.3</v>
      </c>
      <c r="FD112" s="3" t="s">
        <v>763</v>
      </c>
      <c r="FQ112" s="3">
        <v>3</v>
      </c>
      <c r="FS112" s="3">
        <v>2</v>
      </c>
      <c r="FY112" s="3">
        <v>1</v>
      </c>
      <c r="GG112" s="3">
        <v>2</v>
      </c>
    </row>
    <row r="113" spans="1:189" ht="15" customHeight="1" x14ac:dyDescent="0.3">
      <c r="A113" s="3">
        <v>2316</v>
      </c>
      <c r="B113" s="3" t="s">
        <v>816</v>
      </c>
      <c r="C113" s="3" t="s">
        <v>817</v>
      </c>
      <c r="D113" s="3" t="s">
        <v>800</v>
      </c>
      <c r="E113" s="3" t="s">
        <v>1185</v>
      </c>
      <c r="F113" s="36">
        <v>1</v>
      </c>
      <c r="G113" s="3" t="s">
        <v>1189</v>
      </c>
      <c r="H113" s="36" t="str">
        <f t="shared" si="10"/>
        <v>2</v>
      </c>
      <c r="I113" s="3" t="s">
        <v>818</v>
      </c>
      <c r="J113" s="3">
        <v>2</v>
      </c>
      <c r="K113" s="3">
        <v>49</v>
      </c>
      <c r="L113" s="3">
        <v>1</v>
      </c>
      <c r="M113" s="3">
        <v>1</v>
      </c>
      <c r="N113" s="3">
        <v>1</v>
      </c>
      <c r="O113" s="3">
        <v>6</v>
      </c>
      <c r="P113" s="3">
        <v>3</v>
      </c>
      <c r="R113" s="3">
        <v>30</v>
      </c>
      <c r="S113" s="3">
        <v>2</v>
      </c>
      <c r="T113" s="3">
        <v>75</v>
      </c>
      <c r="U113" s="3">
        <v>75</v>
      </c>
      <c r="V113" s="3">
        <v>19</v>
      </c>
      <c r="W113" s="32">
        <v>0.6</v>
      </c>
      <c r="X113" s="32">
        <v>0.6</v>
      </c>
      <c r="Z113" s="3">
        <v>3</v>
      </c>
      <c r="AC113" s="3">
        <v>2</v>
      </c>
      <c r="AE113" s="28">
        <v>1</v>
      </c>
      <c r="AF113" s="28">
        <v>2</v>
      </c>
      <c r="AG113" s="32">
        <v>0.6</v>
      </c>
      <c r="AH113" s="3" t="s">
        <v>1121</v>
      </c>
      <c r="AI113" s="3" t="s">
        <v>1129</v>
      </c>
      <c r="AJ113" s="3">
        <v>50</v>
      </c>
      <c r="AK113" s="3" t="s">
        <v>712</v>
      </c>
      <c r="AL113" s="3">
        <v>2009</v>
      </c>
      <c r="AM113" s="3">
        <v>0.4</v>
      </c>
      <c r="AN113" s="3" t="s">
        <v>183</v>
      </c>
      <c r="AT113" s="3" t="s">
        <v>1107</v>
      </c>
      <c r="AU113" s="9" t="s">
        <v>1129</v>
      </c>
      <c r="AV113" s="3">
        <v>40</v>
      </c>
      <c r="AW113" s="3" t="s">
        <v>712</v>
      </c>
      <c r="AX113" s="3">
        <v>2018</v>
      </c>
      <c r="BZ113" t="s">
        <v>1129</v>
      </c>
      <c r="CC113" s="40" t="s">
        <v>1233</v>
      </c>
      <c r="CD113" s="3">
        <v>15</v>
      </c>
      <c r="CF113" s="3">
        <v>3</v>
      </c>
      <c r="CG113" s="3">
        <v>1</v>
      </c>
      <c r="CH113" s="15">
        <f t="shared" si="4"/>
        <v>15</v>
      </c>
      <c r="CI113" s="15">
        <f t="shared" si="5"/>
        <v>4</v>
      </c>
      <c r="CJ113" s="15">
        <f t="shared" si="6"/>
        <v>11</v>
      </c>
      <c r="CK113" t="s">
        <v>1129</v>
      </c>
      <c r="EL113" s="42">
        <v>2009</v>
      </c>
      <c r="EN113" s="3">
        <v>10</v>
      </c>
      <c r="EO113" s="3" t="s">
        <v>763</v>
      </c>
      <c r="EP113" s="47">
        <v>7.75</v>
      </c>
      <c r="EQ113" s="3" t="s">
        <v>763</v>
      </c>
      <c r="ER113" s="15">
        <f t="shared" si="7"/>
        <v>17.75</v>
      </c>
      <c r="ES113" s="9"/>
      <c r="EZ113" s="10">
        <v>7750</v>
      </c>
      <c r="FA113" s="3" t="s">
        <v>763</v>
      </c>
      <c r="FB113" s="3" t="s">
        <v>714</v>
      </c>
      <c r="FQ113" s="3">
        <v>4</v>
      </c>
      <c r="FS113" s="3">
        <v>2</v>
      </c>
      <c r="FY113" s="3">
        <v>1</v>
      </c>
      <c r="GG113" s="3">
        <v>4</v>
      </c>
    </row>
    <row r="114" spans="1:189" ht="15" customHeight="1" x14ac:dyDescent="0.3">
      <c r="A114" s="3">
        <v>2317</v>
      </c>
      <c r="B114" s="3" t="s">
        <v>820</v>
      </c>
      <c r="C114" s="3" t="s">
        <v>820</v>
      </c>
      <c r="D114" s="3" t="s">
        <v>709</v>
      </c>
      <c r="E114" s="3" t="s">
        <v>1185</v>
      </c>
      <c r="F114" s="36">
        <v>1</v>
      </c>
      <c r="G114" s="3" t="s">
        <v>1189</v>
      </c>
      <c r="H114" s="36" t="str">
        <f t="shared" si="10"/>
        <v>2</v>
      </c>
      <c r="I114" s="3" t="s">
        <v>818</v>
      </c>
      <c r="J114" s="3">
        <v>1</v>
      </c>
      <c r="K114" s="3">
        <v>35</v>
      </c>
      <c r="L114" s="3">
        <v>1</v>
      </c>
      <c r="M114" s="3">
        <v>1</v>
      </c>
      <c r="N114" s="3">
        <v>2</v>
      </c>
      <c r="O114" s="3">
        <v>4</v>
      </c>
      <c r="P114" s="3">
        <v>1</v>
      </c>
      <c r="Q114" s="3">
        <v>1</v>
      </c>
      <c r="R114" s="3">
        <v>20</v>
      </c>
      <c r="S114" s="3">
        <v>1</v>
      </c>
      <c r="T114" s="3">
        <v>290</v>
      </c>
      <c r="U114" s="3">
        <v>290</v>
      </c>
      <c r="V114" s="3">
        <v>75</v>
      </c>
      <c r="W114" s="32">
        <v>7</v>
      </c>
      <c r="X114" s="32">
        <v>4</v>
      </c>
      <c r="Z114" s="3">
        <v>3</v>
      </c>
      <c r="AC114" s="3">
        <v>3</v>
      </c>
      <c r="AE114" s="28">
        <v>1</v>
      </c>
      <c r="AF114" s="28">
        <v>2</v>
      </c>
      <c r="AG114" s="32">
        <v>4</v>
      </c>
      <c r="AH114" s="3" t="s">
        <v>1114</v>
      </c>
      <c r="AI114" s="3" t="s">
        <v>1126</v>
      </c>
      <c r="AJ114" s="3">
        <v>6000</v>
      </c>
      <c r="AK114" s="3" t="s">
        <v>712</v>
      </c>
      <c r="AL114" s="3">
        <v>1996</v>
      </c>
      <c r="AM114" s="3">
        <v>1300</v>
      </c>
      <c r="AN114" s="3" t="s">
        <v>205</v>
      </c>
      <c r="AT114" s="3" t="s">
        <v>1118</v>
      </c>
      <c r="AU114" s="9" t="s">
        <v>1129</v>
      </c>
      <c r="AV114" s="3">
        <v>500</v>
      </c>
      <c r="AW114" s="3" t="s">
        <v>712</v>
      </c>
      <c r="AX114" s="3">
        <v>1996</v>
      </c>
      <c r="BZ114" t="s">
        <v>1174</v>
      </c>
      <c r="CA114" s="40" t="s">
        <v>1237</v>
      </c>
      <c r="CC114" s="40" t="s">
        <v>1234</v>
      </c>
      <c r="CD114" s="3">
        <v>220</v>
      </c>
      <c r="CF114" s="3">
        <v>40</v>
      </c>
      <c r="CH114" s="15">
        <f t="shared" si="4"/>
        <v>220</v>
      </c>
      <c r="CI114" s="15">
        <f t="shared" si="5"/>
        <v>40</v>
      </c>
      <c r="CJ114" s="15">
        <f t="shared" si="6"/>
        <v>180</v>
      </c>
      <c r="CK114" t="s">
        <v>1174</v>
      </c>
      <c r="EF114" s="3" t="s">
        <v>1292</v>
      </c>
      <c r="EG114" s="3" t="s">
        <v>1278</v>
      </c>
      <c r="EL114" s="42"/>
      <c r="EO114" s="3">
        <v>2.8</v>
      </c>
      <c r="EP114" s="3">
        <v>4.8</v>
      </c>
      <c r="EQ114" s="3">
        <v>0.7</v>
      </c>
      <c r="ER114" s="15">
        <f t="shared" si="7"/>
        <v>8.2999999999999989</v>
      </c>
      <c r="ES114" s="9"/>
      <c r="EZ114" s="3">
        <v>4.8</v>
      </c>
      <c r="FA114" s="3" t="s">
        <v>763</v>
      </c>
      <c r="FQ114" s="3">
        <v>4</v>
      </c>
      <c r="FS114" s="3">
        <v>2</v>
      </c>
      <c r="FY114" s="3">
        <v>1</v>
      </c>
      <c r="GG114" s="3">
        <v>4</v>
      </c>
    </row>
    <row r="115" spans="1:189" ht="15" customHeight="1" x14ac:dyDescent="0.3">
      <c r="A115" s="3">
        <v>2318</v>
      </c>
      <c r="B115" s="3" t="s">
        <v>822</v>
      </c>
      <c r="C115" s="3" t="s">
        <v>822</v>
      </c>
      <c r="D115" s="3" t="s">
        <v>709</v>
      </c>
      <c r="E115" s="3" t="s">
        <v>1185</v>
      </c>
      <c r="F115" s="36">
        <v>1</v>
      </c>
      <c r="G115" s="3" t="s">
        <v>1189</v>
      </c>
      <c r="H115" s="36" t="str">
        <f t="shared" si="10"/>
        <v>2</v>
      </c>
      <c r="I115" s="3" t="s">
        <v>804</v>
      </c>
      <c r="J115" s="3">
        <v>1</v>
      </c>
      <c r="K115" s="3">
        <v>35</v>
      </c>
      <c r="L115" s="3">
        <v>1</v>
      </c>
      <c r="M115" s="3">
        <v>1</v>
      </c>
      <c r="N115" s="3">
        <v>2</v>
      </c>
      <c r="O115" s="3">
        <v>4</v>
      </c>
      <c r="P115" s="3">
        <v>2</v>
      </c>
      <c r="Q115" s="3">
        <v>1</v>
      </c>
      <c r="R115" s="3">
        <v>10</v>
      </c>
      <c r="S115" s="3">
        <v>2</v>
      </c>
      <c r="T115" s="3">
        <v>80</v>
      </c>
      <c r="V115" s="3">
        <v>56</v>
      </c>
      <c r="W115" s="32">
        <v>3</v>
      </c>
      <c r="X115" s="32">
        <v>3</v>
      </c>
      <c r="Z115" s="3">
        <v>1</v>
      </c>
      <c r="AA115" s="3">
        <v>1.1000000000000001</v>
      </c>
      <c r="AC115" s="3">
        <v>3</v>
      </c>
      <c r="AE115" s="28">
        <v>2</v>
      </c>
      <c r="AF115" s="28">
        <v>6</v>
      </c>
      <c r="AG115" s="32">
        <v>1.8</v>
      </c>
      <c r="AH115" s="3" t="s">
        <v>1118</v>
      </c>
      <c r="AI115" s="3" t="s">
        <v>1129</v>
      </c>
      <c r="AJ115" s="3">
        <v>45</v>
      </c>
      <c r="AK115" s="3" t="s">
        <v>712</v>
      </c>
      <c r="AL115" s="3">
        <v>1945</v>
      </c>
      <c r="AM115" s="3">
        <v>2</v>
      </c>
      <c r="AN115" s="3" t="s">
        <v>183</v>
      </c>
      <c r="AT115" s="3" t="s">
        <v>1156</v>
      </c>
      <c r="AU115" s="9" t="s">
        <v>1129</v>
      </c>
      <c r="AV115" s="3">
        <v>30</v>
      </c>
      <c r="AW115" s="3" t="s">
        <v>712</v>
      </c>
      <c r="AX115" s="3">
        <v>1945</v>
      </c>
      <c r="AY115" s="3">
        <v>1.5</v>
      </c>
      <c r="AZ115" s="3" t="s">
        <v>183</v>
      </c>
      <c r="BZ115" t="s">
        <v>1129</v>
      </c>
      <c r="CH115" s="15"/>
      <c r="CI115" s="15"/>
      <c r="CJ115" s="15"/>
      <c r="CK115" t="s">
        <v>1129</v>
      </c>
      <c r="CL115" s="3">
        <v>0.5</v>
      </c>
      <c r="CM115" s="3" t="s">
        <v>753</v>
      </c>
      <c r="CO115" s="3">
        <v>10000</v>
      </c>
      <c r="CQ115" s="3">
        <v>2000</v>
      </c>
      <c r="CS115" s="3" t="s">
        <v>730</v>
      </c>
      <c r="CT115" s="3">
        <v>40</v>
      </c>
      <c r="CU115" s="3">
        <v>2015</v>
      </c>
      <c r="CV115" s="3">
        <v>0.3</v>
      </c>
      <c r="DN115" s="3" t="s">
        <v>823</v>
      </c>
      <c r="DO115" s="3" t="s">
        <v>824</v>
      </c>
      <c r="DP115" s="3" t="s">
        <v>825</v>
      </c>
      <c r="DV115" s="3" t="s">
        <v>753</v>
      </c>
      <c r="DW115" s="3" t="s">
        <v>826</v>
      </c>
      <c r="DX115" s="3" t="s">
        <v>827</v>
      </c>
      <c r="DY115" s="3" t="s">
        <v>828</v>
      </c>
      <c r="EL115" s="42"/>
      <c r="EO115" s="3">
        <v>10</v>
      </c>
      <c r="EP115" s="3">
        <v>80</v>
      </c>
      <c r="ER115" s="15">
        <f t="shared" si="7"/>
        <v>90</v>
      </c>
      <c r="ES115" s="9">
        <v>2000</v>
      </c>
      <c r="EW115" s="3">
        <v>1.2</v>
      </c>
      <c r="EX115" s="3">
        <v>7</v>
      </c>
      <c r="FC115" s="3">
        <v>1.2</v>
      </c>
      <c r="FD115" s="3" t="s">
        <v>714</v>
      </c>
      <c r="FE115" s="3">
        <v>5</v>
      </c>
      <c r="FF115" s="3">
        <v>0.3</v>
      </c>
      <c r="FG115" s="3" t="s">
        <v>763</v>
      </c>
      <c r="FH115" s="3" t="s">
        <v>714</v>
      </c>
      <c r="FQ115" s="3">
        <v>3</v>
      </c>
      <c r="FS115" s="3">
        <v>2</v>
      </c>
      <c r="FY115" s="3">
        <v>1</v>
      </c>
      <c r="GG115" s="3">
        <v>2</v>
      </c>
    </row>
    <row r="116" spans="1:189" ht="15" customHeight="1" x14ac:dyDescent="0.3">
      <c r="A116" s="3">
        <v>2319</v>
      </c>
      <c r="B116" s="3" t="s">
        <v>829</v>
      </c>
      <c r="C116" s="3" t="s">
        <v>830</v>
      </c>
      <c r="D116" s="3" t="s">
        <v>800</v>
      </c>
      <c r="E116" s="3" t="s">
        <v>1185</v>
      </c>
      <c r="F116" s="36">
        <v>1</v>
      </c>
      <c r="G116" s="3" t="s">
        <v>1189</v>
      </c>
      <c r="H116" s="36" t="str">
        <f t="shared" si="10"/>
        <v>2</v>
      </c>
      <c r="I116" s="3" t="s">
        <v>751</v>
      </c>
      <c r="J116" s="3">
        <v>2</v>
      </c>
      <c r="K116" s="3">
        <v>46</v>
      </c>
      <c r="L116" s="3">
        <v>1</v>
      </c>
      <c r="M116" s="3">
        <v>1</v>
      </c>
      <c r="N116" s="3">
        <v>1</v>
      </c>
      <c r="O116" s="3">
        <v>4</v>
      </c>
      <c r="P116" s="3">
        <v>3</v>
      </c>
      <c r="Q116" s="3">
        <v>2</v>
      </c>
      <c r="R116" s="3">
        <v>24</v>
      </c>
      <c r="S116" s="3">
        <v>1</v>
      </c>
      <c r="T116" s="3">
        <v>135</v>
      </c>
      <c r="U116" s="3">
        <v>135</v>
      </c>
      <c r="V116" s="3">
        <v>73</v>
      </c>
      <c r="W116" s="32">
        <v>5</v>
      </c>
      <c r="X116" s="32">
        <v>3</v>
      </c>
      <c r="Z116" s="3">
        <v>1</v>
      </c>
      <c r="AA116" s="3">
        <v>1.1000000000000001</v>
      </c>
      <c r="AC116" s="3">
        <v>3</v>
      </c>
      <c r="AE116" s="28">
        <v>1</v>
      </c>
      <c r="AF116" s="28">
        <v>2</v>
      </c>
      <c r="AG116" s="32">
        <v>3</v>
      </c>
      <c r="AH116" s="3" t="s">
        <v>1125</v>
      </c>
      <c r="AI116" s="3" t="s">
        <v>1129</v>
      </c>
      <c r="AJ116" s="3">
        <v>400</v>
      </c>
      <c r="AK116" s="3" t="s">
        <v>712</v>
      </c>
      <c r="AL116" s="3">
        <v>1998</v>
      </c>
      <c r="AM116" s="3">
        <v>1.1000000000000001</v>
      </c>
      <c r="AN116" s="3" t="s">
        <v>183</v>
      </c>
      <c r="AT116" s="3" t="s">
        <v>1108</v>
      </c>
      <c r="AU116" s="9" t="s">
        <v>1129</v>
      </c>
      <c r="AV116" s="3">
        <v>500</v>
      </c>
      <c r="AW116" s="3" t="s">
        <v>712</v>
      </c>
      <c r="AX116" s="3">
        <v>2016</v>
      </c>
      <c r="AY116" s="3">
        <v>1.4</v>
      </c>
      <c r="AZ116" s="3" t="s">
        <v>183</v>
      </c>
      <c r="BZ116" t="s">
        <v>1129</v>
      </c>
      <c r="CC116" s="40" t="s">
        <v>1234</v>
      </c>
      <c r="CD116" s="3">
        <v>80</v>
      </c>
      <c r="CE116" s="3">
        <v>60</v>
      </c>
      <c r="CF116" s="3">
        <v>20</v>
      </c>
      <c r="CG116" s="3">
        <v>30</v>
      </c>
      <c r="CH116" s="15">
        <f t="shared" si="4"/>
        <v>140</v>
      </c>
      <c r="CI116" s="15">
        <f t="shared" si="5"/>
        <v>50</v>
      </c>
      <c r="CJ116" s="15">
        <f t="shared" si="6"/>
        <v>90</v>
      </c>
      <c r="CK116" t="s">
        <v>1129</v>
      </c>
      <c r="EL116" s="42">
        <v>2016</v>
      </c>
      <c r="EN116" s="3">
        <v>13.5</v>
      </c>
      <c r="EP116" s="3">
        <v>16.5</v>
      </c>
      <c r="EQ116" s="3">
        <v>3</v>
      </c>
      <c r="ER116" s="15">
        <f t="shared" si="7"/>
        <v>33</v>
      </c>
      <c r="ES116" s="9"/>
      <c r="EZ116" s="3">
        <v>3</v>
      </c>
      <c r="FB116" s="3">
        <v>2</v>
      </c>
      <c r="FQ116" s="3">
        <v>4</v>
      </c>
      <c r="FS116" s="3">
        <v>2</v>
      </c>
      <c r="FY116" s="3">
        <v>1</v>
      </c>
      <c r="GG116" s="3">
        <v>2</v>
      </c>
    </row>
    <row r="117" spans="1:189" ht="15" customHeight="1" x14ac:dyDescent="0.3">
      <c r="A117" s="11">
        <v>2404</v>
      </c>
      <c r="B117" s="3" t="s">
        <v>831</v>
      </c>
      <c r="C117" s="3" t="s">
        <v>832</v>
      </c>
      <c r="D117" s="3" t="s">
        <v>772</v>
      </c>
      <c r="E117" s="3" t="s">
        <v>1185</v>
      </c>
      <c r="F117" s="36">
        <v>1</v>
      </c>
      <c r="G117" s="3" t="s">
        <v>1189</v>
      </c>
      <c r="H117" s="36" t="str">
        <f t="shared" si="10"/>
        <v>2</v>
      </c>
      <c r="I117" s="3" t="s">
        <v>818</v>
      </c>
      <c r="J117" s="3">
        <v>1</v>
      </c>
      <c r="K117" s="3">
        <v>24</v>
      </c>
      <c r="L117" s="3">
        <v>1</v>
      </c>
      <c r="M117" s="3">
        <v>2</v>
      </c>
      <c r="N117" s="3">
        <v>3</v>
      </c>
      <c r="O117" s="3">
        <v>4</v>
      </c>
      <c r="P117" s="3">
        <v>1</v>
      </c>
      <c r="Q117" s="3">
        <v>1</v>
      </c>
      <c r="R117" s="3">
        <v>5</v>
      </c>
      <c r="S117" s="3">
        <v>2</v>
      </c>
      <c r="T117" s="3">
        <v>120</v>
      </c>
      <c r="U117" s="3">
        <v>120</v>
      </c>
      <c r="V117" s="3">
        <v>15</v>
      </c>
      <c r="W117" s="32">
        <v>0.6</v>
      </c>
      <c r="X117" s="32">
        <v>0.6</v>
      </c>
      <c r="Z117" s="3">
        <v>2</v>
      </c>
      <c r="AA117" s="3">
        <v>2.1</v>
      </c>
      <c r="AC117" s="3">
        <v>3</v>
      </c>
      <c r="AE117" s="28">
        <v>1</v>
      </c>
      <c r="AF117" s="28">
        <v>4</v>
      </c>
      <c r="AG117" s="32">
        <v>0.6</v>
      </c>
      <c r="AH117" s="3" t="s">
        <v>1128</v>
      </c>
      <c r="AI117" s="3" t="s">
        <v>1126</v>
      </c>
      <c r="AJ117" s="3">
        <v>90</v>
      </c>
      <c r="AK117" s="3" t="s">
        <v>712</v>
      </c>
      <c r="AL117" s="3">
        <v>1990</v>
      </c>
      <c r="AT117" s="3" t="s">
        <v>1156</v>
      </c>
      <c r="AU117" s="9" t="s">
        <v>1129</v>
      </c>
      <c r="AV117" s="3">
        <v>60</v>
      </c>
      <c r="AW117" s="3" t="s">
        <v>712</v>
      </c>
      <c r="AX117" s="3">
        <v>1990</v>
      </c>
      <c r="AY117" s="3">
        <v>0.5</v>
      </c>
      <c r="AZ117" s="3" t="s">
        <v>183</v>
      </c>
      <c r="BA117" s="3" t="s">
        <v>1110</v>
      </c>
      <c r="BB117" s="3">
        <v>50</v>
      </c>
      <c r="BC117" s="3">
        <v>1997</v>
      </c>
      <c r="BD117" s="3">
        <v>50</v>
      </c>
      <c r="BF117" s="3" t="s">
        <v>1116</v>
      </c>
      <c r="BG117" s="3">
        <v>30</v>
      </c>
      <c r="BH117" s="3">
        <v>1997</v>
      </c>
      <c r="BI117" s="3">
        <v>0.5</v>
      </c>
      <c r="BZ117" t="s">
        <v>1174</v>
      </c>
      <c r="CA117" s="40" t="s">
        <v>1237</v>
      </c>
      <c r="CB117" s="40" t="s">
        <v>1231</v>
      </c>
      <c r="CC117" s="40" t="s">
        <v>1234</v>
      </c>
      <c r="CE117" s="3">
        <v>20</v>
      </c>
      <c r="CG117" s="3">
        <v>17</v>
      </c>
      <c r="CH117" s="15">
        <f t="shared" si="4"/>
        <v>20</v>
      </c>
      <c r="CI117" s="15">
        <f t="shared" si="5"/>
        <v>17</v>
      </c>
      <c r="CJ117" s="15">
        <f t="shared" si="6"/>
        <v>3</v>
      </c>
      <c r="CK117" t="s">
        <v>1174</v>
      </c>
      <c r="DV117" s="3" t="s">
        <v>835</v>
      </c>
      <c r="DW117" s="3" t="s">
        <v>836</v>
      </c>
      <c r="EG117" s="3" t="s">
        <v>1294</v>
      </c>
      <c r="EL117" s="42"/>
      <c r="ER117" s="15"/>
      <c r="ES117" s="9"/>
      <c r="EZ117" s="3">
        <v>17</v>
      </c>
      <c r="FA117" s="3" t="s">
        <v>763</v>
      </c>
      <c r="FI117" s="3">
        <v>2</v>
      </c>
      <c r="FJ117" s="3">
        <v>9</v>
      </c>
      <c r="FK117" s="3" t="s">
        <v>837</v>
      </c>
      <c r="FL117" s="3">
        <v>3</v>
      </c>
      <c r="FQ117" s="3">
        <v>3</v>
      </c>
      <c r="FS117" s="3">
        <v>2</v>
      </c>
      <c r="FY117" s="3">
        <v>1</v>
      </c>
      <c r="GG117" s="3" t="s">
        <v>838</v>
      </c>
    </row>
    <row r="118" spans="1:189" ht="15" customHeight="1" x14ac:dyDescent="0.3">
      <c r="A118" s="11">
        <v>2405</v>
      </c>
      <c r="B118" s="3" t="s">
        <v>839</v>
      </c>
      <c r="C118" s="3" t="s">
        <v>839</v>
      </c>
      <c r="D118" s="3" t="s">
        <v>709</v>
      </c>
      <c r="E118" s="3" t="s">
        <v>1185</v>
      </c>
      <c r="F118" s="36">
        <v>1</v>
      </c>
      <c r="G118" s="3" t="s">
        <v>1189</v>
      </c>
      <c r="H118" s="36" t="str">
        <f t="shared" si="10"/>
        <v>2</v>
      </c>
      <c r="I118" s="3" t="s">
        <v>751</v>
      </c>
      <c r="J118" s="3">
        <v>1</v>
      </c>
      <c r="K118" s="3">
        <v>51</v>
      </c>
      <c r="L118" s="3">
        <v>1</v>
      </c>
      <c r="M118" s="3">
        <v>1</v>
      </c>
      <c r="N118" s="3">
        <v>1</v>
      </c>
      <c r="O118" s="3">
        <v>4</v>
      </c>
      <c r="P118" s="3">
        <v>1</v>
      </c>
      <c r="Q118" s="3">
        <v>1</v>
      </c>
      <c r="R118" s="3">
        <v>4</v>
      </c>
      <c r="S118" s="3">
        <v>1</v>
      </c>
      <c r="T118" s="28">
        <v>85</v>
      </c>
      <c r="U118" s="28">
        <v>85</v>
      </c>
      <c r="V118" s="3">
        <v>45</v>
      </c>
      <c r="W118" s="32">
        <v>3.4</v>
      </c>
      <c r="X118" s="32">
        <v>3.4</v>
      </c>
      <c r="Z118" s="3">
        <v>3</v>
      </c>
      <c r="AC118" s="3">
        <v>3</v>
      </c>
      <c r="AE118" s="28">
        <v>1</v>
      </c>
      <c r="AF118" s="28">
        <v>2</v>
      </c>
      <c r="AG118" s="32">
        <v>3.4</v>
      </c>
      <c r="AH118" s="3" t="s">
        <v>1128</v>
      </c>
      <c r="AI118" s="3" t="s">
        <v>1126</v>
      </c>
      <c r="AL118" s="3">
        <v>1997</v>
      </c>
      <c r="AT118" s="3" t="s">
        <v>1108</v>
      </c>
      <c r="AU118" s="9" t="s">
        <v>1129</v>
      </c>
      <c r="AV118" s="3">
        <v>40</v>
      </c>
      <c r="AW118" s="3" t="s">
        <v>712</v>
      </c>
      <c r="AX118" s="3">
        <v>2015</v>
      </c>
      <c r="BZ118" t="s">
        <v>1174</v>
      </c>
      <c r="CA118" s="40" t="s">
        <v>1235</v>
      </c>
      <c r="CB118" s="40" t="s">
        <v>1232</v>
      </c>
      <c r="CC118" s="40" t="s">
        <v>1234</v>
      </c>
      <c r="CD118" s="3">
        <v>15</v>
      </c>
      <c r="CE118" s="3">
        <v>15</v>
      </c>
      <c r="CG118" s="3">
        <v>30</v>
      </c>
      <c r="CH118" s="15">
        <f t="shared" si="4"/>
        <v>30</v>
      </c>
      <c r="CI118" s="15">
        <f t="shared" si="5"/>
        <v>30</v>
      </c>
      <c r="CJ118" s="15">
        <f t="shared" si="6"/>
        <v>0</v>
      </c>
      <c r="CK118" t="s">
        <v>1174</v>
      </c>
      <c r="EF118" s="3" t="s">
        <v>1291</v>
      </c>
      <c r="EG118" s="3" t="s">
        <v>1285</v>
      </c>
      <c r="EL118" s="42"/>
      <c r="EN118" s="3">
        <v>20</v>
      </c>
      <c r="EO118" s="3" t="s">
        <v>714</v>
      </c>
      <c r="EP118" s="3">
        <v>49</v>
      </c>
      <c r="EQ118" s="3" t="s">
        <v>714</v>
      </c>
      <c r="ER118" s="15">
        <f t="shared" si="7"/>
        <v>69</v>
      </c>
      <c r="ES118" s="9"/>
      <c r="EZ118" s="3">
        <v>49</v>
      </c>
      <c r="FA118" s="3" t="s">
        <v>763</v>
      </c>
      <c r="FQ118" s="3">
        <v>2</v>
      </c>
      <c r="FS118" s="3">
        <v>2</v>
      </c>
      <c r="FY118" s="3">
        <v>1</v>
      </c>
      <c r="GG118" s="3">
        <v>4</v>
      </c>
    </row>
    <row r="119" spans="1:189" ht="15" customHeight="1" x14ac:dyDescent="0.3">
      <c r="A119" s="11">
        <v>2406</v>
      </c>
      <c r="B119" s="3" t="s">
        <v>841</v>
      </c>
      <c r="C119" s="3" t="s">
        <v>841</v>
      </c>
      <c r="D119" s="3" t="s">
        <v>709</v>
      </c>
      <c r="E119" s="3" t="s">
        <v>1185</v>
      </c>
      <c r="F119" s="36">
        <v>1</v>
      </c>
      <c r="G119" s="3" t="s">
        <v>1189</v>
      </c>
      <c r="H119" s="36" t="str">
        <f t="shared" si="10"/>
        <v>2</v>
      </c>
      <c r="I119" s="3" t="s">
        <v>818</v>
      </c>
      <c r="J119" s="3">
        <v>1</v>
      </c>
      <c r="K119" s="3">
        <v>50</v>
      </c>
      <c r="L119" s="3">
        <v>1</v>
      </c>
      <c r="M119" s="3">
        <v>1</v>
      </c>
      <c r="N119" s="3">
        <v>2</v>
      </c>
      <c r="O119" s="3">
        <v>1</v>
      </c>
      <c r="P119" s="3">
        <v>1</v>
      </c>
      <c r="Q119" s="3">
        <v>1</v>
      </c>
      <c r="R119" s="3">
        <v>2</v>
      </c>
      <c r="S119" s="3">
        <v>1</v>
      </c>
      <c r="W119" s="32">
        <v>2.5</v>
      </c>
      <c r="X119" s="32">
        <v>2.5</v>
      </c>
      <c r="Z119" s="3">
        <v>3</v>
      </c>
      <c r="AC119" s="3">
        <v>3</v>
      </c>
      <c r="AE119" s="28">
        <v>1</v>
      </c>
      <c r="AF119" s="28">
        <v>2</v>
      </c>
      <c r="AG119" s="32">
        <v>2.5</v>
      </c>
      <c r="AH119" s="3" t="s">
        <v>1113</v>
      </c>
      <c r="AI119" s="3" t="s">
        <v>1126</v>
      </c>
      <c r="AL119" s="3">
        <v>2002</v>
      </c>
      <c r="AT119" s="3" t="s">
        <v>1108</v>
      </c>
      <c r="AU119" s="9" t="s">
        <v>1129</v>
      </c>
      <c r="AW119" s="3" t="s">
        <v>712</v>
      </c>
      <c r="AX119" s="3">
        <v>2017</v>
      </c>
      <c r="BZ119" t="s">
        <v>1174</v>
      </c>
      <c r="CA119" s="40" t="s">
        <v>1237</v>
      </c>
      <c r="CB119" s="40" t="s">
        <v>1230</v>
      </c>
      <c r="CC119" s="40" t="s">
        <v>1234</v>
      </c>
      <c r="CG119" s="3">
        <v>7</v>
      </c>
      <c r="CH119" s="15">
        <v>5</v>
      </c>
      <c r="CI119" s="15">
        <f t="shared" si="5"/>
        <v>7</v>
      </c>
      <c r="CJ119" s="15">
        <f t="shared" si="6"/>
        <v>-2</v>
      </c>
      <c r="CK119" t="s">
        <v>1174</v>
      </c>
      <c r="DV119" s="3" t="s">
        <v>842</v>
      </c>
      <c r="DW119" s="3" t="s">
        <v>782</v>
      </c>
      <c r="DX119" s="3" t="s">
        <v>786</v>
      </c>
      <c r="DY119" s="3" t="s">
        <v>843</v>
      </c>
      <c r="EL119" s="42"/>
      <c r="EN119" s="3">
        <v>5</v>
      </c>
      <c r="EO119" s="3" t="s">
        <v>714</v>
      </c>
      <c r="EP119" s="3">
        <v>2</v>
      </c>
      <c r="EQ119" s="3" t="s">
        <v>714</v>
      </c>
      <c r="ER119" s="15">
        <f t="shared" si="7"/>
        <v>7</v>
      </c>
      <c r="ES119" s="9"/>
      <c r="EZ119" s="3">
        <v>2</v>
      </c>
      <c r="FQ119" s="3">
        <v>2</v>
      </c>
      <c r="FS119" s="3">
        <v>2</v>
      </c>
      <c r="FY119" s="3">
        <v>1</v>
      </c>
      <c r="GG119" s="3">
        <v>4</v>
      </c>
    </row>
    <row r="120" spans="1:189" ht="15" customHeight="1" x14ac:dyDescent="0.3">
      <c r="A120" s="3">
        <v>2407</v>
      </c>
      <c r="B120" s="3" t="s">
        <v>844</v>
      </c>
      <c r="C120" s="3" t="s">
        <v>844</v>
      </c>
      <c r="D120" s="3" t="s">
        <v>709</v>
      </c>
      <c r="E120" s="3" t="s">
        <v>1185</v>
      </c>
      <c r="F120" s="36">
        <v>1</v>
      </c>
      <c r="G120" s="3" t="s">
        <v>1189</v>
      </c>
      <c r="H120" s="36" t="str">
        <f t="shared" si="10"/>
        <v>2</v>
      </c>
      <c r="I120" s="3" t="s">
        <v>818</v>
      </c>
      <c r="J120" s="3">
        <v>1</v>
      </c>
      <c r="K120" s="3">
        <v>45</v>
      </c>
      <c r="L120" s="3">
        <v>1</v>
      </c>
      <c r="M120" s="3">
        <v>1</v>
      </c>
      <c r="N120" s="3">
        <v>1</v>
      </c>
      <c r="O120" s="3">
        <v>5</v>
      </c>
      <c r="P120" s="3">
        <v>3</v>
      </c>
      <c r="Q120" s="3">
        <v>2</v>
      </c>
      <c r="R120" s="3">
        <v>7</v>
      </c>
      <c r="S120" s="3">
        <v>1</v>
      </c>
      <c r="T120" s="3">
        <v>130</v>
      </c>
      <c r="U120" s="3">
        <v>130</v>
      </c>
      <c r="V120" s="3">
        <v>25</v>
      </c>
      <c r="W120" s="32">
        <v>1.7</v>
      </c>
      <c r="X120" s="32">
        <v>1.7</v>
      </c>
      <c r="Z120" s="3">
        <v>3</v>
      </c>
      <c r="AC120" s="3">
        <v>3</v>
      </c>
      <c r="AE120" s="28">
        <v>1</v>
      </c>
      <c r="AF120" s="28">
        <v>4</v>
      </c>
      <c r="AG120" s="32">
        <v>1.7</v>
      </c>
      <c r="AH120" s="3" t="s">
        <v>1113</v>
      </c>
      <c r="AI120" s="3" t="s">
        <v>1126</v>
      </c>
      <c r="AL120" s="3">
        <v>2007</v>
      </c>
      <c r="AT120" s="3" t="s">
        <v>1136</v>
      </c>
      <c r="AU120" s="9" t="s">
        <v>1158</v>
      </c>
      <c r="AW120" s="3" t="s">
        <v>712</v>
      </c>
      <c r="AX120" s="3">
        <v>2012</v>
      </c>
      <c r="BA120" s="3" t="s">
        <v>1107</v>
      </c>
      <c r="BC120" s="3">
        <v>2005</v>
      </c>
      <c r="BD120" s="3">
        <v>1.2</v>
      </c>
      <c r="BF120" s="3" t="s">
        <v>1120</v>
      </c>
      <c r="BH120" s="3">
        <v>2012</v>
      </c>
      <c r="BZ120" t="s">
        <v>1174</v>
      </c>
      <c r="CA120" s="40" t="s">
        <v>1237</v>
      </c>
      <c r="CB120" s="40" t="s">
        <v>1230</v>
      </c>
      <c r="CC120" s="40" t="s">
        <v>1234</v>
      </c>
      <c r="CD120" s="3">
        <v>45</v>
      </c>
      <c r="CE120" s="3">
        <v>32</v>
      </c>
      <c r="CF120" s="3">
        <v>25</v>
      </c>
      <c r="CG120" s="3">
        <v>20</v>
      </c>
      <c r="CH120" s="15">
        <f t="shared" si="4"/>
        <v>77</v>
      </c>
      <c r="CI120" s="15">
        <f t="shared" si="5"/>
        <v>45</v>
      </c>
      <c r="CJ120" s="15">
        <f t="shared" si="6"/>
        <v>32</v>
      </c>
      <c r="CK120" t="s">
        <v>1174</v>
      </c>
      <c r="DV120" s="3" t="s">
        <v>846</v>
      </c>
      <c r="DW120" s="3" t="s">
        <v>794</v>
      </c>
      <c r="DX120" s="3" t="s">
        <v>786</v>
      </c>
      <c r="DY120" s="3" t="s">
        <v>843</v>
      </c>
      <c r="EF120" s="3" t="s">
        <v>1291</v>
      </c>
      <c r="EG120" s="3" t="s">
        <v>1278</v>
      </c>
      <c r="EI120" s="3" t="s">
        <v>845</v>
      </c>
      <c r="EK120" s="3" t="s">
        <v>847</v>
      </c>
      <c r="EL120" s="42"/>
      <c r="EN120" s="3">
        <v>30</v>
      </c>
      <c r="EO120" s="3" t="s">
        <v>714</v>
      </c>
      <c r="EP120" s="3">
        <v>11</v>
      </c>
      <c r="EQ120" s="3" t="s">
        <v>714</v>
      </c>
      <c r="ER120" s="15">
        <f t="shared" si="7"/>
        <v>41</v>
      </c>
      <c r="ES120" s="9"/>
      <c r="EZ120" s="3">
        <v>11</v>
      </c>
      <c r="FA120" s="3" t="s">
        <v>763</v>
      </c>
      <c r="FI120" s="3">
        <v>2</v>
      </c>
      <c r="FJ120" s="3">
        <v>3</v>
      </c>
      <c r="FK120" s="3" t="s">
        <v>848</v>
      </c>
      <c r="FL120" s="3">
        <v>1</v>
      </c>
      <c r="FQ120" s="3">
        <v>4</v>
      </c>
      <c r="FS120" s="3">
        <v>2</v>
      </c>
      <c r="FY120" s="3">
        <v>1</v>
      </c>
      <c r="GG120" s="3" t="s">
        <v>838</v>
      </c>
    </row>
    <row r="121" spans="1:189" ht="15" customHeight="1" x14ac:dyDescent="0.3">
      <c r="A121" s="11">
        <v>2408</v>
      </c>
      <c r="B121" s="3" t="s">
        <v>849</v>
      </c>
      <c r="C121" s="3" t="s">
        <v>850</v>
      </c>
      <c r="D121" s="3" t="s">
        <v>800</v>
      </c>
      <c r="E121" s="3" t="s">
        <v>1185</v>
      </c>
      <c r="F121" s="36">
        <v>1</v>
      </c>
      <c r="G121" s="3" t="s">
        <v>1189</v>
      </c>
      <c r="H121" s="36" t="str">
        <f t="shared" si="10"/>
        <v>2</v>
      </c>
      <c r="I121" s="3" t="s">
        <v>751</v>
      </c>
      <c r="J121" s="3">
        <v>2</v>
      </c>
      <c r="K121" s="3">
        <v>60</v>
      </c>
      <c r="L121" s="3">
        <v>1</v>
      </c>
      <c r="M121" s="3">
        <v>1</v>
      </c>
      <c r="N121" s="3">
        <v>1</v>
      </c>
      <c r="O121" s="3">
        <v>8</v>
      </c>
      <c r="P121" s="3">
        <v>3</v>
      </c>
      <c r="Q121" s="3">
        <v>3</v>
      </c>
      <c r="R121" s="3">
        <v>22</v>
      </c>
      <c r="S121" s="3">
        <v>2</v>
      </c>
      <c r="T121" s="3">
        <v>100</v>
      </c>
      <c r="U121" s="3">
        <v>100</v>
      </c>
      <c r="V121" s="3">
        <v>10</v>
      </c>
      <c r="W121" s="32">
        <v>3</v>
      </c>
      <c r="X121" s="32">
        <v>0.5</v>
      </c>
      <c r="Z121" s="3">
        <v>3</v>
      </c>
      <c r="AC121" s="3">
        <v>12</v>
      </c>
      <c r="AE121" s="28">
        <v>1</v>
      </c>
      <c r="AF121" s="28">
        <v>4</v>
      </c>
      <c r="AG121" s="32">
        <v>3</v>
      </c>
      <c r="AH121" s="3" t="s">
        <v>1113</v>
      </c>
      <c r="AI121" s="3" t="s">
        <v>1126</v>
      </c>
      <c r="AL121" s="3">
        <v>2014</v>
      </c>
      <c r="AT121" s="3" t="s">
        <v>1108</v>
      </c>
      <c r="AU121" s="9" t="s">
        <v>1129</v>
      </c>
      <c r="AW121" s="3" t="s">
        <v>712</v>
      </c>
      <c r="AX121" s="3">
        <v>2016</v>
      </c>
      <c r="BA121" s="3" t="s">
        <v>1107</v>
      </c>
      <c r="BC121" s="3">
        <v>2017</v>
      </c>
      <c r="BD121" s="3">
        <v>0.15</v>
      </c>
      <c r="BF121" s="3" t="s">
        <v>1120</v>
      </c>
      <c r="BZ121" t="s">
        <v>1174</v>
      </c>
      <c r="CA121" s="40" t="s">
        <v>1237</v>
      </c>
      <c r="CB121" s="40" t="s">
        <v>1230</v>
      </c>
      <c r="CC121" s="40" t="s">
        <v>1233</v>
      </c>
      <c r="CE121" s="3">
        <v>25</v>
      </c>
      <c r="CG121" s="3">
        <v>15</v>
      </c>
      <c r="CH121" s="15">
        <f t="shared" si="4"/>
        <v>25</v>
      </c>
      <c r="CI121" s="15">
        <f t="shared" si="5"/>
        <v>15</v>
      </c>
      <c r="CJ121" s="15">
        <f t="shared" si="6"/>
        <v>10</v>
      </c>
      <c r="CK121" t="s">
        <v>1174</v>
      </c>
      <c r="DV121" s="3" t="s">
        <v>842</v>
      </c>
      <c r="DW121" s="3" t="s">
        <v>794</v>
      </c>
      <c r="DX121" s="3" t="s">
        <v>786</v>
      </c>
      <c r="DY121" s="3" t="s">
        <v>843</v>
      </c>
      <c r="EF121" s="3" t="s">
        <v>1291</v>
      </c>
      <c r="EG121" s="3" t="s">
        <v>1295</v>
      </c>
      <c r="EL121" s="42"/>
      <c r="EN121" s="3">
        <v>13.5</v>
      </c>
      <c r="EO121" s="3" t="s">
        <v>714</v>
      </c>
      <c r="EP121" s="3">
        <v>15</v>
      </c>
      <c r="EQ121" s="3" t="s">
        <v>714</v>
      </c>
      <c r="ER121" s="15">
        <f t="shared" si="7"/>
        <v>28.5</v>
      </c>
      <c r="ES121" s="9"/>
      <c r="EZ121" s="3">
        <v>15</v>
      </c>
      <c r="FQ121" s="3">
        <v>4</v>
      </c>
      <c r="FS121" s="3">
        <v>2</v>
      </c>
      <c r="FY121" s="3">
        <v>1</v>
      </c>
      <c r="GG121" s="3">
        <v>4</v>
      </c>
    </row>
    <row r="122" spans="1:189" ht="15" customHeight="1" x14ac:dyDescent="0.3">
      <c r="A122" s="3">
        <v>2409</v>
      </c>
      <c r="B122" s="3" t="s">
        <v>852</v>
      </c>
      <c r="C122" s="3" t="s">
        <v>852</v>
      </c>
      <c r="D122" s="3" t="s">
        <v>709</v>
      </c>
      <c r="E122" s="3" t="s">
        <v>1185</v>
      </c>
      <c r="F122" s="36">
        <v>1</v>
      </c>
      <c r="G122" s="3" t="s">
        <v>1189</v>
      </c>
      <c r="H122" s="36" t="str">
        <f t="shared" si="10"/>
        <v>2</v>
      </c>
      <c r="I122" s="3" t="s">
        <v>751</v>
      </c>
      <c r="J122" s="3">
        <v>2</v>
      </c>
      <c r="K122" s="3">
        <v>64</v>
      </c>
      <c r="L122" s="3">
        <v>1</v>
      </c>
      <c r="M122" s="3">
        <v>1</v>
      </c>
      <c r="N122" s="3">
        <v>1</v>
      </c>
      <c r="O122" s="3">
        <v>6</v>
      </c>
      <c r="P122" s="3">
        <v>2</v>
      </c>
      <c r="Q122" s="3">
        <v>2</v>
      </c>
      <c r="R122" s="3">
        <v>20</v>
      </c>
      <c r="S122" s="3">
        <v>1</v>
      </c>
      <c r="T122" s="3">
        <v>75</v>
      </c>
      <c r="U122" s="3">
        <v>75</v>
      </c>
      <c r="V122" s="3">
        <v>10</v>
      </c>
      <c r="W122" s="32">
        <v>2</v>
      </c>
      <c r="X122" s="32">
        <v>0.4</v>
      </c>
      <c r="Z122" s="3">
        <v>3</v>
      </c>
      <c r="AC122" s="3">
        <v>34</v>
      </c>
      <c r="AE122" s="28">
        <v>1</v>
      </c>
      <c r="AF122" s="28">
        <v>5</v>
      </c>
      <c r="AG122" s="32">
        <v>2</v>
      </c>
      <c r="AH122" s="3" t="s">
        <v>1113</v>
      </c>
      <c r="AI122" s="3" t="s">
        <v>1126</v>
      </c>
      <c r="AL122" s="3">
        <v>2014</v>
      </c>
      <c r="AO122" s="3" t="s">
        <v>711</v>
      </c>
      <c r="AR122" s="3">
        <v>2014</v>
      </c>
      <c r="AT122" s="3" t="s">
        <v>1108</v>
      </c>
      <c r="AU122" s="9" t="s">
        <v>1129</v>
      </c>
      <c r="AW122" s="3" t="s">
        <v>712</v>
      </c>
      <c r="AX122" s="3">
        <v>2016</v>
      </c>
      <c r="BA122" s="3" t="s">
        <v>1135</v>
      </c>
      <c r="BC122" s="3">
        <v>2017</v>
      </c>
      <c r="BF122" s="3" t="s">
        <v>1120</v>
      </c>
      <c r="BH122" s="3">
        <v>2017</v>
      </c>
      <c r="BZ122" t="s">
        <v>1174</v>
      </c>
      <c r="CA122" s="40" t="s">
        <v>1235</v>
      </c>
      <c r="CB122" s="40" t="s">
        <v>1230</v>
      </c>
      <c r="CC122" s="40" t="s">
        <v>1234</v>
      </c>
      <c r="CE122" s="3">
        <v>15</v>
      </c>
      <c r="CG122" s="3">
        <v>11</v>
      </c>
      <c r="CH122" s="15">
        <f t="shared" si="4"/>
        <v>15</v>
      </c>
      <c r="CI122" s="15">
        <f t="shared" si="5"/>
        <v>11</v>
      </c>
      <c r="CJ122" s="15">
        <f t="shared" si="6"/>
        <v>4</v>
      </c>
      <c r="CK122" t="s">
        <v>1174</v>
      </c>
      <c r="DV122" s="3" t="s">
        <v>773</v>
      </c>
      <c r="DW122" s="3" t="s">
        <v>794</v>
      </c>
      <c r="DX122" s="3" t="s">
        <v>786</v>
      </c>
      <c r="DY122" s="3" t="s">
        <v>843</v>
      </c>
      <c r="EL122" s="42"/>
      <c r="EN122" s="3">
        <v>13.5</v>
      </c>
      <c r="EO122" s="3" t="s">
        <v>714</v>
      </c>
      <c r="EP122" s="3">
        <v>15</v>
      </c>
      <c r="EQ122" s="3" t="s">
        <v>714</v>
      </c>
      <c r="ER122" s="15">
        <f t="shared" si="7"/>
        <v>28.5</v>
      </c>
      <c r="ES122" s="9"/>
      <c r="EZ122" s="3">
        <v>15</v>
      </c>
      <c r="FA122" s="3" t="s">
        <v>763</v>
      </c>
      <c r="FQ122" s="3">
        <v>4</v>
      </c>
      <c r="FS122" s="3">
        <v>2</v>
      </c>
      <c r="FY122" s="3">
        <v>1</v>
      </c>
      <c r="GG122" s="3">
        <v>4</v>
      </c>
    </row>
    <row r="123" spans="1:189" ht="15" customHeight="1" x14ac:dyDescent="0.3">
      <c r="A123" s="3">
        <v>2410</v>
      </c>
      <c r="B123" s="3" t="s">
        <v>854</v>
      </c>
      <c r="C123" s="3" t="s">
        <v>855</v>
      </c>
      <c r="D123" s="3" t="s">
        <v>772</v>
      </c>
      <c r="E123" s="3" t="s">
        <v>1185</v>
      </c>
      <c r="F123" s="36">
        <v>1</v>
      </c>
      <c r="G123" s="3" t="s">
        <v>1189</v>
      </c>
      <c r="H123" s="36" t="str">
        <f t="shared" si="10"/>
        <v>2</v>
      </c>
      <c r="I123" s="3" t="s">
        <v>751</v>
      </c>
      <c r="J123" s="3">
        <v>1</v>
      </c>
      <c r="K123" s="3">
        <v>47</v>
      </c>
      <c r="L123" s="3">
        <v>1</v>
      </c>
      <c r="M123" s="3">
        <v>1</v>
      </c>
      <c r="N123" s="3">
        <v>1</v>
      </c>
      <c r="O123" s="3">
        <v>3</v>
      </c>
      <c r="P123" s="3">
        <v>2</v>
      </c>
      <c r="Q123" s="3">
        <v>2</v>
      </c>
      <c r="R123" s="3">
        <v>29</v>
      </c>
      <c r="S123" s="3">
        <v>1</v>
      </c>
      <c r="T123" s="3">
        <v>240</v>
      </c>
      <c r="U123" s="3">
        <v>240</v>
      </c>
      <c r="V123" s="3">
        <v>25</v>
      </c>
      <c r="W123" s="32">
        <v>6</v>
      </c>
      <c r="X123" s="32">
        <v>6</v>
      </c>
      <c r="Z123" s="3">
        <v>3</v>
      </c>
      <c r="AC123" s="3">
        <v>13</v>
      </c>
      <c r="AE123" s="28">
        <v>1</v>
      </c>
      <c r="AF123" s="28">
        <v>3</v>
      </c>
      <c r="AG123" s="32">
        <v>6</v>
      </c>
      <c r="AH123" s="3" t="s">
        <v>1128</v>
      </c>
      <c r="AI123" s="3" t="s">
        <v>1126</v>
      </c>
      <c r="AL123" s="3">
        <v>1998</v>
      </c>
      <c r="AT123" s="3" t="s">
        <v>1123</v>
      </c>
      <c r="AU123" s="3" t="s">
        <v>1130</v>
      </c>
      <c r="AV123" s="3" t="s">
        <v>856</v>
      </c>
      <c r="AW123" s="3" t="s">
        <v>718</v>
      </c>
      <c r="AX123" s="3">
        <v>1995</v>
      </c>
      <c r="BA123" s="3" t="s">
        <v>1156</v>
      </c>
      <c r="BB123" s="3">
        <v>92</v>
      </c>
      <c r="BC123" s="3">
        <v>1945</v>
      </c>
      <c r="BZ123" t="s">
        <v>1180</v>
      </c>
      <c r="CA123" s="40" t="s">
        <v>1235</v>
      </c>
      <c r="CB123" s="40" t="s">
        <v>1232</v>
      </c>
      <c r="CC123" s="40" t="s">
        <v>1234</v>
      </c>
      <c r="CE123" s="3">
        <v>60</v>
      </c>
      <c r="CG123" s="3">
        <v>25</v>
      </c>
      <c r="CH123" s="15">
        <f t="shared" si="4"/>
        <v>60</v>
      </c>
      <c r="CI123" s="15">
        <f t="shared" si="5"/>
        <v>25</v>
      </c>
      <c r="CJ123" s="15">
        <f t="shared" si="6"/>
        <v>35</v>
      </c>
      <c r="CK123" t="s">
        <v>1180</v>
      </c>
      <c r="DV123" s="3" t="s">
        <v>753</v>
      </c>
      <c r="DW123" s="3" t="s">
        <v>793</v>
      </c>
      <c r="EL123" s="42"/>
      <c r="EN123" s="3">
        <v>30</v>
      </c>
      <c r="EO123" s="3" t="s">
        <v>714</v>
      </c>
      <c r="EP123" s="3">
        <v>1.5</v>
      </c>
      <c r="EQ123" s="3" t="s">
        <v>714</v>
      </c>
      <c r="ER123" s="15">
        <f t="shared" si="7"/>
        <v>31.5</v>
      </c>
      <c r="ES123" s="9"/>
      <c r="EZ123" s="3">
        <v>1.5</v>
      </c>
      <c r="FA123" s="3">
        <v>3</v>
      </c>
      <c r="FQ123" s="3">
        <v>2</v>
      </c>
      <c r="FS123" s="3">
        <v>2</v>
      </c>
      <c r="FY123" s="3">
        <v>1</v>
      </c>
      <c r="GG123" s="3">
        <v>2</v>
      </c>
    </row>
    <row r="124" spans="1:189" ht="15" customHeight="1" x14ac:dyDescent="0.3">
      <c r="A124" s="3">
        <v>2411</v>
      </c>
      <c r="B124" s="3" t="s">
        <v>857</v>
      </c>
      <c r="C124" s="3" t="s">
        <v>857</v>
      </c>
      <c r="D124" s="3" t="s">
        <v>709</v>
      </c>
      <c r="E124" s="3" t="s">
        <v>1185</v>
      </c>
      <c r="F124" s="36">
        <v>1</v>
      </c>
      <c r="G124" s="3" t="s">
        <v>1189</v>
      </c>
      <c r="H124" s="36" t="str">
        <f t="shared" si="10"/>
        <v>2</v>
      </c>
      <c r="I124" s="3" t="s">
        <v>784</v>
      </c>
      <c r="J124" s="3">
        <v>2</v>
      </c>
      <c r="L124" s="3">
        <v>1</v>
      </c>
      <c r="M124" s="3">
        <v>1</v>
      </c>
      <c r="N124" s="3">
        <v>3</v>
      </c>
      <c r="O124" s="3">
        <v>6</v>
      </c>
      <c r="P124" s="3">
        <v>2</v>
      </c>
      <c r="Q124" s="3">
        <v>2</v>
      </c>
      <c r="R124" s="3">
        <v>2</v>
      </c>
      <c r="S124" s="3">
        <v>2</v>
      </c>
      <c r="T124" s="3">
        <v>120</v>
      </c>
      <c r="U124" s="3">
        <v>120</v>
      </c>
      <c r="V124" s="3">
        <v>10</v>
      </c>
      <c r="W124" s="32">
        <v>1.7</v>
      </c>
      <c r="X124" s="32">
        <v>1.7</v>
      </c>
      <c r="Z124" s="3">
        <v>3</v>
      </c>
      <c r="AC124" s="3">
        <v>3</v>
      </c>
      <c r="AE124" s="28">
        <v>1</v>
      </c>
      <c r="AF124" s="28">
        <v>3</v>
      </c>
      <c r="AG124" s="32">
        <v>1.7</v>
      </c>
      <c r="AH124" s="3" t="s">
        <v>1128</v>
      </c>
      <c r="AI124" s="3" t="s">
        <v>1126</v>
      </c>
      <c r="AL124" s="3">
        <v>1997</v>
      </c>
      <c r="AT124" s="3" t="s">
        <v>1136</v>
      </c>
      <c r="AU124" s="9" t="s">
        <v>1158</v>
      </c>
      <c r="AX124" s="3">
        <v>2017</v>
      </c>
      <c r="BA124" s="3" t="s">
        <v>1108</v>
      </c>
      <c r="BC124" s="3">
        <v>2017</v>
      </c>
      <c r="BZ124" t="s">
        <v>1174</v>
      </c>
      <c r="CA124" s="40" t="s">
        <v>1237</v>
      </c>
      <c r="CB124" s="40" t="s">
        <v>1230</v>
      </c>
      <c r="CC124" s="40" t="s">
        <v>1234</v>
      </c>
      <c r="CD124" s="3">
        <v>20</v>
      </c>
      <c r="CG124" s="3">
        <v>15</v>
      </c>
      <c r="CH124" s="15">
        <f t="shared" si="4"/>
        <v>20</v>
      </c>
      <c r="CI124" s="15">
        <f t="shared" si="5"/>
        <v>15</v>
      </c>
      <c r="CJ124" s="15">
        <f t="shared" si="6"/>
        <v>5</v>
      </c>
      <c r="CK124" t="s">
        <v>1174</v>
      </c>
      <c r="EL124" s="42">
        <v>2017</v>
      </c>
      <c r="EN124" s="3">
        <v>22</v>
      </c>
      <c r="ER124" s="15">
        <f t="shared" si="7"/>
        <v>22</v>
      </c>
      <c r="ES124" s="9"/>
      <c r="EZ124" s="3">
        <v>15</v>
      </c>
      <c r="FI124" s="3">
        <v>1</v>
      </c>
      <c r="FJ124" s="3">
        <v>3</v>
      </c>
      <c r="FK124" s="3" t="s">
        <v>858</v>
      </c>
      <c r="FL124" s="3">
        <v>1</v>
      </c>
      <c r="FQ124" s="3">
        <v>23</v>
      </c>
      <c r="FS124" s="3">
        <v>2</v>
      </c>
      <c r="FY124" s="3">
        <v>1</v>
      </c>
      <c r="GG124" s="3">
        <v>4</v>
      </c>
    </row>
    <row r="125" spans="1:189" ht="15" customHeight="1" x14ac:dyDescent="0.3">
      <c r="A125" s="3">
        <v>2412</v>
      </c>
      <c r="B125" s="3" t="s">
        <v>859</v>
      </c>
      <c r="C125" s="3" t="s">
        <v>860</v>
      </c>
      <c r="D125" s="3" t="s">
        <v>772</v>
      </c>
      <c r="E125" s="3" t="s">
        <v>1185</v>
      </c>
      <c r="F125" s="36">
        <v>1</v>
      </c>
      <c r="G125" s="3" t="s">
        <v>1189</v>
      </c>
      <c r="H125" s="36" t="str">
        <f t="shared" si="10"/>
        <v>2</v>
      </c>
      <c r="I125" s="3" t="s">
        <v>818</v>
      </c>
      <c r="J125" s="3">
        <v>1</v>
      </c>
      <c r="K125" s="3">
        <v>47</v>
      </c>
      <c r="L125" s="3">
        <v>1</v>
      </c>
      <c r="M125" s="3">
        <v>1</v>
      </c>
      <c r="N125" s="3">
        <v>3</v>
      </c>
      <c r="O125" s="3">
        <v>5</v>
      </c>
      <c r="P125" s="3">
        <v>1</v>
      </c>
      <c r="Q125" s="3">
        <v>1</v>
      </c>
      <c r="R125" s="3">
        <v>5</v>
      </c>
      <c r="S125" s="3">
        <v>1</v>
      </c>
      <c r="T125" s="3">
        <v>70</v>
      </c>
      <c r="U125" s="3">
        <v>70</v>
      </c>
      <c r="V125" s="3">
        <v>15</v>
      </c>
      <c r="W125" s="32">
        <v>1</v>
      </c>
      <c r="X125" s="32">
        <v>1</v>
      </c>
      <c r="Z125" s="3">
        <v>3</v>
      </c>
      <c r="AC125" s="3">
        <v>3</v>
      </c>
      <c r="AE125" s="28">
        <v>1</v>
      </c>
      <c r="AF125" s="28">
        <v>2</v>
      </c>
      <c r="AG125" s="32">
        <v>1</v>
      </c>
      <c r="AH125" s="3" t="s">
        <v>1128</v>
      </c>
      <c r="AI125" s="3" t="s">
        <v>1126</v>
      </c>
      <c r="AJ125" s="3">
        <v>30</v>
      </c>
      <c r="AK125" s="3" t="s">
        <v>712</v>
      </c>
      <c r="AL125" s="3">
        <v>1999</v>
      </c>
      <c r="AT125" s="3" t="s">
        <v>1123</v>
      </c>
      <c r="AU125" s="3" t="s">
        <v>1130</v>
      </c>
      <c r="AV125" s="3">
        <v>1000</v>
      </c>
      <c r="AW125" s="3" t="s">
        <v>718</v>
      </c>
      <c r="AX125" s="3">
        <v>2014</v>
      </c>
      <c r="AY125" s="3">
        <v>500</v>
      </c>
      <c r="AZ125" s="3" t="s">
        <v>712</v>
      </c>
      <c r="BZ125" t="s">
        <v>1180</v>
      </c>
      <c r="CA125" s="40" t="s">
        <v>1235</v>
      </c>
      <c r="CB125" s="40" t="s">
        <v>1232</v>
      </c>
      <c r="CC125" s="40" t="s">
        <v>1234</v>
      </c>
      <c r="CH125" s="15"/>
      <c r="CI125" s="15"/>
      <c r="CJ125" s="15"/>
      <c r="CK125" t="s">
        <v>1180</v>
      </c>
      <c r="EL125" s="42"/>
      <c r="EN125" s="3">
        <v>15</v>
      </c>
      <c r="EP125" s="3">
        <v>1.7</v>
      </c>
      <c r="ER125" s="15">
        <f t="shared" si="7"/>
        <v>16.7</v>
      </c>
      <c r="ES125" s="9"/>
      <c r="FQ125" s="3">
        <v>4</v>
      </c>
      <c r="FS125" s="3">
        <v>2</v>
      </c>
      <c r="FY125" s="3">
        <v>1</v>
      </c>
      <c r="GG125" s="3">
        <v>4</v>
      </c>
    </row>
    <row r="126" spans="1:189" ht="15" customHeight="1" x14ac:dyDescent="0.3">
      <c r="A126" s="3">
        <v>2413</v>
      </c>
      <c r="B126" s="3" t="s">
        <v>861</v>
      </c>
      <c r="C126" s="3" t="s">
        <v>861</v>
      </c>
      <c r="D126" s="3" t="s">
        <v>709</v>
      </c>
      <c r="E126" s="3" t="s">
        <v>1185</v>
      </c>
      <c r="F126" s="36">
        <v>1</v>
      </c>
      <c r="G126" s="3" t="s">
        <v>1189</v>
      </c>
      <c r="H126" s="36" t="str">
        <f t="shared" si="10"/>
        <v>2</v>
      </c>
      <c r="I126" s="3" t="s">
        <v>818</v>
      </c>
      <c r="J126" s="3">
        <v>1</v>
      </c>
      <c r="K126" s="3">
        <v>47</v>
      </c>
      <c r="L126" s="3">
        <v>1</v>
      </c>
      <c r="M126" s="3">
        <v>1</v>
      </c>
      <c r="N126" s="3">
        <v>1</v>
      </c>
      <c r="O126" s="3">
        <v>3</v>
      </c>
      <c r="P126" s="3">
        <v>3</v>
      </c>
      <c r="Q126" s="3">
        <v>3</v>
      </c>
      <c r="R126" s="3">
        <v>7</v>
      </c>
      <c r="S126" s="3">
        <v>7</v>
      </c>
      <c r="T126" s="3">
        <v>90</v>
      </c>
      <c r="U126" s="3">
        <v>90</v>
      </c>
      <c r="V126" s="3">
        <v>0</v>
      </c>
      <c r="W126" s="32">
        <v>0.4</v>
      </c>
      <c r="X126" s="32">
        <v>0.4</v>
      </c>
      <c r="Z126" s="3">
        <v>3</v>
      </c>
      <c r="AC126" s="3">
        <v>3</v>
      </c>
      <c r="AE126" s="28">
        <v>2</v>
      </c>
      <c r="AF126" s="28">
        <v>2</v>
      </c>
      <c r="AG126" s="32">
        <v>0.2</v>
      </c>
      <c r="AH126" s="3" t="s">
        <v>1120</v>
      </c>
      <c r="AI126" s="3" t="s">
        <v>1158</v>
      </c>
      <c r="AJ126" s="3">
        <v>300</v>
      </c>
      <c r="AK126" s="3" t="s">
        <v>712</v>
      </c>
      <c r="AL126" s="3">
        <v>2016</v>
      </c>
      <c r="BZ126" t="s">
        <v>1129</v>
      </c>
      <c r="CG126" s="3">
        <v>4.5</v>
      </c>
      <c r="CH126" s="15">
        <f t="shared" si="4"/>
        <v>0</v>
      </c>
      <c r="CI126" s="15">
        <f t="shared" si="5"/>
        <v>4.5</v>
      </c>
      <c r="CJ126" s="15">
        <f t="shared" si="6"/>
        <v>-4.5</v>
      </c>
      <c r="CK126" t="s">
        <v>1129</v>
      </c>
      <c r="CL126" s="3">
        <v>0.2</v>
      </c>
      <c r="CM126" s="3" t="s">
        <v>862</v>
      </c>
      <c r="CO126" s="3">
        <v>300</v>
      </c>
      <c r="CQ126" s="3">
        <v>2016</v>
      </c>
      <c r="EL126" s="42"/>
      <c r="EN126" s="3">
        <v>9</v>
      </c>
      <c r="EO126" s="3" t="s">
        <v>714</v>
      </c>
      <c r="EP126" s="3">
        <v>8</v>
      </c>
      <c r="EQ126" s="3" t="s">
        <v>714</v>
      </c>
      <c r="ER126" s="15">
        <f t="shared" si="7"/>
        <v>17</v>
      </c>
      <c r="ES126" s="9"/>
      <c r="EZ126" s="3">
        <v>8</v>
      </c>
      <c r="FA126" s="3" t="s">
        <v>714</v>
      </c>
      <c r="FI126" s="3">
        <v>1</v>
      </c>
      <c r="FJ126" s="3">
        <v>4</v>
      </c>
      <c r="FK126" s="3" t="s">
        <v>863</v>
      </c>
      <c r="FL126" s="3">
        <v>1</v>
      </c>
      <c r="FQ126" s="3">
        <v>123</v>
      </c>
      <c r="FS126" s="3">
        <v>2</v>
      </c>
      <c r="FY126" s="3">
        <v>1</v>
      </c>
      <c r="GG126" s="3">
        <v>4</v>
      </c>
    </row>
    <row r="127" spans="1:189" ht="15" customHeight="1" x14ac:dyDescent="0.3">
      <c r="A127" s="3">
        <v>2414</v>
      </c>
      <c r="B127" s="3" t="s">
        <v>864</v>
      </c>
      <c r="C127" s="3" t="s">
        <v>864</v>
      </c>
      <c r="D127" s="3" t="s">
        <v>709</v>
      </c>
      <c r="E127" s="3" t="s">
        <v>1185</v>
      </c>
      <c r="F127" s="36">
        <v>1</v>
      </c>
      <c r="G127" s="3" t="s">
        <v>1189</v>
      </c>
      <c r="H127" s="36" t="str">
        <f t="shared" si="10"/>
        <v>2</v>
      </c>
      <c r="I127" s="3" t="s">
        <v>751</v>
      </c>
      <c r="J127" s="3">
        <v>1</v>
      </c>
      <c r="K127" s="3">
        <v>42</v>
      </c>
      <c r="L127" s="3">
        <v>1</v>
      </c>
      <c r="M127" s="3">
        <v>1</v>
      </c>
      <c r="N127" s="3">
        <v>1</v>
      </c>
      <c r="O127" s="3">
        <v>4</v>
      </c>
      <c r="P127" s="3">
        <v>2</v>
      </c>
      <c r="Q127" s="3">
        <v>2</v>
      </c>
      <c r="R127" s="3">
        <v>25</v>
      </c>
      <c r="S127" s="3">
        <v>1</v>
      </c>
      <c r="T127" s="3">
        <v>15</v>
      </c>
      <c r="U127" s="3">
        <v>15</v>
      </c>
      <c r="V127" s="3">
        <v>10</v>
      </c>
      <c r="W127" s="32">
        <v>1.3</v>
      </c>
      <c r="X127" s="32">
        <v>1.3</v>
      </c>
      <c r="Z127" s="3">
        <v>3</v>
      </c>
      <c r="AC127" s="3">
        <v>3</v>
      </c>
      <c r="AE127" s="28">
        <v>2</v>
      </c>
      <c r="AF127" s="28">
        <v>1</v>
      </c>
      <c r="AG127" s="32">
        <v>0.6</v>
      </c>
      <c r="AH127" s="3" t="s">
        <v>1125</v>
      </c>
      <c r="AI127" s="3" t="s">
        <v>1129</v>
      </c>
      <c r="AJ127" s="3">
        <v>200</v>
      </c>
      <c r="AK127" s="3" t="s">
        <v>712</v>
      </c>
      <c r="AL127" s="3">
        <v>2012</v>
      </c>
      <c r="AM127" s="3">
        <v>0.35</v>
      </c>
      <c r="AN127" s="3" t="s">
        <v>183</v>
      </c>
      <c r="BZ127" t="s">
        <v>1129</v>
      </c>
      <c r="CD127" s="3">
        <v>10</v>
      </c>
      <c r="CF127" s="3">
        <v>7</v>
      </c>
      <c r="CH127" s="15">
        <f t="shared" si="4"/>
        <v>10</v>
      </c>
      <c r="CI127" s="15">
        <f t="shared" si="5"/>
        <v>7</v>
      </c>
      <c r="CJ127" s="15">
        <f t="shared" si="6"/>
        <v>3</v>
      </c>
      <c r="CK127" t="s">
        <v>1129</v>
      </c>
      <c r="CL127" s="3">
        <v>0.7</v>
      </c>
      <c r="CM127" s="3" t="s">
        <v>757</v>
      </c>
      <c r="CO127" s="3">
        <v>100</v>
      </c>
      <c r="CQ127" s="3">
        <v>1989</v>
      </c>
      <c r="EL127" s="42"/>
      <c r="EN127" s="3">
        <v>9</v>
      </c>
      <c r="EO127" s="3" t="s">
        <v>714</v>
      </c>
      <c r="EP127" s="3">
        <v>15</v>
      </c>
      <c r="EQ127" s="3" t="s">
        <v>714</v>
      </c>
      <c r="ER127" s="15">
        <f t="shared" si="7"/>
        <v>24</v>
      </c>
      <c r="ES127" s="9"/>
      <c r="EZ127" s="3">
        <v>12.5</v>
      </c>
      <c r="FA127" s="3" t="s">
        <v>714</v>
      </c>
      <c r="FI127" s="3">
        <v>1</v>
      </c>
      <c r="FJ127" s="3">
        <v>4</v>
      </c>
      <c r="FK127" s="3" t="s">
        <v>863</v>
      </c>
      <c r="FL127" s="3">
        <v>1</v>
      </c>
      <c r="FQ127" s="3">
        <v>23</v>
      </c>
      <c r="FS127" s="3">
        <v>2</v>
      </c>
      <c r="FY127" s="3">
        <v>1</v>
      </c>
      <c r="GG127" s="3">
        <v>4</v>
      </c>
    </row>
    <row r="128" spans="1:189" ht="15" customHeight="1" x14ac:dyDescent="0.3">
      <c r="A128" s="3">
        <v>3511</v>
      </c>
      <c r="B128" s="3" t="s">
        <v>865</v>
      </c>
      <c r="C128" s="3" t="s">
        <v>865</v>
      </c>
      <c r="D128" s="3" t="s">
        <v>709</v>
      </c>
      <c r="E128" s="3" t="s">
        <v>1185</v>
      </c>
      <c r="F128" s="36">
        <v>1</v>
      </c>
      <c r="G128" s="3" t="s">
        <v>1190</v>
      </c>
      <c r="H128" s="36" t="str">
        <f t="shared" si="10"/>
        <v>3</v>
      </c>
      <c r="I128" s="3" t="s">
        <v>866</v>
      </c>
      <c r="J128" s="3">
        <v>1</v>
      </c>
      <c r="K128" s="3">
        <v>48</v>
      </c>
      <c r="L128" s="3">
        <v>2</v>
      </c>
      <c r="M128" s="3">
        <v>2</v>
      </c>
      <c r="N128" s="3">
        <v>1</v>
      </c>
      <c r="O128" s="3">
        <v>4</v>
      </c>
      <c r="P128" s="3">
        <v>2</v>
      </c>
      <c r="Q128" s="3">
        <v>2</v>
      </c>
      <c r="R128" s="3">
        <v>30</v>
      </c>
      <c r="S128" s="3">
        <v>1</v>
      </c>
      <c r="T128" s="3">
        <v>20</v>
      </c>
      <c r="U128" s="3">
        <v>20</v>
      </c>
      <c r="V128" s="3">
        <v>80</v>
      </c>
      <c r="W128" s="32">
        <v>0.5</v>
      </c>
      <c r="X128" s="32">
        <v>0.25</v>
      </c>
      <c r="Z128" s="3">
        <v>3</v>
      </c>
      <c r="AC128" s="3">
        <v>3</v>
      </c>
      <c r="AE128" s="28">
        <v>1</v>
      </c>
      <c r="AF128" s="28">
        <v>2</v>
      </c>
      <c r="AG128" s="32">
        <v>0.25</v>
      </c>
      <c r="AH128" s="3" t="s">
        <v>1110</v>
      </c>
      <c r="AI128" s="3" t="s">
        <v>1131</v>
      </c>
      <c r="AJ128" s="3">
        <v>200</v>
      </c>
      <c r="AK128" s="3" t="s">
        <v>718</v>
      </c>
      <c r="AL128" s="3">
        <v>2014</v>
      </c>
      <c r="AM128" s="3">
        <v>0.3</v>
      </c>
      <c r="AN128" s="3" t="s">
        <v>183</v>
      </c>
      <c r="AT128" s="3" t="s">
        <v>1156</v>
      </c>
      <c r="AU128" s="9" t="s">
        <v>1129</v>
      </c>
      <c r="AV128" s="3">
        <v>200</v>
      </c>
      <c r="AW128" s="3" t="s">
        <v>712</v>
      </c>
      <c r="AX128" s="3">
        <v>2015</v>
      </c>
      <c r="BZ128" t="s">
        <v>1173</v>
      </c>
      <c r="CA128" s="40" t="s">
        <v>1237</v>
      </c>
      <c r="CB128" s="40" t="s">
        <v>1230</v>
      </c>
      <c r="CC128" s="40" t="s">
        <v>1234</v>
      </c>
      <c r="CH128" s="15"/>
      <c r="CI128" s="15"/>
      <c r="CJ128" s="15"/>
      <c r="CK128" t="s">
        <v>1173</v>
      </c>
      <c r="DV128" s="3" t="s">
        <v>730</v>
      </c>
      <c r="DW128" s="3" t="s">
        <v>779</v>
      </c>
      <c r="EG128" s="3" t="s">
        <v>1295</v>
      </c>
      <c r="EL128" s="42">
        <v>2014</v>
      </c>
      <c r="EN128" s="3">
        <v>3.8</v>
      </c>
      <c r="EO128" s="3" t="s">
        <v>714</v>
      </c>
      <c r="EQ128" s="3">
        <v>1.8</v>
      </c>
      <c r="ER128" s="15">
        <f t="shared" si="7"/>
        <v>5.6</v>
      </c>
      <c r="ES128" s="9"/>
      <c r="FA128" s="3">
        <v>0.8</v>
      </c>
      <c r="FI128" s="3">
        <v>2</v>
      </c>
      <c r="FJ128" s="3">
        <v>1</v>
      </c>
      <c r="FK128" s="3" t="s">
        <v>867</v>
      </c>
      <c r="FL128" s="3">
        <v>2</v>
      </c>
      <c r="FQ128" s="3">
        <v>3</v>
      </c>
      <c r="FS128" s="3">
        <v>2</v>
      </c>
      <c r="FY128" s="3">
        <v>1</v>
      </c>
      <c r="GG128" s="3">
        <v>3</v>
      </c>
    </row>
    <row r="129" spans="1:189" ht="15" customHeight="1" x14ac:dyDescent="0.3">
      <c r="A129" s="3">
        <v>3512</v>
      </c>
      <c r="B129" s="3" t="s">
        <v>868</v>
      </c>
      <c r="C129" s="3" t="s">
        <v>868</v>
      </c>
      <c r="D129" s="3" t="s">
        <v>709</v>
      </c>
      <c r="E129" s="3" t="s">
        <v>1185</v>
      </c>
      <c r="F129" s="36">
        <v>1</v>
      </c>
      <c r="G129" s="3" t="s">
        <v>1190</v>
      </c>
      <c r="H129" s="36" t="str">
        <f t="shared" si="10"/>
        <v>3</v>
      </c>
      <c r="I129" s="3" t="s">
        <v>866</v>
      </c>
      <c r="J129" s="3">
        <v>1</v>
      </c>
      <c r="K129" s="3">
        <v>59</v>
      </c>
      <c r="L129" s="3">
        <v>2</v>
      </c>
      <c r="M129" s="3">
        <v>2</v>
      </c>
      <c r="N129" s="3">
        <v>1</v>
      </c>
      <c r="O129" s="3">
        <v>4</v>
      </c>
      <c r="P129" s="3">
        <v>4</v>
      </c>
      <c r="Q129" s="3">
        <v>4</v>
      </c>
      <c r="R129" s="3">
        <v>30</v>
      </c>
      <c r="S129" s="3">
        <v>2</v>
      </c>
      <c r="T129" s="3">
        <v>30</v>
      </c>
      <c r="V129" s="3">
        <v>0</v>
      </c>
      <c r="W129" s="32">
        <v>0.2</v>
      </c>
      <c r="X129" s="32">
        <v>0.2</v>
      </c>
      <c r="Z129" s="3">
        <v>3</v>
      </c>
      <c r="AC129" s="3">
        <v>3</v>
      </c>
      <c r="AE129" s="28">
        <v>1</v>
      </c>
      <c r="AF129" s="28">
        <v>2</v>
      </c>
      <c r="AG129" s="32">
        <v>0.2</v>
      </c>
      <c r="AH129" s="3" t="s">
        <v>1125</v>
      </c>
      <c r="AI129" s="3" t="s">
        <v>1129</v>
      </c>
      <c r="AJ129" s="3">
        <v>10</v>
      </c>
      <c r="AK129" s="3" t="s">
        <v>712</v>
      </c>
      <c r="AL129" s="3">
        <v>1989</v>
      </c>
      <c r="AM129" s="3">
        <v>3</v>
      </c>
      <c r="AN129" s="3" t="s">
        <v>183</v>
      </c>
      <c r="AT129" s="3" t="s">
        <v>1128</v>
      </c>
      <c r="AU129" s="9" t="s">
        <v>1126</v>
      </c>
      <c r="AV129" s="3">
        <v>50</v>
      </c>
      <c r="AW129" s="3" t="s">
        <v>712</v>
      </c>
      <c r="AX129" s="3">
        <v>1994</v>
      </c>
      <c r="BZ129" t="s">
        <v>1174</v>
      </c>
      <c r="CH129" s="15"/>
      <c r="CI129" s="15"/>
      <c r="CJ129" s="15"/>
      <c r="CK129" t="s">
        <v>1174</v>
      </c>
      <c r="EL129" s="42"/>
      <c r="ER129" s="15"/>
      <c r="ES129" s="9"/>
      <c r="FQ129" s="3">
        <v>13</v>
      </c>
      <c r="FS129" s="3">
        <v>2</v>
      </c>
      <c r="FY129" s="3">
        <v>1</v>
      </c>
      <c r="GG129" s="3">
        <v>7</v>
      </c>
    </row>
    <row r="130" spans="1:189" ht="15" customHeight="1" x14ac:dyDescent="0.3">
      <c r="A130" s="3">
        <v>3513</v>
      </c>
      <c r="B130" s="3" t="s">
        <v>869</v>
      </c>
      <c r="C130" s="3" t="s">
        <v>869</v>
      </c>
      <c r="D130" s="3" t="s">
        <v>709</v>
      </c>
      <c r="E130" s="3" t="s">
        <v>1185</v>
      </c>
      <c r="F130" s="36">
        <v>1</v>
      </c>
      <c r="G130" s="3" t="s">
        <v>1190</v>
      </c>
      <c r="H130" s="36" t="str">
        <f t="shared" si="10"/>
        <v>3</v>
      </c>
      <c r="I130" s="3" t="s">
        <v>866</v>
      </c>
      <c r="J130" s="3">
        <v>1</v>
      </c>
      <c r="K130" s="3">
        <v>48</v>
      </c>
      <c r="L130" s="3">
        <v>2</v>
      </c>
      <c r="M130" s="3">
        <v>2</v>
      </c>
      <c r="N130" s="3">
        <v>1</v>
      </c>
      <c r="O130" s="3">
        <v>5</v>
      </c>
      <c r="P130" s="3">
        <v>2</v>
      </c>
      <c r="Q130" s="3">
        <v>2</v>
      </c>
      <c r="R130" s="3">
        <v>30</v>
      </c>
      <c r="S130" s="3">
        <v>2</v>
      </c>
      <c r="T130" s="3">
        <v>30</v>
      </c>
      <c r="U130" s="3">
        <v>30</v>
      </c>
      <c r="V130" s="3">
        <v>10</v>
      </c>
      <c r="W130" s="32">
        <v>0.4</v>
      </c>
      <c r="X130" s="32">
        <v>0.4</v>
      </c>
      <c r="Z130" s="3">
        <v>3</v>
      </c>
      <c r="AC130" s="3">
        <v>3</v>
      </c>
      <c r="AE130" s="28">
        <v>1</v>
      </c>
      <c r="AF130" s="28">
        <v>2</v>
      </c>
      <c r="AG130" s="32">
        <v>0.4</v>
      </c>
      <c r="AH130" s="3" t="s">
        <v>1112</v>
      </c>
      <c r="AI130" s="3" t="s">
        <v>1126</v>
      </c>
      <c r="AJ130" s="3">
        <v>50</v>
      </c>
      <c r="AK130" s="3" t="s">
        <v>712</v>
      </c>
      <c r="AT130" s="3" t="s">
        <v>1156</v>
      </c>
      <c r="AU130" s="9" t="s">
        <v>1129</v>
      </c>
      <c r="AV130" s="3">
        <v>50</v>
      </c>
      <c r="AW130" s="3" t="s">
        <v>712</v>
      </c>
      <c r="AX130" s="3">
        <v>1989</v>
      </c>
      <c r="BZ130" t="s">
        <v>1174</v>
      </c>
      <c r="CA130" s="40" t="s">
        <v>1237</v>
      </c>
      <c r="CB130" s="40" t="s">
        <v>1230</v>
      </c>
      <c r="CC130" s="40" t="s">
        <v>1234</v>
      </c>
      <c r="CE130" s="3">
        <v>5</v>
      </c>
      <c r="CH130" s="15">
        <f t="shared" si="4"/>
        <v>5</v>
      </c>
      <c r="CI130" s="15">
        <f t="shared" si="5"/>
        <v>0</v>
      </c>
      <c r="CJ130" s="15">
        <f t="shared" si="6"/>
        <v>5</v>
      </c>
      <c r="CK130" t="s">
        <v>1174</v>
      </c>
      <c r="DV130" s="3" t="s">
        <v>871</v>
      </c>
      <c r="DW130" s="3" t="s">
        <v>872</v>
      </c>
      <c r="DX130" s="3" t="s">
        <v>781</v>
      </c>
      <c r="DY130" s="3" t="s">
        <v>873</v>
      </c>
      <c r="EL130" s="42"/>
      <c r="ER130" s="15"/>
      <c r="ES130" s="9"/>
      <c r="FQ130" s="3">
        <v>13</v>
      </c>
      <c r="FS130" s="3">
        <v>2</v>
      </c>
      <c r="FY130" s="3">
        <v>3</v>
      </c>
      <c r="GG130" s="3">
        <v>7</v>
      </c>
    </row>
    <row r="131" spans="1:189" ht="15" customHeight="1" x14ac:dyDescent="0.3">
      <c r="A131" s="3">
        <v>3514</v>
      </c>
      <c r="B131" s="3" t="s">
        <v>874</v>
      </c>
      <c r="C131" s="3" t="s">
        <v>874</v>
      </c>
      <c r="D131" s="3" t="s">
        <v>709</v>
      </c>
      <c r="E131" s="3" t="s">
        <v>1185</v>
      </c>
      <c r="F131" s="36">
        <v>1</v>
      </c>
      <c r="G131" s="3" t="s">
        <v>1190</v>
      </c>
      <c r="H131" s="36" t="str">
        <f t="shared" si="10"/>
        <v>3</v>
      </c>
      <c r="I131" s="3" t="s">
        <v>866</v>
      </c>
      <c r="J131" s="3">
        <v>1</v>
      </c>
      <c r="K131" s="3">
        <v>59</v>
      </c>
      <c r="L131" s="3">
        <v>2</v>
      </c>
      <c r="M131" s="3">
        <v>2</v>
      </c>
      <c r="N131" s="3">
        <v>1</v>
      </c>
      <c r="O131" s="3">
        <v>3</v>
      </c>
      <c r="P131" s="3">
        <v>1</v>
      </c>
      <c r="Q131" s="3">
        <v>1</v>
      </c>
      <c r="R131" s="3">
        <v>30</v>
      </c>
      <c r="S131" s="3">
        <v>2</v>
      </c>
      <c r="T131" s="3">
        <v>15</v>
      </c>
      <c r="U131" s="3">
        <v>15</v>
      </c>
      <c r="V131" s="3">
        <v>65</v>
      </c>
      <c r="W131" s="32">
        <v>0.2</v>
      </c>
      <c r="X131" s="32">
        <v>0.2</v>
      </c>
      <c r="Z131" s="3">
        <v>3</v>
      </c>
      <c r="AC131" s="3">
        <v>3</v>
      </c>
      <c r="AE131" s="28">
        <v>1</v>
      </c>
      <c r="AF131" s="28">
        <v>3</v>
      </c>
      <c r="AG131" s="32">
        <v>0.2</v>
      </c>
      <c r="AH131" s="3" t="s">
        <v>1109</v>
      </c>
      <c r="AI131" s="3" t="s">
        <v>1126</v>
      </c>
      <c r="AL131" s="3">
        <v>1994</v>
      </c>
      <c r="AT131" s="3" t="s">
        <v>1128</v>
      </c>
      <c r="AU131" s="9" t="s">
        <v>1126</v>
      </c>
      <c r="AW131" s="3" t="s">
        <v>712</v>
      </c>
      <c r="BA131" s="3" t="s">
        <v>1156</v>
      </c>
      <c r="BC131" s="3">
        <v>2016</v>
      </c>
      <c r="BZ131" s="9"/>
      <c r="CA131" s="40" t="s">
        <v>1237</v>
      </c>
      <c r="CD131" s="3">
        <v>10</v>
      </c>
      <c r="CF131" s="3">
        <v>2</v>
      </c>
      <c r="CH131" s="15">
        <f t="shared" ref="CH131:CH182" si="11">SUM(CD131:CE131)</f>
        <v>10</v>
      </c>
      <c r="CI131" s="15">
        <f t="shared" ref="CI131:CI182" si="12">SUM(CF131:CG131)</f>
        <v>2</v>
      </c>
      <c r="CJ131" s="15">
        <f t="shared" ref="CJ131:CJ182" si="13">CH131-CI131</f>
        <v>8</v>
      </c>
      <c r="CK131" s="9" t="s">
        <v>1126</v>
      </c>
      <c r="DV131" s="3" t="s">
        <v>875</v>
      </c>
      <c r="DW131" s="3" t="s">
        <v>843</v>
      </c>
      <c r="DX131" s="3" t="s">
        <v>876</v>
      </c>
      <c r="DY131" s="3" t="s">
        <v>786</v>
      </c>
      <c r="EL131" s="42"/>
      <c r="ER131" s="15"/>
      <c r="ES131" s="9"/>
      <c r="FQ131" s="3">
        <v>13</v>
      </c>
      <c r="FS131" s="3">
        <v>2</v>
      </c>
      <c r="FY131" s="3">
        <v>1</v>
      </c>
      <c r="GG131" s="3">
        <v>4</v>
      </c>
    </row>
    <row r="132" spans="1:189" ht="15" customHeight="1" x14ac:dyDescent="0.3">
      <c r="A132" s="3">
        <v>3515</v>
      </c>
      <c r="B132" s="3" t="s">
        <v>877</v>
      </c>
      <c r="C132" s="3" t="s">
        <v>877</v>
      </c>
      <c r="D132" s="3" t="s">
        <v>709</v>
      </c>
      <c r="E132" s="3" t="s">
        <v>1185</v>
      </c>
      <c r="F132" s="36">
        <v>1</v>
      </c>
      <c r="G132" s="3" t="s">
        <v>1190</v>
      </c>
      <c r="H132" s="36" t="str">
        <f t="shared" si="10"/>
        <v>3</v>
      </c>
      <c r="I132" s="3" t="s">
        <v>866</v>
      </c>
      <c r="J132" s="3">
        <v>1</v>
      </c>
      <c r="K132" s="3">
        <v>38</v>
      </c>
      <c r="L132" s="3">
        <v>2</v>
      </c>
      <c r="M132" s="3">
        <v>2</v>
      </c>
      <c r="N132" s="3">
        <v>1</v>
      </c>
      <c r="O132" s="3">
        <v>5</v>
      </c>
      <c r="P132" s="3">
        <v>2</v>
      </c>
      <c r="Q132" s="3">
        <v>2</v>
      </c>
      <c r="R132" s="3">
        <v>2</v>
      </c>
      <c r="S132" s="3">
        <v>2</v>
      </c>
      <c r="W132" s="32">
        <v>1</v>
      </c>
      <c r="X132" s="32">
        <v>1</v>
      </c>
      <c r="Z132" s="3">
        <v>3</v>
      </c>
      <c r="AC132" s="3">
        <v>3</v>
      </c>
      <c r="AE132" s="28">
        <v>1</v>
      </c>
      <c r="AF132" s="28">
        <v>2</v>
      </c>
      <c r="AG132" s="32">
        <v>1</v>
      </c>
      <c r="AH132" s="3" t="s">
        <v>1125</v>
      </c>
      <c r="AI132" s="3" t="s">
        <v>1129</v>
      </c>
      <c r="AJ132" s="3">
        <v>300</v>
      </c>
      <c r="AK132" s="3" t="s">
        <v>712</v>
      </c>
      <c r="AL132" s="3">
        <v>2016</v>
      </c>
      <c r="AT132" s="3" t="s">
        <v>1154</v>
      </c>
      <c r="AU132" s="3" t="s">
        <v>1131</v>
      </c>
      <c r="BZ132" t="s">
        <v>1173</v>
      </c>
      <c r="CA132" s="40" t="s">
        <v>1235</v>
      </c>
      <c r="CF132" s="3">
        <v>7</v>
      </c>
      <c r="CG132" s="3">
        <v>1</v>
      </c>
      <c r="CH132" s="15">
        <f t="shared" si="11"/>
        <v>0</v>
      </c>
      <c r="CI132" s="15">
        <f t="shared" si="12"/>
        <v>8</v>
      </c>
      <c r="CJ132" s="15">
        <f t="shared" si="13"/>
        <v>-8</v>
      </c>
      <c r="CK132" t="s">
        <v>1173</v>
      </c>
      <c r="DV132" s="3" t="s">
        <v>878</v>
      </c>
      <c r="DW132" s="3" t="s">
        <v>879</v>
      </c>
      <c r="DX132" s="3" t="s">
        <v>786</v>
      </c>
      <c r="DY132" s="3" t="s">
        <v>880</v>
      </c>
      <c r="EL132" s="42"/>
      <c r="ER132" s="15"/>
      <c r="ES132" s="9"/>
      <c r="FQ132" s="3">
        <v>13</v>
      </c>
      <c r="FS132" s="3">
        <v>2</v>
      </c>
      <c r="FY132" s="3">
        <v>3</v>
      </c>
      <c r="GG132" s="3">
        <v>4</v>
      </c>
    </row>
    <row r="133" spans="1:189" ht="15" customHeight="1" x14ac:dyDescent="0.3">
      <c r="A133" s="3">
        <v>3516</v>
      </c>
      <c r="B133" s="3" t="s">
        <v>881</v>
      </c>
      <c r="C133" s="3" t="s">
        <v>881</v>
      </c>
      <c r="D133" s="3" t="s">
        <v>709</v>
      </c>
      <c r="E133" s="3" t="s">
        <v>1185</v>
      </c>
      <c r="F133" s="36">
        <v>1</v>
      </c>
      <c r="G133" s="3" t="s">
        <v>1190</v>
      </c>
      <c r="H133" s="36" t="str">
        <f t="shared" si="10"/>
        <v>3</v>
      </c>
      <c r="I133" s="3" t="s">
        <v>866</v>
      </c>
      <c r="J133" s="3">
        <v>1</v>
      </c>
      <c r="K133" s="3">
        <v>73</v>
      </c>
      <c r="L133" s="3">
        <v>2</v>
      </c>
      <c r="M133" s="3">
        <v>2</v>
      </c>
      <c r="N133" s="3">
        <v>1</v>
      </c>
      <c r="O133" s="3">
        <v>4</v>
      </c>
      <c r="P133" s="3">
        <v>3</v>
      </c>
      <c r="Q133" s="3">
        <v>3</v>
      </c>
      <c r="R133" s="3">
        <v>30</v>
      </c>
      <c r="S133" s="3">
        <v>2</v>
      </c>
      <c r="T133" s="3">
        <v>30</v>
      </c>
      <c r="U133" s="3">
        <v>30</v>
      </c>
      <c r="V133" s="3">
        <v>35</v>
      </c>
      <c r="W133" s="32">
        <v>0.5</v>
      </c>
      <c r="X133" s="32">
        <v>0.5</v>
      </c>
      <c r="Z133" s="3">
        <v>3</v>
      </c>
      <c r="AC133" s="3">
        <v>3</v>
      </c>
      <c r="AE133" s="28">
        <v>1</v>
      </c>
      <c r="AF133" s="28">
        <v>2</v>
      </c>
      <c r="AG133" s="32">
        <v>0.5</v>
      </c>
      <c r="AH133" s="3" t="s">
        <v>1109</v>
      </c>
      <c r="AI133" s="3" t="s">
        <v>1126</v>
      </c>
      <c r="AJ133" s="3">
        <v>300</v>
      </c>
      <c r="AK133" s="3" t="s">
        <v>712</v>
      </c>
      <c r="AT133" s="3" t="s">
        <v>1128</v>
      </c>
      <c r="AU133" s="9" t="s">
        <v>1129</v>
      </c>
      <c r="AV133" s="3">
        <v>100</v>
      </c>
      <c r="AW133" s="3" t="s">
        <v>712</v>
      </c>
      <c r="BZ133" t="s">
        <v>1174</v>
      </c>
      <c r="CA133" s="40" t="s">
        <v>1237</v>
      </c>
      <c r="CB133" s="40" t="s">
        <v>1230</v>
      </c>
      <c r="CC133" s="40" t="s">
        <v>1234</v>
      </c>
      <c r="CD133" s="3">
        <v>10</v>
      </c>
      <c r="CH133" s="15">
        <f t="shared" si="11"/>
        <v>10</v>
      </c>
      <c r="CI133" s="15">
        <f t="shared" si="12"/>
        <v>0</v>
      </c>
      <c r="CJ133" s="15">
        <f t="shared" si="13"/>
        <v>10</v>
      </c>
      <c r="CK133" t="s">
        <v>1174</v>
      </c>
      <c r="DV133" s="3" t="s">
        <v>731</v>
      </c>
      <c r="DW133" s="3" t="s">
        <v>882</v>
      </c>
      <c r="DX133" s="3" t="s">
        <v>883</v>
      </c>
      <c r="DY133" s="3" t="s">
        <v>884</v>
      </c>
      <c r="EL133" s="42"/>
      <c r="ER133" s="15"/>
      <c r="ES133" s="9"/>
      <c r="FQ133" s="3">
        <v>13</v>
      </c>
      <c r="FS133" s="3">
        <v>2</v>
      </c>
      <c r="FY133" s="3">
        <v>2</v>
      </c>
      <c r="GA133" s="3">
        <v>3</v>
      </c>
      <c r="GG133" s="3">
        <v>4</v>
      </c>
    </row>
    <row r="134" spans="1:189" ht="15" customHeight="1" x14ac:dyDescent="0.3">
      <c r="A134" s="3">
        <v>3516</v>
      </c>
      <c r="B134" s="3" t="s">
        <v>877</v>
      </c>
      <c r="C134" s="3" t="s">
        <v>877</v>
      </c>
      <c r="D134" s="3" t="s">
        <v>709</v>
      </c>
      <c r="E134" s="3" t="s">
        <v>1185</v>
      </c>
      <c r="F134" s="36">
        <v>1</v>
      </c>
      <c r="G134" s="3" t="s">
        <v>1190</v>
      </c>
      <c r="H134" s="36" t="str">
        <f t="shared" si="10"/>
        <v>3</v>
      </c>
      <c r="I134" s="3" t="s">
        <v>885</v>
      </c>
      <c r="J134" s="3">
        <v>1</v>
      </c>
      <c r="K134" s="3">
        <v>56</v>
      </c>
      <c r="L134" s="3">
        <v>2</v>
      </c>
      <c r="M134" s="3">
        <v>2</v>
      </c>
      <c r="N134" s="3">
        <v>1</v>
      </c>
      <c r="O134" s="3">
        <v>4</v>
      </c>
      <c r="P134" s="3">
        <v>2</v>
      </c>
      <c r="Q134" s="3">
        <v>2</v>
      </c>
      <c r="R134" s="3">
        <v>40</v>
      </c>
      <c r="S134" s="3">
        <v>2</v>
      </c>
      <c r="T134" s="3">
        <v>70</v>
      </c>
      <c r="U134" s="3">
        <v>70</v>
      </c>
      <c r="V134" s="3">
        <v>10</v>
      </c>
      <c r="W134" s="32">
        <v>0.3</v>
      </c>
      <c r="X134" s="32">
        <v>0.3</v>
      </c>
      <c r="Z134" s="3">
        <v>3</v>
      </c>
      <c r="AC134" s="3">
        <v>3</v>
      </c>
      <c r="AE134" s="28">
        <v>1</v>
      </c>
      <c r="AF134" s="28">
        <v>1</v>
      </c>
      <c r="AG134" s="32">
        <v>0.3</v>
      </c>
      <c r="AH134" s="3" t="s">
        <v>1125</v>
      </c>
      <c r="AI134" s="3" t="s">
        <v>1129</v>
      </c>
      <c r="AJ134" s="3">
        <v>55</v>
      </c>
      <c r="AK134" s="3" t="s">
        <v>712</v>
      </c>
      <c r="AL134" s="3">
        <v>1989</v>
      </c>
      <c r="BZ134" t="s">
        <v>1129</v>
      </c>
      <c r="CA134" s="40" t="s">
        <v>1237</v>
      </c>
      <c r="CB134" s="40" t="s">
        <v>1230</v>
      </c>
      <c r="CC134" s="40" t="s">
        <v>1234</v>
      </c>
      <c r="CH134" s="15"/>
      <c r="CI134" s="15"/>
      <c r="CJ134" s="15"/>
      <c r="CK134" t="s">
        <v>1129</v>
      </c>
      <c r="EL134" s="42"/>
      <c r="ER134" s="15"/>
      <c r="ES134" s="9"/>
      <c r="FQ134" s="3">
        <v>23</v>
      </c>
      <c r="FS134" s="3">
        <v>2</v>
      </c>
      <c r="FY134" s="3">
        <v>3</v>
      </c>
      <c r="GG134" s="3">
        <v>7</v>
      </c>
    </row>
    <row r="135" spans="1:189" ht="15" customHeight="1" x14ac:dyDescent="0.3">
      <c r="A135" s="3">
        <v>2500</v>
      </c>
      <c r="B135" s="3" t="s">
        <v>886</v>
      </c>
      <c r="C135" s="3" t="s">
        <v>886</v>
      </c>
      <c r="D135" s="3" t="s">
        <v>709</v>
      </c>
      <c r="E135" s="3" t="s">
        <v>1185</v>
      </c>
      <c r="F135" s="36">
        <v>1</v>
      </c>
      <c r="G135" s="3" t="s">
        <v>1189</v>
      </c>
      <c r="H135" s="36" t="str">
        <f t="shared" si="10"/>
        <v>2</v>
      </c>
      <c r="I135" s="3" t="s">
        <v>887</v>
      </c>
      <c r="J135" s="3">
        <v>1</v>
      </c>
      <c r="K135" s="3">
        <v>44</v>
      </c>
      <c r="L135" s="3">
        <v>1</v>
      </c>
      <c r="M135" s="3">
        <v>1</v>
      </c>
      <c r="N135" s="3">
        <v>2</v>
      </c>
      <c r="O135" s="3">
        <v>3</v>
      </c>
      <c r="P135" s="3">
        <v>2</v>
      </c>
      <c r="Q135" s="3">
        <v>2</v>
      </c>
      <c r="R135" s="3">
        <v>25</v>
      </c>
      <c r="S135" s="3">
        <v>1</v>
      </c>
      <c r="T135" s="3">
        <v>20</v>
      </c>
      <c r="U135" s="3">
        <v>20</v>
      </c>
      <c r="V135" s="3">
        <v>5</v>
      </c>
      <c r="W135" s="32">
        <v>3</v>
      </c>
      <c r="X135" s="32">
        <v>3</v>
      </c>
      <c r="Z135" s="3">
        <v>3</v>
      </c>
      <c r="AC135" s="3">
        <v>3</v>
      </c>
      <c r="AE135" s="28">
        <v>1</v>
      </c>
      <c r="AF135" s="28">
        <v>2</v>
      </c>
      <c r="AG135" s="32">
        <v>3</v>
      </c>
      <c r="AH135" s="3" t="s">
        <v>1125</v>
      </c>
      <c r="AI135" s="3" t="s">
        <v>1129</v>
      </c>
      <c r="AJ135" s="3">
        <v>300</v>
      </c>
      <c r="AK135" s="3" t="s">
        <v>712</v>
      </c>
      <c r="AL135" s="3">
        <v>2016</v>
      </c>
      <c r="AT135" s="3" t="s">
        <v>1119</v>
      </c>
      <c r="AU135" s="3" t="s">
        <v>1131</v>
      </c>
      <c r="BZ135" t="s">
        <v>1173</v>
      </c>
      <c r="CD135" s="3">
        <v>2</v>
      </c>
      <c r="CF135" s="3">
        <v>5</v>
      </c>
      <c r="CG135" s="3">
        <v>6</v>
      </c>
      <c r="CH135" s="15">
        <f t="shared" si="11"/>
        <v>2</v>
      </c>
      <c r="CI135" s="15">
        <f t="shared" si="12"/>
        <v>11</v>
      </c>
      <c r="CJ135" s="15">
        <f t="shared" si="13"/>
        <v>-9</v>
      </c>
      <c r="CK135" t="s">
        <v>1173</v>
      </c>
      <c r="EL135" s="42">
        <v>2016</v>
      </c>
      <c r="EN135" s="3">
        <v>9</v>
      </c>
      <c r="EO135" s="3" t="s">
        <v>714</v>
      </c>
      <c r="EP135" s="3">
        <v>3.6</v>
      </c>
      <c r="EQ135" s="3" t="s">
        <v>763</v>
      </c>
      <c r="ER135" s="15">
        <f t="shared" ref="ER135:ER180" si="14">SUM(EM135:EQ135)</f>
        <v>12.6</v>
      </c>
      <c r="ES135" s="9"/>
      <c r="EZ135" s="3">
        <v>3.6</v>
      </c>
      <c r="FA135" s="3" t="s">
        <v>763</v>
      </c>
      <c r="FQ135" s="3">
        <v>2</v>
      </c>
      <c r="FS135" s="3">
        <v>2</v>
      </c>
      <c r="FY135" s="3">
        <v>1</v>
      </c>
      <c r="GG135" s="3">
        <v>4</v>
      </c>
    </row>
    <row r="136" spans="1:189" ht="15" customHeight="1" x14ac:dyDescent="0.3">
      <c r="A136" s="3">
        <v>2501</v>
      </c>
      <c r="B136" s="3" t="s">
        <v>888</v>
      </c>
      <c r="C136" s="3" t="s">
        <v>888</v>
      </c>
      <c r="D136" s="3" t="s">
        <v>709</v>
      </c>
      <c r="E136" s="3" t="s">
        <v>1185</v>
      </c>
      <c r="F136" s="36">
        <v>1</v>
      </c>
      <c r="G136" s="3" t="s">
        <v>1189</v>
      </c>
      <c r="H136" s="36" t="str">
        <f t="shared" si="10"/>
        <v>2</v>
      </c>
      <c r="I136" s="3" t="s">
        <v>818</v>
      </c>
      <c r="J136" s="3">
        <v>1</v>
      </c>
      <c r="K136" s="3">
        <v>51</v>
      </c>
      <c r="L136" s="3">
        <v>1</v>
      </c>
      <c r="M136" s="3">
        <v>1</v>
      </c>
      <c r="N136" s="3">
        <v>2</v>
      </c>
      <c r="O136" s="3">
        <v>2</v>
      </c>
      <c r="P136" s="3">
        <v>2</v>
      </c>
      <c r="Q136" s="3">
        <v>2</v>
      </c>
      <c r="R136" s="3">
        <v>2</v>
      </c>
      <c r="S136" s="3">
        <v>2</v>
      </c>
      <c r="W136" s="32">
        <v>0.5</v>
      </c>
      <c r="X136" s="32">
        <v>0.5</v>
      </c>
      <c r="Z136" s="3">
        <v>3</v>
      </c>
      <c r="AC136" s="3">
        <v>3</v>
      </c>
      <c r="AE136" s="28">
        <v>1</v>
      </c>
      <c r="AF136" s="28">
        <v>2</v>
      </c>
      <c r="AG136" s="32">
        <v>0.5</v>
      </c>
      <c r="AH136" s="3" t="s">
        <v>1113</v>
      </c>
      <c r="AI136" s="3" t="s">
        <v>1126</v>
      </c>
      <c r="AK136" s="3" t="s">
        <v>712</v>
      </c>
      <c r="AL136" s="3">
        <v>2002</v>
      </c>
      <c r="AT136" s="3" t="s">
        <v>1108</v>
      </c>
      <c r="AU136" s="9" t="s">
        <v>1129</v>
      </c>
      <c r="AX136" s="3">
        <v>2017</v>
      </c>
      <c r="BZ136" t="s">
        <v>1174</v>
      </c>
      <c r="CB136" s="40" t="s">
        <v>1230</v>
      </c>
      <c r="CH136" s="15"/>
      <c r="CI136" s="15"/>
      <c r="CJ136" s="15"/>
      <c r="CK136" t="s">
        <v>1174</v>
      </c>
      <c r="EL136" s="42">
        <v>2002</v>
      </c>
      <c r="EN136" s="3">
        <v>7</v>
      </c>
      <c r="EO136" s="3" t="s">
        <v>714</v>
      </c>
      <c r="EP136" s="3">
        <v>4</v>
      </c>
      <c r="EQ136" s="3" t="s">
        <v>763</v>
      </c>
      <c r="ER136" s="15">
        <f t="shared" si="14"/>
        <v>11</v>
      </c>
      <c r="ES136" s="9"/>
      <c r="EZ136" s="3">
        <v>10</v>
      </c>
      <c r="FA136" s="3" t="s">
        <v>763</v>
      </c>
      <c r="FQ136" s="3">
        <v>123</v>
      </c>
      <c r="FS136" s="3">
        <v>2</v>
      </c>
      <c r="FY136" s="3">
        <v>1</v>
      </c>
      <c r="GG136" s="3">
        <v>4</v>
      </c>
    </row>
    <row r="137" spans="1:189" ht="15" customHeight="1" x14ac:dyDescent="0.3">
      <c r="A137" s="3">
        <v>2502</v>
      </c>
      <c r="B137" s="3" t="s">
        <v>889</v>
      </c>
      <c r="C137" s="3" t="s">
        <v>889</v>
      </c>
      <c r="D137" s="3" t="s">
        <v>709</v>
      </c>
      <c r="E137" s="3" t="s">
        <v>1185</v>
      </c>
      <c r="F137" s="36">
        <v>1</v>
      </c>
      <c r="G137" s="3" t="s">
        <v>1189</v>
      </c>
      <c r="H137" s="36" t="str">
        <f t="shared" si="10"/>
        <v>2</v>
      </c>
      <c r="I137" s="3" t="s">
        <v>818</v>
      </c>
      <c r="J137" s="3">
        <v>2</v>
      </c>
      <c r="K137" s="3">
        <v>46</v>
      </c>
      <c r="L137" s="3">
        <v>1</v>
      </c>
      <c r="M137" s="3">
        <v>1</v>
      </c>
      <c r="N137" s="3">
        <v>2</v>
      </c>
      <c r="O137" s="3">
        <v>3</v>
      </c>
      <c r="P137" s="3">
        <v>2</v>
      </c>
      <c r="Q137" s="3">
        <v>2</v>
      </c>
      <c r="R137" s="3">
        <v>32</v>
      </c>
      <c r="S137" s="3">
        <v>2</v>
      </c>
      <c r="T137" s="3">
        <v>35</v>
      </c>
      <c r="U137" s="3">
        <v>35</v>
      </c>
      <c r="V137" s="3">
        <v>10</v>
      </c>
      <c r="W137" s="32">
        <v>2</v>
      </c>
      <c r="X137" s="32">
        <v>2</v>
      </c>
      <c r="Z137" s="3">
        <v>3</v>
      </c>
      <c r="AC137" s="3">
        <v>3</v>
      </c>
      <c r="AE137" s="28">
        <v>1</v>
      </c>
      <c r="AF137" s="28">
        <v>2</v>
      </c>
      <c r="AG137" s="32">
        <v>2</v>
      </c>
      <c r="AH137" s="3" t="s">
        <v>1125</v>
      </c>
      <c r="AI137" s="3" t="s">
        <v>1129</v>
      </c>
      <c r="AK137" s="3" t="s">
        <v>712</v>
      </c>
      <c r="AL137" s="3">
        <v>2018</v>
      </c>
      <c r="AT137" s="3" t="s">
        <v>1118</v>
      </c>
      <c r="AU137" s="9" t="s">
        <v>1129</v>
      </c>
      <c r="BZ137" t="s">
        <v>1129</v>
      </c>
      <c r="CA137" s="40" t="s">
        <v>1235</v>
      </c>
      <c r="CB137" s="40" t="s">
        <v>1230</v>
      </c>
      <c r="CC137" s="40" t="s">
        <v>1234</v>
      </c>
      <c r="CD137" s="3">
        <v>35</v>
      </c>
      <c r="CF137" s="3">
        <v>12</v>
      </c>
      <c r="CH137" s="15">
        <f t="shared" si="11"/>
        <v>35</v>
      </c>
      <c r="CI137" s="15">
        <f t="shared" si="12"/>
        <v>12</v>
      </c>
      <c r="CJ137" s="15">
        <f t="shared" si="13"/>
        <v>23</v>
      </c>
      <c r="CK137" t="s">
        <v>1129</v>
      </c>
      <c r="EL137" s="42"/>
      <c r="EN137" s="3">
        <v>12</v>
      </c>
      <c r="EO137" s="3" t="s">
        <v>714</v>
      </c>
      <c r="EP137" s="3">
        <v>6</v>
      </c>
      <c r="EQ137" s="3" t="s">
        <v>763</v>
      </c>
      <c r="ER137" s="15">
        <f t="shared" si="14"/>
        <v>18</v>
      </c>
      <c r="ES137" s="9"/>
      <c r="EZ137" s="3">
        <v>6</v>
      </c>
      <c r="FQ137" s="3">
        <v>123</v>
      </c>
      <c r="FS137" s="3">
        <v>2</v>
      </c>
      <c r="FY137" s="3">
        <v>1</v>
      </c>
      <c r="GG137" s="3">
        <v>4</v>
      </c>
    </row>
    <row r="138" spans="1:189" ht="15" customHeight="1" x14ac:dyDescent="0.3">
      <c r="A138" s="3">
        <v>2503</v>
      </c>
      <c r="B138" s="3" t="s">
        <v>891</v>
      </c>
      <c r="C138" s="3" t="s">
        <v>891</v>
      </c>
      <c r="D138" s="3" t="s">
        <v>709</v>
      </c>
      <c r="E138" s="3" t="s">
        <v>1185</v>
      </c>
      <c r="F138" s="36">
        <v>1</v>
      </c>
      <c r="G138" s="3" t="s">
        <v>1189</v>
      </c>
      <c r="H138" s="36" t="str">
        <f t="shared" si="10"/>
        <v>2</v>
      </c>
      <c r="I138" s="3" t="s">
        <v>818</v>
      </c>
      <c r="J138" s="3">
        <v>1</v>
      </c>
      <c r="L138" s="3">
        <v>1</v>
      </c>
      <c r="M138" s="3">
        <v>1</v>
      </c>
      <c r="N138" s="3">
        <v>1</v>
      </c>
      <c r="O138" s="3">
        <v>5</v>
      </c>
      <c r="P138" s="3">
        <v>2</v>
      </c>
      <c r="Q138" s="3">
        <v>2</v>
      </c>
      <c r="R138" s="3">
        <v>30</v>
      </c>
      <c r="S138" s="3">
        <v>1</v>
      </c>
      <c r="T138" s="3">
        <v>15</v>
      </c>
      <c r="U138" s="3">
        <v>15</v>
      </c>
      <c r="V138" s="3">
        <v>0</v>
      </c>
      <c r="W138" s="32">
        <v>2</v>
      </c>
      <c r="X138" s="32">
        <v>2</v>
      </c>
      <c r="Z138" s="3">
        <v>3</v>
      </c>
      <c r="AC138" s="3">
        <v>3</v>
      </c>
      <c r="AE138" s="28">
        <v>1</v>
      </c>
      <c r="AF138" s="28">
        <v>2</v>
      </c>
      <c r="AG138" s="32">
        <v>2</v>
      </c>
      <c r="AH138" s="3" t="s">
        <v>1108</v>
      </c>
      <c r="AI138" s="3" t="s">
        <v>1158</v>
      </c>
      <c r="AJ138" s="3">
        <v>600</v>
      </c>
      <c r="AK138" s="3" t="s">
        <v>712</v>
      </c>
      <c r="AL138" s="3">
        <v>2014</v>
      </c>
      <c r="AT138" s="3" t="s">
        <v>1121</v>
      </c>
      <c r="AU138" s="9" t="s">
        <v>1129</v>
      </c>
      <c r="AV138" s="3">
        <v>200</v>
      </c>
      <c r="AW138" s="3" t="s">
        <v>892</v>
      </c>
      <c r="AX138" s="3">
        <v>2014</v>
      </c>
      <c r="BZ138" t="s">
        <v>1129</v>
      </c>
      <c r="CA138" s="40" t="s">
        <v>1235</v>
      </c>
      <c r="CB138" s="40" t="s">
        <v>1230</v>
      </c>
      <c r="CC138" s="40" t="s">
        <v>1234</v>
      </c>
      <c r="CD138" s="3">
        <v>10</v>
      </c>
      <c r="CF138" s="3">
        <v>16</v>
      </c>
      <c r="CH138" s="15">
        <f t="shared" si="11"/>
        <v>10</v>
      </c>
      <c r="CI138" s="15">
        <f t="shared" si="12"/>
        <v>16</v>
      </c>
      <c r="CJ138" s="15">
        <f t="shared" si="13"/>
        <v>-6</v>
      </c>
      <c r="CK138" t="s">
        <v>1129</v>
      </c>
      <c r="EF138" s="3" t="s">
        <v>1291</v>
      </c>
      <c r="EG138" s="3" t="s">
        <v>1295</v>
      </c>
      <c r="EL138" s="42"/>
      <c r="EN138" s="3">
        <v>20</v>
      </c>
      <c r="EO138" s="3" t="s">
        <v>714</v>
      </c>
      <c r="EQ138" s="3" t="s">
        <v>763</v>
      </c>
      <c r="ER138" s="15">
        <f t="shared" si="14"/>
        <v>20</v>
      </c>
      <c r="ES138" s="9"/>
      <c r="EZ138" s="3">
        <v>20</v>
      </c>
      <c r="FA138" s="3" t="s">
        <v>763</v>
      </c>
      <c r="FQ138" s="3">
        <v>12</v>
      </c>
      <c r="FS138" s="3">
        <v>2</v>
      </c>
      <c r="FY138" s="3">
        <v>1</v>
      </c>
      <c r="GG138" s="3">
        <v>4</v>
      </c>
    </row>
    <row r="139" spans="1:189" ht="15" customHeight="1" x14ac:dyDescent="0.3">
      <c r="A139" s="3">
        <v>2504</v>
      </c>
      <c r="B139" s="3" t="s">
        <v>893</v>
      </c>
      <c r="C139" s="3" t="s">
        <v>893</v>
      </c>
      <c r="D139" s="3" t="s">
        <v>709</v>
      </c>
      <c r="E139" s="3" t="s">
        <v>1185</v>
      </c>
      <c r="F139" s="36">
        <v>1</v>
      </c>
      <c r="G139" s="3" t="s">
        <v>1189</v>
      </c>
      <c r="H139" s="36" t="str">
        <f t="shared" si="10"/>
        <v>2</v>
      </c>
      <c r="I139" s="3" t="s">
        <v>751</v>
      </c>
      <c r="J139" s="3">
        <v>1</v>
      </c>
      <c r="K139" s="3">
        <v>48</v>
      </c>
      <c r="L139" s="3">
        <v>1</v>
      </c>
      <c r="M139" s="3">
        <v>2</v>
      </c>
      <c r="N139" s="3">
        <v>2</v>
      </c>
      <c r="O139" s="3">
        <v>5</v>
      </c>
      <c r="P139" s="3">
        <v>2</v>
      </c>
      <c r="Q139" s="3">
        <v>2</v>
      </c>
      <c r="R139" s="3">
        <v>30</v>
      </c>
      <c r="S139" s="3">
        <v>1</v>
      </c>
      <c r="T139" s="3">
        <v>60</v>
      </c>
      <c r="U139" s="3">
        <v>60</v>
      </c>
      <c r="V139" s="3">
        <v>20</v>
      </c>
      <c r="W139" s="32">
        <v>2.7</v>
      </c>
      <c r="X139" s="32">
        <v>2.7</v>
      </c>
      <c r="Z139" s="3">
        <v>3</v>
      </c>
      <c r="AC139" s="3">
        <v>3</v>
      </c>
      <c r="AE139" s="28">
        <v>1</v>
      </c>
      <c r="AF139" s="28">
        <v>2</v>
      </c>
      <c r="AG139" s="32">
        <v>2.7</v>
      </c>
      <c r="AH139" s="3" t="s">
        <v>1125</v>
      </c>
      <c r="AI139" s="3" t="s">
        <v>1129</v>
      </c>
      <c r="AJ139" s="3">
        <v>200</v>
      </c>
      <c r="AK139" s="3" t="s">
        <v>712</v>
      </c>
      <c r="AL139" s="3">
        <v>1994</v>
      </c>
      <c r="AT139" s="3" t="s">
        <v>1119</v>
      </c>
      <c r="AU139" s="3" t="s">
        <v>1131</v>
      </c>
      <c r="AX139" s="3">
        <v>2009</v>
      </c>
      <c r="BZ139" t="s">
        <v>1173</v>
      </c>
      <c r="CA139" s="40" t="s">
        <v>1237</v>
      </c>
      <c r="CB139" s="40" t="s">
        <v>1231</v>
      </c>
      <c r="CD139" s="3">
        <v>15</v>
      </c>
      <c r="CE139" s="3">
        <v>10</v>
      </c>
      <c r="CF139" s="3">
        <v>20</v>
      </c>
      <c r="CG139" s="3">
        <v>2</v>
      </c>
      <c r="CH139" s="15">
        <f t="shared" si="11"/>
        <v>25</v>
      </c>
      <c r="CI139" s="15">
        <f t="shared" si="12"/>
        <v>22</v>
      </c>
      <c r="CJ139" s="15">
        <f t="shared" si="13"/>
        <v>3</v>
      </c>
      <c r="CK139" t="s">
        <v>1173</v>
      </c>
      <c r="EL139" s="42"/>
      <c r="ER139" s="15"/>
      <c r="ES139" s="9"/>
      <c r="FI139" s="3">
        <v>1</v>
      </c>
      <c r="FJ139" s="3">
        <v>4</v>
      </c>
      <c r="FL139" s="3">
        <v>1</v>
      </c>
      <c r="FQ139" s="3">
        <v>123</v>
      </c>
      <c r="FS139" s="3">
        <v>2</v>
      </c>
      <c r="FY139" s="3">
        <v>4</v>
      </c>
      <c r="GG139" s="3">
        <v>4</v>
      </c>
    </row>
    <row r="140" spans="1:189" ht="15" customHeight="1" x14ac:dyDescent="0.3">
      <c r="A140" s="3">
        <v>2505</v>
      </c>
      <c r="B140" s="3" t="s">
        <v>894</v>
      </c>
      <c r="C140" s="3" t="s">
        <v>894</v>
      </c>
      <c r="D140" s="3" t="s">
        <v>709</v>
      </c>
      <c r="E140" s="3" t="s">
        <v>1185</v>
      </c>
      <c r="F140" s="36">
        <v>1</v>
      </c>
      <c r="G140" s="3" t="s">
        <v>1189</v>
      </c>
      <c r="H140" s="36" t="str">
        <f t="shared" si="10"/>
        <v>2</v>
      </c>
      <c r="I140" s="3" t="s">
        <v>887</v>
      </c>
      <c r="J140" s="3">
        <v>1</v>
      </c>
      <c r="K140" s="3">
        <v>35</v>
      </c>
      <c r="L140" s="3">
        <v>1</v>
      </c>
      <c r="M140" s="3">
        <v>1</v>
      </c>
      <c r="N140" s="3">
        <v>1</v>
      </c>
      <c r="O140" s="3">
        <v>2</v>
      </c>
      <c r="P140" s="3">
        <v>2</v>
      </c>
      <c r="Q140" s="3">
        <v>2</v>
      </c>
      <c r="R140" s="3">
        <v>17</v>
      </c>
      <c r="S140" s="3">
        <v>1</v>
      </c>
      <c r="T140" s="3">
        <v>75</v>
      </c>
      <c r="U140" s="3">
        <v>75</v>
      </c>
      <c r="V140" s="3">
        <v>20</v>
      </c>
      <c r="W140" s="32">
        <v>2</v>
      </c>
      <c r="X140" s="32">
        <v>2</v>
      </c>
      <c r="Z140" s="3">
        <v>3</v>
      </c>
      <c r="AC140" s="3">
        <v>3</v>
      </c>
      <c r="AE140" s="28">
        <v>1</v>
      </c>
      <c r="AF140" s="28">
        <v>2</v>
      </c>
      <c r="AG140" s="32">
        <v>2</v>
      </c>
      <c r="AH140" s="3" t="s">
        <v>1118</v>
      </c>
      <c r="AI140" s="3" t="s">
        <v>1129</v>
      </c>
      <c r="AJ140" s="3">
        <v>200</v>
      </c>
      <c r="AK140" s="3" t="s">
        <v>712</v>
      </c>
      <c r="AL140" s="3">
        <v>2002</v>
      </c>
      <c r="AM140" s="3">
        <v>0.35</v>
      </c>
      <c r="AN140" s="3" t="s">
        <v>183</v>
      </c>
      <c r="AT140" s="3" t="s">
        <v>1119</v>
      </c>
      <c r="AU140" s="3" t="s">
        <v>1131</v>
      </c>
      <c r="AX140" s="3">
        <v>2002</v>
      </c>
      <c r="AY140" s="3">
        <v>1</v>
      </c>
      <c r="AZ140" s="3" t="s">
        <v>183</v>
      </c>
      <c r="BZ140" t="s">
        <v>1173</v>
      </c>
      <c r="CA140" s="40" t="s">
        <v>1237</v>
      </c>
      <c r="CB140" s="40" t="s">
        <v>1230</v>
      </c>
      <c r="CC140" s="40" t="s">
        <v>1234</v>
      </c>
      <c r="CD140" s="3">
        <v>10</v>
      </c>
      <c r="CE140" s="3">
        <v>7</v>
      </c>
      <c r="CF140" s="3">
        <v>7</v>
      </c>
      <c r="CG140" s="3">
        <v>2</v>
      </c>
      <c r="CH140" s="15">
        <f t="shared" si="11"/>
        <v>17</v>
      </c>
      <c r="CI140" s="15">
        <f t="shared" si="12"/>
        <v>9</v>
      </c>
      <c r="CJ140" s="15">
        <f t="shared" si="13"/>
        <v>8</v>
      </c>
      <c r="CK140" t="s">
        <v>1173</v>
      </c>
      <c r="EF140" s="3" t="s">
        <v>1292</v>
      </c>
      <c r="EG140" s="3" t="s">
        <v>1278</v>
      </c>
      <c r="EL140" s="42">
        <v>2002</v>
      </c>
      <c r="EN140" s="3">
        <v>6</v>
      </c>
      <c r="EO140" s="3" t="s">
        <v>714</v>
      </c>
      <c r="EP140" s="3">
        <v>11</v>
      </c>
      <c r="EQ140" s="3" t="s">
        <v>714</v>
      </c>
      <c r="ER140" s="15">
        <f t="shared" si="14"/>
        <v>17</v>
      </c>
      <c r="ES140" s="9"/>
      <c r="FF140" s="3">
        <v>11</v>
      </c>
      <c r="FG140" s="3" t="s">
        <v>714</v>
      </c>
      <c r="FH140" s="3" t="s">
        <v>714</v>
      </c>
      <c r="FQ140" s="3">
        <v>3</v>
      </c>
      <c r="FS140" s="3">
        <v>2</v>
      </c>
      <c r="FY140" s="3">
        <v>4</v>
      </c>
      <c r="GG140" s="3">
        <v>4</v>
      </c>
    </row>
    <row r="141" spans="1:189" x14ac:dyDescent="0.3">
      <c r="A141" s="3">
        <v>2506</v>
      </c>
      <c r="B141" s="3" t="s">
        <v>895</v>
      </c>
      <c r="C141" s="3" t="s">
        <v>895</v>
      </c>
      <c r="D141" s="3" t="s">
        <v>709</v>
      </c>
      <c r="E141" s="3" t="s">
        <v>1185</v>
      </c>
      <c r="F141" s="36">
        <v>1</v>
      </c>
      <c r="G141" s="3" t="s">
        <v>1189</v>
      </c>
      <c r="H141" s="36" t="str">
        <f t="shared" si="10"/>
        <v>2</v>
      </c>
      <c r="I141" s="3" t="s">
        <v>784</v>
      </c>
      <c r="J141" s="3">
        <v>1</v>
      </c>
      <c r="K141" s="3">
        <v>49</v>
      </c>
      <c r="L141" s="3">
        <v>1</v>
      </c>
      <c r="M141" s="3">
        <v>1</v>
      </c>
      <c r="N141" s="3">
        <v>2</v>
      </c>
      <c r="O141" s="3">
        <v>6</v>
      </c>
      <c r="P141" s="3">
        <v>4</v>
      </c>
      <c r="Q141" s="3">
        <v>4</v>
      </c>
      <c r="R141" s="3">
        <v>34</v>
      </c>
      <c r="S141" s="3">
        <v>1</v>
      </c>
      <c r="W141" s="32">
        <v>2</v>
      </c>
      <c r="X141" s="32">
        <v>1</v>
      </c>
      <c r="Z141" s="3">
        <v>3</v>
      </c>
      <c r="AC141" s="3">
        <v>3</v>
      </c>
      <c r="AE141" s="28">
        <v>1</v>
      </c>
      <c r="AF141" s="28">
        <v>3</v>
      </c>
      <c r="AG141" s="32">
        <v>1</v>
      </c>
      <c r="AH141" s="3" t="s">
        <v>1125</v>
      </c>
      <c r="AI141" s="3" t="s">
        <v>1129</v>
      </c>
      <c r="AJ141" s="3">
        <v>30</v>
      </c>
      <c r="AK141" s="3" t="s">
        <v>712</v>
      </c>
      <c r="AT141" s="3" t="s">
        <v>1155</v>
      </c>
      <c r="AU141" s="3" t="s">
        <v>1157</v>
      </c>
      <c r="BA141" s="3" t="s">
        <v>1112</v>
      </c>
      <c r="BZ141" t="s">
        <v>1180</v>
      </c>
      <c r="CH141" s="15"/>
      <c r="CI141" s="15"/>
      <c r="CJ141" s="15"/>
      <c r="CK141" t="s">
        <v>1180</v>
      </c>
      <c r="EF141" s="3" t="s">
        <v>1273</v>
      </c>
      <c r="EG141" s="3" t="s">
        <v>1278</v>
      </c>
      <c r="EL141" s="42"/>
      <c r="ER141" s="15"/>
      <c r="ES141" s="9"/>
      <c r="FS141" s="3">
        <v>2</v>
      </c>
      <c r="FY141" s="3">
        <v>1</v>
      </c>
      <c r="GG141" s="3">
        <v>4</v>
      </c>
    </row>
    <row r="142" spans="1:189" x14ac:dyDescent="0.3">
      <c r="A142" s="3">
        <v>2507</v>
      </c>
      <c r="B142" s="3" t="s">
        <v>897</v>
      </c>
      <c r="C142" s="3" t="s">
        <v>897</v>
      </c>
      <c r="D142" s="3" t="s">
        <v>709</v>
      </c>
      <c r="E142" s="3" t="s">
        <v>1185</v>
      </c>
      <c r="F142" s="36">
        <v>1</v>
      </c>
      <c r="G142" s="3" t="s">
        <v>1189</v>
      </c>
      <c r="H142" s="36" t="str">
        <f t="shared" si="10"/>
        <v>2</v>
      </c>
      <c r="I142" s="3" t="s">
        <v>818</v>
      </c>
      <c r="J142" s="3">
        <v>1</v>
      </c>
      <c r="K142" s="3">
        <v>46</v>
      </c>
      <c r="L142" s="3">
        <v>1</v>
      </c>
      <c r="M142" s="3">
        <v>1</v>
      </c>
      <c r="N142" s="3">
        <v>3</v>
      </c>
      <c r="O142" s="3">
        <v>4</v>
      </c>
      <c r="P142" s="3">
        <v>1</v>
      </c>
      <c r="Q142" s="3">
        <v>1</v>
      </c>
      <c r="R142" s="3">
        <v>27</v>
      </c>
      <c r="S142" s="3">
        <v>1</v>
      </c>
      <c r="W142" s="32">
        <v>7</v>
      </c>
      <c r="X142" s="32">
        <v>7</v>
      </c>
      <c r="Z142" s="3">
        <v>3</v>
      </c>
      <c r="AC142" s="3">
        <v>3</v>
      </c>
      <c r="AE142" s="28">
        <v>1</v>
      </c>
      <c r="AF142" s="28">
        <v>4</v>
      </c>
      <c r="AG142" s="32">
        <v>7</v>
      </c>
      <c r="AH142" s="3" t="s">
        <v>1113</v>
      </c>
      <c r="AI142" s="3" t="s">
        <v>1126</v>
      </c>
      <c r="AJ142" s="3">
        <v>2800</v>
      </c>
      <c r="AK142" s="3" t="s">
        <v>712</v>
      </c>
      <c r="AT142" s="3" t="s">
        <v>1121</v>
      </c>
      <c r="AU142" s="9" t="s">
        <v>1129</v>
      </c>
      <c r="BA142" s="3" t="s">
        <v>1108</v>
      </c>
      <c r="BF142" s="3" t="s">
        <v>1120</v>
      </c>
      <c r="BZ142" t="s">
        <v>1174</v>
      </c>
      <c r="CA142" s="40" t="s">
        <v>1237</v>
      </c>
      <c r="CB142" s="40" t="s">
        <v>1231</v>
      </c>
      <c r="CC142" s="40" t="s">
        <v>1234</v>
      </c>
      <c r="CH142" s="15"/>
      <c r="CI142" s="15"/>
      <c r="CJ142" s="15"/>
      <c r="CK142" t="s">
        <v>1174</v>
      </c>
      <c r="EL142" s="42"/>
      <c r="ER142" s="15"/>
      <c r="ES142" s="9"/>
      <c r="FQ142" s="3">
        <v>3</v>
      </c>
      <c r="FS142" s="3">
        <v>2</v>
      </c>
      <c r="FY142" s="3">
        <v>1</v>
      </c>
      <c r="GG142" s="3">
        <v>12</v>
      </c>
    </row>
    <row r="143" spans="1:189" x14ac:dyDescent="0.3">
      <c r="A143" s="3">
        <v>2508</v>
      </c>
      <c r="B143" s="3" t="s">
        <v>898</v>
      </c>
      <c r="C143" s="3" t="s">
        <v>898</v>
      </c>
      <c r="D143" s="3" t="s">
        <v>709</v>
      </c>
      <c r="E143" s="3" t="s">
        <v>1185</v>
      </c>
      <c r="F143" s="36">
        <v>1</v>
      </c>
      <c r="G143" s="3" t="s">
        <v>1189</v>
      </c>
      <c r="H143" s="36" t="str">
        <f t="shared" si="10"/>
        <v>2</v>
      </c>
      <c r="I143" s="3" t="s">
        <v>818</v>
      </c>
      <c r="J143" s="3">
        <v>1</v>
      </c>
      <c r="K143" s="3">
        <v>35</v>
      </c>
      <c r="L143" s="3">
        <v>1</v>
      </c>
      <c r="M143" s="3">
        <v>1</v>
      </c>
      <c r="N143" s="3">
        <v>1</v>
      </c>
      <c r="O143" s="3">
        <v>4</v>
      </c>
      <c r="P143" s="3">
        <v>2</v>
      </c>
      <c r="Q143" s="3">
        <v>2</v>
      </c>
      <c r="R143" s="3">
        <v>15</v>
      </c>
      <c r="S143" s="3">
        <v>1</v>
      </c>
      <c r="W143" s="32">
        <v>1.5</v>
      </c>
      <c r="X143" s="32">
        <v>1.5</v>
      </c>
      <c r="Z143" s="3">
        <v>1</v>
      </c>
      <c r="AA143" s="3">
        <v>1.1000000000000001</v>
      </c>
      <c r="AC143" s="3">
        <v>3</v>
      </c>
      <c r="AE143" s="28">
        <v>3</v>
      </c>
      <c r="AF143" s="28">
        <v>4</v>
      </c>
      <c r="AG143" s="32">
        <v>0.4</v>
      </c>
      <c r="AH143" s="3" t="s">
        <v>1125</v>
      </c>
      <c r="AI143" s="3" t="s">
        <v>1129</v>
      </c>
      <c r="AT143" s="3" t="s">
        <v>1156</v>
      </c>
      <c r="AU143" s="9" t="s">
        <v>1129</v>
      </c>
      <c r="BZ143" t="s">
        <v>1129</v>
      </c>
      <c r="CA143" s="40" t="s">
        <v>1235</v>
      </c>
      <c r="CB143" s="40" t="s">
        <v>1230</v>
      </c>
      <c r="CC143" s="40" t="s">
        <v>1234</v>
      </c>
      <c r="CH143" s="15"/>
      <c r="CI143" s="15"/>
      <c r="CJ143" s="15"/>
      <c r="CK143" t="s">
        <v>1129</v>
      </c>
      <c r="CL143" s="3">
        <v>0.6</v>
      </c>
      <c r="CM143" s="3" t="s">
        <v>730</v>
      </c>
      <c r="EL143" s="42"/>
      <c r="EN143" s="3">
        <v>1.2</v>
      </c>
      <c r="EO143" s="3" t="s">
        <v>714</v>
      </c>
      <c r="EP143" s="3">
        <v>1.5</v>
      </c>
      <c r="EQ143" s="3" t="s">
        <v>714</v>
      </c>
      <c r="ER143" s="15">
        <f t="shared" si="14"/>
        <v>2.7</v>
      </c>
      <c r="ES143" s="9"/>
      <c r="FB143" s="3">
        <v>1.2</v>
      </c>
      <c r="FQ143" s="3">
        <v>3</v>
      </c>
      <c r="FS143" s="3">
        <v>1</v>
      </c>
      <c r="GA143" s="3">
        <v>2</v>
      </c>
      <c r="GB143" s="14">
        <v>50</v>
      </c>
      <c r="GC143" s="11" t="s">
        <v>899</v>
      </c>
      <c r="GG143" s="3">
        <v>4</v>
      </c>
    </row>
    <row r="144" spans="1:189" x14ac:dyDescent="0.3">
      <c r="A144" s="3">
        <v>2509</v>
      </c>
      <c r="B144" s="3" t="s">
        <v>900</v>
      </c>
      <c r="C144" s="3" t="s">
        <v>900</v>
      </c>
      <c r="D144" s="3" t="s">
        <v>709</v>
      </c>
      <c r="E144" s="3" t="s">
        <v>1185</v>
      </c>
      <c r="F144" s="36">
        <v>1</v>
      </c>
      <c r="G144" s="3" t="s">
        <v>1189</v>
      </c>
      <c r="H144" s="36" t="str">
        <f t="shared" si="10"/>
        <v>2</v>
      </c>
      <c r="I144" s="3" t="s">
        <v>751</v>
      </c>
      <c r="J144" s="3">
        <v>1</v>
      </c>
      <c r="K144" s="3">
        <v>57</v>
      </c>
      <c r="L144" s="3">
        <v>1</v>
      </c>
      <c r="M144" s="3">
        <v>1</v>
      </c>
      <c r="N144" s="3">
        <v>2</v>
      </c>
      <c r="O144" s="3">
        <v>7</v>
      </c>
      <c r="P144" s="3">
        <v>4</v>
      </c>
      <c r="Q144" s="3">
        <v>2</v>
      </c>
      <c r="R144" s="3">
        <v>37</v>
      </c>
      <c r="S144" s="3">
        <v>2</v>
      </c>
      <c r="T144" s="3">
        <v>110</v>
      </c>
      <c r="U144" s="3">
        <v>110</v>
      </c>
      <c r="V144" s="9">
        <v>75</v>
      </c>
      <c r="W144" s="32">
        <v>1.8</v>
      </c>
      <c r="X144" s="32">
        <v>1.8</v>
      </c>
      <c r="Z144" s="3">
        <v>3</v>
      </c>
      <c r="AC144" s="3">
        <v>3</v>
      </c>
      <c r="AE144" s="28">
        <v>1</v>
      </c>
      <c r="AF144" s="28">
        <v>3</v>
      </c>
      <c r="AG144" s="32">
        <v>1.8</v>
      </c>
      <c r="AH144" s="3" t="s">
        <v>1108</v>
      </c>
      <c r="AI144" s="3" t="s">
        <v>1158</v>
      </c>
      <c r="AJ144" s="3">
        <v>300</v>
      </c>
      <c r="AK144" s="3" t="s">
        <v>712</v>
      </c>
      <c r="AL144" s="3">
        <v>2015</v>
      </c>
      <c r="AM144" s="3">
        <v>0.9</v>
      </c>
      <c r="AN144" s="3" t="s">
        <v>183</v>
      </c>
      <c r="AT144" s="9" t="s">
        <v>1116</v>
      </c>
      <c r="AU144" s="9" t="s">
        <v>1129</v>
      </c>
      <c r="AV144" s="3">
        <v>1000</v>
      </c>
      <c r="AW144" s="3" t="s">
        <v>712</v>
      </c>
      <c r="AX144" s="3">
        <v>2017</v>
      </c>
      <c r="AY144" s="3">
        <v>5</v>
      </c>
      <c r="AZ144" s="3" t="s">
        <v>621</v>
      </c>
      <c r="BA144" s="3" t="s">
        <v>1156</v>
      </c>
      <c r="BB144" s="3">
        <v>20</v>
      </c>
      <c r="BC144" s="3">
        <v>2015</v>
      </c>
      <c r="BD144" s="3">
        <v>1</v>
      </c>
      <c r="BZ144" t="s">
        <v>1129</v>
      </c>
      <c r="CA144" s="40" t="s">
        <v>1235</v>
      </c>
      <c r="CB144" s="40" t="s">
        <v>1230</v>
      </c>
      <c r="CC144" s="40" t="s">
        <v>1234</v>
      </c>
      <c r="CD144" s="15">
        <v>65</v>
      </c>
      <c r="CE144" s="15">
        <v>40</v>
      </c>
      <c r="CF144" s="15">
        <v>40</v>
      </c>
      <c r="CG144" s="14">
        <v>15</v>
      </c>
      <c r="CH144" s="15">
        <f t="shared" si="11"/>
        <v>105</v>
      </c>
      <c r="CI144" s="15">
        <f t="shared" si="12"/>
        <v>55</v>
      </c>
      <c r="CJ144" s="15">
        <f t="shared" si="13"/>
        <v>50</v>
      </c>
      <c r="CK144" t="s">
        <v>1129</v>
      </c>
      <c r="EL144" s="42"/>
      <c r="ER144" s="15"/>
      <c r="ES144" s="9"/>
      <c r="FQ144" s="3">
        <v>1</v>
      </c>
      <c r="FS144" s="3">
        <v>2</v>
      </c>
      <c r="FY144" s="3">
        <v>1</v>
      </c>
      <c r="GG144" s="3">
        <v>4</v>
      </c>
    </row>
    <row r="145" spans="1:190" x14ac:dyDescent="0.3">
      <c r="A145" s="3">
        <v>2510</v>
      </c>
      <c r="B145" s="3" t="s">
        <v>902</v>
      </c>
      <c r="C145" s="3" t="s">
        <v>903</v>
      </c>
      <c r="D145" s="3" t="s">
        <v>800</v>
      </c>
      <c r="E145" s="3" t="s">
        <v>1185</v>
      </c>
      <c r="F145" s="36">
        <v>1</v>
      </c>
      <c r="G145" s="3" t="s">
        <v>1189</v>
      </c>
      <c r="H145" s="36" t="str">
        <f t="shared" si="10"/>
        <v>2</v>
      </c>
      <c r="I145" s="8" t="s">
        <v>904</v>
      </c>
      <c r="J145" s="3">
        <v>2</v>
      </c>
      <c r="K145" s="3">
        <v>58</v>
      </c>
      <c r="L145" s="3">
        <v>1</v>
      </c>
      <c r="M145" s="3">
        <v>1</v>
      </c>
      <c r="N145" s="3">
        <v>1</v>
      </c>
      <c r="O145" s="3">
        <v>5</v>
      </c>
      <c r="P145" s="3">
        <v>3</v>
      </c>
      <c r="Q145" s="3">
        <v>1</v>
      </c>
      <c r="R145" s="3">
        <v>40</v>
      </c>
      <c r="S145" s="3">
        <v>2</v>
      </c>
      <c r="W145" s="32">
        <v>3</v>
      </c>
      <c r="X145" s="32">
        <v>3</v>
      </c>
      <c r="Z145" s="3">
        <v>1</v>
      </c>
      <c r="AA145" s="3">
        <v>1.1000000000000001</v>
      </c>
      <c r="AC145" s="3">
        <v>3</v>
      </c>
      <c r="AE145" s="28">
        <v>1</v>
      </c>
      <c r="AF145" s="28">
        <v>2</v>
      </c>
      <c r="AG145" s="32">
        <v>3</v>
      </c>
      <c r="AH145" s="3" t="s">
        <v>1108</v>
      </c>
      <c r="AI145" s="3" t="s">
        <v>1158</v>
      </c>
      <c r="AK145" s="3" t="s">
        <v>712</v>
      </c>
      <c r="AT145" s="3" t="s">
        <v>1136</v>
      </c>
      <c r="AU145" s="9" t="s">
        <v>1158</v>
      </c>
      <c r="BZ145" t="s">
        <v>1129</v>
      </c>
      <c r="CH145" s="15"/>
      <c r="CI145" s="15"/>
      <c r="CJ145" s="15"/>
      <c r="CK145" t="s">
        <v>1129</v>
      </c>
      <c r="EL145" s="42"/>
      <c r="EN145" s="3">
        <v>10</v>
      </c>
      <c r="EO145" s="3" t="s">
        <v>714</v>
      </c>
      <c r="EP145" s="3">
        <v>20</v>
      </c>
      <c r="EQ145" s="3" t="s">
        <v>714</v>
      </c>
      <c r="ER145" s="15">
        <f t="shared" si="14"/>
        <v>30</v>
      </c>
      <c r="ES145" s="9"/>
      <c r="FQ145" s="3">
        <v>3</v>
      </c>
      <c r="FS145" s="3">
        <v>2</v>
      </c>
      <c r="FY145" s="3">
        <v>1</v>
      </c>
      <c r="GG145" s="3">
        <v>1</v>
      </c>
    </row>
    <row r="146" spans="1:190" x14ac:dyDescent="0.3">
      <c r="A146" s="3">
        <v>1202</v>
      </c>
      <c r="B146" s="3" t="s">
        <v>905</v>
      </c>
      <c r="C146" s="3" t="s">
        <v>906</v>
      </c>
      <c r="D146" s="3" t="s">
        <v>800</v>
      </c>
      <c r="E146" s="3" t="s">
        <v>1185</v>
      </c>
      <c r="F146" s="36">
        <v>1</v>
      </c>
      <c r="G146" s="28" t="s">
        <v>1188</v>
      </c>
      <c r="H146" s="36" t="str">
        <f t="shared" si="10"/>
        <v>1</v>
      </c>
      <c r="I146" s="3" t="s">
        <v>807</v>
      </c>
      <c r="J146" s="3">
        <v>2</v>
      </c>
      <c r="K146" s="3">
        <v>44</v>
      </c>
      <c r="L146" s="3">
        <v>1</v>
      </c>
      <c r="M146" s="3">
        <v>1</v>
      </c>
      <c r="N146" s="3">
        <v>1</v>
      </c>
      <c r="O146" s="3">
        <v>4</v>
      </c>
      <c r="P146" s="3">
        <v>2</v>
      </c>
      <c r="Q146" s="3">
        <v>2</v>
      </c>
      <c r="R146" s="3">
        <v>20</v>
      </c>
      <c r="S146" s="3">
        <v>1</v>
      </c>
      <c r="T146" s="3">
        <v>35</v>
      </c>
      <c r="U146" s="3">
        <v>35</v>
      </c>
      <c r="V146" s="3">
        <v>90</v>
      </c>
      <c r="W146" s="32">
        <v>0.6</v>
      </c>
      <c r="X146" s="32">
        <v>0.6</v>
      </c>
      <c r="Z146" s="3">
        <v>3</v>
      </c>
      <c r="AC146" s="3">
        <v>23</v>
      </c>
      <c r="AE146" s="28">
        <v>2</v>
      </c>
      <c r="AF146" s="28">
        <v>5</v>
      </c>
      <c r="AG146" s="32">
        <v>0.3</v>
      </c>
      <c r="AH146" s="3" t="s">
        <v>1125</v>
      </c>
      <c r="AI146" s="3" t="s">
        <v>1129</v>
      </c>
      <c r="AJ146" s="3">
        <v>300</v>
      </c>
      <c r="AK146" s="3" t="s">
        <v>712</v>
      </c>
      <c r="AL146" s="3">
        <v>2007</v>
      </c>
      <c r="AM146" s="3">
        <v>1</v>
      </c>
      <c r="AN146" s="3" t="s">
        <v>183</v>
      </c>
      <c r="AT146" s="3" t="s">
        <v>1119</v>
      </c>
      <c r="AU146" s="3" t="s">
        <v>1131</v>
      </c>
      <c r="AX146" s="3">
        <v>2018</v>
      </c>
      <c r="BZ146" t="s">
        <v>1173</v>
      </c>
      <c r="CA146" s="40" t="s">
        <v>1237</v>
      </c>
      <c r="CB146" s="40" t="s">
        <v>1231</v>
      </c>
      <c r="CD146" s="3">
        <v>35</v>
      </c>
      <c r="CE146" s="3">
        <v>10</v>
      </c>
      <c r="CF146" s="3">
        <v>35</v>
      </c>
      <c r="CH146" s="15">
        <f t="shared" si="11"/>
        <v>45</v>
      </c>
      <c r="CI146" s="15">
        <f t="shared" si="12"/>
        <v>35</v>
      </c>
      <c r="CJ146" s="15">
        <f t="shared" si="13"/>
        <v>10</v>
      </c>
      <c r="CK146" t="s">
        <v>1173</v>
      </c>
      <c r="CL146" s="3">
        <v>0.5</v>
      </c>
      <c r="CM146" s="3" t="s">
        <v>721</v>
      </c>
      <c r="CO146" s="3">
        <v>110</v>
      </c>
      <c r="CQ146" s="3">
        <v>2016</v>
      </c>
      <c r="DN146" s="3" t="s">
        <v>907</v>
      </c>
      <c r="DO146" s="3" t="s">
        <v>908</v>
      </c>
      <c r="DP146" s="3" t="s">
        <v>843</v>
      </c>
      <c r="DQ146" s="3" t="s">
        <v>779</v>
      </c>
      <c r="EL146" s="42"/>
      <c r="EN146" s="3">
        <v>13.5</v>
      </c>
      <c r="EO146" s="3" t="s">
        <v>714</v>
      </c>
      <c r="EP146" s="3">
        <v>40</v>
      </c>
      <c r="EQ146" s="3" t="s">
        <v>714</v>
      </c>
      <c r="ER146" s="15">
        <f t="shared" si="14"/>
        <v>53.5</v>
      </c>
      <c r="ES146" s="9"/>
      <c r="FQ146" s="3">
        <v>3</v>
      </c>
      <c r="FS146" s="3">
        <v>1</v>
      </c>
      <c r="FT146" s="3">
        <v>4</v>
      </c>
      <c r="FU146" s="3">
        <v>50</v>
      </c>
      <c r="FV146" s="3">
        <v>24</v>
      </c>
      <c r="FW146" s="3">
        <v>7</v>
      </c>
      <c r="FX146" s="3">
        <v>2</v>
      </c>
      <c r="GG146" s="3">
        <v>2</v>
      </c>
    </row>
    <row r="147" spans="1:190" x14ac:dyDescent="0.3">
      <c r="A147" s="3">
        <v>1203</v>
      </c>
      <c r="B147" s="3" t="s">
        <v>909</v>
      </c>
      <c r="C147" s="3" t="s">
        <v>909</v>
      </c>
      <c r="D147" s="3" t="s">
        <v>709</v>
      </c>
      <c r="E147" s="3" t="s">
        <v>1185</v>
      </c>
      <c r="F147" s="36">
        <v>1</v>
      </c>
      <c r="G147" s="28" t="s">
        <v>1188</v>
      </c>
      <c r="H147" s="36" t="str">
        <f t="shared" si="10"/>
        <v>1</v>
      </c>
      <c r="I147" s="3" t="s">
        <v>910</v>
      </c>
      <c r="J147" s="3">
        <v>1</v>
      </c>
      <c r="K147" s="3">
        <v>46</v>
      </c>
      <c r="L147" s="3">
        <v>1</v>
      </c>
      <c r="M147" s="3">
        <v>1</v>
      </c>
      <c r="N147" s="3">
        <v>2</v>
      </c>
      <c r="O147" s="3">
        <v>3</v>
      </c>
      <c r="P147" s="3">
        <v>1</v>
      </c>
      <c r="Q147" s="3">
        <v>1</v>
      </c>
      <c r="R147" s="3">
        <v>30</v>
      </c>
      <c r="S147" s="3">
        <v>1</v>
      </c>
      <c r="T147" s="3">
        <v>90</v>
      </c>
      <c r="U147" s="3">
        <v>90</v>
      </c>
      <c r="V147" s="3">
        <v>50</v>
      </c>
      <c r="W147" s="32">
        <v>8.6</v>
      </c>
      <c r="X147" s="32">
        <v>3.6</v>
      </c>
      <c r="Z147" s="3">
        <v>3</v>
      </c>
      <c r="AC147" s="3">
        <v>3</v>
      </c>
      <c r="AE147" s="28">
        <v>2</v>
      </c>
      <c r="AF147" s="28">
        <v>4</v>
      </c>
      <c r="AG147" s="32">
        <v>1.6</v>
      </c>
      <c r="AH147" s="3" t="s">
        <v>1125</v>
      </c>
      <c r="AI147" s="3" t="s">
        <v>1129</v>
      </c>
      <c r="AJ147" s="3">
        <v>500</v>
      </c>
      <c r="AK147" s="3" t="s">
        <v>712</v>
      </c>
      <c r="AL147" s="3">
        <v>1998</v>
      </c>
      <c r="AM147" s="3">
        <v>2</v>
      </c>
      <c r="AN147" s="3" t="s">
        <v>183</v>
      </c>
      <c r="AT147" s="9" t="s">
        <v>1116</v>
      </c>
      <c r="AU147" s="9" t="s">
        <v>1129</v>
      </c>
      <c r="AV147" s="3">
        <v>1000</v>
      </c>
      <c r="AW147" s="3" t="s">
        <v>712</v>
      </c>
      <c r="AX147" s="3">
        <v>1998</v>
      </c>
      <c r="AY147" s="3">
        <v>1</v>
      </c>
      <c r="AZ147" s="3" t="s">
        <v>183</v>
      </c>
      <c r="BZ147" t="s">
        <v>1129</v>
      </c>
      <c r="CD147" s="3">
        <v>60</v>
      </c>
      <c r="CF147" s="3">
        <v>40</v>
      </c>
      <c r="CH147" s="15">
        <f t="shared" si="11"/>
        <v>60</v>
      </c>
      <c r="CI147" s="15">
        <f t="shared" si="12"/>
        <v>40</v>
      </c>
      <c r="CJ147" s="15">
        <f t="shared" si="13"/>
        <v>20</v>
      </c>
      <c r="CK147" t="s">
        <v>1129</v>
      </c>
      <c r="CL147" s="3">
        <v>2</v>
      </c>
      <c r="CM147" s="3" t="s">
        <v>845</v>
      </c>
      <c r="CO147" s="3">
        <v>200</v>
      </c>
      <c r="CQ147" s="3">
        <v>2011</v>
      </c>
      <c r="CS147" s="3" t="s">
        <v>713</v>
      </c>
      <c r="CT147" s="3">
        <v>50</v>
      </c>
      <c r="CU147" s="3">
        <v>2017</v>
      </c>
      <c r="EL147" s="42"/>
      <c r="ER147" s="15"/>
      <c r="ES147" s="9"/>
      <c r="FQ147" s="3">
        <v>3</v>
      </c>
      <c r="FS147" s="3">
        <v>1</v>
      </c>
      <c r="FT147" s="3">
        <v>4</v>
      </c>
      <c r="FU147" s="3">
        <v>20</v>
      </c>
      <c r="FV147" s="3">
        <v>12</v>
      </c>
      <c r="FX147" s="3">
        <v>2</v>
      </c>
      <c r="GG147" s="3">
        <v>1</v>
      </c>
    </row>
    <row r="148" spans="1:190" x14ac:dyDescent="0.3">
      <c r="A148" s="3">
        <v>2204</v>
      </c>
      <c r="B148" s="3" t="s">
        <v>911</v>
      </c>
      <c r="C148" s="3" t="s">
        <v>911</v>
      </c>
      <c r="D148" s="3" t="s">
        <v>709</v>
      </c>
      <c r="E148" s="3" t="s">
        <v>1185</v>
      </c>
      <c r="F148" s="36">
        <v>1</v>
      </c>
      <c r="G148" s="3" t="s">
        <v>1189</v>
      </c>
      <c r="H148" s="36" t="str">
        <f t="shared" si="10"/>
        <v>2</v>
      </c>
      <c r="I148" s="3" t="s">
        <v>784</v>
      </c>
      <c r="J148" s="3">
        <v>1</v>
      </c>
      <c r="K148" s="3">
        <v>43</v>
      </c>
      <c r="L148" s="3">
        <v>1</v>
      </c>
      <c r="M148" s="3">
        <v>1</v>
      </c>
      <c r="N148" s="3">
        <v>1</v>
      </c>
      <c r="O148" s="3">
        <v>4</v>
      </c>
      <c r="P148" s="3">
        <v>2</v>
      </c>
      <c r="Q148" s="3">
        <v>2</v>
      </c>
      <c r="R148" s="3">
        <v>20</v>
      </c>
      <c r="S148" s="3">
        <v>1</v>
      </c>
      <c r="W148" s="32">
        <v>3</v>
      </c>
      <c r="X148" s="32">
        <v>3</v>
      </c>
      <c r="Z148" s="3">
        <v>3</v>
      </c>
      <c r="AC148" s="3">
        <v>3</v>
      </c>
      <c r="AE148" s="28">
        <v>1</v>
      </c>
      <c r="AF148" s="28">
        <v>3</v>
      </c>
      <c r="AG148" s="32">
        <v>3</v>
      </c>
      <c r="AH148" s="3" t="s">
        <v>1125</v>
      </c>
      <c r="AI148" s="3" t="s">
        <v>1129</v>
      </c>
      <c r="AJ148" s="3">
        <v>14</v>
      </c>
      <c r="AK148" s="3" t="s">
        <v>712</v>
      </c>
      <c r="AO148" s="3" t="s">
        <v>290</v>
      </c>
      <c r="AP148" s="3">
        <v>8</v>
      </c>
      <c r="AT148" s="3" t="s">
        <v>1123</v>
      </c>
      <c r="AU148" s="3" t="s">
        <v>1130</v>
      </c>
      <c r="BZ148" t="s">
        <v>1180</v>
      </c>
      <c r="CD148" s="3">
        <v>40</v>
      </c>
      <c r="CF148" s="3">
        <v>10</v>
      </c>
      <c r="CH148" s="15">
        <f t="shared" si="11"/>
        <v>40</v>
      </c>
      <c r="CI148" s="15">
        <f t="shared" si="12"/>
        <v>10</v>
      </c>
      <c r="CJ148" s="15">
        <f t="shared" si="13"/>
        <v>30</v>
      </c>
      <c r="CK148" t="s">
        <v>1180</v>
      </c>
      <c r="EL148" s="42"/>
      <c r="ER148" s="15"/>
      <c r="ES148" s="9"/>
      <c r="EZ148" s="3">
        <v>7.5</v>
      </c>
      <c r="FS148" s="3">
        <v>2</v>
      </c>
      <c r="FY148" s="3">
        <v>2</v>
      </c>
      <c r="GA148" s="3">
        <v>3</v>
      </c>
      <c r="GG148" s="3">
        <v>4</v>
      </c>
    </row>
    <row r="149" spans="1:190" x14ac:dyDescent="0.3">
      <c r="A149" s="3">
        <v>2205</v>
      </c>
      <c r="B149" s="3" t="s">
        <v>912</v>
      </c>
      <c r="C149" s="3" t="s">
        <v>912</v>
      </c>
      <c r="D149" s="3" t="s">
        <v>709</v>
      </c>
      <c r="E149" s="3" t="s">
        <v>1185</v>
      </c>
      <c r="F149" s="36">
        <v>1</v>
      </c>
      <c r="G149" s="3" t="s">
        <v>1189</v>
      </c>
      <c r="H149" s="36" t="str">
        <f t="shared" si="10"/>
        <v>2</v>
      </c>
      <c r="I149" s="3" t="s">
        <v>818</v>
      </c>
      <c r="J149" s="3">
        <v>1</v>
      </c>
      <c r="K149" s="3">
        <v>64</v>
      </c>
      <c r="L149" s="3">
        <v>1</v>
      </c>
      <c r="M149" s="3">
        <v>3</v>
      </c>
      <c r="N149" s="3">
        <v>1</v>
      </c>
      <c r="O149" s="3">
        <v>3</v>
      </c>
      <c r="P149" s="3">
        <v>1</v>
      </c>
      <c r="Q149" s="3">
        <v>1</v>
      </c>
      <c r="R149" s="3">
        <v>40</v>
      </c>
      <c r="S149" s="3">
        <v>1</v>
      </c>
      <c r="W149" s="32">
        <v>1</v>
      </c>
      <c r="X149" s="32">
        <v>1</v>
      </c>
      <c r="Z149" s="3">
        <v>2</v>
      </c>
      <c r="AA149" s="3">
        <v>2.2999999999999998</v>
      </c>
      <c r="AC149" s="3">
        <v>3</v>
      </c>
      <c r="AE149" s="28">
        <v>1</v>
      </c>
      <c r="AF149" s="28">
        <v>2</v>
      </c>
      <c r="AG149" s="32">
        <v>1</v>
      </c>
      <c r="AH149" s="3" t="s">
        <v>1123</v>
      </c>
      <c r="AI149" s="3" t="s">
        <v>1130</v>
      </c>
      <c r="AL149" s="3">
        <v>2000</v>
      </c>
      <c r="CD149" s="3">
        <v>70</v>
      </c>
      <c r="CF149" s="3">
        <v>6</v>
      </c>
      <c r="CH149" s="15">
        <f t="shared" si="11"/>
        <v>70</v>
      </c>
      <c r="CI149" s="15">
        <f t="shared" si="12"/>
        <v>6</v>
      </c>
      <c r="CJ149" s="15">
        <f t="shared" si="13"/>
        <v>64</v>
      </c>
      <c r="CK149" s="3" t="s">
        <v>1178</v>
      </c>
      <c r="EL149" s="42"/>
      <c r="ER149" s="15"/>
      <c r="ES149" s="9"/>
      <c r="EZ149" s="3">
        <v>3.7</v>
      </c>
      <c r="FS149" s="3">
        <v>2</v>
      </c>
      <c r="FY149" s="3">
        <v>5</v>
      </c>
      <c r="GG149" s="3">
        <v>4</v>
      </c>
    </row>
    <row r="150" spans="1:190" x14ac:dyDescent="0.3">
      <c r="A150" s="3">
        <v>2206</v>
      </c>
      <c r="B150" s="3" t="s">
        <v>913</v>
      </c>
      <c r="C150" s="3" t="s">
        <v>913</v>
      </c>
      <c r="D150" s="3" t="s">
        <v>709</v>
      </c>
      <c r="E150" s="3" t="s">
        <v>1185</v>
      </c>
      <c r="F150" s="36">
        <v>1</v>
      </c>
      <c r="G150" s="3" t="s">
        <v>1189</v>
      </c>
      <c r="H150" s="36" t="str">
        <f t="shared" si="10"/>
        <v>2</v>
      </c>
      <c r="I150" s="3" t="s">
        <v>784</v>
      </c>
      <c r="J150" s="3">
        <v>1</v>
      </c>
      <c r="K150" s="3">
        <v>55</v>
      </c>
      <c r="L150" s="3">
        <v>1</v>
      </c>
      <c r="M150" s="3">
        <v>1</v>
      </c>
      <c r="N150" s="3">
        <v>3</v>
      </c>
      <c r="O150" s="3">
        <v>3</v>
      </c>
      <c r="P150" s="3">
        <v>1</v>
      </c>
      <c r="Q150" s="3">
        <v>1</v>
      </c>
      <c r="R150" s="3">
        <v>40</v>
      </c>
      <c r="S150" s="3">
        <v>1</v>
      </c>
      <c r="T150" s="3">
        <v>60</v>
      </c>
      <c r="U150" s="3">
        <v>60</v>
      </c>
      <c r="V150" s="3">
        <v>10</v>
      </c>
      <c r="W150" s="32">
        <v>1</v>
      </c>
      <c r="X150" s="32">
        <v>1</v>
      </c>
      <c r="Z150" s="3">
        <v>3</v>
      </c>
      <c r="AC150" s="3">
        <v>13</v>
      </c>
      <c r="AE150" s="28">
        <v>1</v>
      </c>
      <c r="AF150" s="28">
        <v>4</v>
      </c>
      <c r="AG150" s="32">
        <v>1</v>
      </c>
      <c r="AH150" s="3" t="s">
        <v>1125</v>
      </c>
      <c r="AI150" s="3" t="s">
        <v>1129</v>
      </c>
      <c r="AL150" s="3">
        <v>1974</v>
      </c>
      <c r="AM150" s="3">
        <v>2</v>
      </c>
      <c r="AN150" s="3" t="s">
        <v>183</v>
      </c>
      <c r="AO150" s="3" t="s">
        <v>290</v>
      </c>
      <c r="AP150" s="3">
        <v>10</v>
      </c>
      <c r="AT150" s="3" t="s">
        <v>1118</v>
      </c>
      <c r="AU150" s="9" t="s">
        <v>1129</v>
      </c>
      <c r="AX150" s="3">
        <v>1974</v>
      </c>
      <c r="BZ150" t="s">
        <v>1129</v>
      </c>
      <c r="CA150" s="40" t="s">
        <v>1235</v>
      </c>
      <c r="CB150" s="40" t="s">
        <v>1230</v>
      </c>
      <c r="CC150" s="40" t="s">
        <v>1233</v>
      </c>
      <c r="CD150" s="3">
        <v>5</v>
      </c>
      <c r="CH150" s="15">
        <f t="shared" si="11"/>
        <v>5</v>
      </c>
      <c r="CI150" s="15">
        <f t="shared" si="12"/>
        <v>0</v>
      </c>
      <c r="CJ150" s="15">
        <f t="shared" si="13"/>
        <v>5</v>
      </c>
      <c r="CK150" t="s">
        <v>1129</v>
      </c>
      <c r="EL150" s="42"/>
      <c r="EN150" s="3">
        <v>1.5</v>
      </c>
      <c r="EP150" s="3">
        <v>1</v>
      </c>
      <c r="ER150" s="15">
        <f t="shared" si="14"/>
        <v>2.5</v>
      </c>
      <c r="ES150" s="9"/>
      <c r="EZ150" s="3">
        <v>1</v>
      </c>
      <c r="FQ150" s="3">
        <v>2</v>
      </c>
      <c r="FS150" s="3">
        <v>2</v>
      </c>
      <c r="FY150" s="3">
        <v>5</v>
      </c>
      <c r="GG150" s="3">
        <v>11</v>
      </c>
    </row>
    <row r="151" spans="1:190" x14ac:dyDescent="0.3">
      <c r="A151" s="3">
        <v>2207</v>
      </c>
      <c r="B151" s="3" t="s">
        <v>914</v>
      </c>
      <c r="C151" s="3" t="s">
        <v>914</v>
      </c>
      <c r="D151" s="3" t="s">
        <v>709</v>
      </c>
      <c r="E151" s="3" t="s">
        <v>1185</v>
      </c>
      <c r="F151" s="36">
        <v>1</v>
      </c>
      <c r="G151" s="3" t="s">
        <v>1189</v>
      </c>
      <c r="H151" s="36" t="str">
        <f t="shared" si="10"/>
        <v>2</v>
      </c>
      <c r="I151" s="3" t="s">
        <v>818</v>
      </c>
      <c r="J151" s="3">
        <v>1</v>
      </c>
      <c r="K151" s="3">
        <v>49</v>
      </c>
      <c r="L151" s="3">
        <v>1</v>
      </c>
      <c r="M151" s="3">
        <v>1</v>
      </c>
      <c r="N151" s="3">
        <v>1</v>
      </c>
      <c r="O151" s="3">
        <v>3</v>
      </c>
      <c r="P151" s="3">
        <v>3</v>
      </c>
      <c r="Q151" s="3">
        <v>2</v>
      </c>
      <c r="R151" s="3">
        <v>20</v>
      </c>
      <c r="S151" s="3">
        <v>1</v>
      </c>
      <c r="T151" s="3">
        <v>80</v>
      </c>
      <c r="U151" s="3">
        <v>80</v>
      </c>
      <c r="V151" s="3">
        <v>20</v>
      </c>
      <c r="W151" s="32">
        <v>1.7</v>
      </c>
      <c r="X151" s="32">
        <v>0.8</v>
      </c>
      <c r="Z151" s="3">
        <v>3</v>
      </c>
      <c r="AC151" s="3">
        <v>3</v>
      </c>
      <c r="AE151" s="28">
        <v>1</v>
      </c>
      <c r="AF151" s="28">
        <v>2</v>
      </c>
      <c r="AG151" s="32">
        <v>0.8</v>
      </c>
      <c r="AH151" s="3" t="s">
        <v>1123</v>
      </c>
      <c r="AI151" s="3" t="s">
        <v>1130</v>
      </c>
      <c r="AL151" s="3">
        <v>2015</v>
      </c>
      <c r="AT151" s="3" t="s">
        <v>1155</v>
      </c>
      <c r="AU151" s="9" t="s">
        <v>1157</v>
      </c>
      <c r="AX151" s="3">
        <v>2006</v>
      </c>
      <c r="CD151" s="3">
        <v>14</v>
      </c>
      <c r="CE151" s="3">
        <v>6</v>
      </c>
      <c r="CF151" s="3">
        <v>1.5</v>
      </c>
      <c r="CH151" s="15">
        <f t="shared" si="11"/>
        <v>20</v>
      </c>
      <c r="CI151" s="15">
        <f t="shared" si="12"/>
        <v>1.5</v>
      </c>
      <c r="CJ151" s="15">
        <f t="shared" si="13"/>
        <v>18.5</v>
      </c>
      <c r="CK151" s="3" t="s">
        <v>1178</v>
      </c>
      <c r="EL151" s="42"/>
      <c r="ER151" s="15"/>
      <c r="ES151" s="9"/>
      <c r="FS151" s="3">
        <v>2</v>
      </c>
      <c r="FY151" s="3">
        <v>5</v>
      </c>
      <c r="GG151" s="3">
        <v>11</v>
      </c>
    </row>
    <row r="152" spans="1:190" x14ac:dyDescent="0.3">
      <c r="A152" s="3">
        <v>2208</v>
      </c>
      <c r="B152" s="3" t="s">
        <v>915</v>
      </c>
      <c r="C152" s="3" t="s">
        <v>915</v>
      </c>
      <c r="D152" s="3" t="s">
        <v>709</v>
      </c>
      <c r="E152" s="3" t="s">
        <v>1185</v>
      </c>
      <c r="F152" s="36">
        <v>1</v>
      </c>
      <c r="G152" s="3" t="s">
        <v>1189</v>
      </c>
      <c r="H152" s="36" t="str">
        <f t="shared" si="10"/>
        <v>2</v>
      </c>
      <c r="I152" s="3" t="s">
        <v>804</v>
      </c>
      <c r="J152" s="3">
        <v>2</v>
      </c>
      <c r="K152" s="3">
        <v>72</v>
      </c>
      <c r="L152" s="3">
        <v>1</v>
      </c>
      <c r="M152" s="3">
        <v>1</v>
      </c>
      <c r="N152" s="3">
        <v>1</v>
      </c>
      <c r="O152" s="3">
        <v>5</v>
      </c>
      <c r="P152" s="3">
        <v>3</v>
      </c>
      <c r="Q152" s="3">
        <v>3</v>
      </c>
      <c r="R152" s="3">
        <v>50</v>
      </c>
      <c r="S152" s="3">
        <v>1</v>
      </c>
      <c r="W152" s="32">
        <v>0.6</v>
      </c>
      <c r="X152" s="32">
        <v>0.6</v>
      </c>
      <c r="Z152" s="3">
        <v>3</v>
      </c>
      <c r="AC152" s="3">
        <v>3</v>
      </c>
      <c r="AE152" s="28">
        <v>1</v>
      </c>
      <c r="AF152" s="28">
        <v>2</v>
      </c>
      <c r="AG152" s="32">
        <v>0.6</v>
      </c>
      <c r="AH152" s="3" t="s">
        <v>1123</v>
      </c>
      <c r="AI152" s="3" t="s">
        <v>1130</v>
      </c>
      <c r="AL152" s="3">
        <v>1975</v>
      </c>
      <c r="AT152" s="3" t="s">
        <v>1156</v>
      </c>
      <c r="AU152" s="9" t="s">
        <v>1129</v>
      </c>
      <c r="AX152" s="3">
        <v>1975</v>
      </c>
      <c r="BZ152" t="s">
        <v>1180</v>
      </c>
      <c r="CA152" s="40" t="s">
        <v>1236</v>
      </c>
      <c r="CB152" s="40" t="s">
        <v>1230</v>
      </c>
      <c r="CC152" s="40" t="s">
        <v>1234</v>
      </c>
      <c r="CD152" s="3">
        <v>8</v>
      </c>
      <c r="CE152" s="3">
        <v>3</v>
      </c>
      <c r="CF152" s="3">
        <v>1.5</v>
      </c>
      <c r="CH152" s="15">
        <f t="shared" si="11"/>
        <v>11</v>
      </c>
      <c r="CI152" s="15">
        <f t="shared" si="12"/>
        <v>1.5</v>
      </c>
      <c r="CJ152" s="15">
        <f t="shared" si="13"/>
        <v>9.5</v>
      </c>
      <c r="CK152" t="s">
        <v>1180</v>
      </c>
      <c r="EL152" s="42"/>
      <c r="ER152" s="15"/>
      <c r="ES152" s="9"/>
      <c r="EZ152" s="3">
        <v>1.5</v>
      </c>
      <c r="FQ152" s="3">
        <v>3</v>
      </c>
      <c r="FS152" s="3">
        <v>1</v>
      </c>
      <c r="FT152" s="3">
        <v>1</v>
      </c>
      <c r="FU152" s="3">
        <v>40</v>
      </c>
      <c r="FX152" s="3">
        <v>2</v>
      </c>
      <c r="GG152" s="3">
        <v>2</v>
      </c>
    </row>
    <row r="153" spans="1:190" x14ac:dyDescent="0.3">
      <c r="A153" s="3">
        <v>2209</v>
      </c>
      <c r="B153" s="3" t="s">
        <v>322</v>
      </c>
      <c r="C153" s="3" t="s">
        <v>916</v>
      </c>
      <c r="D153" s="3" t="s">
        <v>800</v>
      </c>
      <c r="E153" s="3" t="s">
        <v>1185</v>
      </c>
      <c r="F153" s="36">
        <v>1</v>
      </c>
      <c r="G153" s="3" t="s">
        <v>1189</v>
      </c>
      <c r="H153" s="36" t="str">
        <f t="shared" si="10"/>
        <v>2</v>
      </c>
      <c r="I153" s="8" t="s">
        <v>904</v>
      </c>
      <c r="J153" s="3">
        <v>2</v>
      </c>
      <c r="K153" s="3">
        <v>39</v>
      </c>
      <c r="L153" s="3">
        <v>1</v>
      </c>
      <c r="M153" s="3">
        <v>1</v>
      </c>
      <c r="N153" s="3">
        <v>1</v>
      </c>
      <c r="O153" s="3">
        <v>4</v>
      </c>
      <c r="P153" s="3">
        <v>2</v>
      </c>
      <c r="Q153" s="3">
        <v>2</v>
      </c>
      <c r="R153" s="3">
        <v>20</v>
      </c>
      <c r="S153" s="3">
        <v>1</v>
      </c>
      <c r="T153" s="3">
        <v>100</v>
      </c>
      <c r="U153" s="3">
        <v>100</v>
      </c>
      <c r="V153" s="3">
        <v>30</v>
      </c>
      <c r="W153" s="32">
        <v>5</v>
      </c>
      <c r="X153" s="32">
        <v>5</v>
      </c>
      <c r="Z153" s="3">
        <v>3</v>
      </c>
      <c r="AC153" s="3">
        <v>3</v>
      </c>
      <c r="AE153" s="28">
        <v>2</v>
      </c>
      <c r="AF153" s="28">
        <v>6</v>
      </c>
      <c r="AG153" s="32">
        <v>4</v>
      </c>
      <c r="AH153" s="3" t="s">
        <v>1125</v>
      </c>
      <c r="AI153" s="3" t="s">
        <v>1129</v>
      </c>
      <c r="AJ153" s="3">
        <v>200</v>
      </c>
      <c r="AK153" s="3" t="s">
        <v>712</v>
      </c>
      <c r="AL153" s="3">
        <v>1997</v>
      </c>
      <c r="AM153" s="3">
        <v>4</v>
      </c>
      <c r="AN153" s="3" t="s">
        <v>183</v>
      </c>
      <c r="AT153" s="3" t="s">
        <v>1136</v>
      </c>
      <c r="AU153" s="9" t="s">
        <v>1158</v>
      </c>
      <c r="AV153" s="3">
        <v>100</v>
      </c>
      <c r="AW153" s="3" t="s">
        <v>712</v>
      </c>
      <c r="AX153" s="3">
        <v>2015</v>
      </c>
      <c r="BA153" s="3" t="s">
        <v>1120</v>
      </c>
      <c r="BB153" s="3">
        <v>100</v>
      </c>
      <c r="BC153" s="3">
        <v>2015</v>
      </c>
      <c r="BF153" s="3" t="s">
        <v>1108</v>
      </c>
      <c r="BG153" s="3">
        <v>100</v>
      </c>
      <c r="BH153" s="3">
        <v>2015</v>
      </c>
      <c r="BZ153" t="s">
        <v>1129</v>
      </c>
      <c r="CD153" s="3">
        <v>30</v>
      </c>
      <c r="CF153" s="3">
        <v>11</v>
      </c>
      <c r="CH153" s="15">
        <f t="shared" si="11"/>
        <v>30</v>
      </c>
      <c r="CI153" s="15">
        <f t="shared" si="12"/>
        <v>11</v>
      </c>
      <c r="CJ153" s="15">
        <f t="shared" si="13"/>
        <v>19</v>
      </c>
      <c r="CK153" t="s">
        <v>1129</v>
      </c>
      <c r="CL153" s="3">
        <v>1</v>
      </c>
      <c r="CM153" s="3" t="s">
        <v>918</v>
      </c>
      <c r="CS153" s="3" t="s">
        <v>717</v>
      </c>
      <c r="EL153" s="42"/>
      <c r="ER153" s="15"/>
      <c r="ES153" s="9"/>
      <c r="EZ153" s="3">
        <v>25</v>
      </c>
      <c r="FQ153" s="3">
        <v>23</v>
      </c>
      <c r="FS153" s="3">
        <v>2</v>
      </c>
      <c r="FY153" s="3">
        <v>1</v>
      </c>
      <c r="GG153" s="3">
        <v>4</v>
      </c>
    </row>
    <row r="154" spans="1:190" x14ac:dyDescent="0.3">
      <c r="A154" s="3">
        <v>2210</v>
      </c>
      <c r="B154" s="3" t="s">
        <v>919</v>
      </c>
      <c r="C154" s="3" t="s">
        <v>919</v>
      </c>
      <c r="D154" s="3" t="s">
        <v>709</v>
      </c>
      <c r="E154" s="3" t="s">
        <v>1185</v>
      </c>
      <c r="F154" s="36">
        <v>1</v>
      </c>
      <c r="G154" s="3" t="s">
        <v>1189</v>
      </c>
      <c r="H154" s="36" t="str">
        <f t="shared" si="10"/>
        <v>2</v>
      </c>
      <c r="I154" s="3" t="s">
        <v>920</v>
      </c>
      <c r="J154" s="3">
        <v>1</v>
      </c>
      <c r="K154" s="3">
        <v>37</v>
      </c>
      <c r="L154" s="3">
        <v>1</v>
      </c>
      <c r="M154" s="3">
        <v>1</v>
      </c>
      <c r="N154" s="3">
        <v>1</v>
      </c>
      <c r="O154" s="3">
        <v>4</v>
      </c>
      <c r="P154" s="3">
        <v>2</v>
      </c>
      <c r="Q154" s="3">
        <v>2</v>
      </c>
      <c r="R154" s="3">
        <v>20</v>
      </c>
      <c r="S154" s="3">
        <v>1</v>
      </c>
      <c r="T154" s="3">
        <v>80</v>
      </c>
      <c r="U154" s="3">
        <v>80</v>
      </c>
      <c r="V154" s="3">
        <v>40</v>
      </c>
      <c r="W154" s="32">
        <v>1.2</v>
      </c>
      <c r="X154" s="32">
        <v>1</v>
      </c>
      <c r="Z154" s="3">
        <v>3</v>
      </c>
      <c r="AC154" s="3">
        <v>13</v>
      </c>
      <c r="AE154" s="28">
        <v>1</v>
      </c>
      <c r="AF154" s="28">
        <v>2</v>
      </c>
      <c r="AG154" s="32">
        <v>1</v>
      </c>
      <c r="AH154" s="3" t="s">
        <v>1116</v>
      </c>
      <c r="AI154" s="3" t="s">
        <v>1129</v>
      </c>
      <c r="AT154" s="3" t="s">
        <v>1156</v>
      </c>
      <c r="AU154" s="9" t="s">
        <v>1129</v>
      </c>
      <c r="BZ154" t="s">
        <v>1129</v>
      </c>
      <c r="CD154" s="3">
        <v>20</v>
      </c>
      <c r="CF154" s="3">
        <v>2</v>
      </c>
      <c r="CH154" s="15">
        <f t="shared" si="11"/>
        <v>20</v>
      </c>
      <c r="CI154" s="15">
        <f t="shared" si="12"/>
        <v>2</v>
      </c>
      <c r="CJ154" s="15">
        <f t="shared" si="13"/>
        <v>18</v>
      </c>
      <c r="CK154" t="s">
        <v>1129</v>
      </c>
      <c r="EL154" s="42"/>
      <c r="ER154" s="15"/>
      <c r="ES154" s="9"/>
      <c r="FQ154" s="3">
        <v>3</v>
      </c>
      <c r="FS154" s="3">
        <v>2</v>
      </c>
      <c r="FY154" s="3">
        <v>5</v>
      </c>
      <c r="GG154" s="3">
        <v>1</v>
      </c>
    </row>
    <row r="155" spans="1:190" x14ac:dyDescent="0.3">
      <c r="A155" s="3">
        <v>2211</v>
      </c>
      <c r="B155" s="3" t="s">
        <v>921</v>
      </c>
      <c r="C155" s="3" t="s">
        <v>921</v>
      </c>
      <c r="D155" s="3" t="s">
        <v>709</v>
      </c>
      <c r="E155" s="3" t="s">
        <v>1185</v>
      </c>
      <c r="F155" s="36">
        <v>1</v>
      </c>
      <c r="G155" s="3" t="s">
        <v>1189</v>
      </c>
      <c r="H155" s="36" t="str">
        <f t="shared" si="10"/>
        <v>2</v>
      </c>
      <c r="I155" s="3" t="s">
        <v>818</v>
      </c>
      <c r="J155" s="3">
        <v>1</v>
      </c>
      <c r="K155" s="3">
        <v>52</v>
      </c>
      <c r="L155" s="3">
        <v>1</v>
      </c>
      <c r="M155" s="3">
        <v>1</v>
      </c>
      <c r="N155" s="3">
        <v>1</v>
      </c>
      <c r="O155" s="3">
        <v>5</v>
      </c>
      <c r="P155" s="3">
        <v>3</v>
      </c>
      <c r="Q155" s="3">
        <v>1</v>
      </c>
      <c r="R155" s="3">
        <v>35</v>
      </c>
      <c r="S155" s="3">
        <v>1</v>
      </c>
      <c r="T155" s="3">
        <v>140</v>
      </c>
      <c r="U155" s="3">
        <v>140</v>
      </c>
      <c r="V155" s="3">
        <v>60</v>
      </c>
      <c r="W155" s="32">
        <v>1</v>
      </c>
      <c r="X155" s="32">
        <v>1</v>
      </c>
      <c r="Z155" s="3">
        <v>3</v>
      </c>
      <c r="AC155" s="3">
        <v>3</v>
      </c>
      <c r="AE155" s="28">
        <v>1</v>
      </c>
      <c r="AF155" s="28">
        <v>2</v>
      </c>
      <c r="AG155" s="32">
        <v>1</v>
      </c>
      <c r="AH155" s="3" t="s">
        <v>1107</v>
      </c>
      <c r="AI155" s="3" t="s">
        <v>1129</v>
      </c>
      <c r="AJ155" s="3">
        <v>200</v>
      </c>
      <c r="AK155" s="3" t="s">
        <v>712</v>
      </c>
      <c r="AL155" s="3">
        <v>2000</v>
      </c>
      <c r="AM155" s="3">
        <v>4</v>
      </c>
      <c r="AN155" s="3" t="s">
        <v>183</v>
      </c>
      <c r="AT155" s="3" t="s">
        <v>1113</v>
      </c>
      <c r="AU155" s="9" t="s">
        <v>1126</v>
      </c>
      <c r="AX155" s="3">
        <v>2000</v>
      </c>
      <c r="BZ155" t="s">
        <v>1174</v>
      </c>
      <c r="CA155" s="40" t="s">
        <v>1236</v>
      </c>
      <c r="CB155" s="40" t="s">
        <v>1231</v>
      </c>
      <c r="CC155" s="40" t="s">
        <v>1234</v>
      </c>
      <c r="CD155" s="3">
        <v>60</v>
      </c>
      <c r="CF155" s="3">
        <v>10</v>
      </c>
      <c r="CH155" s="15">
        <f t="shared" si="11"/>
        <v>60</v>
      </c>
      <c r="CI155" s="15">
        <f t="shared" si="12"/>
        <v>10</v>
      </c>
      <c r="CJ155" s="15">
        <f t="shared" si="13"/>
        <v>50</v>
      </c>
      <c r="CK155" t="s">
        <v>1174</v>
      </c>
      <c r="EL155" s="42"/>
      <c r="EP155" s="3">
        <v>7.5</v>
      </c>
      <c r="ER155" s="15">
        <f t="shared" si="14"/>
        <v>7.5</v>
      </c>
      <c r="ES155" s="9"/>
      <c r="EZ155" s="3">
        <v>4</v>
      </c>
      <c r="FQ155" s="3">
        <v>4</v>
      </c>
      <c r="FS155" s="3">
        <v>2</v>
      </c>
      <c r="FY155" s="3">
        <v>5</v>
      </c>
      <c r="GG155" s="3">
        <v>1</v>
      </c>
    </row>
    <row r="156" spans="1:190" ht="15" customHeight="1" x14ac:dyDescent="0.3">
      <c r="A156" s="11">
        <v>1200</v>
      </c>
      <c r="B156" s="11" t="s">
        <v>922</v>
      </c>
      <c r="C156" s="11" t="s">
        <v>923</v>
      </c>
      <c r="D156" s="11" t="s">
        <v>116</v>
      </c>
      <c r="E156" s="3" t="s">
        <v>1185</v>
      </c>
      <c r="F156" s="37">
        <v>1</v>
      </c>
      <c r="G156" s="28" t="s">
        <v>1188</v>
      </c>
      <c r="H156" s="37" t="str">
        <f>LEFT(A156,1)</f>
        <v>1</v>
      </c>
      <c r="I156" s="11" t="s">
        <v>723</v>
      </c>
      <c r="J156" s="11">
        <v>2</v>
      </c>
      <c r="K156" s="11">
        <f>2019-1961</f>
        <v>58</v>
      </c>
      <c r="L156" s="11">
        <v>1</v>
      </c>
      <c r="M156" s="11">
        <v>1</v>
      </c>
      <c r="N156" s="11">
        <v>1</v>
      </c>
      <c r="O156" s="11">
        <v>8</v>
      </c>
      <c r="P156" s="11">
        <v>5</v>
      </c>
      <c r="Q156" s="11">
        <v>2</v>
      </c>
      <c r="R156" s="11">
        <v>30</v>
      </c>
      <c r="S156" s="11">
        <v>1</v>
      </c>
      <c r="T156" s="11">
        <v>350</v>
      </c>
      <c r="U156" s="11"/>
      <c r="V156" s="11">
        <v>50</v>
      </c>
      <c r="W156" s="33">
        <v>3.5</v>
      </c>
      <c r="X156" s="33">
        <v>2</v>
      </c>
      <c r="Y156" s="11">
        <v>1.5</v>
      </c>
      <c r="Z156" s="11">
        <v>3</v>
      </c>
      <c r="AA156" s="11"/>
      <c r="AB156" s="11"/>
      <c r="AC156" s="11">
        <v>3</v>
      </c>
      <c r="AD156" s="11"/>
      <c r="AE156" s="28">
        <v>2</v>
      </c>
      <c r="AF156" s="28">
        <v>8</v>
      </c>
      <c r="AG156" s="33">
        <v>1.5</v>
      </c>
      <c r="AH156" s="3" t="s">
        <v>1125</v>
      </c>
      <c r="AI156" s="3" t="s">
        <v>1129</v>
      </c>
      <c r="AJ156" s="11">
        <v>60</v>
      </c>
      <c r="AK156" s="11" t="s">
        <v>712</v>
      </c>
      <c r="AL156" s="11">
        <v>1990</v>
      </c>
      <c r="AM156" s="11">
        <v>3</v>
      </c>
      <c r="AN156" s="11" t="s">
        <v>183</v>
      </c>
      <c r="AO156" s="11" t="s">
        <v>125</v>
      </c>
      <c r="AP156" s="11">
        <v>80</v>
      </c>
      <c r="AQ156" s="11"/>
      <c r="AR156" s="11">
        <v>2010</v>
      </c>
      <c r="AS156" s="11">
        <v>1</v>
      </c>
      <c r="AT156" s="3" t="s">
        <v>1118</v>
      </c>
      <c r="AU156" s="9" t="s">
        <v>1129</v>
      </c>
      <c r="AV156" s="11"/>
      <c r="AW156" s="11"/>
      <c r="AX156" s="11">
        <v>2010</v>
      </c>
      <c r="AY156" s="11"/>
      <c r="AZ156" s="11"/>
      <c r="BA156" s="3" t="s">
        <v>1116</v>
      </c>
      <c r="BB156" s="11"/>
      <c r="BC156" s="11"/>
      <c r="BD156" s="11"/>
      <c r="BE156" s="11"/>
      <c r="BF156" s="11" t="s">
        <v>1119</v>
      </c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t="s">
        <v>1129</v>
      </c>
      <c r="CA156" s="40" t="s">
        <v>1237</v>
      </c>
      <c r="CB156" s="41"/>
      <c r="CC156" s="41"/>
      <c r="CD156" s="11"/>
      <c r="CE156" s="11"/>
      <c r="CF156" s="11"/>
      <c r="CG156" s="11"/>
      <c r="CH156" s="15"/>
      <c r="CI156" s="15"/>
      <c r="CJ156" s="15"/>
      <c r="CK156" t="s">
        <v>1129</v>
      </c>
      <c r="CL156" s="11">
        <v>0.6</v>
      </c>
      <c r="CM156" s="11" t="s">
        <v>140</v>
      </c>
      <c r="CO156" s="11">
        <v>120</v>
      </c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C156" s="11"/>
      <c r="DD156" s="11"/>
      <c r="DE156" s="11"/>
      <c r="DF156" s="11"/>
      <c r="DG156" s="11">
        <v>1</v>
      </c>
      <c r="DH156" s="11" t="s">
        <v>125</v>
      </c>
      <c r="DI156" s="11" t="s">
        <v>926</v>
      </c>
      <c r="DJ156" s="11"/>
      <c r="DK156" s="11"/>
      <c r="DL156" s="11"/>
      <c r="DM156" s="11"/>
      <c r="DN156" s="11" t="s">
        <v>927</v>
      </c>
      <c r="DO156" s="11" t="s">
        <v>928</v>
      </c>
      <c r="DP156" s="11" t="s">
        <v>929</v>
      </c>
      <c r="DQ156" s="11" t="s">
        <v>930</v>
      </c>
      <c r="DR156" s="11"/>
      <c r="DS156" s="11"/>
      <c r="DT156" s="11"/>
      <c r="DU156" s="11"/>
      <c r="DV156" s="11" t="s">
        <v>140</v>
      </c>
      <c r="DW156" s="11" t="s">
        <v>141</v>
      </c>
      <c r="DX156" s="11" t="s">
        <v>142</v>
      </c>
      <c r="DY156" s="11" t="s">
        <v>931</v>
      </c>
      <c r="DZ156" s="11"/>
      <c r="EA156" s="11"/>
      <c r="EB156" s="11"/>
      <c r="EC156" s="11"/>
      <c r="ED156" s="11"/>
      <c r="EE156" s="11"/>
      <c r="EF156" s="11"/>
      <c r="EG156" s="11"/>
      <c r="EH156" s="11"/>
      <c r="EI156" s="11"/>
      <c r="EJ156" s="11"/>
      <c r="EK156" s="11"/>
      <c r="EL156" s="42">
        <v>2010</v>
      </c>
      <c r="EM156" s="11"/>
      <c r="EN156" s="11">
        <v>3</v>
      </c>
      <c r="EO156" s="11"/>
      <c r="EP156" s="11"/>
      <c r="EQ156" s="11"/>
      <c r="ER156" s="15">
        <f t="shared" si="14"/>
        <v>3</v>
      </c>
      <c r="ES156" s="11"/>
      <c r="ET156" s="11"/>
      <c r="EU156" s="11"/>
      <c r="EV156" s="11"/>
      <c r="EW156" s="11"/>
      <c r="EX156" s="11"/>
      <c r="EY156" s="11"/>
      <c r="EZ156" s="11">
        <v>15</v>
      </c>
      <c r="FA156" s="11"/>
      <c r="FB156" s="11">
        <v>4</v>
      </c>
      <c r="FC156" s="11"/>
      <c r="FD156" s="11"/>
      <c r="FE156" s="11"/>
      <c r="FF156" s="11"/>
      <c r="FG156" s="11"/>
      <c r="FH156" s="11"/>
      <c r="FI156" s="11">
        <v>1</v>
      </c>
      <c r="FJ156" s="11">
        <v>2</v>
      </c>
      <c r="FK156" s="11" t="s">
        <v>932</v>
      </c>
      <c r="FL156" s="11">
        <v>2</v>
      </c>
      <c r="FM156" s="11">
        <v>3</v>
      </c>
      <c r="FN156" s="11">
        <v>2</v>
      </c>
      <c r="FO156" s="11" t="s">
        <v>932</v>
      </c>
      <c r="FP156" s="11">
        <v>2</v>
      </c>
      <c r="FQ156" s="11">
        <v>3</v>
      </c>
      <c r="FR156" s="11"/>
      <c r="FS156" s="11">
        <v>1</v>
      </c>
      <c r="FT156" s="11">
        <v>2</v>
      </c>
      <c r="FU156" s="11">
        <v>290</v>
      </c>
      <c r="FV156" s="11">
        <v>36</v>
      </c>
      <c r="FW156" s="11">
        <v>7</v>
      </c>
      <c r="FX156" s="11"/>
      <c r="FY156" s="11"/>
      <c r="FZ156" s="11"/>
      <c r="GA156" s="11"/>
      <c r="GB156" s="11"/>
      <c r="GC156" s="11"/>
      <c r="GD156" s="11"/>
      <c r="GE156" s="11">
        <v>45</v>
      </c>
      <c r="GF156" s="11">
        <v>4</v>
      </c>
      <c r="GG156" s="11">
        <v>12</v>
      </c>
      <c r="GH156" s="11"/>
    </row>
    <row r="157" spans="1:190" ht="15" customHeight="1" x14ac:dyDescent="0.3">
      <c r="A157" s="11">
        <v>1201</v>
      </c>
      <c r="B157" s="11" t="s">
        <v>933</v>
      </c>
      <c r="C157" s="11" t="s">
        <v>933</v>
      </c>
      <c r="D157" s="11" t="s">
        <v>148</v>
      </c>
      <c r="E157" s="3" t="s">
        <v>1185</v>
      </c>
      <c r="F157" s="37">
        <v>1</v>
      </c>
      <c r="G157" s="28" t="s">
        <v>1188</v>
      </c>
      <c r="H157" s="37" t="str">
        <f t="shared" ref="H157:H183" si="15">LEFT(A157,1)</f>
        <v>1</v>
      </c>
      <c r="I157" s="11" t="s">
        <v>887</v>
      </c>
      <c r="J157" s="11">
        <v>2</v>
      </c>
      <c r="K157" s="11">
        <v>43</v>
      </c>
      <c r="L157" s="11">
        <v>1</v>
      </c>
      <c r="M157" s="11">
        <v>1</v>
      </c>
      <c r="N157" s="11">
        <v>1</v>
      </c>
      <c r="O157" s="11">
        <v>4</v>
      </c>
      <c r="P157" s="11">
        <v>3</v>
      </c>
      <c r="Q157" s="11">
        <v>2</v>
      </c>
      <c r="R157" s="11">
        <v>23</v>
      </c>
      <c r="S157" s="11">
        <v>1</v>
      </c>
      <c r="T157" s="11">
        <v>120</v>
      </c>
      <c r="U157" s="11">
        <v>120</v>
      </c>
      <c r="V157" s="11">
        <v>50</v>
      </c>
      <c r="W157" s="33">
        <v>1.5</v>
      </c>
      <c r="X157" s="33">
        <v>1.5</v>
      </c>
      <c r="Y157" s="11"/>
      <c r="Z157" s="11">
        <v>3</v>
      </c>
      <c r="AA157" s="11"/>
      <c r="AB157" s="11"/>
      <c r="AC157" s="11">
        <v>2</v>
      </c>
      <c r="AD157" s="11"/>
      <c r="AE157" s="28">
        <v>1</v>
      </c>
      <c r="AF157" s="28">
        <v>5</v>
      </c>
      <c r="AG157" s="33">
        <v>1.5</v>
      </c>
      <c r="AH157" s="3" t="s">
        <v>1125</v>
      </c>
      <c r="AI157" s="3" t="s">
        <v>1129</v>
      </c>
      <c r="AJ157" s="11">
        <v>500</v>
      </c>
      <c r="AK157" s="11" t="s">
        <v>712</v>
      </c>
      <c r="AL157" s="11">
        <v>1990</v>
      </c>
      <c r="AM157" s="11">
        <v>5</v>
      </c>
      <c r="AN157" s="11" t="s">
        <v>183</v>
      </c>
      <c r="AO157" s="11"/>
      <c r="AP157" s="11"/>
      <c r="AQ157" s="11"/>
      <c r="AR157" s="11"/>
      <c r="AS157" s="11"/>
      <c r="AT157" s="9" t="s">
        <v>1116</v>
      </c>
      <c r="AU157" s="9" t="s">
        <v>1129</v>
      </c>
      <c r="AV157" s="11"/>
      <c r="AW157" s="11"/>
      <c r="AX157" s="11">
        <v>2016</v>
      </c>
      <c r="AY157" s="11"/>
      <c r="AZ157" s="11"/>
      <c r="BA157" s="11" t="s">
        <v>1195</v>
      </c>
      <c r="BB157" s="11"/>
      <c r="BC157" s="11"/>
      <c r="BD157" s="11"/>
      <c r="BE157" s="11"/>
      <c r="BF157" s="3" t="s">
        <v>1118</v>
      </c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t="s">
        <v>1129</v>
      </c>
      <c r="CA157" s="40" t="s">
        <v>1235</v>
      </c>
      <c r="CB157" s="40" t="s">
        <v>1232</v>
      </c>
      <c r="CC157" s="40" t="s">
        <v>1233</v>
      </c>
      <c r="CD157" s="11">
        <v>60</v>
      </c>
      <c r="CE157" s="11">
        <v>15</v>
      </c>
      <c r="CF157" s="11">
        <v>50</v>
      </c>
      <c r="CG157" s="11">
        <v>5</v>
      </c>
      <c r="CH157" s="15">
        <f t="shared" si="11"/>
        <v>75</v>
      </c>
      <c r="CI157" s="15">
        <f t="shared" si="12"/>
        <v>55</v>
      </c>
      <c r="CJ157" s="15">
        <f t="shared" si="13"/>
        <v>20</v>
      </c>
      <c r="CK157" t="s">
        <v>1129</v>
      </c>
      <c r="CL157" s="11"/>
      <c r="CM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C157" s="11"/>
      <c r="DD157" s="11"/>
      <c r="DE157" s="11"/>
      <c r="DF157" s="11"/>
      <c r="DG157" s="11"/>
      <c r="DH157" s="11"/>
      <c r="DI157" s="11"/>
      <c r="DJ157" s="11"/>
      <c r="DK157" s="11"/>
      <c r="DL157" s="11"/>
      <c r="DM157" s="11"/>
      <c r="DN157" s="11" t="s">
        <v>924</v>
      </c>
      <c r="DO157" s="11" t="s">
        <v>149</v>
      </c>
      <c r="DP157" s="11" t="s">
        <v>150</v>
      </c>
      <c r="DQ157" s="11"/>
      <c r="DR157" s="11"/>
      <c r="DS157" s="11"/>
      <c r="DT157" s="11"/>
      <c r="DU157" s="11"/>
      <c r="DV157" s="11" t="s">
        <v>140</v>
      </c>
      <c r="DW157" s="11"/>
      <c r="DX157" s="11"/>
      <c r="DY157" s="11"/>
      <c r="DZ157" s="11"/>
      <c r="EA157" s="11"/>
      <c r="EB157" s="11"/>
      <c r="EC157" s="11"/>
      <c r="ED157" s="11"/>
      <c r="EE157" s="11"/>
      <c r="EF157" s="11"/>
      <c r="EG157" s="3" t="s">
        <v>1290</v>
      </c>
      <c r="EH157" s="11"/>
      <c r="EI157" s="11"/>
      <c r="EJ157" s="11"/>
      <c r="EK157" s="11"/>
      <c r="EL157" s="42">
        <v>2016</v>
      </c>
      <c r="EM157" s="11"/>
      <c r="EN157" s="11">
        <f>200*0.025</f>
        <v>5</v>
      </c>
      <c r="EO157" s="11"/>
      <c r="EP157" s="11">
        <v>1.3</v>
      </c>
      <c r="EQ157" s="11">
        <v>2.5</v>
      </c>
      <c r="ER157" s="15">
        <f t="shared" si="14"/>
        <v>8.8000000000000007</v>
      </c>
      <c r="ES157" s="11"/>
      <c r="ET157" s="11"/>
      <c r="EU157" s="11"/>
      <c r="EV157" s="11"/>
      <c r="EW157" s="11"/>
      <c r="EX157" s="11"/>
      <c r="EY157" s="11"/>
      <c r="EZ157" s="11">
        <v>1.3</v>
      </c>
      <c r="FA157" s="11"/>
      <c r="FB157" s="11">
        <v>6.5</v>
      </c>
      <c r="FC157" s="11"/>
      <c r="FD157" s="11"/>
      <c r="FE157" s="11"/>
      <c r="FF157" s="11"/>
      <c r="FG157" s="11"/>
      <c r="FH157" s="11"/>
      <c r="FI157" s="11"/>
      <c r="FJ157" s="11"/>
      <c r="FK157" s="11"/>
      <c r="FL157" s="11"/>
      <c r="FM157" s="11"/>
      <c r="FN157" s="11"/>
      <c r="FO157" s="11"/>
      <c r="FP157" s="11"/>
      <c r="FQ157" s="11">
        <v>3</v>
      </c>
      <c r="FR157" s="11"/>
      <c r="FS157" s="11">
        <v>2</v>
      </c>
      <c r="FT157" s="11"/>
      <c r="FU157" s="11"/>
      <c r="FV157" s="11"/>
      <c r="FW157" s="11"/>
      <c r="FX157" s="11"/>
      <c r="FY157" s="11">
        <v>5</v>
      </c>
      <c r="FZ157" s="11"/>
      <c r="GA157" s="11"/>
      <c r="GB157" s="11"/>
      <c r="GC157" s="11"/>
      <c r="GD157" s="11"/>
      <c r="GE157" s="11"/>
      <c r="GF157" s="11"/>
      <c r="GG157" s="11">
        <v>2</v>
      </c>
      <c r="GH157" s="11"/>
    </row>
    <row r="158" spans="1:190" ht="15" customHeight="1" x14ac:dyDescent="0.3">
      <c r="A158" s="3">
        <v>1100</v>
      </c>
      <c r="B158" s="3" t="s">
        <v>934</v>
      </c>
      <c r="C158" s="3" t="s">
        <v>935</v>
      </c>
      <c r="D158" s="3" t="s">
        <v>116</v>
      </c>
      <c r="E158" s="3" t="s">
        <v>1185</v>
      </c>
      <c r="F158" s="36">
        <v>1</v>
      </c>
      <c r="G158" s="28" t="s">
        <v>1188</v>
      </c>
      <c r="H158" s="36" t="str">
        <f t="shared" si="15"/>
        <v>1</v>
      </c>
      <c r="I158" s="3" t="s">
        <v>904</v>
      </c>
      <c r="J158" s="3">
        <v>2</v>
      </c>
      <c r="K158" s="3">
        <v>35</v>
      </c>
      <c r="L158" s="3">
        <v>2</v>
      </c>
      <c r="M158" s="3">
        <v>2</v>
      </c>
      <c r="N158" s="3">
        <v>1</v>
      </c>
      <c r="O158" s="3">
        <v>9</v>
      </c>
      <c r="P158" s="3">
        <v>6</v>
      </c>
      <c r="Q158" s="3">
        <v>2</v>
      </c>
      <c r="R158" s="3">
        <v>10</v>
      </c>
      <c r="S158" s="3">
        <v>1</v>
      </c>
      <c r="T158" s="3">
        <v>35</v>
      </c>
      <c r="U158" s="3">
        <v>35</v>
      </c>
      <c r="V158" s="3">
        <v>10</v>
      </c>
      <c r="W158" s="32">
        <v>2.2000000000000002</v>
      </c>
      <c r="X158" s="32">
        <v>0.7</v>
      </c>
      <c r="Z158" s="3">
        <v>2</v>
      </c>
      <c r="AA158" s="3">
        <v>2.1</v>
      </c>
      <c r="AC158" s="3">
        <v>3</v>
      </c>
      <c r="AE158" s="28">
        <v>2</v>
      </c>
      <c r="AF158" s="28">
        <v>4</v>
      </c>
      <c r="AG158" s="32">
        <v>0.4</v>
      </c>
      <c r="AH158" s="3" t="s">
        <v>1116</v>
      </c>
      <c r="AI158" s="3" t="s">
        <v>1129</v>
      </c>
      <c r="BZ158" t="s">
        <v>1129</v>
      </c>
      <c r="CA158" s="40" t="s">
        <v>1235</v>
      </c>
      <c r="CB158" s="40" t="s">
        <v>1232</v>
      </c>
      <c r="CH158" s="15"/>
      <c r="CI158" s="15"/>
      <c r="CJ158" s="15"/>
      <c r="CK158" t="s">
        <v>1129</v>
      </c>
      <c r="CL158" s="3">
        <v>0.3</v>
      </c>
      <c r="CM158" s="3" t="s">
        <v>126</v>
      </c>
      <c r="CO158" s="3">
        <v>20</v>
      </c>
      <c r="CQ158" s="3">
        <v>1999</v>
      </c>
      <c r="EI158" s="3" t="s">
        <v>687</v>
      </c>
      <c r="EJ158" s="3" t="s">
        <v>937</v>
      </c>
      <c r="EL158" s="42">
        <v>1999</v>
      </c>
      <c r="ER158" s="15"/>
      <c r="ES158" s="9"/>
      <c r="FS158" s="3">
        <v>1</v>
      </c>
      <c r="FT158" s="3">
        <v>1</v>
      </c>
      <c r="FU158" s="3">
        <v>40</v>
      </c>
      <c r="FV158" s="3">
        <v>36</v>
      </c>
      <c r="FW158" s="3">
        <v>0.65</v>
      </c>
      <c r="FX158" s="3">
        <v>2</v>
      </c>
      <c r="GD158" s="3">
        <v>124</v>
      </c>
      <c r="GE158" s="3">
        <v>3</v>
      </c>
      <c r="GG158" s="3">
        <v>6</v>
      </c>
    </row>
    <row r="159" spans="1:190" ht="15" customHeight="1" x14ac:dyDescent="0.3">
      <c r="A159" s="3">
        <v>1101</v>
      </c>
      <c r="B159" s="3" t="s">
        <v>938</v>
      </c>
      <c r="C159" s="3" t="s">
        <v>939</v>
      </c>
      <c r="D159" s="3" t="s">
        <v>116</v>
      </c>
      <c r="E159" s="3" t="s">
        <v>1185</v>
      </c>
      <c r="F159" s="36">
        <v>1</v>
      </c>
      <c r="G159" s="28" t="s">
        <v>1188</v>
      </c>
      <c r="H159" s="36" t="str">
        <f t="shared" si="15"/>
        <v>1</v>
      </c>
      <c r="I159" s="3" t="s">
        <v>940</v>
      </c>
      <c r="J159" s="3">
        <v>2</v>
      </c>
      <c r="K159" s="3">
        <v>47</v>
      </c>
      <c r="L159" s="3">
        <v>1</v>
      </c>
      <c r="M159" s="3">
        <v>1</v>
      </c>
      <c r="N159" s="3">
        <v>1</v>
      </c>
      <c r="O159" s="3">
        <v>6</v>
      </c>
      <c r="P159" s="3">
        <v>2</v>
      </c>
      <c r="Q159" s="3">
        <v>2</v>
      </c>
      <c r="R159" s="3">
        <v>30</v>
      </c>
      <c r="S159" s="3">
        <v>1</v>
      </c>
      <c r="T159" s="3">
        <v>100</v>
      </c>
      <c r="U159" s="3">
        <v>100</v>
      </c>
      <c r="V159" s="3">
        <v>100</v>
      </c>
      <c r="W159" s="32">
        <v>2</v>
      </c>
      <c r="X159" s="32">
        <v>2</v>
      </c>
      <c r="Z159" s="3">
        <v>1</v>
      </c>
      <c r="AA159" s="3">
        <v>1.1000000000000001</v>
      </c>
      <c r="AC159" s="3">
        <v>2</v>
      </c>
      <c r="AE159" s="28">
        <v>1</v>
      </c>
      <c r="AF159" s="28">
        <v>3</v>
      </c>
      <c r="AG159" s="32">
        <v>3</v>
      </c>
      <c r="AH159" s="3" t="s">
        <v>1125</v>
      </c>
      <c r="AI159" s="3" t="s">
        <v>1129</v>
      </c>
      <c r="AJ159" s="3">
        <v>1000</v>
      </c>
      <c r="AK159" s="3" t="s">
        <v>712</v>
      </c>
      <c r="AL159" s="3">
        <v>2004</v>
      </c>
      <c r="AM159" s="3">
        <v>20</v>
      </c>
      <c r="AN159" s="3" t="s">
        <v>183</v>
      </c>
      <c r="AO159" s="3" t="s">
        <v>161</v>
      </c>
      <c r="AP159" s="3">
        <v>200</v>
      </c>
      <c r="AR159" s="3">
        <v>2004</v>
      </c>
      <c r="AS159" s="3">
        <v>4</v>
      </c>
      <c r="BZ159" t="s">
        <v>1129</v>
      </c>
      <c r="CD159" s="3">
        <v>205</v>
      </c>
      <c r="CF159" s="3">
        <v>110</v>
      </c>
      <c r="CH159" s="15">
        <f t="shared" si="11"/>
        <v>205</v>
      </c>
      <c r="CI159" s="15">
        <f t="shared" si="12"/>
        <v>110</v>
      </c>
      <c r="CJ159" s="15">
        <f t="shared" si="13"/>
        <v>95</v>
      </c>
      <c r="CK159" t="s">
        <v>1129</v>
      </c>
      <c r="DG159" s="3">
        <v>1</v>
      </c>
      <c r="DH159" s="3" t="s">
        <v>352</v>
      </c>
      <c r="DI159" s="3" t="s">
        <v>941</v>
      </c>
      <c r="DN159" s="3" t="s">
        <v>942</v>
      </c>
      <c r="DO159" s="3" t="s">
        <v>943</v>
      </c>
      <c r="DP159" s="3" t="s">
        <v>944</v>
      </c>
      <c r="DQ159" s="3" t="s">
        <v>945</v>
      </c>
      <c r="DV159" s="3" t="s">
        <v>140</v>
      </c>
      <c r="EF159" s="3" t="s">
        <v>1274</v>
      </c>
      <c r="EG159" s="3" t="s">
        <v>1290</v>
      </c>
      <c r="EL159" s="42">
        <v>2004</v>
      </c>
      <c r="EN159" s="3">
        <f>(1800*40000)/1000000</f>
        <v>72</v>
      </c>
      <c r="EO159" s="3">
        <f>1800*40000/2/1000000</f>
        <v>36</v>
      </c>
      <c r="EP159" s="3">
        <f>1800*5000/1000000</f>
        <v>9</v>
      </c>
      <c r="EQ159" s="3">
        <f>1800*40000/2/1000000</f>
        <v>36</v>
      </c>
      <c r="ER159" s="15">
        <f t="shared" si="14"/>
        <v>153</v>
      </c>
      <c r="ES159" s="9"/>
      <c r="EZ159" s="3">
        <v>50</v>
      </c>
      <c r="FA159" s="3">
        <v>50</v>
      </c>
      <c r="FQ159" s="3">
        <v>4</v>
      </c>
      <c r="FS159" s="3">
        <v>2</v>
      </c>
      <c r="FY159" s="3">
        <v>1</v>
      </c>
      <c r="GD159" s="3">
        <v>1234</v>
      </c>
    </row>
    <row r="160" spans="1:190" ht="15" customHeight="1" x14ac:dyDescent="0.3">
      <c r="A160" s="3">
        <v>1102</v>
      </c>
      <c r="B160" s="3" t="s">
        <v>946</v>
      </c>
      <c r="C160" s="3" t="s">
        <v>946</v>
      </c>
      <c r="D160" s="3" t="s">
        <v>709</v>
      </c>
      <c r="E160" s="3" t="s">
        <v>1185</v>
      </c>
      <c r="F160" s="36">
        <v>1</v>
      </c>
      <c r="G160" s="28" t="s">
        <v>1188</v>
      </c>
      <c r="H160" s="36" t="str">
        <f t="shared" si="15"/>
        <v>1</v>
      </c>
      <c r="I160" s="3" t="s">
        <v>723</v>
      </c>
      <c r="J160" s="3">
        <v>1</v>
      </c>
      <c r="K160" s="3">
        <v>53</v>
      </c>
      <c r="L160" s="3">
        <v>1</v>
      </c>
      <c r="M160" s="3">
        <v>1</v>
      </c>
      <c r="N160" s="3">
        <v>1</v>
      </c>
      <c r="O160" s="3">
        <v>4</v>
      </c>
      <c r="P160" s="3">
        <v>4</v>
      </c>
      <c r="Q160" s="3">
        <v>2</v>
      </c>
      <c r="R160" s="3">
        <v>25</v>
      </c>
      <c r="S160" s="3">
        <v>2</v>
      </c>
      <c r="T160" s="3">
        <v>150</v>
      </c>
      <c r="U160" s="3">
        <v>150</v>
      </c>
      <c r="V160" s="3">
        <v>15</v>
      </c>
      <c r="W160" s="32">
        <v>3</v>
      </c>
      <c r="X160" s="32">
        <v>0.8</v>
      </c>
      <c r="Y160" s="3">
        <v>1.2</v>
      </c>
      <c r="AE160" s="28">
        <v>2</v>
      </c>
      <c r="AF160" s="28">
        <v>2</v>
      </c>
      <c r="AG160" s="32">
        <v>0.8</v>
      </c>
      <c r="AH160" s="3" t="s">
        <v>1122</v>
      </c>
      <c r="AI160" s="3" t="s">
        <v>1126</v>
      </c>
      <c r="AJ160" s="3">
        <v>20</v>
      </c>
      <c r="AK160" s="3" t="s">
        <v>712</v>
      </c>
      <c r="AL160" s="3">
        <v>2009</v>
      </c>
      <c r="AO160" s="3" t="s">
        <v>947</v>
      </c>
      <c r="AP160" s="3">
        <v>2000</v>
      </c>
      <c r="AR160" s="3">
        <v>2009</v>
      </c>
      <c r="AT160" s="3" t="s">
        <v>1156</v>
      </c>
      <c r="AU160" s="9" t="s">
        <v>1129</v>
      </c>
      <c r="AV160" s="3">
        <v>30</v>
      </c>
      <c r="AW160" s="3" t="s">
        <v>712</v>
      </c>
      <c r="AX160" s="3">
        <v>1999</v>
      </c>
      <c r="BZ160" t="s">
        <v>1174</v>
      </c>
      <c r="CA160" s="40" t="s">
        <v>1236</v>
      </c>
      <c r="CB160" s="40" t="s">
        <v>1230</v>
      </c>
      <c r="CC160" s="40" t="s">
        <v>1234</v>
      </c>
      <c r="CD160" s="3">
        <v>20</v>
      </c>
      <c r="CF160" s="3">
        <v>2</v>
      </c>
      <c r="CH160" s="15">
        <f t="shared" si="11"/>
        <v>20</v>
      </c>
      <c r="CI160" s="15">
        <f t="shared" si="12"/>
        <v>2</v>
      </c>
      <c r="CJ160" s="15">
        <f t="shared" si="13"/>
        <v>18</v>
      </c>
      <c r="CK160" t="s">
        <v>1174</v>
      </c>
      <c r="CL160" s="3">
        <v>1.2</v>
      </c>
      <c r="CM160" s="3" t="s">
        <v>479</v>
      </c>
      <c r="CQ160" s="3">
        <v>2000</v>
      </c>
      <c r="DV160" s="3" t="s">
        <v>140</v>
      </c>
      <c r="DW160" s="3" t="s">
        <v>948</v>
      </c>
      <c r="EF160" s="3" t="s">
        <v>1272</v>
      </c>
      <c r="EG160" s="3" t="s">
        <v>1284</v>
      </c>
      <c r="EL160" s="42"/>
      <c r="ER160" s="15"/>
      <c r="ES160" s="9"/>
      <c r="FS160" s="3">
        <v>2</v>
      </c>
      <c r="FY160" s="3">
        <v>1</v>
      </c>
      <c r="GG160" s="3">
        <v>38</v>
      </c>
    </row>
    <row r="161" spans="1:189" ht="15" customHeight="1" x14ac:dyDescent="0.3">
      <c r="A161" s="3">
        <v>1103</v>
      </c>
      <c r="B161" s="3" t="s">
        <v>949</v>
      </c>
      <c r="C161" s="3" t="s">
        <v>950</v>
      </c>
      <c r="D161" s="3" t="s">
        <v>116</v>
      </c>
      <c r="E161" s="3" t="s">
        <v>1185</v>
      </c>
      <c r="F161" s="36">
        <v>1</v>
      </c>
      <c r="G161" s="28" t="s">
        <v>1188</v>
      </c>
      <c r="H161" s="36" t="str">
        <f t="shared" si="15"/>
        <v>1</v>
      </c>
      <c r="I161" s="3" t="s">
        <v>723</v>
      </c>
      <c r="J161" s="3">
        <v>2</v>
      </c>
      <c r="K161" s="3">
        <v>55</v>
      </c>
      <c r="L161" s="3">
        <v>1</v>
      </c>
      <c r="M161" s="3">
        <v>1</v>
      </c>
      <c r="N161" s="3">
        <v>1</v>
      </c>
      <c r="O161" s="3">
        <v>6</v>
      </c>
      <c r="P161" s="3">
        <v>4</v>
      </c>
      <c r="Q161" s="3">
        <v>4</v>
      </c>
      <c r="R161" s="3">
        <v>35</v>
      </c>
      <c r="S161" s="3">
        <v>1</v>
      </c>
      <c r="T161" s="3">
        <v>70</v>
      </c>
      <c r="V161" s="3">
        <v>10</v>
      </c>
      <c r="W161" s="32">
        <v>2.1</v>
      </c>
      <c r="X161" s="32">
        <v>0.9</v>
      </c>
      <c r="Y161" s="3">
        <v>1.3</v>
      </c>
      <c r="AC161" s="3">
        <v>2</v>
      </c>
      <c r="AE161" s="28">
        <v>2</v>
      </c>
      <c r="AF161" s="28">
        <v>5</v>
      </c>
      <c r="AG161" s="32">
        <v>0.7</v>
      </c>
      <c r="AH161" s="3" t="s">
        <v>1128</v>
      </c>
      <c r="AI161" s="3" t="s">
        <v>1126</v>
      </c>
      <c r="AL161" s="3">
        <v>1999</v>
      </c>
      <c r="AO161" s="3" t="s">
        <v>951</v>
      </c>
      <c r="AR161" s="3">
        <v>1999</v>
      </c>
      <c r="BZ161"/>
      <c r="CH161" s="15"/>
      <c r="CI161" s="15"/>
      <c r="CJ161" s="15"/>
      <c r="CK161" t="s">
        <v>1126</v>
      </c>
      <c r="CL161" s="3">
        <v>0.2</v>
      </c>
      <c r="CM161" s="3" t="s">
        <v>952</v>
      </c>
      <c r="DN161" s="3" t="s">
        <v>953</v>
      </c>
      <c r="DO161" s="3" t="s">
        <v>954</v>
      </c>
      <c r="DP161" s="3" t="s">
        <v>955</v>
      </c>
      <c r="DQ161" s="3" t="s">
        <v>956</v>
      </c>
      <c r="EG161" s="3" t="s">
        <v>1280</v>
      </c>
      <c r="EL161" s="42">
        <v>1999</v>
      </c>
      <c r="ER161" s="15"/>
      <c r="ES161" s="9"/>
      <c r="FA161" s="3">
        <v>1.2</v>
      </c>
      <c r="FS161" s="3">
        <v>2</v>
      </c>
      <c r="FY161" s="3">
        <v>5</v>
      </c>
      <c r="GE161" s="3">
        <v>3</v>
      </c>
      <c r="GG161" s="3">
        <v>4</v>
      </c>
    </row>
    <row r="162" spans="1:189" ht="15" customHeight="1" x14ac:dyDescent="0.3">
      <c r="A162" s="3">
        <v>1104</v>
      </c>
      <c r="B162" s="3" t="s">
        <v>957</v>
      </c>
      <c r="C162" s="3" t="s">
        <v>958</v>
      </c>
      <c r="D162" s="3" t="s">
        <v>116</v>
      </c>
      <c r="E162" s="3" t="s">
        <v>1185</v>
      </c>
      <c r="F162" s="36">
        <v>1</v>
      </c>
      <c r="G162" s="28" t="s">
        <v>1188</v>
      </c>
      <c r="H162" s="36" t="str">
        <f t="shared" si="15"/>
        <v>1</v>
      </c>
      <c r="I162" s="3" t="s">
        <v>710</v>
      </c>
      <c r="J162" s="3">
        <v>2</v>
      </c>
      <c r="K162" s="3">
        <v>50</v>
      </c>
      <c r="L162" s="3">
        <v>1</v>
      </c>
      <c r="M162" s="3">
        <v>2</v>
      </c>
      <c r="N162" s="3">
        <v>2</v>
      </c>
      <c r="O162" s="3">
        <v>6</v>
      </c>
      <c r="P162" s="3">
        <v>3</v>
      </c>
      <c r="Q162" s="3">
        <v>2</v>
      </c>
      <c r="R162" s="3">
        <v>30</v>
      </c>
      <c r="S162" s="3">
        <v>1</v>
      </c>
      <c r="T162" s="3">
        <v>70</v>
      </c>
      <c r="U162" s="3">
        <v>70</v>
      </c>
      <c r="V162" s="3">
        <v>60</v>
      </c>
      <c r="W162" s="32">
        <v>4</v>
      </c>
      <c r="X162" s="32">
        <v>4</v>
      </c>
      <c r="Z162" s="3">
        <v>1</v>
      </c>
      <c r="AA162" s="3">
        <v>1.1000000000000001</v>
      </c>
      <c r="AC162" s="3">
        <v>1</v>
      </c>
      <c r="AE162" s="28">
        <v>2</v>
      </c>
      <c r="AF162" s="28">
        <v>4</v>
      </c>
      <c r="AG162" s="32">
        <v>1</v>
      </c>
      <c r="AH162" s="3" t="s">
        <v>552</v>
      </c>
      <c r="AI162" s="3" t="s">
        <v>1129</v>
      </c>
      <c r="AJ162" s="3">
        <v>200</v>
      </c>
      <c r="AK162" s="3" t="s">
        <v>712</v>
      </c>
      <c r="AL162" s="3">
        <v>1994</v>
      </c>
      <c r="AM162" s="3">
        <v>15</v>
      </c>
      <c r="AN162" s="3" t="s">
        <v>183</v>
      </c>
      <c r="AO162" s="3" t="s">
        <v>170</v>
      </c>
      <c r="AP162" s="3">
        <v>100</v>
      </c>
      <c r="AR162" s="3">
        <v>2018</v>
      </c>
      <c r="BZ162" t="s">
        <v>1129</v>
      </c>
      <c r="CC162" s="40" t="s">
        <v>1233</v>
      </c>
      <c r="CD162" s="3">
        <v>275</v>
      </c>
      <c r="CF162" s="3">
        <v>85</v>
      </c>
      <c r="CH162" s="15">
        <f t="shared" si="11"/>
        <v>275</v>
      </c>
      <c r="CI162" s="15">
        <f t="shared" si="12"/>
        <v>85</v>
      </c>
      <c r="CJ162" s="15">
        <f t="shared" si="13"/>
        <v>190</v>
      </c>
      <c r="CK162" t="s">
        <v>1129</v>
      </c>
      <c r="CL162" s="3">
        <v>2</v>
      </c>
      <c r="CM162" s="3" t="s">
        <v>140</v>
      </c>
      <c r="CO162" s="3">
        <v>30</v>
      </c>
      <c r="CQ162" s="3">
        <v>1994</v>
      </c>
      <c r="DG162" s="3">
        <v>3</v>
      </c>
      <c r="DH162" s="3" t="s">
        <v>352</v>
      </c>
      <c r="DI162" s="3" t="s">
        <v>959</v>
      </c>
      <c r="DJ162" s="3" t="s">
        <v>552</v>
      </c>
      <c r="DK162" s="3" t="s">
        <v>960</v>
      </c>
      <c r="DL162" s="3" t="s">
        <v>170</v>
      </c>
      <c r="DN162" s="3" t="s">
        <v>961</v>
      </c>
      <c r="DO162" s="3" t="s">
        <v>962</v>
      </c>
      <c r="DR162" s="3" t="s">
        <v>961</v>
      </c>
      <c r="EG162" s="3" t="s">
        <v>1279</v>
      </c>
      <c r="EL162" s="42">
        <v>1994</v>
      </c>
      <c r="EN162" s="3">
        <f>400*5000/1000000</f>
        <v>2</v>
      </c>
      <c r="EO162" s="3">
        <f>40*5000/1000000</f>
        <v>0.2</v>
      </c>
      <c r="ER162" s="15">
        <f t="shared" si="14"/>
        <v>2.2000000000000002</v>
      </c>
      <c r="ES162" s="9"/>
      <c r="EZ162" s="3">
        <v>5</v>
      </c>
      <c r="FA162" s="3">
        <f>30*0.15</f>
        <v>4.5</v>
      </c>
      <c r="FB162" s="3">
        <f>30*0.15</f>
        <v>4.5</v>
      </c>
      <c r="FI162" s="3">
        <v>1</v>
      </c>
      <c r="FJ162" s="3">
        <v>3</v>
      </c>
      <c r="FL162" s="3">
        <v>1</v>
      </c>
      <c r="FQ162" s="3">
        <v>1</v>
      </c>
      <c r="FS162" s="3">
        <v>1</v>
      </c>
      <c r="FT162" s="3">
        <v>1</v>
      </c>
      <c r="FU162" s="3">
        <v>400</v>
      </c>
      <c r="FV162" s="3">
        <v>36</v>
      </c>
      <c r="FW162" s="3">
        <v>0.9</v>
      </c>
      <c r="FX162" s="3">
        <v>2</v>
      </c>
      <c r="GD162" s="3">
        <v>2</v>
      </c>
      <c r="GE162" s="3">
        <v>5</v>
      </c>
      <c r="GG162" s="3">
        <v>2</v>
      </c>
    </row>
    <row r="163" spans="1:189" ht="15" customHeight="1" x14ac:dyDescent="0.3">
      <c r="A163" s="3">
        <v>1105</v>
      </c>
      <c r="B163" s="3" t="s">
        <v>963</v>
      </c>
      <c r="C163" s="3" t="s">
        <v>963</v>
      </c>
      <c r="D163" s="3" t="s">
        <v>148</v>
      </c>
      <c r="E163" s="3" t="s">
        <v>1185</v>
      </c>
      <c r="F163" s="36">
        <v>1</v>
      </c>
      <c r="G163" s="28" t="s">
        <v>1188</v>
      </c>
      <c r="H163" s="36" t="str">
        <f t="shared" si="15"/>
        <v>1</v>
      </c>
      <c r="I163" s="3" t="s">
        <v>723</v>
      </c>
      <c r="J163" s="3">
        <v>1</v>
      </c>
      <c r="K163" s="3">
        <v>35</v>
      </c>
      <c r="L163" s="3">
        <v>1</v>
      </c>
      <c r="M163" s="3">
        <v>1</v>
      </c>
      <c r="N163" s="3">
        <v>2</v>
      </c>
      <c r="O163" s="3">
        <v>4</v>
      </c>
      <c r="P163" s="3">
        <v>2</v>
      </c>
      <c r="Q163" s="3">
        <v>1</v>
      </c>
      <c r="R163" s="3">
        <v>13</v>
      </c>
      <c r="S163" s="3">
        <v>1</v>
      </c>
      <c r="T163" s="3">
        <v>60</v>
      </c>
      <c r="U163" s="3">
        <v>60</v>
      </c>
      <c r="V163" s="3">
        <v>15</v>
      </c>
      <c r="W163" s="32">
        <v>0.7</v>
      </c>
      <c r="X163" s="32">
        <v>0.7</v>
      </c>
      <c r="Z163" s="3">
        <v>3</v>
      </c>
      <c r="AC163" s="3">
        <v>3</v>
      </c>
      <c r="AE163" s="28">
        <v>1</v>
      </c>
      <c r="AF163" s="28">
        <v>1</v>
      </c>
      <c r="AG163" s="32">
        <v>0.7</v>
      </c>
      <c r="AH163" s="3" t="s">
        <v>1125</v>
      </c>
      <c r="AI163" s="3" t="s">
        <v>1129</v>
      </c>
      <c r="AJ163" s="3">
        <v>200</v>
      </c>
      <c r="AK163" s="3" t="s">
        <v>712</v>
      </c>
      <c r="AL163" s="3">
        <v>2009</v>
      </c>
      <c r="AM163" s="3">
        <v>0.3</v>
      </c>
      <c r="AN163" s="3" t="s">
        <v>183</v>
      </c>
      <c r="BZ163" t="s">
        <v>1129</v>
      </c>
      <c r="CD163" s="3">
        <v>11</v>
      </c>
      <c r="CF163" s="3">
        <v>10</v>
      </c>
      <c r="CH163" s="15">
        <f t="shared" si="11"/>
        <v>11</v>
      </c>
      <c r="CI163" s="15">
        <f t="shared" si="12"/>
        <v>10</v>
      </c>
      <c r="CJ163" s="15">
        <f t="shared" si="13"/>
        <v>1</v>
      </c>
      <c r="CK163" t="s">
        <v>1129</v>
      </c>
      <c r="EG163" s="3" t="s">
        <v>1295</v>
      </c>
      <c r="EL163" s="42"/>
      <c r="EN163" s="3">
        <f>200*15000/1000000</f>
        <v>3</v>
      </c>
      <c r="EO163" s="3">
        <v>1.5</v>
      </c>
      <c r="ER163" s="15">
        <f t="shared" si="14"/>
        <v>4.5</v>
      </c>
      <c r="ES163" s="9"/>
      <c r="EZ163" s="3">
        <v>7</v>
      </c>
      <c r="FI163" s="3">
        <v>3</v>
      </c>
      <c r="FJ163" s="3">
        <v>2</v>
      </c>
      <c r="FK163" s="3" t="s">
        <v>964</v>
      </c>
      <c r="FL163" s="3">
        <v>2</v>
      </c>
      <c r="FQ163" s="3">
        <v>13</v>
      </c>
      <c r="FS163" s="3">
        <v>1</v>
      </c>
      <c r="FT163" s="3">
        <v>2</v>
      </c>
      <c r="FU163" s="3">
        <v>80</v>
      </c>
      <c r="FV163" s="3">
        <v>36</v>
      </c>
      <c r="FW163" s="3">
        <v>1</v>
      </c>
      <c r="FX163" s="3">
        <v>2</v>
      </c>
      <c r="GD163" s="3">
        <v>34</v>
      </c>
      <c r="GE163" s="3" t="s">
        <v>648</v>
      </c>
      <c r="GF163" s="3">
        <v>4</v>
      </c>
      <c r="GG163" s="3">
        <v>4</v>
      </c>
    </row>
    <row r="164" spans="1:189" ht="15" customHeight="1" x14ac:dyDescent="0.3">
      <c r="A164" s="3">
        <v>1106</v>
      </c>
      <c r="B164" s="3" t="s">
        <v>965</v>
      </c>
      <c r="C164" s="3" t="s">
        <v>965</v>
      </c>
      <c r="D164" s="3" t="s">
        <v>709</v>
      </c>
      <c r="E164" s="3" t="s">
        <v>1185</v>
      </c>
      <c r="F164" s="36">
        <v>1</v>
      </c>
      <c r="G164" s="28" t="s">
        <v>1188</v>
      </c>
      <c r="H164" s="36" t="str">
        <f t="shared" si="15"/>
        <v>1</v>
      </c>
      <c r="I164" s="3" t="s">
        <v>710</v>
      </c>
      <c r="J164" s="3">
        <v>1</v>
      </c>
      <c r="K164" s="3">
        <v>63</v>
      </c>
      <c r="L164" s="3">
        <v>1</v>
      </c>
      <c r="M164" s="3">
        <v>1</v>
      </c>
      <c r="N164" s="3">
        <v>1</v>
      </c>
      <c r="O164" s="3">
        <v>4</v>
      </c>
      <c r="P164" s="3">
        <v>4</v>
      </c>
      <c r="Q164" s="3">
        <v>2</v>
      </c>
      <c r="R164" s="3">
        <v>40</v>
      </c>
      <c r="S164" s="3">
        <v>1</v>
      </c>
      <c r="W164" s="32">
        <v>4</v>
      </c>
      <c r="X164" s="32">
        <v>4</v>
      </c>
      <c r="Y164" s="3">
        <v>0</v>
      </c>
      <c r="Z164" s="3">
        <v>2</v>
      </c>
      <c r="AA164" s="3">
        <v>2.2999999999999998</v>
      </c>
      <c r="AC164" s="3">
        <v>4</v>
      </c>
      <c r="AE164" s="28">
        <v>2</v>
      </c>
      <c r="AF164" s="28">
        <v>4</v>
      </c>
      <c r="AG164" s="32">
        <v>3</v>
      </c>
      <c r="AH164" s="3" t="s">
        <v>1125</v>
      </c>
      <c r="AI164" s="3" t="s">
        <v>1129</v>
      </c>
      <c r="AJ164" s="3">
        <v>2000</v>
      </c>
      <c r="AK164" s="3" t="s">
        <v>712</v>
      </c>
      <c r="AL164" s="3">
        <v>2010</v>
      </c>
      <c r="AO164" s="3" t="s">
        <v>126</v>
      </c>
      <c r="AP164" s="3">
        <v>200</v>
      </c>
      <c r="AR164" s="3">
        <v>2000</v>
      </c>
      <c r="BZ164" t="s">
        <v>1129</v>
      </c>
      <c r="CD164" s="3">
        <v>100</v>
      </c>
      <c r="CF164" s="3">
        <v>50</v>
      </c>
      <c r="CH164" s="15">
        <f t="shared" si="11"/>
        <v>100</v>
      </c>
      <c r="CI164" s="15">
        <f t="shared" si="12"/>
        <v>50</v>
      </c>
      <c r="CJ164" s="15">
        <f t="shared" si="13"/>
        <v>50</v>
      </c>
      <c r="CK164" t="s">
        <v>1129</v>
      </c>
      <c r="CL164" s="3">
        <v>1</v>
      </c>
      <c r="CM164" s="3" t="s">
        <v>966</v>
      </c>
      <c r="CO164" s="3">
        <v>500</v>
      </c>
      <c r="CQ164" s="3">
        <v>2015</v>
      </c>
      <c r="DN164" s="3" t="s">
        <v>966</v>
      </c>
      <c r="DO164" s="3" t="s">
        <v>967</v>
      </c>
      <c r="DP164" s="3" t="s">
        <v>968</v>
      </c>
      <c r="DQ164" s="3" t="s">
        <v>261</v>
      </c>
      <c r="DV164" s="3" t="s">
        <v>969</v>
      </c>
      <c r="DW164" s="3" t="s">
        <v>654</v>
      </c>
      <c r="EG164" s="3" t="s">
        <v>1295</v>
      </c>
      <c r="EL164" s="42"/>
      <c r="ER164" s="15"/>
      <c r="ES164" s="9"/>
      <c r="EZ164" s="3">
        <f>200*12000/1000000</f>
        <v>2.4</v>
      </c>
      <c r="FL164" s="3">
        <v>3</v>
      </c>
      <c r="FQ164" s="3">
        <v>4</v>
      </c>
      <c r="FS164" s="3">
        <v>2</v>
      </c>
      <c r="FY164" s="3">
        <v>1</v>
      </c>
      <c r="GE164" s="3" t="s">
        <v>335</v>
      </c>
      <c r="GF164" s="3" t="s">
        <v>151</v>
      </c>
      <c r="GG164" s="3">
        <v>3</v>
      </c>
    </row>
    <row r="165" spans="1:189" ht="15" customHeight="1" x14ac:dyDescent="0.3">
      <c r="A165" s="3">
        <v>1107</v>
      </c>
      <c r="B165" s="3" t="s">
        <v>970</v>
      </c>
      <c r="C165" s="3" t="s">
        <v>970</v>
      </c>
      <c r="D165" s="3" t="s">
        <v>709</v>
      </c>
      <c r="E165" s="3" t="s">
        <v>1185</v>
      </c>
      <c r="F165" s="36">
        <v>1</v>
      </c>
      <c r="G165" s="28" t="s">
        <v>1188</v>
      </c>
      <c r="H165" s="36" t="str">
        <f t="shared" si="15"/>
        <v>1</v>
      </c>
      <c r="I165" s="3" t="s">
        <v>723</v>
      </c>
      <c r="J165" s="3">
        <v>1</v>
      </c>
      <c r="L165" s="3">
        <v>1</v>
      </c>
      <c r="M165" s="3">
        <v>1</v>
      </c>
      <c r="N165" s="3">
        <v>1</v>
      </c>
      <c r="O165" s="3">
        <v>3</v>
      </c>
      <c r="P165" s="3">
        <v>1</v>
      </c>
      <c r="Q165" s="3">
        <v>1</v>
      </c>
      <c r="R165" s="3">
        <v>35</v>
      </c>
      <c r="S165" s="3">
        <v>1</v>
      </c>
      <c r="T165" s="3">
        <v>100</v>
      </c>
      <c r="U165" s="3">
        <v>100</v>
      </c>
      <c r="V165" s="3">
        <v>40</v>
      </c>
      <c r="W165" s="32">
        <v>1.5</v>
      </c>
      <c r="X165" s="32">
        <v>1.5</v>
      </c>
      <c r="Z165" s="3">
        <v>3</v>
      </c>
      <c r="AC165" s="3">
        <v>2</v>
      </c>
      <c r="AE165" s="28">
        <v>1</v>
      </c>
      <c r="AF165" s="28">
        <v>4</v>
      </c>
      <c r="AG165" s="32">
        <v>1.5</v>
      </c>
      <c r="AH165" s="3" t="s">
        <v>1125</v>
      </c>
      <c r="AI165" s="3" t="s">
        <v>1129</v>
      </c>
      <c r="AJ165" s="3">
        <v>500</v>
      </c>
      <c r="AK165" s="3" t="s">
        <v>712</v>
      </c>
      <c r="AL165" s="3">
        <v>2009</v>
      </c>
      <c r="AM165" s="3">
        <v>20</v>
      </c>
      <c r="AN165" s="3" t="s">
        <v>183</v>
      </c>
      <c r="AT165" s="3" t="s">
        <v>1119</v>
      </c>
      <c r="AU165" s="3" t="s">
        <v>1131</v>
      </c>
      <c r="AV165" s="3">
        <v>0.5</v>
      </c>
      <c r="AW165" s="3" t="s">
        <v>971</v>
      </c>
      <c r="AX165" s="3">
        <v>2013</v>
      </c>
      <c r="BA165" s="28" t="s">
        <v>1195</v>
      </c>
      <c r="BB165" s="3">
        <v>200</v>
      </c>
      <c r="BC165" s="3">
        <v>2009</v>
      </c>
      <c r="BF165" s="3" t="s">
        <v>1110</v>
      </c>
      <c r="BG165" s="3">
        <v>100</v>
      </c>
      <c r="BH165" s="3">
        <v>2009</v>
      </c>
      <c r="BZ165" t="s">
        <v>1173</v>
      </c>
      <c r="CA165" s="40" t="s">
        <v>1236</v>
      </c>
      <c r="CB165" s="40" t="s">
        <v>1230</v>
      </c>
      <c r="CC165" s="40" t="s">
        <v>1233</v>
      </c>
      <c r="CH165" s="15"/>
      <c r="CI165" s="15"/>
      <c r="CJ165" s="15"/>
      <c r="CK165" t="s">
        <v>1173</v>
      </c>
      <c r="DN165" s="3" t="s">
        <v>972</v>
      </c>
      <c r="DO165" s="3" t="s">
        <v>973</v>
      </c>
      <c r="DP165" s="3" t="s">
        <v>974</v>
      </c>
      <c r="DQ165" s="3" t="s">
        <v>975</v>
      </c>
      <c r="DV165" s="3" t="s">
        <v>969</v>
      </c>
      <c r="DW165" s="3" t="s">
        <v>654</v>
      </c>
      <c r="DZ165" s="3" t="s">
        <v>976</v>
      </c>
      <c r="EA165" s="3" t="s">
        <v>977</v>
      </c>
      <c r="EF165" s="3" t="s">
        <v>1292</v>
      </c>
      <c r="EL165" s="42">
        <v>2009</v>
      </c>
      <c r="EN165" s="3">
        <f>28000*500/1000000</f>
        <v>14</v>
      </c>
      <c r="EO165" s="3">
        <v>4.5</v>
      </c>
      <c r="EP165" s="3">
        <f>15000*500/1000000</f>
        <v>7.5</v>
      </c>
      <c r="ER165" s="15">
        <f t="shared" si="14"/>
        <v>26</v>
      </c>
      <c r="ES165" s="9">
        <v>2015</v>
      </c>
      <c r="EU165" s="3">
        <f>500*28000/1000000</f>
        <v>14</v>
      </c>
      <c r="EV165" s="3">
        <v>1.4</v>
      </c>
      <c r="EW165" s="3">
        <v>6</v>
      </c>
      <c r="EZ165" s="3">
        <v>7.4</v>
      </c>
      <c r="FA165" s="3">
        <f>25*12*150000/1000000</f>
        <v>45</v>
      </c>
      <c r="FQ165" s="3">
        <v>3</v>
      </c>
      <c r="FS165" s="3">
        <v>2</v>
      </c>
      <c r="FY165" s="3">
        <v>1</v>
      </c>
      <c r="GD165" s="3">
        <v>234</v>
      </c>
      <c r="GE165" s="3">
        <v>1</v>
      </c>
      <c r="GF165" s="3" t="s">
        <v>978</v>
      </c>
      <c r="GG165" s="3">
        <v>12</v>
      </c>
    </row>
    <row r="166" spans="1:189" ht="15" customHeight="1" x14ac:dyDescent="0.3">
      <c r="A166" s="11">
        <v>2108</v>
      </c>
      <c r="B166" s="3" t="s">
        <v>979</v>
      </c>
      <c r="C166" s="3" t="s">
        <v>979</v>
      </c>
      <c r="D166" s="3" t="s">
        <v>709</v>
      </c>
      <c r="E166" s="3" t="s">
        <v>1185</v>
      </c>
      <c r="F166" s="36">
        <v>1</v>
      </c>
      <c r="G166" s="3" t="s">
        <v>1189</v>
      </c>
      <c r="H166" s="36" t="str">
        <f t="shared" si="15"/>
        <v>2</v>
      </c>
      <c r="I166" s="3" t="s">
        <v>818</v>
      </c>
      <c r="J166" s="3">
        <v>1</v>
      </c>
      <c r="K166" s="3">
        <v>53</v>
      </c>
      <c r="L166" s="3">
        <v>1</v>
      </c>
      <c r="M166" s="3">
        <v>1</v>
      </c>
      <c r="N166" s="3">
        <v>1</v>
      </c>
      <c r="O166" s="3">
        <v>4</v>
      </c>
      <c r="P166" s="3">
        <v>4</v>
      </c>
      <c r="Q166" s="3">
        <v>2</v>
      </c>
      <c r="R166" s="3">
        <v>37</v>
      </c>
      <c r="S166" s="3">
        <v>1</v>
      </c>
      <c r="T166" s="3">
        <v>180</v>
      </c>
      <c r="U166" s="3">
        <v>180</v>
      </c>
      <c r="V166" s="3">
        <v>35</v>
      </c>
      <c r="W166" s="32">
        <v>0.8</v>
      </c>
      <c r="X166" s="32">
        <v>0.5</v>
      </c>
      <c r="Y166" s="3">
        <v>0.3</v>
      </c>
      <c r="AC166" s="3">
        <v>2</v>
      </c>
      <c r="AE166" s="28">
        <v>2</v>
      </c>
      <c r="AF166" s="28">
        <v>5</v>
      </c>
      <c r="AG166" s="32">
        <v>0.4</v>
      </c>
      <c r="AH166" s="3" t="s">
        <v>1108</v>
      </c>
      <c r="AI166" s="3" t="s">
        <v>1158</v>
      </c>
      <c r="AJ166" s="3">
        <v>120</v>
      </c>
      <c r="AK166" s="3" t="s">
        <v>712</v>
      </c>
      <c r="AL166" s="3">
        <v>2015</v>
      </c>
      <c r="AO166" s="3" t="s">
        <v>206</v>
      </c>
      <c r="AP166" s="3">
        <v>200</v>
      </c>
      <c r="AR166" s="3">
        <v>2015</v>
      </c>
      <c r="AT166" s="3" t="s">
        <v>1110</v>
      </c>
      <c r="AU166" s="3" t="s">
        <v>1131</v>
      </c>
      <c r="AV166" s="3">
        <v>60</v>
      </c>
      <c r="AW166" s="3" t="s">
        <v>204</v>
      </c>
      <c r="BZ166" t="s">
        <v>1173</v>
      </c>
      <c r="CA166" s="40" t="s">
        <v>1236</v>
      </c>
      <c r="CB166" s="40" t="s">
        <v>1230</v>
      </c>
      <c r="CC166" s="40" t="s">
        <v>1233</v>
      </c>
      <c r="CD166" s="3">
        <v>60</v>
      </c>
      <c r="CE166" s="3">
        <v>45</v>
      </c>
      <c r="CF166" s="3">
        <v>45</v>
      </c>
      <c r="CG166" s="3">
        <v>15</v>
      </c>
      <c r="CH166" s="15">
        <f t="shared" ref="CH166" si="16">SUM(CD166:CE166)</f>
        <v>105</v>
      </c>
      <c r="CI166" s="15">
        <f t="shared" ref="CI166" si="17">SUM(CF166:CG166)</f>
        <v>60</v>
      </c>
      <c r="CJ166" s="15">
        <f t="shared" ref="CJ166" si="18">CH166-CI166</f>
        <v>45</v>
      </c>
      <c r="CK166" t="s">
        <v>1173</v>
      </c>
      <c r="CL166" s="3">
        <v>0.1</v>
      </c>
      <c r="CM166" s="3" t="s">
        <v>687</v>
      </c>
      <c r="CO166" s="3">
        <v>200</v>
      </c>
      <c r="CP166" s="3" t="s">
        <v>204</v>
      </c>
      <c r="DG166" s="3">
        <v>2</v>
      </c>
      <c r="DH166" s="3" t="s">
        <v>140</v>
      </c>
      <c r="DI166" s="3" t="s">
        <v>248</v>
      </c>
      <c r="DJ166" s="3" t="s">
        <v>126</v>
      </c>
      <c r="DK166" s="3" t="s">
        <v>980</v>
      </c>
      <c r="EL166" s="42">
        <v>2015</v>
      </c>
      <c r="EN166" s="3">
        <f>(30000*120+35000*30+15000*200)/1000000</f>
        <v>7.65</v>
      </c>
      <c r="EO166" s="3">
        <f>15*150000/1000000</f>
        <v>2.25</v>
      </c>
      <c r="EP166" s="3">
        <v>0.2</v>
      </c>
      <c r="EQ166" s="3">
        <f>(120+200+90)*6/1000</f>
        <v>2.46</v>
      </c>
      <c r="ER166" s="15">
        <f t="shared" si="14"/>
        <v>12.559999999999999</v>
      </c>
      <c r="ES166" s="9">
        <v>2018</v>
      </c>
      <c r="EU166" s="3">
        <f>200*15000/1000000</f>
        <v>3</v>
      </c>
      <c r="EV166" s="3">
        <f>200*6000/1000000</f>
        <v>1.2</v>
      </c>
      <c r="EZ166" s="3">
        <v>3</v>
      </c>
      <c r="FA166" s="3">
        <f>50*180000/1000000</f>
        <v>9</v>
      </c>
      <c r="FC166" s="3">
        <v>1</v>
      </c>
      <c r="FD166" s="3">
        <v>1.8</v>
      </c>
      <c r="FI166" s="3">
        <v>1</v>
      </c>
      <c r="FJ166" s="3">
        <v>2</v>
      </c>
      <c r="FK166" s="3" t="s">
        <v>981</v>
      </c>
      <c r="FL166" s="3">
        <v>2</v>
      </c>
      <c r="FQ166" s="3">
        <v>2</v>
      </c>
      <c r="FS166" s="3">
        <v>1</v>
      </c>
      <c r="FT166" s="3">
        <v>1</v>
      </c>
      <c r="FU166" s="3">
        <v>40</v>
      </c>
      <c r="FV166" s="3">
        <v>60</v>
      </c>
      <c r="FW166" s="3">
        <v>0.65</v>
      </c>
      <c r="FX166" s="3">
        <v>3</v>
      </c>
      <c r="GG166" s="3">
        <v>1</v>
      </c>
    </row>
    <row r="167" spans="1:189" ht="15" customHeight="1" x14ac:dyDescent="0.3">
      <c r="A167" s="3">
        <v>2109</v>
      </c>
      <c r="B167" s="3" t="s">
        <v>982</v>
      </c>
      <c r="C167" s="3" t="s">
        <v>982</v>
      </c>
      <c r="D167" s="3" t="s">
        <v>709</v>
      </c>
      <c r="E167" s="3" t="s">
        <v>1185</v>
      </c>
      <c r="F167" s="36">
        <v>1</v>
      </c>
      <c r="G167" s="3" t="s">
        <v>1189</v>
      </c>
      <c r="H167" s="36" t="str">
        <f t="shared" si="15"/>
        <v>2</v>
      </c>
      <c r="I167" s="3" t="s">
        <v>804</v>
      </c>
      <c r="J167" s="3">
        <v>1</v>
      </c>
      <c r="K167" s="3">
        <v>54</v>
      </c>
      <c r="L167" s="3">
        <v>1</v>
      </c>
      <c r="M167" s="3">
        <v>1</v>
      </c>
      <c r="N167" s="3">
        <v>1</v>
      </c>
      <c r="O167" s="3">
        <v>5</v>
      </c>
      <c r="P167" s="3">
        <v>4</v>
      </c>
      <c r="Q167" s="3">
        <v>3</v>
      </c>
      <c r="R167" s="3">
        <v>40</v>
      </c>
      <c r="S167" s="3">
        <v>1</v>
      </c>
      <c r="T167" s="3">
        <v>100</v>
      </c>
      <c r="U167" s="3">
        <v>100</v>
      </c>
      <c r="V167" s="3">
        <v>65</v>
      </c>
      <c r="W167" s="32">
        <v>4</v>
      </c>
      <c r="X167" s="32">
        <v>4</v>
      </c>
      <c r="Z167" s="3">
        <v>1</v>
      </c>
      <c r="AA167" s="3">
        <v>1.1000000000000001</v>
      </c>
      <c r="AC167" s="3">
        <v>3</v>
      </c>
      <c r="AE167" s="28">
        <v>2</v>
      </c>
      <c r="AF167" s="28">
        <v>1</v>
      </c>
      <c r="AG167" s="32">
        <v>3</v>
      </c>
      <c r="AH167" s="3" t="s">
        <v>1123</v>
      </c>
      <c r="AI167" s="3" t="s">
        <v>1130</v>
      </c>
      <c r="AJ167" s="3">
        <v>500</v>
      </c>
      <c r="AK167" s="3" t="s">
        <v>718</v>
      </c>
      <c r="AL167" s="3">
        <v>1980</v>
      </c>
      <c r="CA167" s="40" t="s">
        <v>1236</v>
      </c>
      <c r="CB167" s="40" t="s">
        <v>1230</v>
      </c>
      <c r="CC167" s="40" t="s">
        <v>1234</v>
      </c>
      <c r="CD167" s="3">
        <v>40</v>
      </c>
      <c r="CF167" s="3">
        <v>20</v>
      </c>
      <c r="CH167" s="15">
        <f t="shared" si="11"/>
        <v>40</v>
      </c>
      <c r="CI167" s="15">
        <f t="shared" si="12"/>
        <v>20</v>
      </c>
      <c r="CJ167" s="15">
        <f t="shared" si="13"/>
        <v>20</v>
      </c>
      <c r="CK167" s="3" t="s">
        <v>1178</v>
      </c>
      <c r="CL167" s="3">
        <v>1</v>
      </c>
      <c r="CM167" s="3" t="s">
        <v>687</v>
      </c>
      <c r="CO167" s="3">
        <v>500</v>
      </c>
      <c r="CP167" s="3" t="s">
        <v>204</v>
      </c>
      <c r="CQ167" s="3">
        <v>1978</v>
      </c>
      <c r="DN167" s="3" t="s">
        <v>687</v>
      </c>
      <c r="DO167" s="3" t="s">
        <v>179</v>
      </c>
      <c r="DV167" s="3" t="s">
        <v>687</v>
      </c>
      <c r="DW167" s="3" t="s">
        <v>179</v>
      </c>
      <c r="DX167" s="3" t="s">
        <v>142</v>
      </c>
      <c r="EF167" s="3" t="s">
        <v>1292</v>
      </c>
      <c r="EL167" s="42">
        <v>1980</v>
      </c>
      <c r="EQ167" s="3">
        <f>60*150000/1000000</f>
        <v>9</v>
      </c>
      <c r="ER167" s="15">
        <f t="shared" si="14"/>
        <v>9</v>
      </c>
      <c r="ES167" s="9">
        <v>1978</v>
      </c>
      <c r="FQ167" s="3">
        <v>1</v>
      </c>
      <c r="FS167" s="3">
        <v>2</v>
      </c>
      <c r="FY167" s="3">
        <v>1</v>
      </c>
      <c r="GG167" s="3">
        <v>4</v>
      </c>
    </row>
    <row r="168" spans="1:189" x14ac:dyDescent="0.3">
      <c r="A168" s="3">
        <v>2110</v>
      </c>
      <c r="B168" s="3" t="s">
        <v>983</v>
      </c>
      <c r="C168" s="3" t="s">
        <v>983</v>
      </c>
      <c r="D168" s="3" t="s">
        <v>709</v>
      </c>
      <c r="E168" s="3" t="s">
        <v>1185</v>
      </c>
      <c r="F168" s="36">
        <v>1</v>
      </c>
      <c r="G168" s="3" t="s">
        <v>1189</v>
      </c>
      <c r="H168" s="36" t="str">
        <f t="shared" si="15"/>
        <v>2</v>
      </c>
      <c r="I168" s="3" t="s">
        <v>804</v>
      </c>
      <c r="J168" s="3">
        <v>2</v>
      </c>
      <c r="K168" s="3">
        <v>43</v>
      </c>
      <c r="L168" s="3">
        <v>1</v>
      </c>
      <c r="M168" s="3">
        <v>1</v>
      </c>
      <c r="N168" s="3">
        <v>2</v>
      </c>
      <c r="O168" s="3">
        <v>5</v>
      </c>
      <c r="P168" s="3">
        <v>3</v>
      </c>
      <c r="Q168" s="3">
        <v>1</v>
      </c>
      <c r="R168" s="3">
        <v>25</v>
      </c>
      <c r="S168" s="3">
        <v>1</v>
      </c>
      <c r="T168" s="3">
        <v>75</v>
      </c>
      <c r="U168" s="3">
        <v>75</v>
      </c>
      <c r="V168" s="3">
        <v>15</v>
      </c>
      <c r="W168" s="32">
        <v>1.8</v>
      </c>
      <c r="X168" s="32">
        <v>1</v>
      </c>
      <c r="Z168" s="3">
        <v>3</v>
      </c>
      <c r="AE168" s="28">
        <v>1</v>
      </c>
      <c r="AF168" s="28">
        <v>3</v>
      </c>
      <c r="AG168" s="32">
        <v>1</v>
      </c>
      <c r="AH168" s="3" t="s">
        <v>1123</v>
      </c>
      <c r="AI168" s="3" t="s">
        <v>1130</v>
      </c>
      <c r="AJ168" s="3">
        <v>20</v>
      </c>
      <c r="AK168" s="3" t="s">
        <v>718</v>
      </c>
      <c r="AL168" s="3">
        <v>2010</v>
      </c>
      <c r="AO168" s="3" t="s">
        <v>126</v>
      </c>
      <c r="AP168" s="3">
        <v>100</v>
      </c>
      <c r="AR168" s="3">
        <v>2015</v>
      </c>
      <c r="CD168" s="3">
        <v>20</v>
      </c>
      <c r="CF168" s="3">
        <v>15</v>
      </c>
      <c r="CH168" s="15">
        <f t="shared" si="11"/>
        <v>20</v>
      </c>
      <c r="CI168" s="15">
        <f t="shared" si="12"/>
        <v>15</v>
      </c>
      <c r="CJ168" s="15">
        <f t="shared" si="13"/>
        <v>5</v>
      </c>
      <c r="CK168" s="3" t="s">
        <v>1178</v>
      </c>
      <c r="DN168" s="3" t="s">
        <v>687</v>
      </c>
      <c r="DO168" s="3" t="s">
        <v>984</v>
      </c>
      <c r="DP168" s="3" t="s">
        <v>142</v>
      </c>
      <c r="DV168" s="3" t="s">
        <v>687</v>
      </c>
      <c r="EL168" s="42"/>
      <c r="ER168" s="15"/>
      <c r="ES168" s="9"/>
      <c r="FQ168" s="3">
        <v>1</v>
      </c>
      <c r="FS168" s="3">
        <v>1</v>
      </c>
      <c r="FT168" s="3">
        <v>13</v>
      </c>
      <c r="FU168" s="3">
        <v>200</v>
      </c>
      <c r="FV168" s="3">
        <v>12</v>
      </c>
      <c r="FW168" s="3">
        <v>1</v>
      </c>
      <c r="FX168" s="3">
        <v>2</v>
      </c>
      <c r="GG168" s="3">
        <v>6</v>
      </c>
    </row>
    <row r="169" spans="1:189" x14ac:dyDescent="0.3">
      <c r="A169" s="3">
        <v>2111</v>
      </c>
      <c r="B169" s="3" t="s">
        <v>985</v>
      </c>
      <c r="C169" s="3" t="s">
        <v>986</v>
      </c>
      <c r="D169" s="3" t="s">
        <v>116</v>
      </c>
      <c r="E169" s="3" t="s">
        <v>1185</v>
      </c>
      <c r="F169" s="36">
        <v>1</v>
      </c>
      <c r="G169" s="3" t="s">
        <v>1189</v>
      </c>
      <c r="H169" s="36" t="str">
        <f t="shared" si="15"/>
        <v>2</v>
      </c>
      <c r="I169" s="3" t="s">
        <v>784</v>
      </c>
      <c r="J169" s="3">
        <v>2</v>
      </c>
      <c r="K169" s="3">
        <v>48</v>
      </c>
      <c r="L169" s="3">
        <v>2</v>
      </c>
      <c r="M169" s="3">
        <v>1</v>
      </c>
      <c r="N169" s="3">
        <v>1</v>
      </c>
      <c r="O169" s="3">
        <v>7</v>
      </c>
      <c r="P169" s="3">
        <v>2</v>
      </c>
      <c r="Q169" s="3">
        <v>2</v>
      </c>
      <c r="R169" s="3">
        <v>30</v>
      </c>
      <c r="S169" s="3">
        <v>1</v>
      </c>
      <c r="W169" s="32">
        <v>1.6</v>
      </c>
      <c r="X169" s="32">
        <v>1.6</v>
      </c>
      <c r="Z169" s="3">
        <v>3</v>
      </c>
      <c r="AC169" s="3">
        <v>1</v>
      </c>
      <c r="AE169" s="28">
        <v>1</v>
      </c>
      <c r="AF169" s="28">
        <v>6</v>
      </c>
      <c r="AG169" s="32">
        <v>1.6</v>
      </c>
      <c r="AH169" s="3" t="s">
        <v>1109</v>
      </c>
      <c r="AI169" s="3" t="s">
        <v>1126</v>
      </c>
      <c r="AL169" s="3">
        <v>1997</v>
      </c>
      <c r="AO169" s="3" t="s">
        <v>145</v>
      </c>
      <c r="AT169" s="3" t="s">
        <v>496</v>
      </c>
      <c r="AU169" s="9" t="s">
        <v>1158</v>
      </c>
      <c r="BA169" s="3" t="s">
        <v>1128</v>
      </c>
      <c r="BF169" s="3" t="s">
        <v>1113</v>
      </c>
      <c r="BZ169" t="s">
        <v>1174</v>
      </c>
      <c r="CC169" s="40" t="s">
        <v>1233</v>
      </c>
      <c r="CH169" s="15"/>
      <c r="CI169" s="15"/>
      <c r="CJ169" s="15"/>
      <c r="CK169" t="s">
        <v>1174</v>
      </c>
      <c r="EG169" s="3" t="s">
        <v>1295</v>
      </c>
      <c r="EL169" s="42"/>
      <c r="ER169" s="15"/>
      <c r="ES169" s="9"/>
      <c r="FS169" s="3">
        <v>1</v>
      </c>
      <c r="FT169" s="3">
        <v>1</v>
      </c>
      <c r="FU169" s="3">
        <v>49</v>
      </c>
      <c r="FV169" s="3">
        <v>36</v>
      </c>
      <c r="FW169" s="3">
        <v>0.65</v>
      </c>
      <c r="FX169" s="3">
        <v>2</v>
      </c>
      <c r="GE169" s="3" t="s">
        <v>987</v>
      </c>
      <c r="GG169" s="3">
        <v>4</v>
      </c>
    </row>
    <row r="170" spans="1:189" x14ac:dyDescent="0.3">
      <c r="A170" s="3">
        <v>2112</v>
      </c>
      <c r="B170" s="3" t="s">
        <v>988</v>
      </c>
      <c r="C170" s="3" t="s">
        <v>988</v>
      </c>
      <c r="D170" s="3" t="s">
        <v>709</v>
      </c>
      <c r="E170" s="3" t="s">
        <v>1185</v>
      </c>
      <c r="F170" s="36">
        <v>1</v>
      </c>
      <c r="G170" s="3" t="s">
        <v>1189</v>
      </c>
      <c r="H170" s="36" t="str">
        <f t="shared" si="15"/>
        <v>2</v>
      </c>
      <c r="I170" s="3" t="s">
        <v>393</v>
      </c>
      <c r="J170" s="3">
        <v>1</v>
      </c>
      <c r="K170" s="3">
        <v>68</v>
      </c>
      <c r="L170" s="3">
        <v>1</v>
      </c>
      <c r="M170" s="3">
        <v>1</v>
      </c>
      <c r="N170" s="3">
        <v>3</v>
      </c>
      <c r="O170" s="3">
        <v>6</v>
      </c>
      <c r="P170" s="3">
        <v>3</v>
      </c>
      <c r="Q170" s="3">
        <v>1</v>
      </c>
      <c r="R170" s="3">
        <v>50</v>
      </c>
      <c r="S170" s="3">
        <v>1</v>
      </c>
      <c r="T170" s="3">
        <v>40</v>
      </c>
      <c r="U170" s="3">
        <v>40</v>
      </c>
      <c r="V170" s="3">
        <v>30</v>
      </c>
      <c r="W170" s="32">
        <v>0.25</v>
      </c>
      <c r="X170" s="32">
        <v>0.25</v>
      </c>
      <c r="Z170" s="3">
        <v>2</v>
      </c>
      <c r="AA170" s="3">
        <v>2.1</v>
      </c>
      <c r="AC170" s="3">
        <v>3</v>
      </c>
      <c r="AE170" s="28">
        <v>1</v>
      </c>
      <c r="AF170" s="28">
        <v>2</v>
      </c>
      <c r="AG170" s="32">
        <v>0.25</v>
      </c>
      <c r="AH170" s="3" t="s">
        <v>1119</v>
      </c>
      <c r="AI170" s="3" t="s">
        <v>1131</v>
      </c>
      <c r="AL170" s="3">
        <v>2005</v>
      </c>
      <c r="AO170" s="3" t="s">
        <v>989</v>
      </c>
      <c r="AR170" s="3">
        <v>2005</v>
      </c>
      <c r="BZ170" t="s">
        <v>1173</v>
      </c>
      <c r="CD170" s="3">
        <v>10</v>
      </c>
      <c r="CF170" s="3">
        <v>2</v>
      </c>
      <c r="CH170" s="15">
        <f t="shared" si="11"/>
        <v>10</v>
      </c>
      <c r="CI170" s="15">
        <f t="shared" si="12"/>
        <v>2</v>
      </c>
      <c r="CJ170" s="15">
        <f t="shared" si="13"/>
        <v>8</v>
      </c>
      <c r="CK170" t="s">
        <v>1173</v>
      </c>
      <c r="DG170" s="3">
        <v>4</v>
      </c>
      <c r="DH170" s="3" t="s">
        <v>947</v>
      </c>
      <c r="DI170" s="3" t="s">
        <v>990</v>
      </c>
      <c r="DJ170" s="3" t="s">
        <v>126</v>
      </c>
      <c r="DK170" s="3" t="s">
        <v>990</v>
      </c>
      <c r="DL170" s="3" t="s">
        <v>161</v>
      </c>
      <c r="DN170" s="3" t="s">
        <v>991</v>
      </c>
      <c r="DO170" s="3" t="s">
        <v>992</v>
      </c>
      <c r="DP170" s="3" t="s">
        <v>142</v>
      </c>
      <c r="DV170" s="3" t="s">
        <v>993</v>
      </c>
      <c r="DW170" s="3" t="s">
        <v>261</v>
      </c>
      <c r="DX170" s="3" t="s">
        <v>994</v>
      </c>
      <c r="EF170" s="3" t="s">
        <v>1271</v>
      </c>
      <c r="EG170" s="3" t="s">
        <v>1285</v>
      </c>
      <c r="EI170" s="3" t="s">
        <v>161</v>
      </c>
      <c r="EL170" s="42"/>
      <c r="ER170" s="15"/>
      <c r="ES170" s="9"/>
      <c r="FQ170" s="3">
        <v>4</v>
      </c>
      <c r="FS170" s="3">
        <v>2</v>
      </c>
      <c r="FY170" s="3">
        <v>4</v>
      </c>
      <c r="GE170" s="3" t="s">
        <v>996</v>
      </c>
      <c r="GG170" s="3">
        <v>2</v>
      </c>
    </row>
    <row r="171" spans="1:189" x14ac:dyDescent="0.3">
      <c r="A171" s="3">
        <v>2113</v>
      </c>
      <c r="B171" s="3" t="s">
        <v>997</v>
      </c>
      <c r="C171" s="3" t="s">
        <v>997</v>
      </c>
      <c r="D171" s="3" t="s">
        <v>709</v>
      </c>
      <c r="E171" s="3" t="s">
        <v>1185</v>
      </c>
      <c r="F171" s="36">
        <v>1</v>
      </c>
      <c r="G171" s="3" t="s">
        <v>1189</v>
      </c>
      <c r="H171" s="36" t="str">
        <f t="shared" si="15"/>
        <v>2</v>
      </c>
      <c r="I171" s="3" t="s">
        <v>804</v>
      </c>
      <c r="J171" s="3">
        <v>1</v>
      </c>
      <c r="K171" s="3">
        <v>63</v>
      </c>
      <c r="L171" s="3">
        <v>2</v>
      </c>
      <c r="M171" s="3">
        <v>2</v>
      </c>
      <c r="N171" s="3">
        <v>1</v>
      </c>
      <c r="O171" s="3">
        <v>4</v>
      </c>
      <c r="P171" s="3">
        <v>2</v>
      </c>
      <c r="Q171" s="3">
        <v>0</v>
      </c>
      <c r="R171" s="3">
        <v>40</v>
      </c>
      <c r="S171" s="3">
        <v>1</v>
      </c>
      <c r="W171" s="32">
        <v>1.25</v>
      </c>
      <c r="X171" s="32">
        <v>0.25</v>
      </c>
      <c r="Z171" s="3">
        <v>2</v>
      </c>
      <c r="AA171" s="3">
        <v>2.1</v>
      </c>
      <c r="AE171" s="28">
        <v>1</v>
      </c>
      <c r="AF171" s="28">
        <v>2</v>
      </c>
      <c r="AG171" s="32">
        <v>0.25</v>
      </c>
      <c r="AH171" s="3" t="s">
        <v>1109</v>
      </c>
      <c r="AI171" s="3" t="s">
        <v>1126</v>
      </c>
      <c r="AL171" s="3">
        <v>1997</v>
      </c>
      <c r="AO171" s="3" t="s">
        <v>998</v>
      </c>
      <c r="AR171" s="3">
        <v>1980</v>
      </c>
      <c r="CB171" s="40" t="s">
        <v>1231</v>
      </c>
      <c r="CC171" s="40" t="s">
        <v>1234</v>
      </c>
      <c r="CH171" s="15"/>
      <c r="CI171" s="15"/>
      <c r="CJ171" s="15"/>
      <c r="CK171" s="3" t="s">
        <v>1126</v>
      </c>
      <c r="EG171" s="3" t="s">
        <v>1282</v>
      </c>
      <c r="EI171" s="3" t="s">
        <v>687</v>
      </c>
      <c r="EL171" s="42"/>
      <c r="ER171" s="15"/>
      <c r="ES171" s="9"/>
      <c r="FS171" s="3">
        <v>1</v>
      </c>
      <c r="FT171" s="3">
        <v>13</v>
      </c>
      <c r="FU171" s="3">
        <v>50</v>
      </c>
      <c r="FX171" s="3">
        <v>2</v>
      </c>
      <c r="GC171" s="3" t="s">
        <v>999</v>
      </c>
      <c r="GD171" s="3">
        <v>134</v>
      </c>
      <c r="GE171" s="3">
        <v>4</v>
      </c>
      <c r="GG171" s="3">
        <v>4</v>
      </c>
    </row>
    <row r="172" spans="1:189" x14ac:dyDescent="0.3">
      <c r="A172" s="16">
        <v>2114</v>
      </c>
      <c r="B172" s="3" t="s">
        <v>1000</v>
      </c>
      <c r="C172" s="3" t="s">
        <v>1000</v>
      </c>
      <c r="D172" s="3" t="s">
        <v>709</v>
      </c>
      <c r="E172" s="3" t="s">
        <v>1185</v>
      </c>
      <c r="F172" s="36">
        <v>1</v>
      </c>
      <c r="G172" s="3" t="s">
        <v>1189</v>
      </c>
      <c r="H172" s="36" t="str">
        <f t="shared" si="15"/>
        <v>2</v>
      </c>
      <c r="I172" s="3" t="s">
        <v>393</v>
      </c>
      <c r="J172" s="3">
        <v>1</v>
      </c>
      <c r="K172" s="3">
        <v>53</v>
      </c>
      <c r="L172" s="3">
        <v>1</v>
      </c>
      <c r="M172" s="3">
        <v>1</v>
      </c>
      <c r="N172" s="3">
        <v>1</v>
      </c>
      <c r="O172" s="3">
        <v>2</v>
      </c>
      <c r="P172" s="3">
        <v>2</v>
      </c>
      <c r="Q172" s="3">
        <v>2</v>
      </c>
      <c r="R172" s="3">
        <v>40</v>
      </c>
      <c r="S172" s="3">
        <v>1</v>
      </c>
      <c r="T172" s="3">
        <v>30</v>
      </c>
      <c r="U172" s="3">
        <v>30</v>
      </c>
      <c r="V172" s="3">
        <v>100</v>
      </c>
      <c r="W172" s="32">
        <v>1.5</v>
      </c>
      <c r="X172" s="32">
        <v>1.5</v>
      </c>
      <c r="Z172" s="3">
        <v>3</v>
      </c>
      <c r="AC172" s="3">
        <v>3</v>
      </c>
      <c r="AE172" s="28">
        <v>1</v>
      </c>
      <c r="AF172" s="28">
        <v>7</v>
      </c>
      <c r="AG172" s="32">
        <v>1.5</v>
      </c>
      <c r="AH172" s="3" t="s">
        <v>1123</v>
      </c>
      <c r="AI172" s="3" t="s">
        <v>1130</v>
      </c>
      <c r="AJ172" s="3">
        <v>100</v>
      </c>
      <c r="AK172" s="3" t="s">
        <v>718</v>
      </c>
      <c r="AO172" s="3" t="s">
        <v>947</v>
      </c>
      <c r="AP172" s="3">
        <v>700</v>
      </c>
      <c r="AR172" s="3">
        <v>2001</v>
      </c>
      <c r="AT172" s="3" t="s">
        <v>1156</v>
      </c>
      <c r="AU172" s="9" t="s">
        <v>1129</v>
      </c>
      <c r="AV172" s="3">
        <v>200</v>
      </c>
      <c r="AW172" s="3" t="s">
        <v>205</v>
      </c>
      <c r="AX172" s="3">
        <v>2017</v>
      </c>
      <c r="BA172" s="3" t="s">
        <v>1119</v>
      </c>
      <c r="BF172" s="3" t="s">
        <v>1155</v>
      </c>
      <c r="BZ172" t="s">
        <v>1180</v>
      </c>
      <c r="CD172" s="3">
        <v>30</v>
      </c>
      <c r="CF172" s="3">
        <v>3</v>
      </c>
      <c r="CH172" s="15">
        <f t="shared" si="11"/>
        <v>30</v>
      </c>
      <c r="CI172" s="15">
        <f t="shared" si="12"/>
        <v>3</v>
      </c>
      <c r="CJ172" s="15">
        <f t="shared" si="13"/>
        <v>27</v>
      </c>
      <c r="CK172" t="s">
        <v>1180</v>
      </c>
      <c r="DV172" s="3" t="s">
        <v>1002</v>
      </c>
      <c r="DW172" s="3" t="s">
        <v>1003</v>
      </c>
      <c r="DX172" s="3" t="s">
        <v>1004</v>
      </c>
      <c r="DZ172" s="3" t="s">
        <v>993</v>
      </c>
      <c r="EA172" s="3" t="s">
        <v>1003</v>
      </c>
      <c r="EB172" s="3" t="s">
        <v>1004</v>
      </c>
      <c r="EF172" s="3" t="s">
        <v>1292</v>
      </c>
      <c r="EG172" s="3" t="s">
        <v>1281</v>
      </c>
      <c r="EL172" s="42"/>
      <c r="ER172" s="15"/>
      <c r="ES172" s="9"/>
      <c r="FQ172" s="3">
        <v>1</v>
      </c>
      <c r="FS172" s="3">
        <v>2</v>
      </c>
      <c r="FY172" s="3">
        <v>5</v>
      </c>
      <c r="GG172" s="3">
        <v>1</v>
      </c>
    </row>
    <row r="173" spans="1:189" x14ac:dyDescent="0.3">
      <c r="A173" s="3">
        <v>2115</v>
      </c>
      <c r="B173" s="3" t="s">
        <v>1005</v>
      </c>
      <c r="C173" s="3" t="s">
        <v>1005</v>
      </c>
      <c r="D173" s="3" t="s">
        <v>709</v>
      </c>
      <c r="E173" s="3" t="s">
        <v>1185</v>
      </c>
      <c r="F173" s="36">
        <v>1</v>
      </c>
      <c r="G173" s="3" t="s">
        <v>1189</v>
      </c>
      <c r="H173" s="36" t="str">
        <f t="shared" si="15"/>
        <v>2</v>
      </c>
      <c r="I173" s="3" t="s">
        <v>784</v>
      </c>
      <c r="J173" s="3">
        <v>1</v>
      </c>
      <c r="K173" s="3">
        <v>48</v>
      </c>
      <c r="L173" s="3">
        <v>1</v>
      </c>
      <c r="M173" s="3">
        <v>1</v>
      </c>
      <c r="N173" s="3">
        <v>1</v>
      </c>
      <c r="O173" s="3">
        <v>2</v>
      </c>
      <c r="P173" s="3">
        <v>2</v>
      </c>
      <c r="Q173" s="3">
        <v>2</v>
      </c>
      <c r="R173" s="3">
        <v>30</v>
      </c>
      <c r="S173" s="3">
        <v>1</v>
      </c>
      <c r="T173" s="3">
        <v>30</v>
      </c>
      <c r="U173" s="3">
        <v>30</v>
      </c>
      <c r="V173" s="3">
        <v>30</v>
      </c>
      <c r="W173" s="32">
        <v>2.1800000000000002</v>
      </c>
      <c r="X173" s="32">
        <v>2.1800000000000002</v>
      </c>
      <c r="Z173" s="3">
        <v>3</v>
      </c>
      <c r="AC173" s="3">
        <v>3</v>
      </c>
      <c r="AE173" s="28">
        <v>1</v>
      </c>
      <c r="AF173" s="28">
        <v>9</v>
      </c>
      <c r="AG173" s="32">
        <v>2.1800000000000002</v>
      </c>
      <c r="AH173" s="3" t="s">
        <v>1108</v>
      </c>
      <c r="AI173" s="3" t="s">
        <v>1158</v>
      </c>
      <c r="AJ173" s="3">
        <v>50</v>
      </c>
      <c r="AK173" s="3" t="s">
        <v>205</v>
      </c>
      <c r="AL173" s="3">
        <v>2018</v>
      </c>
      <c r="AO173" s="3" t="s">
        <v>160</v>
      </c>
      <c r="AP173" s="3">
        <v>50</v>
      </c>
      <c r="AR173" s="3">
        <v>2018</v>
      </c>
      <c r="AT173" s="3" t="s">
        <v>1128</v>
      </c>
      <c r="AU173" s="3" t="s">
        <v>1126</v>
      </c>
      <c r="AV173" s="3">
        <v>50</v>
      </c>
      <c r="AW173" s="3" t="s">
        <v>205</v>
      </c>
      <c r="AX173" s="3">
        <v>2008</v>
      </c>
      <c r="BA173" s="3" t="s">
        <v>1109</v>
      </c>
      <c r="BB173" s="3">
        <v>50</v>
      </c>
      <c r="BC173" s="3">
        <v>2008</v>
      </c>
      <c r="BF173" s="3" t="s">
        <v>1123</v>
      </c>
      <c r="BG173" s="3">
        <v>10</v>
      </c>
      <c r="BH173" s="3">
        <v>2009</v>
      </c>
      <c r="BZ173" t="s">
        <v>1174</v>
      </c>
      <c r="CA173" s="40" t="s">
        <v>1236</v>
      </c>
      <c r="CD173" s="3">
        <v>10</v>
      </c>
      <c r="CF173" s="3">
        <v>20</v>
      </c>
      <c r="CH173" s="15">
        <f t="shared" si="11"/>
        <v>10</v>
      </c>
      <c r="CI173" s="15">
        <f t="shared" si="12"/>
        <v>20</v>
      </c>
      <c r="CJ173" s="15">
        <f t="shared" si="13"/>
        <v>-10</v>
      </c>
      <c r="CK173" t="s">
        <v>1174</v>
      </c>
      <c r="DN173" s="3" t="s">
        <v>1006</v>
      </c>
      <c r="DO173" s="3" t="s">
        <v>1007</v>
      </c>
      <c r="DP173" s="3" t="s">
        <v>597</v>
      </c>
      <c r="DV173" s="3" t="s">
        <v>687</v>
      </c>
      <c r="DW173" s="3" t="s">
        <v>421</v>
      </c>
      <c r="DX173" s="3" t="s">
        <v>779</v>
      </c>
      <c r="EL173" s="42"/>
      <c r="EN173" s="3">
        <f>(50*25000+50000*25+50*25000)/1000000</f>
        <v>3.75</v>
      </c>
      <c r="EO173" s="3">
        <f>200*180000/1000000</f>
        <v>36</v>
      </c>
      <c r="ER173" s="15">
        <f t="shared" si="14"/>
        <v>39.75</v>
      </c>
      <c r="ES173" s="9"/>
      <c r="FA173" s="3">
        <f>200*180000/1000000</f>
        <v>36</v>
      </c>
      <c r="FQ173" s="3">
        <v>3</v>
      </c>
      <c r="FS173" s="3">
        <v>2</v>
      </c>
      <c r="FY173" s="3">
        <v>5</v>
      </c>
      <c r="GG173" s="3">
        <v>3</v>
      </c>
    </row>
    <row r="174" spans="1:189" x14ac:dyDescent="0.3">
      <c r="A174" s="3">
        <v>2116</v>
      </c>
      <c r="B174" s="3" t="s">
        <v>1008</v>
      </c>
      <c r="C174" s="3" t="s">
        <v>1008</v>
      </c>
      <c r="D174" s="3" t="s">
        <v>709</v>
      </c>
      <c r="E174" s="3" t="s">
        <v>1185</v>
      </c>
      <c r="F174" s="36">
        <v>1</v>
      </c>
      <c r="G174" s="3" t="s">
        <v>1189</v>
      </c>
      <c r="H174" s="36" t="str">
        <f t="shared" si="15"/>
        <v>2</v>
      </c>
      <c r="I174" s="3" t="s">
        <v>393</v>
      </c>
      <c r="J174" s="3">
        <v>1</v>
      </c>
      <c r="K174" s="3">
        <v>53</v>
      </c>
      <c r="L174" s="3">
        <v>1</v>
      </c>
      <c r="M174" s="3">
        <v>1</v>
      </c>
      <c r="N174" s="3">
        <v>1</v>
      </c>
      <c r="O174" s="3">
        <v>4</v>
      </c>
      <c r="P174" s="3">
        <v>4</v>
      </c>
      <c r="Q174" s="3">
        <v>2</v>
      </c>
      <c r="R174" s="3">
        <v>35</v>
      </c>
      <c r="S174" s="3">
        <v>1</v>
      </c>
      <c r="T174" s="3">
        <v>50</v>
      </c>
      <c r="U174" s="3">
        <v>50</v>
      </c>
      <c r="V174" s="3">
        <v>30</v>
      </c>
      <c r="W174" s="32">
        <v>2.35</v>
      </c>
      <c r="X174" s="32">
        <v>2.35</v>
      </c>
      <c r="Z174" s="3">
        <v>3</v>
      </c>
      <c r="AC174" s="3">
        <v>3</v>
      </c>
      <c r="AE174" s="28">
        <v>1</v>
      </c>
      <c r="AF174" s="28">
        <v>7</v>
      </c>
      <c r="AG174" s="32">
        <v>2.35</v>
      </c>
      <c r="AH174" s="3" t="s">
        <v>1111</v>
      </c>
      <c r="AI174" s="3" t="s">
        <v>1129</v>
      </c>
      <c r="AJ174" s="3">
        <v>40</v>
      </c>
      <c r="AK174" s="3" t="s">
        <v>712</v>
      </c>
      <c r="AL174" s="3">
        <v>1997</v>
      </c>
      <c r="AO174" s="3" t="s">
        <v>1001</v>
      </c>
      <c r="AP174" s="3">
        <v>14</v>
      </c>
      <c r="AR174" s="3">
        <v>1980</v>
      </c>
      <c r="AT174" s="3" t="s">
        <v>1107</v>
      </c>
      <c r="AU174" s="9" t="s">
        <v>1129</v>
      </c>
      <c r="AV174" s="3">
        <v>20</v>
      </c>
      <c r="AW174" s="3" t="s">
        <v>205</v>
      </c>
      <c r="AX174" s="3">
        <v>2019</v>
      </c>
      <c r="BA174" s="3" t="s">
        <v>1118</v>
      </c>
      <c r="BB174" s="3">
        <v>10</v>
      </c>
      <c r="BC174" s="3">
        <v>2019</v>
      </c>
      <c r="BF174" s="3" t="s">
        <v>1120</v>
      </c>
      <c r="BG174" s="3">
        <v>20</v>
      </c>
      <c r="BH174" s="3">
        <v>2016</v>
      </c>
      <c r="BZ174" t="s">
        <v>1129</v>
      </c>
      <c r="CD174" s="3">
        <v>33</v>
      </c>
      <c r="CF174" s="3">
        <v>3</v>
      </c>
      <c r="CH174" s="15">
        <f t="shared" si="11"/>
        <v>33</v>
      </c>
      <c r="CI174" s="15">
        <f t="shared" si="12"/>
        <v>3</v>
      </c>
      <c r="CJ174" s="15">
        <f t="shared" si="13"/>
        <v>30</v>
      </c>
      <c r="CK174" t="s">
        <v>1129</v>
      </c>
      <c r="DG174" s="3">
        <v>1</v>
      </c>
      <c r="DH174" s="3" t="s">
        <v>160</v>
      </c>
      <c r="DI174" s="3" t="s">
        <v>1010</v>
      </c>
      <c r="DN174" s="3" t="s">
        <v>1001</v>
      </c>
      <c r="DO174" s="3" t="s">
        <v>1011</v>
      </c>
      <c r="DV174" s="3" t="s">
        <v>1001</v>
      </c>
      <c r="EL174" s="42">
        <v>2019</v>
      </c>
      <c r="EN174" s="3">
        <f>(10*50000+10*25000+20000*20+20000*20)/1000000</f>
        <v>1.55</v>
      </c>
      <c r="EP174" s="3">
        <f>(150*3000)/1000000</f>
        <v>0.45</v>
      </c>
      <c r="EQ174" s="3">
        <f>7*180/1000</f>
        <v>1.26</v>
      </c>
      <c r="ER174" s="15">
        <f t="shared" si="14"/>
        <v>3.26</v>
      </c>
      <c r="ES174" s="9"/>
      <c r="FF174" s="3">
        <v>3</v>
      </c>
      <c r="FG174" s="3">
        <f>200*150000/1000000</f>
        <v>30</v>
      </c>
      <c r="FQ174" s="3">
        <v>3</v>
      </c>
      <c r="FS174" s="3">
        <v>1</v>
      </c>
      <c r="FT174" s="3">
        <v>1</v>
      </c>
      <c r="FU174" s="3">
        <v>20</v>
      </c>
      <c r="FV174" s="3">
        <v>36</v>
      </c>
      <c r="FW174" s="3">
        <v>0.5</v>
      </c>
      <c r="FX174" s="3">
        <v>2</v>
      </c>
      <c r="GD174" s="3">
        <v>12</v>
      </c>
      <c r="GE174" s="3" t="s">
        <v>1012</v>
      </c>
      <c r="GG174" s="3">
        <v>4</v>
      </c>
    </row>
    <row r="175" spans="1:189" x14ac:dyDescent="0.3">
      <c r="A175" s="3">
        <v>2117</v>
      </c>
      <c r="B175" s="3" t="s">
        <v>1013</v>
      </c>
      <c r="C175" s="3" t="s">
        <v>1014</v>
      </c>
      <c r="D175" s="3" t="s">
        <v>772</v>
      </c>
      <c r="E175" s="3" t="s">
        <v>1185</v>
      </c>
      <c r="F175" s="36">
        <v>1</v>
      </c>
      <c r="G175" s="3" t="s">
        <v>1189</v>
      </c>
      <c r="H175" s="36" t="str">
        <f t="shared" si="15"/>
        <v>2</v>
      </c>
      <c r="I175" s="3" t="s">
        <v>807</v>
      </c>
      <c r="J175" s="3">
        <v>1</v>
      </c>
      <c r="K175" s="3">
        <v>50</v>
      </c>
      <c r="L175" s="3">
        <v>1</v>
      </c>
      <c r="M175" s="3">
        <v>1</v>
      </c>
      <c r="N175" s="3">
        <v>2</v>
      </c>
      <c r="O175" s="3">
        <v>3</v>
      </c>
      <c r="P175" s="3">
        <v>2</v>
      </c>
      <c r="Q175" s="3">
        <v>2</v>
      </c>
      <c r="R175" s="3">
        <v>35</v>
      </c>
      <c r="S175" s="3">
        <v>1</v>
      </c>
      <c r="T175" s="3">
        <v>80</v>
      </c>
      <c r="U175" s="3">
        <v>80</v>
      </c>
      <c r="V175" s="3">
        <v>90</v>
      </c>
      <c r="W175" s="32">
        <v>3.2</v>
      </c>
      <c r="X175" s="32">
        <v>2.1</v>
      </c>
      <c r="Z175" s="3">
        <v>2</v>
      </c>
      <c r="AA175" s="3">
        <v>1.5</v>
      </c>
      <c r="AC175" s="3">
        <v>23</v>
      </c>
      <c r="AE175" s="28">
        <v>1</v>
      </c>
      <c r="AF175" s="28">
        <v>8</v>
      </c>
      <c r="AG175" s="32">
        <v>2.1</v>
      </c>
      <c r="AH175" s="3" t="s">
        <v>1107</v>
      </c>
      <c r="AI175" s="3" t="s">
        <v>1129</v>
      </c>
      <c r="AJ175" s="3">
        <v>60</v>
      </c>
      <c r="AK175" s="3" t="s">
        <v>712</v>
      </c>
      <c r="AL175" s="3">
        <v>1999</v>
      </c>
      <c r="AO175" s="3" t="s">
        <v>1001</v>
      </c>
      <c r="AP175" s="3">
        <v>30</v>
      </c>
      <c r="AR175" s="3">
        <v>200</v>
      </c>
      <c r="AT175" s="3" t="s">
        <v>1108</v>
      </c>
      <c r="AU175" s="9" t="s">
        <v>1158</v>
      </c>
      <c r="AV175" s="3">
        <v>10</v>
      </c>
      <c r="AW175" s="3" t="s">
        <v>205</v>
      </c>
      <c r="AX175" s="3">
        <v>2915</v>
      </c>
      <c r="BA175" s="3" t="s">
        <v>1121</v>
      </c>
      <c r="BC175" s="3">
        <v>2015</v>
      </c>
      <c r="BF175" s="3" t="s">
        <v>1196</v>
      </c>
      <c r="BZ175" t="s">
        <v>1129</v>
      </c>
      <c r="CD175" s="3">
        <v>45</v>
      </c>
      <c r="CH175" s="15">
        <f t="shared" si="11"/>
        <v>45</v>
      </c>
      <c r="CI175" s="15">
        <v>5</v>
      </c>
      <c r="CJ175" s="15">
        <f t="shared" si="13"/>
        <v>40</v>
      </c>
      <c r="CK175" t="s">
        <v>1129</v>
      </c>
      <c r="DN175" s="3" t="s">
        <v>1016</v>
      </c>
      <c r="DO175" s="3" t="s">
        <v>261</v>
      </c>
      <c r="DP175" s="3" t="s">
        <v>613</v>
      </c>
      <c r="DV175" s="3" t="s">
        <v>160</v>
      </c>
      <c r="DW175" s="3" t="s">
        <v>347</v>
      </c>
      <c r="EF175" s="3" t="s">
        <v>1270</v>
      </c>
      <c r="EG175" s="3" t="s">
        <v>1295</v>
      </c>
      <c r="EL175" s="42"/>
      <c r="ER175" s="15"/>
      <c r="ES175" s="9"/>
      <c r="EZ175" s="3">
        <v>10</v>
      </c>
      <c r="FA175" s="3">
        <f>28*180000*12/1000000</f>
        <v>60.48</v>
      </c>
      <c r="FI175" s="3">
        <v>1</v>
      </c>
      <c r="FJ175" s="3">
        <v>4</v>
      </c>
      <c r="FK175" s="3" t="s">
        <v>1017</v>
      </c>
      <c r="FL175" s="3">
        <v>3</v>
      </c>
      <c r="FQ175" s="3">
        <v>3</v>
      </c>
      <c r="FS175" s="3">
        <v>1</v>
      </c>
      <c r="FT175" s="3">
        <v>1</v>
      </c>
      <c r="FU175" s="3">
        <v>50</v>
      </c>
      <c r="FV175" s="3">
        <v>12</v>
      </c>
      <c r="FW175" s="3">
        <v>0.65</v>
      </c>
      <c r="FX175" s="3">
        <v>2</v>
      </c>
      <c r="GE175" s="3" t="s">
        <v>151</v>
      </c>
      <c r="GG175" s="3">
        <v>4</v>
      </c>
    </row>
    <row r="176" spans="1:189" x14ac:dyDescent="0.3">
      <c r="A176" s="3">
        <v>3118</v>
      </c>
      <c r="B176" s="3" t="s">
        <v>1018</v>
      </c>
      <c r="C176" s="3" t="s">
        <v>1018</v>
      </c>
      <c r="D176" s="3" t="s">
        <v>709</v>
      </c>
      <c r="E176" s="3" t="s">
        <v>1185</v>
      </c>
      <c r="F176" s="36">
        <v>1</v>
      </c>
      <c r="G176" s="3" t="s">
        <v>1190</v>
      </c>
      <c r="H176" s="36" t="str">
        <f t="shared" si="15"/>
        <v>3</v>
      </c>
      <c r="I176" s="3" t="s">
        <v>1019</v>
      </c>
      <c r="J176" s="3">
        <v>1</v>
      </c>
      <c r="K176" s="3">
        <v>53</v>
      </c>
      <c r="L176" s="3">
        <v>2</v>
      </c>
      <c r="M176" s="3">
        <v>2</v>
      </c>
      <c r="N176" s="3">
        <v>1</v>
      </c>
      <c r="O176" s="3">
        <v>4</v>
      </c>
      <c r="P176" s="3">
        <v>2</v>
      </c>
      <c r="Q176" s="3">
        <v>2</v>
      </c>
      <c r="R176" s="3">
        <v>25</v>
      </c>
      <c r="S176" s="3">
        <v>1</v>
      </c>
      <c r="T176" s="3">
        <v>30</v>
      </c>
      <c r="U176" s="3">
        <v>30</v>
      </c>
      <c r="V176" s="3">
        <v>85</v>
      </c>
      <c r="W176" s="32">
        <v>2.95</v>
      </c>
      <c r="X176" s="32">
        <v>1</v>
      </c>
      <c r="AE176" s="28">
        <v>1</v>
      </c>
      <c r="AF176" s="28">
        <v>2</v>
      </c>
      <c r="AG176" s="32">
        <v>1</v>
      </c>
      <c r="AH176" s="3" t="s">
        <v>1125</v>
      </c>
      <c r="AI176" s="3" t="s">
        <v>1129</v>
      </c>
      <c r="AJ176" s="3">
        <v>120</v>
      </c>
      <c r="AK176" s="3" t="s">
        <v>205</v>
      </c>
      <c r="AL176" s="3">
        <v>2018</v>
      </c>
      <c r="AO176" s="3" t="s">
        <v>1021</v>
      </c>
      <c r="AR176" s="3">
        <v>2017</v>
      </c>
      <c r="AS176" s="3">
        <v>700</v>
      </c>
      <c r="BZ176" t="s">
        <v>1129</v>
      </c>
      <c r="CD176" s="3">
        <v>5</v>
      </c>
      <c r="CE176" s="3">
        <v>5</v>
      </c>
      <c r="CH176" s="15">
        <f t="shared" si="11"/>
        <v>10</v>
      </c>
      <c r="CI176" s="15">
        <f t="shared" si="12"/>
        <v>0</v>
      </c>
      <c r="CJ176" s="15">
        <f t="shared" si="13"/>
        <v>10</v>
      </c>
      <c r="CK176" t="s">
        <v>1129</v>
      </c>
      <c r="DN176" s="3" t="s">
        <v>1021</v>
      </c>
      <c r="DO176" s="3" t="s">
        <v>399</v>
      </c>
      <c r="DP176" s="3" t="s">
        <v>200</v>
      </c>
      <c r="DV176" s="3" t="s">
        <v>1021</v>
      </c>
      <c r="DW176" s="3" t="s">
        <v>936</v>
      </c>
      <c r="EL176" s="42">
        <v>2018</v>
      </c>
      <c r="EN176" s="3">
        <f>120*15000/1000000</f>
        <v>1.8</v>
      </c>
      <c r="EO176" s="3">
        <f>12*200000/1000000</f>
        <v>2.4</v>
      </c>
      <c r="EP176" s="3">
        <v>3.7</v>
      </c>
      <c r="ER176" s="15">
        <f t="shared" si="14"/>
        <v>7.9</v>
      </c>
      <c r="ES176" s="9"/>
      <c r="EZ176" s="3">
        <v>3.7</v>
      </c>
      <c r="FA176" s="3">
        <f>36*200000/1000000</f>
        <v>7.2</v>
      </c>
      <c r="FI176" s="3">
        <v>1</v>
      </c>
      <c r="FJ176" s="3">
        <v>2</v>
      </c>
      <c r="FK176" s="3" t="s">
        <v>1022</v>
      </c>
      <c r="FL176" s="3">
        <v>2</v>
      </c>
      <c r="FQ176" s="3">
        <v>3</v>
      </c>
      <c r="FS176" s="3">
        <v>2</v>
      </c>
      <c r="FY176" s="3">
        <v>3</v>
      </c>
      <c r="GD176" s="3">
        <v>34</v>
      </c>
      <c r="GE176" s="3">
        <v>1</v>
      </c>
      <c r="GG176" s="3">
        <v>4</v>
      </c>
    </row>
    <row r="177" spans="1:189" x14ac:dyDescent="0.3">
      <c r="A177" s="3">
        <v>3119</v>
      </c>
      <c r="B177" s="3" t="s">
        <v>1023</v>
      </c>
      <c r="C177" s="3" t="s">
        <v>1024</v>
      </c>
      <c r="D177" s="3" t="s">
        <v>709</v>
      </c>
      <c r="E177" s="3" t="s">
        <v>1185</v>
      </c>
      <c r="F177" s="36">
        <v>1</v>
      </c>
      <c r="G177" s="3" t="s">
        <v>1190</v>
      </c>
      <c r="H177" s="36" t="str">
        <f t="shared" si="15"/>
        <v>3</v>
      </c>
      <c r="I177" s="3" t="s">
        <v>1025</v>
      </c>
      <c r="J177" s="3">
        <v>1</v>
      </c>
      <c r="K177" s="3">
        <v>53</v>
      </c>
      <c r="L177" s="3">
        <v>2</v>
      </c>
      <c r="M177" s="3">
        <v>2</v>
      </c>
      <c r="N177" s="3">
        <v>1</v>
      </c>
      <c r="O177" s="3">
        <v>3</v>
      </c>
      <c r="P177" s="3">
        <v>2</v>
      </c>
      <c r="Q177" s="3">
        <v>2</v>
      </c>
      <c r="R177" s="3">
        <v>35</v>
      </c>
      <c r="S177" s="3">
        <v>1</v>
      </c>
      <c r="T177" s="3">
        <v>60</v>
      </c>
      <c r="U177" s="3">
        <v>60</v>
      </c>
      <c r="V177" s="3">
        <v>80</v>
      </c>
      <c r="W177" s="32">
        <v>1.8</v>
      </c>
      <c r="X177" s="32">
        <v>0.75</v>
      </c>
      <c r="Z177" s="3">
        <v>1</v>
      </c>
      <c r="AA177" s="3">
        <v>1.1000000000000001</v>
      </c>
      <c r="AC177" s="3">
        <v>3</v>
      </c>
      <c r="AE177" s="28">
        <v>2</v>
      </c>
      <c r="AF177" s="28">
        <v>4</v>
      </c>
      <c r="AG177" s="32">
        <v>0.6</v>
      </c>
      <c r="AH177" s="3" t="s">
        <v>1125</v>
      </c>
      <c r="AI177" s="3" t="s">
        <v>1129</v>
      </c>
      <c r="AJ177" s="3">
        <v>79</v>
      </c>
      <c r="AK177" s="3" t="s">
        <v>205</v>
      </c>
      <c r="AL177" s="3">
        <v>2017</v>
      </c>
      <c r="AO177" s="3" t="s">
        <v>924</v>
      </c>
      <c r="AP177" s="3">
        <v>8</v>
      </c>
      <c r="AR177" s="3">
        <v>1980</v>
      </c>
      <c r="AS177" s="3">
        <v>1000</v>
      </c>
      <c r="AT177" s="3" t="s">
        <v>1110</v>
      </c>
      <c r="AU177" s="3" t="s">
        <v>1131</v>
      </c>
      <c r="AV177" s="3">
        <v>30</v>
      </c>
      <c r="AW177" s="3" t="s">
        <v>204</v>
      </c>
      <c r="AX177" s="3">
        <v>1980</v>
      </c>
      <c r="BZ177" t="s">
        <v>1173</v>
      </c>
      <c r="CD177" s="3">
        <v>8</v>
      </c>
      <c r="CE177" s="3">
        <v>2</v>
      </c>
      <c r="CF177" s="3">
        <v>1</v>
      </c>
      <c r="CH177" s="15">
        <f t="shared" si="11"/>
        <v>10</v>
      </c>
      <c r="CI177" s="15">
        <f t="shared" si="12"/>
        <v>1</v>
      </c>
      <c r="CJ177" s="15">
        <f t="shared" si="13"/>
        <v>9</v>
      </c>
      <c r="CK177" t="s">
        <v>1173</v>
      </c>
      <c r="CL177" s="3">
        <v>0.15</v>
      </c>
      <c r="CM177" s="3" t="s">
        <v>966</v>
      </c>
      <c r="CO177" s="3">
        <v>100</v>
      </c>
      <c r="CP177" s="3" t="s">
        <v>205</v>
      </c>
      <c r="CQ177" s="3">
        <v>2012</v>
      </c>
      <c r="DN177" s="3" t="s">
        <v>1020</v>
      </c>
      <c r="DO177" s="3" t="s">
        <v>340</v>
      </c>
      <c r="DP177" s="3" t="s">
        <v>349</v>
      </c>
      <c r="DQ177" s="3" t="s">
        <v>1026</v>
      </c>
      <c r="DV177" s="3" t="s">
        <v>1020</v>
      </c>
      <c r="DW177" s="3" t="s">
        <v>1027</v>
      </c>
      <c r="EF177" s="3" t="s">
        <v>1272</v>
      </c>
      <c r="EG177" s="3" t="s">
        <v>1295</v>
      </c>
      <c r="EI177" s="3" t="s">
        <v>1020</v>
      </c>
      <c r="EL177" s="42">
        <v>2012</v>
      </c>
      <c r="EN177" s="3">
        <f>70*30000/1000000</f>
        <v>2.1</v>
      </c>
      <c r="EO177" s="3">
        <v>0.4</v>
      </c>
      <c r="EP177" s="3">
        <v>0.65</v>
      </c>
      <c r="ER177" s="15">
        <f t="shared" si="14"/>
        <v>3.15</v>
      </c>
      <c r="ES177" s="9">
        <v>2012</v>
      </c>
      <c r="EU177" s="3">
        <f>100*25000/1000000</f>
        <v>2.5</v>
      </c>
      <c r="EV177" s="3">
        <v>0.8</v>
      </c>
      <c r="EW177" s="3">
        <v>2</v>
      </c>
      <c r="EZ177" s="3">
        <f>6*12*200000/1000000</f>
        <v>14.4</v>
      </c>
      <c r="FA177" s="3">
        <v>2.4</v>
      </c>
      <c r="FC177" s="3">
        <v>2</v>
      </c>
      <c r="FD177" s="3">
        <v>2.4</v>
      </c>
      <c r="FQ177" s="3">
        <v>3</v>
      </c>
      <c r="FS177" s="3">
        <v>2</v>
      </c>
      <c r="FY177" s="3">
        <v>2</v>
      </c>
      <c r="GD177" s="3">
        <v>234</v>
      </c>
      <c r="GE177" s="3" t="s">
        <v>1028</v>
      </c>
      <c r="GG177" s="3">
        <v>6</v>
      </c>
    </row>
    <row r="178" spans="1:189" x14ac:dyDescent="0.3">
      <c r="A178" s="3">
        <v>3120</v>
      </c>
      <c r="B178" s="3" t="s">
        <v>1029</v>
      </c>
      <c r="C178" s="3" t="s">
        <v>1029</v>
      </c>
      <c r="D178" s="3" t="s">
        <v>709</v>
      </c>
      <c r="E178" s="3" t="s">
        <v>1185</v>
      </c>
      <c r="F178" s="36">
        <v>1</v>
      </c>
      <c r="G178" s="3" t="s">
        <v>1190</v>
      </c>
      <c r="H178" s="36" t="str">
        <f t="shared" si="15"/>
        <v>3</v>
      </c>
      <c r="I178" s="3" t="s">
        <v>1025</v>
      </c>
      <c r="J178" s="3">
        <v>1</v>
      </c>
      <c r="K178" s="3">
        <v>47</v>
      </c>
      <c r="L178" s="3">
        <v>2</v>
      </c>
      <c r="M178" s="3">
        <v>2</v>
      </c>
      <c r="N178" s="3">
        <v>2</v>
      </c>
      <c r="O178" s="3">
        <v>4</v>
      </c>
      <c r="P178" s="3">
        <v>3</v>
      </c>
      <c r="Q178" s="3">
        <v>4</v>
      </c>
      <c r="R178" s="3">
        <v>30</v>
      </c>
      <c r="S178" s="3">
        <v>1</v>
      </c>
      <c r="T178" s="3">
        <v>110</v>
      </c>
      <c r="U178" s="3">
        <v>110</v>
      </c>
      <c r="V178" s="3">
        <v>90</v>
      </c>
      <c r="W178" s="32">
        <v>2.2999999999999998</v>
      </c>
      <c r="X178" s="32">
        <v>1.8</v>
      </c>
      <c r="Z178" s="3">
        <v>1</v>
      </c>
      <c r="AA178" s="3">
        <v>1.1000000000000001</v>
      </c>
      <c r="AC178" s="3">
        <v>3</v>
      </c>
      <c r="AE178" s="28">
        <v>2</v>
      </c>
      <c r="AF178" s="28">
        <v>4</v>
      </c>
      <c r="AG178" s="32">
        <v>1</v>
      </c>
      <c r="AH178" s="3" t="s">
        <v>1125</v>
      </c>
      <c r="AI178" s="3" t="s">
        <v>1129</v>
      </c>
      <c r="AJ178" s="3">
        <v>50</v>
      </c>
      <c r="AK178" s="3" t="s">
        <v>205</v>
      </c>
      <c r="AL178" s="3">
        <v>1980</v>
      </c>
      <c r="AO178" s="3" t="s">
        <v>925</v>
      </c>
      <c r="AP178" s="3">
        <v>30</v>
      </c>
      <c r="AR178" s="3">
        <v>1980</v>
      </c>
      <c r="BZ178" t="s">
        <v>1129</v>
      </c>
      <c r="CA178" s="40" t="s">
        <v>1236</v>
      </c>
      <c r="CB178" s="40" t="s">
        <v>1230</v>
      </c>
      <c r="CC178" s="40" t="s">
        <v>1234</v>
      </c>
      <c r="CD178" s="3">
        <v>60</v>
      </c>
      <c r="CE178" s="3">
        <v>25</v>
      </c>
      <c r="CF178" s="3">
        <v>20</v>
      </c>
      <c r="CG178" s="3">
        <v>12</v>
      </c>
      <c r="CH178" s="15">
        <f t="shared" ref="CH178" si="19">SUM(CD178:CE178)</f>
        <v>85</v>
      </c>
      <c r="CI178" s="15">
        <f t="shared" ref="CI178" si="20">SUM(CF178:CG178)</f>
        <v>32</v>
      </c>
      <c r="CJ178" s="15">
        <f t="shared" ref="CJ178" si="21">CH178-CI178</f>
        <v>53</v>
      </c>
      <c r="CK178" t="s">
        <v>1129</v>
      </c>
      <c r="CL178" s="3">
        <v>0.8</v>
      </c>
      <c r="CM178" s="3" t="s">
        <v>1020</v>
      </c>
      <c r="CO178" s="3">
        <v>150</v>
      </c>
      <c r="CP178" s="3" t="s">
        <v>205</v>
      </c>
      <c r="CQ178" s="3">
        <v>2013</v>
      </c>
      <c r="DG178" s="3">
        <v>1</v>
      </c>
      <c r="DH178" s="3" t="s">
        <v>1020</v>
      </c>
      <c r="DI178" s="3" t="s">
        <v>1030</v>
      </c>
      <c r="DN178" s="3" t="s">
        <v>1020</v>
      </c>
      <c r="DO178" s="3" t="s">
        <v>340</v>
      </c>
      <c r="DP178" s="3" t="s">
        <v>1031</v>
      </c>
      <c r="DR178" s="3" t="s">
        <v>1009</v>
      </c>
      <c r="DS178" s="3" t="s">
        <v>200</v>
      </c>
      <c r="DV178" s="3" t="s">
        <v>1020</v>
      </c>
      <c r="DW178" s="3" t="s">
        <v>1032</v>
      </c>
      <c r="DX178" s="3" t="s">
        <v>347</v>
      </c>
      <c r="DY178" s="3" t="s">
        <v>232</v>
      </c>
      <c r="EG178" s="3" t="s">
        <v>1279</v>
      </c>
      <c r="EL178" s="42"/>
      <c r="ER178" s="15"/>
      <c r="ES178" s="9">
        <v>2013</v>
      </c>
      <c r="EU178" s="3">
        <f>150*26000/1000000</f>
        <v>3.9</v>
      </c>
      <c r="EV178" s="3">
        <v>0.6</v>
      </c>
      <c r="EW178" s="3">
        <v>1.3</v>
      </c>
      <c r="FC178" s="3">
        <v>1.3</v>
      </c>
      <c r="FD178" s="3">
        <f>3*0.075</f>
        <v>0.22499999999999998</v>
      </c>
      <c r="FE178" s="3">
        <v>0.45</v>
      </c>
      <c r="FI178" s="3">
        <v>1</v>
      </c>
      <c r="FJ178" s="3">
        <v>6</v>
      </c>
      <c r="FK178" s="3" t="s">
        <v>1033</v>
      </c>
      <c r="FL178" s="3">
        <v>2</v>
      </c>
      <c r="FQ178" s="3">
        <v>2</v>
      </c>
      <c r="FS178" s="3">
        <v>1</v>
      </c>
      <c r="FT178" s="3">
        <v>1</v>
      </c>
      <c r="FU178" s="3">
        <v>50</v>
      </c>
      <c r="FV178" s="3">
        <v>60</v>
      </c>
      <c r="FW178" s="3">
        <v>0.65</v>
      </c>
      <c r="FX178" s="3">
        <v>2</v>
      </c>
      <c r="GD178" s="3">
        <v>1234</v>
      </c>
      <c r="GE178" s="3" t="s">
        <v>1034</v>
      </c>
      <c r="GF178" s="3" t="s">
        <v>1035</v>
      </c>
      <c r="GG178" s="3">
        <v>1</v>
      </c>
    </row>
    <row r="179" spans="1:189" x14ac:dyDescent="0.3">
      <c r="A179" s="3">
        <v>3121</v>
      </c>
      <c r="B179" s="3" t="s">
        <v>1036</v>
      </c>
      <c r="C179" s="3" t="s">
        <v>1036</v>
      </c>
      <c r="D179" s="3" t="s">
        <v>709</v>
      </c>
      <c r="E179" s="3" t="s">
        <v>1185</v>
      </c>
      <c r="F179" s="36">
        <v>1</v>
      </c>
      <c r="G179" s="3" t="s">
        <v>1190</v>
      </c>
      <c r="H179" s="36" t="str">
        <f t="shared" si="15"/>
        <v>3</v>
      </c>
      <c r="I179" s="3" t="s">
        <v>1025</v>
      </c>
      <c r="J179" s="3">
        <v>1</v>
      </c>
      <c r="K179" s="3">
        <v>62</v>
      </c>
      <c r="L179" s="3">
        <v>2</v>
      </c>
      <c r="M179" s="3">
        <v>2</v>
      </c>
      <c r="N179" s="3">
        <v>1</v>
      </c>
      <c r="O179" s="3">
        <v>3</v>
      </c>
      <c r="P179" s="3">
        <v>2</v>
      </c>
      <c r="Q179" s="3">
        <v>1</v>
      </c>
      <c r="R179" s="3">
        <v>30</v>
      </c>
      <c r="S179" s="3">
        <v>1</v>
      </c>
      <c r="T179" s="3">
        <v>25</v>
      </c>
      <c r="U179" s="3">
        <v>25</v>
      </c>
      <c r="V179" s="3">
        <v>5</v>
      </c>
      <c r="W179" s="32">
        <v>2.2000000000000002</v>
      </c>
      <c r="X179" s="32">
        <v>1</v>
      </c>
      <c r="Z179" s="3">
        <v>1</v>
      </c>
      <c r="AA179" s="3">
        <v>1.1000000000000001</v>
      </c>
      <c r="AC179" s="3">
        <v>3</v>
      </c>
      <c r="AE179" s="28">
        <v>1</v>
      </c>
      <c r="AF179" s="28">
        <v>2</v>
      </c>
      <c r="AG179" s="32">
        <v>1</v>
      </c>
      <c r="AH179" s="3" t="s">
        <v>1125</v>
      </c>
      <c r="AI179" s="3" t="s">
        <v>1129</v>
      </c>
      <c r="AJ179" s="3">
        <v>300</v>
      </c>
      <c r="AK179" s="3" t="s">
        <v>205</v>
      </c>
      <c r="AL179" s="3">
        <v>2017</v>
      </c>
      <c r="AO179" s="3" t="s">
        <v>924</v>
      </c>
      <c r="AP179" s="3">
        <v>10</v>
      </c>
      <c r="AR179" s="3">
        <v>1980</v>
      </c>
      <c r="AS179" s="3">
        <v>800</v>
      </c>
      <c r="BZ179" t="s">
        <v>1129</v>
      </c>
      <c r="CA179" s="40" t="s">
        <v>1236</v>
      </c>
      <c r="CB179" s="40" t="s">
        <v>1230</v>
      </c>
      <c r="CD179" s="3">
        <v>10</v>
      </c>
      <c r="CF179" s="3">
        <v>1</v>
      </c>
      <c r="CH179" s="15">
        <f t="shared" si="11"/>
        <v>10</v>
      </c>
      <c r="CI179" s="15">
        <f t="shared" si="12"/>
        <v>1</v>
      </c>
      <c r="CJ179" s="15">
        <f t="shared" si="13"/>
        <v>9</v>
      </c>
      <c r="CK179" t="s">
        <v>1129</v>
      </c>
      <c r="DH179" s="3" t="s">
        <v>152</v>
      </c>
      <c r="DI179" s="3" t="s">
        <v>1038</v>
      </c>
      <c r="DN179" s="3" t="s">
        <v>1020</v>
      </c>
      <c r="DO179" s="3" t="s">
        <v>1039</v>
      </c>
      <c r="DP179" s="3" t="s">
        <v>141</v>
      </c>
      <c r="DQ179" s="3" t="s">
        <v>936</v>
      </c>
      <c r="DV179" s="3" t="s">
        <v>1020</v>
      </c>
      <c r="EG179" s="3" t="s">
        <v>1280</v>
      </c>
      <c r="EL179" s="42">
        <v>2017</v>
      </c>
      <c r="EN179" s="3">
        <f>30000*300/1000000</f>
        <v>9</v>
      </c>
      <c r="EP179" s="3">
        <v>0.65</v>
      </c>
      <c r="EQ179" s="3">
        <v>6</v>
      </c>
      <c r="ER179" s="15">
        <f t="shared" si="14"/>
        <v>15.65</v>
      </c>
      <c r="ES179" s="9"/>
      <c r="EZ179" s="3">
        <v>0.65</v>
      </c>
      <c r="FA179" s="3">
        <v>10</v>
      </c>
      <c r="FI179" s="3">
        <v>1</v>
      </c>
      <c r="FJ179" s="3">
        <v>1</v>
      </c>
      <c r="FK179" s="3" t="s">
        <v>1033</v>
      </c>
      <c r="FL179" s="3">
        <v>2</v>
      </c>
      <c r="FS179" s="3">
        <v>2</v>
      </c>
      <c r="FY179" s="3">
        <v>5</v>
      </c>
      <c r="GG179" s="3">
        <v>4</v>
      </c>
    </row>
    <row r="180" spans="1:189" x14ac:dyDescent="0.3">
      <c r="A180" s="3">
        <v>3122</v>
      </c>
      <c r="B180" s="3" t="s">
        <v>1040</v>
      </c>
      <c r="C180" s="3" t="s">
        <v>1040</v>
      </c>
      <c r="D180" s="3" t="s">
        <v>709</v>
      </c>
      <c r="E180" s="3" t="s">
        <v>1185</v>
      </c>
      <c r="F180" s="36">
        <v>1</v>
      </c>
      <c r="G180" s="3" t="s">
        <v>1190</v>
      </c>
      <c r="H180" s="36" t="str">
        <f t="shared" si="15"/>
        <v>3</v>
      </c>
      <c r="I180" s="3" t="s">
        <v>1025</v>
      </c>
      <c r="J180" s="3">
        <v>1</v>
      </c>
      <c r="K180" s="3">
        <v>42</v>
      </c>
      <c r="L180" s="3">
        <v>2</v>
      </c>
      <c r="M180" s="3">
        <v>2</v>
      </c>
      <c r="N180" s="3">
        <v>1</v>
      </c>
      <c r="O180" s="3">
        <v>6</v>
      </c>
      <c r="P180" s="3">
        <v>3</v>
      </c>
      <c r="Q180" s="3">
        <v>3</v>
      </c>
      <c r="R180" s="3">
        <v>25</v>
      </c>
      <c r="S180" s="3">
        <v>1</v>
      </c>
      <c r="T180" s="3">
        <v>60</v>
      </c>
      <c r="U180" s="3">
        <v>60</v>
      </c>
      <c r="V180" s="3">
        <v>80</v>
      </c>
      <c r="W180" s="32">
        <v>1.8</v>
      </c>
      <c r="X180" s="32">
        <v>0.8</v>
      </c>
      <c r="Z180" s="3">
        <v>1</v>
      </c>
      <c r="AA180" s="3">
        <v>1.1000000000000001</v>
      </c>
      <c r="AC180" s="3">
        <v>2</v>
      </c>
      <c r="AE180" s="28">
        <v>2</v>
      </c>
      <c r="AF180" s="28">
        <v>6</v>
      </c>
      <c r="AG180" s="32">
        <v>0.54</v>
      </c>
      <c r="AH180" s="3" t="s">
        <v>1125</v>
      </c>
      <c r="AI180" s="3" t="s">
        <v>1129</v>
      </c>
      <c r="AJ180" s="3">
        <v>400</v>
      </c>
      <c r="AK180" s="3" t="s">
        <v>712</v>
      </c>
      <c r="AL180" s="3">
        <v>2016</v>
      </c>
      <c r="AO180" s="3" t="s">
        <v>1041</v>
      </c>
      <c r="AP180" s="3">
        <v>220</v>
      </c>
      <c r="AR180" s="3">
        <v>2016</v>
      </c>
      <c r="BZ180" t="s">
        <v>1129</v>
      </c>
      <c r="CA180" s="40" t="s">
        <v>1237</v>
      </c>
      <c r="CB180" s="40" t="s">
        <v>1232</v>
      </c>
      <c r="CC180" s="40" t="s">
        <v>1233</v>
      </c>
      <c r="CD180" s="3">
        <v>60</v>
      </c>
      <c r="CF180" s="3">
        <v>18</v>
      </c>
      <c r="CH180" s="15">
        <f t="shared" si="11"/>
        <v>60</v>
      </c>
      <c r="CI180" s="15">
        <f t="shared" si="12"/>
        <v>18</v>
      </c>
      <c r="CJ180" s="15">
        <f t="shared" si="13"/>
        <v>42</v>
      </c>
      <c r="CK180" t="s">
        <v>1129</v>
      </c>
      <c r="CL180" s="3">
        <v>0.16</v>
      </c>
      <c r="CM180" s="3" t="s">
        <v>1037</v>
      </c>
      <c r="CO180" s="3">
        <v>100</v>
      </c>
      <c r="CP180" s="3" t="s">
        <v>205</v>
      </c>
      <c r="CQ180" s="3">
        <v>2016</v>
      </c>
      <c r="DN180" s="3" t="s">
        <v>966</v>
      </c>
      <c r="DO180" s="3" t="s">
        <v>1042</v>
      </c>
      <c r="DV180" s="3" t="s">
        <v>1020</v>
      </c>
      <c r="EF180" s="3" t="s">
        <v>1270</v>
      </c>
      <c r="EL180" s="42">
        <v>2016</v>
      </c>
      <c r="EN180" s="3">
        <f>(400*30000+18000*220+70*3000)/1000000</f>
        <v>16.170000000000002</v>
      </c>
      <c r="EP180" s="3">
        <v>2</v>
      </c>
      <c r="EQ180" s="3">
        <v>5</v>
      </c>
      <c r="ER180" s="15">
        <f t="shared" si="14"/>
        <v>23.17</v>
      </c>
      <c r="ES180" s="9"/>
      <c r="FF180" s="3">
        <v>6.5</v>
      </c>
      <c r="FG180" s="3">
        <v>3</v>
      </c>
      <c r="FI180" s="3">
        <v>1</v>
      </c>
      <c r="FJ180" s="3">
        <v>2</v>
      </c>
      <c r="FK180" s="3" t="s">
        <v>1043</v>
      </c>
      <c r="FL180" s="3">
        <v>2</v>
      </c>
      <c r="FS180" s="3">
        <v>2</v>
      </c>
      <c r="FY180" s="3">
        <v>2</v>
      </c>
      <c r="GG180" s="3">
        <v>4</v>
      </c>
    </row>
    <row r="181" spans="1:189" x14ac:dyDescent="0.3">
      <c r="A181" s="3">
        <v>3212</v>
      </c>
      <c r="B181" s="3" t="s">
        <v>1044</v>
      </c>
      <c r="C181" s="3" t="s">
        <v>1044</v>
      </c>
      <c r="D181" s="3" t="s">
        <v>709</v>
      </c>
      <c r="E181" s="3" t="s">
        <v>1185</v>
      </c>
      <c r="F181" s="36">
        <v>1</v>
      </c>
      <c r="G181" s="3" t="s">
        <v>1190</v>
      </c>
      <c r="H181" s="36" t="str">
        <f t="shared" si="15"/>
        <v>3</v>
      </c>
      <c r="I181" s="3" t="s">
        <v>1019</v>
      </c>
      <c r="J181" s="3">
        <v>1</v>
      </c>
      <c r="K181" s="3">
        <v>69</v>
      </c>
      <c r="L181" s="3">
        <v>2</v>
      </c>
      <c r="M181" s="3">
        <v>2</v>
      </c>
      <c r="N181" s="3">
        <v>2</v>
      </c>
      <c r="O181" s="3">
        <v>2</v>
      </c>
      <c r="P181" s="3">
        <v>0</v>
      </c>
      <c r="Q181" s="3">
        <v>0</v>
      </c>
      <c r="R181" s="3">
        <v>50</v>
      </c>
      <c r="S181" s="3">
        <v>1</v>
      </c>
      <c r="T181" s="3">
        <v>30</v>
      </c>
      <c r="U181" s="3">
        <v>30</v>
      </c>
      <c r="V181" s="3">
        <v>100</v>
      </c>
      <c r="W181" s="32">
        <v>1</v>
      </c>
      <c r="X181" s="32">
        <v>0.6</v>
      </c>
      <c r="Z181" s="3">
        <v>3</v>
      </c>
      <c r="AC181" s="3">
        <v>3</v>
      </c>
      <c r="AE181" s="28">
        <v>1</v>
      </c>
      <c r="AF181" s="28">
        <v>3</v>
      </c>
      <c r="AG181" s="32">
        <v>0.6</v>
      </c>
      <c r="AH181" s="3" t="s">
        <v>1123</v>
      </c>
      <c r="AI181" s="3" t="s">
        <v>1130</v>
      </c>
      <c r="AJ181" s="3">
        <v>25</v>
      </c>
      <c r="AK181" s="3" t="s">
        <v>718</v>
      </c>
      <c r="AL181" s="3">
        <v>2002</v>
      </c>
      <c r="AO181" s="3" t="s">
        <v>125</v>
      </c>
      <c r="AP181" s="3">
        <v>25</v>
      </c>
      <c r="AR181" s="3">
        <v>2002</v>
      </c>
      <c r="CD181" s="3">
        <v>20</v>
      </c>
      <c r="CF181" s="3">
        <v>1</v>
      </c>
      <c r="CH181" s="15">
        <f t="shared" si="11"/>
        <v>20</v>
      </c>
      <c r="CI181" s="15">
        <v>4</v>
      </c>
      <c r="CJ181" s="15">
        <f t="shared" si="13"/>
        <v>16</v>
      </c>
      <c r="CK181" s="3" t="s">
        <v>1178</v>
      </c>
      <c r="DN181" s="3" t="s">
        <v>998</v>
      </c>
      <c r="DO181" s="3" t="s">
        <v>992</v>
      </c>
      <c r="DP181" s="3" t="s">
        <v>1045</v>
      </c>
      <c r="DQ181" s="3" t="s">
        <v>995</v>
      </c>
      <c r="EF181" s="3" t="s">
        <v>1292</v>
      </c>
      <c r="EL181" s="6"/>
      <c r="ES181" s="9"/>
      <c r="FQ181" s="3">
        <v>3</v>
      </c>
      <c r="FS181" s="3">
        <v>2</v>
      </c>
      <c r="FY181" s="3">
        <v>2</v>
      </c>
      <c r="GA181" s="3">
        <v>4</v>
      </c>
      <c r="GE181" s="3" t="s">
        <v>1046</v>
      </c>
      <c r="GG181" s="3">
        <v>4</v>
      </c>
    </row>
    <row r="182" spans="1:189" x14ac:dyDescent="0.3">
      <c r="A182" s="3">
        <v>3213</v>
      </c>
      <c r="B182" s="3" t="s">
        <v>1047</v>
      </c>
      <c r="C182" s="3" t="s">
        <v>1047</v>
      </c>
      <c r="D182" s="3" t="s">
        <v>709</v>
      </c>
      <c r="E182" s="3" t="s">
        <v>1185</v>
      </c>
      <c r="F182" s="36">
        <v>1</v>
      </c>
      <c r="G182" s="3" t="s">
        <v>1190</v>
      </c>
      <c r="H182" s="36" t="str">
        <f t="shared" si="15"/>
        <v>3</v>
      </c>
      <c r="I182" s="3" t="s">
        <v>1019</v>
      </c>
      <c r="J182" s="3">
        <v>1</v>
      </c>
      <c r="K182" s="3">
        <v>63</v>
      </c>
      <c r="L182" s="3">
        <v>2</v>
      </c>
      <c r="M182" s="3">
        <v>2</v>
      </c>
      <c r="N182" s="3">
        <v>1</v>
      </c>
      <c r="O182" s="3">
        <v>2</v>
      </c>
      <c r="P182" s="3">
        <v>2</v>
      </c>
      <c r="Q182" s="3">
        <v>2</v>
      </c>
      <c r="R182" s="3">
        <v>10</v>
      </c>
      <c r="S182" s="3">
        <v>2</v>
      </c>
      <c r="T182" s="3">
        <v>60</v>
      </c>
      <c r="U182" s="3">
        <v>60</v>
      </c>
      <c r="V182" s="3">
        <v>10</v>
      </c>
      <c r="W182" s="32">
        <v>0.5</v>
      </c>
      <c r="X182" s="32">
        <v>0.5</v>
      </c>
      <c r="Z182" s="3">
        <v>1</v>
      </c>
      <c r="AA182" s="3">
        <v>1.3</v>
      </c>
      <c r="AC182" s="3">
        <v>3</v>
      </c>
      <c r="AE182" s="28">
        <v>1</v>
      </c>
      <c r="AF182" s="28">
        <v>2</v>
      </c>
      <c r="AG182" s="32">
        <v>0.5</v>
      </c>
      <c r="AH182" s="3" t="s">
        <v>1125</v>
      </c>
      <c r="AI182" s="3" t="s">
        <v>1129</v>
      </c>
      <c r="AJ182" s="3">
        <v>150</v>
      </c>
      <c r="AK182" s="3" t="s">
        <v>712</v>
      </c>
      <c r="AL182" s="3">
        <v>2009</v>
      </c>
      <c r="AO182" s="3" t="s">
        <v>126</v>
      </c>
      <c r="AP182" s="3">
        <v>50</v>
      </c>
      <c r="AR182" s="3">
        <v>2010</v>
      </c>
      <c r="BZ182" t="s">
        <v>1129</v>
      </c>
      <c r="CA182" s="40" t="s">
        <v>1236</v>
      </c>
      <c r="CB182" s="40" t="s">
        <v>1230</v>
      </c>
      <c r="CC182" s="40" t="s">
        <v>1233</v>
      </c>
      <c r="CD182" s="3">
        <v>40</v>
      </c>
      <c r="CF182" s="3">
        <v>14</v>
      </c>
      <c r="CH182" s="15">
        <f t="shared" si="11"/>
        <v>40</v>
      </c>
      <c r="CI182" s="15">
        <f t="shared" si="12"/>
        <v>14</v>
      </c>
      <c r="CJ182" s="15">
        <f t="shared" si="13"/>
        <v>26</v>
      </c>
      <c r="CK182" t="s">
        <v>1129</v>
      </c>
      <c r="EF182" s="3" t="s">
        <v>1293</v>
      </c>
      <c r="EG182" s="3" t="s">
        <v>1295</v>
      </c>
      <c r="EL182" s="6"/>
      <c r="ES182" s="9"/>
      <c r="FQ182" s="3">
        <v>1</v>
      </c>
      <c r="FS182" s="3">
        <v>2</v>
      </c>
      <c r="FY182" s="3">
        <v>1</v>
      </c>
      <c r="GD182" s="3">
        <v>34</v>
      </c>
      <c r="GE182" s="3">
        <v>12</v>
      </c>
      <c r="GF182" s="3">
        <v>12</v>
      </c>
      <c r="GG182" s="3">
        <v>7</v>
      </c>
    </row>
    <row r="183" spans="1:189" x14ac:dyDescent="0.3">
      <c r="H183" s="3" t="str">
        <f t="shared" si="15"/>
        <v/>
      </c>
      <c r="AE183" s="3"/>
      <c r="AF183" s="3"/>
      <c r="EL183" s="6"/>
      <c r="ES183" s="9"/>
    </row>
    <row r="185" spans="1:189" x14ac:dyDescent="0.3">
      <c r="W185" s="32">
        <f>MIN(W2:W182)</f>
        <v>0.09</v>
      </c>
    </row>
  </sheetData>
  <sortState xmlns:xlrd2="http://schemas.microsoft.com/office/spreadsheetml/2017/richdata2" ref="A2:JV99">
    <sortCondition ref="A2:A99"/>
  </sortState>
  <pageMargins left="0.7" right="0.7" top="0.75" bottom="0.75" header="0.3" footer="0.3"/>
  <pageSetup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183"/>
  <sheetViews>
    <sheetView workbookViewId="0">
      <selection activeCell="C1" sqref="C1:C1048576"/>
    </sheetView>
  </sheetViews>
  <sheetFormatPr defaultRowHeight="14.4" x14ac:dyDescent="0.3"/>
  <cols>
    <col min="2" max="3" width="18.44140625" customWidth="1"/>
    <col min="4" max="4" width="14.109375" customWidth="1"/>
    <col min="5" max="5" width="9.33203125" customWidth="1"/>
    <col min="6" max="6" width="9.109375" style="45" customWidth="1"/>
    <col min="7" max="7" width="10.5546875" customWidth="1"/>
    <col min="8" max="8" width="9.109375" style="45"/>
    <col min="35" max="36" width="9.109375" style="2"/>
    <col min="40" max="40" width="12.109375" customWidth="1"/>
    <col min="41" max="41" width="11.6640625" customWidth="1"/>
  </cols>
  <sheetData>
    <row r="1" spans="1:44" ht="19.5" customHeight="1" x14ac:dyDescent="0.35">
      <c r="A1" s="31" t="s">
        <v>1101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</row>
    <row r="2" spans="1:44" s="18" customFormat="1" ht="54.75" customHeight="1" x14ac:dyDescent="0.3">
      <c r="A2" s="20" t="str">
        <f>Data!A1:I1</f>
        <v>STT hộ</v>
      </c>
      <c r="B2" s="20" t="str">
        <f>Data!B1:J1</f>
        <v>Họ Tên Chủ hộ</v>
      </c>
      <c r="C2" s="21" t="str">
        <f>Data!B1:K1</f>
        <v>Họ tên người trả lời</v>
      </c>
      <c r="D2" s="21" t="str">
        <f>Data!B1:L1</f>
        <v>Quan hệ với chủ hộ</v>
      </c>
      <c r="E2" s="20" t="str">
        <f>Data!C1:M1</f>
        <v>Tên huyện</v>
      </c>
      <c r="F2" s="43" t="str">
        <f>Data!D1:N1</f>
        <v>Mã huyện</v>
      </c>
      <c r="G2" s="20" t="str">
        <f>Data!F1:O1</f>
        <v xml:space="preserve">Tên xã </v>
      </c>
      <c r="H2" s="43" t="str">
        <f>Data!F1:P1</f>
        <v>Mã xã</v>
      </c>
      <c r="I2" s="20" t="str">
        <f>Data!H1:Q1</f>
        <v>Ấp</v>
      </c>
      <c r="J2" s="20" t="str">
        <f>Data!I1:R1</f>
        <v>Giới tính</v>
      </c>
      <c r="K2" s="30" t="str">
        <f>Data!AE1</f>
        <v>9-11. Tổng số mô hình</v>
      </c>
      <c r="L2" s="21" t="s">
        <v>98</v>
      </c>
      <c r="M2" s="21" t="s">
        <v>99</v>
      </c>
      <c r="N2" s="21" t="s">
        <v>100</v>
      </c>
      <c r="O2" s="21" t="s">
        <v>101</v>
      </c>
      <c r="P2" s="21" t="s">
        <v>102</v>
      </c>
      <c r="Q2" s="21" t="s">
        <v>103</v>
      </c>
      <c r="R2" s="21" t="s">
        <v>104</v>
      </c>
      <c r="S2" s="21" t="s">
        <v>105</v>
      </c>
      <c r="T2" s="21" t="s">
        <v>106</v>
      </c>
      <c r="U2" s="21" t="s">
        <v>107</v>
      </c>
      <c r="V2" s="21" t="s">
        <v>108</v>
      </c>
      <c r="W2" s="21" t="s">
        <v>109</v>
      </c>
      <c r="X2" s="21" t="s">
        <v>110</v>
      </c>
      <c r="Y2" s="21" t="s">
        <v>111</v>
      </c>
      <c r="Z2" s="21" t="s">
        <v>135</v>
      </c>
      <c r="AA2" s="21" t="s">
        <v>112</v>
      </c>
      <c r="AB2" s="21" t="s">
        <v>136</v>
      </c>
      <c r="AC2" s="21" t="s">
        <v>113</v>
      </c>
      <c r="AD2" s="21" t="s">
        <v>137</v>
      </c>
      <c r="AE2" s="21" t="s">
        <v>114</v>
      </c>
      <c r="AF2" s="21" t="s">
        <v>138</v>
      </c>
      <c r="AG2" s="21" t="s">
        <v>115</v>
      </c>
      <c r="AH2" s="21" t="s">
        <v>139</v>
      </c>
      <c r="AI2" s="21" t="s">
        <v>455</v>
      </c>
      <c r="AJ2" s="21" t="s">
        <v>456</v>
      </c>
      <c r="AL2" s="26" t="s">
        <v>1127</v>
      </c>
      <c r="AM2" s="26" t="s">
        <v>1140</v>
      </c>
      <c r="AN2" s="35" t="s">
        <v>1204</v>
      </c>
      <c r="AO2" s="35" t="s">
        <v>1238</v>
      </c>
      <c r="AP2" s="18" t="s">
        <v>1261</v>
      </c>
      <c r="AQ2" s="18" t="s">
        <v>1262</v>
      </c>
      <c r="AR2" s="18" t="s">
        <v>1263</v>
      </c>
    </row>
    <row r="3" spans="1:44" x14ac:dyDescent="0.3">
      <c r="A3" s="22">
        <f>Data!A2:I2</f>
        <v>1</v>
      </c>
      <c r="B3" s="22" t="str">
        <f>Data!B2:J2</f>
        <v>Trương Văn Hậu</v>
      </c>
      <c r="C3" s="22" t="str">
        <f>Data!B2:K2</f>
        <v>Trương Văn Hậu</v>
      </c>
      <c r="D3" s="22" t="str">
        <f>Data!B2:L2</f>
        <v>Chủ hộ</v>
      </c>
      <c r="E3" s="22" t="str">
        <f>Data!C2:M2</f>
        <v>Tinh Bien</v>
      </c>
      <c r="F3" s="44">
        <f>Data!D2:M2</f>
        <v>2</v>
      </c>
      <c r="G3" s="22" t="str">
        <f>Data!F2:N2</f>
        <v>An Hao</v>
      </c>
      <c r="H3" s="44">
        <f>Data!F2:O2</f>
        <v>4</v>
      </c>
      <c r="I3" s="22" t="str">
        <f>Data!H2:P2</f>
        <v>Thiên Tuế</v>
      </c>
      <c r="J3" s="22">
        <f>Data!I2:Q2</f>
        <v>1</v>
      </c>
      <c r="K3" s="2">
        <f>Data!AE2</f>
        <v>1</v>
      </c>
      <c r="L3" s="2">
        <v>2</v>
      </c>
      <c r="M3" s="2" t="s">
        <v>140</v>
      </c>
      <c r="N3" s="23" t="s">
        <v>144</v>
      </c>
      <c r="O3" s="2" t="s">
        <v>145</v>
      </c>
      <c r="P3" s="2">
        <v>1112</v>
      </c>
      <c r="Q3" s="2"/>
      <c r="R3" s="2"/>
      <c r="S3" s="2"/>
      <c r="T3" s="2"/>
      <c r="U3" s="2"/>
      <c r="V3" s="2"/>
      <c r="W3" s="2"/>
      <c r="X3" s="2"/>
      <c r="Y3" s="2">
        <v>14000</v>
      </c>
      <c r="Z3" s="2" t="s">
        <v>146</v>
      </c>
      <c r="AA3" s="2"/>
      <c r="AB3" s="2"/>
      <c r="AC3" s="2"/>
      <c r="AD3" s="2"/>
      <c r="AE3" s="2"/>
      <c r="AF3" s="2"/>
      <c r="AG3" s="2"/>
      <c r="AH3" s="2"/>
      <c r="AL3" s="3" t="s">
        <v>1126</v>
      </c>
      <c r="AM3" s="3" t="s">
        <v>1170</v>
      </c>
      <c r="AN3" t="s">
        <v>1175</v>
      </c>
      <c r="AP3" s="3" t="s">
        <v>1128</v>
      </c>
      <c r="AQ3" s="3" t="s">
        <v>1124</v>
      </c>
      <c r="AR3" s="3"/>
    </row>
    <row r="4" spans="1:44" x14ac:dyDescent="0.3">
      <c r="A4" s="22">
        <f>Data!A3:I3</f>
        <v>2</v>
      </c>
      <c r="B4" s="22" t="str">
        <f>Data!B3:J3</f>
        <v>Võ Thị Xuyến</v>
      </c>
      <c r="C4" s="22" t="str">
        <f>Data!B3:K3</f>
        <v>Võ Thị Xuyến</v>
      </c>
      <c r="D4" s="22" t="str">
        <f>Data!B3:L3</f>
        <v>Chủ hộ</v>
      </c>
      <c r="E4" s="22" t="str">
        <f>Data!C3:M3</f>
        <v>Tinh Bien</v>
      </c>
      <c r="F4" s="44">
        <f>Data!D3:M3</f>
        <v>2</v>
      </c>
      <c r="G4" s="22" t="str">
        <f>Data!F3:N3</f>
        <v>An Hao</v>
      </c>
      <c r="H4" s="44">
        <f>Data!F3:O3</f>
        <v>4</v>
      </c>
      <c r="I4" s="22" t="str">
        <f>Data!H3:P3</f>
        <v>Thiên Tuế</v>
      </c>
      <c r="J4" s="22">
        <f>Data!I3:Q3</f>
        <v>2</v>
      </c>
      <c r="K4" s="2">
        <f>Data!AE3</f>
        <v>1</v>
      </c>
      <c r="L4" s="2">
        <v>3</v>
      </c>
      <c r="M4" s="2" t="s">
        <v>125</v>
      </c>
      <c r="N4" s="2"/>
      <c r="O4" s="2" t="s">
        <v>152</v>
      </c>
      <c r="P4" s="2"/>
      <c r="Q4" s="2" t="s">
        <v>153</v>
      </c>
      <c r="R4" s="2"/>
      <c r="S4" s="2"/>
      <c r="T4" s="2"/>
      <c r="U4" s="2"/>
      <c r="V4" s="2"/>
      <c r="W4" s="2"/>
      <c r="X4" s="2"/>
      <c r="Y4" s="2">
        <v>43000</v>
      </c>
      <c r="Z4" s="2" t="s">
        <v>146</v>
      </c>
      <c r="AA4" s="2">
        <v>12000</v>
      </c>
      <c r="AB4" s="2" t="s">
        <v>146</v>
      </c>
      <c r="AC4" s="2">
        <v>8000</v>
      </c>
      <c r="AD4" s="2" t="s">
        <v>146</v>
      </c>
      <c r="AE4" s="2"/>
      <c r="AF4" s="2"/>
      <c r="AG4" s="2"/>
      <c r="AH4" s="2"/>
      <c r="AL4" s="3" t="s">
        <v>1126</v>
      </c>
      <c r="AM4" s="3" t="s">
        <v>1170</v>
      </c>
      <c r="AN4" t="s">
        <v>1175</v>
      </c>
      <c r="AP4" s="3" t="s">
        <v>1128</v>
      </c>
      <c r="AQ4" s="3" t="s">
        <v>1124</v>
      </c>
      <c r="AR4" s="3" t="s">
        <v>1121</v>
      </c>
    </row>
    <row r="5" spans="1:44" x14ac:dyDescent="0.3">
      <c r="A5" s="22">
        <f>Data!A4:I4</f>
        <v>3</v>
      </c>
      <c r="B5" s="22" t="str">
        <f>Data!B4:J4</f>
        <v>Nguyễn Văn Lân</v>
      </c>
      <c r="C5" s="22" t="str">
        <f>Data!B4:K4</f>
        <v>Nguyễn Văn Lân</v>
      </c>
      <c r="D5" s="22" t="str">
        <f>Data!B4:L4</f>
        <v>Chủ hộ</v>
      </c>
      <c r="E5" s="22" t="str">
        <f>Data!C4:M4</f>
        <v>Tinh Bien</v>
      </c>
      <c r="F5" s="44">
        <f>Data!D4:M4</f>
        <v>2</v>
      </c>
      <c r="G5" s="22" t="str">
        <f>Data!F4:N4</f>
        <v>An Hao</v>
      </c>
      <c r="H5" s="44">
        <f>Data!F4:O4</f>
        <v>4</v>
      </c>
      <c r="I5" s="22" t="str">
        <f>Data!H4:P4</f>
        <v>Thiên Tuế</v>
      </c>
      <c r="J5" s="22">
        <f>Data!I4:Q4</f>
        <v>1</v>
      </c>
      <c r="K5" s="2">
        <f>Data!AE4</f>
        <v>1</v>
      </c>
      <c r="L5" s="2">
        <v>4</v>
      </c>
      <c r="M5" s="2" t="s">
        <v>160</v>
      </c>
      <c r="N5" s="23" t="s">
        <v>164</v>
      </c>
      <c r="O5" s="2" t="s">
        <v>161</v>
      </c>
      <c r="P5" s="2" t="s">
        <v>162</v>
      </c>
      <c r="Q5" s="2" t="s">
        <v>159</v>
      </c>
      <c r="R5" s="23" t="s">
        <v>163</v>
      </c>
      <c r="S5" s="2" t="s">
        <v>165</v>
      </c>
      <c r="T5" s="23" t="s">
        <v>164</v>
      </c>
      <c r="U5" s="2"/>
      <c r="V5" s="2"/>
      <c r="W5" s="2"/>
      <c r="X5" s="2"/>
      <c r="Y5" s="2">
        <v>30000</v>
      </c>
      <c r="Z5" s="2" t="s">
        <v>146</v>
      </c>
      <c r="AA5" s="2">
        <v>10000</v>
      </c>
      <c r="AB5" s="2" t="s">
        <v>166</v>
      </c>
      <c r="AC5" s="2">
        <v>8000</v>
      </c>
      <c r="AD5" s="2" t="s">
        <v>146</v>
      </c>
      <c r="AE5" s="2">
        <v>11000</v>
      </c>
      <c r="AF5" s="2" t="s">
        <v>146</v>
      </c>
      <c r="AG5" s="2"/>
      <c r="AH5" s="2"/>
      <c r="AL5" s="3" t="s">
        <v>1171</v>
      </c>
      <c r="AM5" s="3" t="s">
        <v>1131</v>
      </c>
      <c r="AN5" t="s">
        <v>1176</v>
      </c>
      <c r="AP5" s="3" t="s">
        <v>1124</v>
      </c>
      <c r="AQ5" s="3" t="s">
        <v>1110</v>
      </c>
      <c r="AR5" s="3" t="s">
        <v>1107</v>
      </c>
    </row>
    <row r="6" spans="1:44" x14ac:dyDescent="0.3">
      <c r="A6" s="22">
        <f>Data!A5:I5</f>
        <v>4</v>
      </c>
      <c r="B6" s="22" t="str">
        <f>Data!B5:J5</f>
        <v>Đinh Văn Quang</v>
      </c>
      <c r="C6" s="22" t="str">
        <f>Data!B5:K5</f>
        <v>Đinh Văn Quang</v>
      </c>
      <c r="D6" s="22" t="str">
        <f>Data!B5:L5</f>
        <v>Chủ hộ</v>
      </c>
      <c r="E6" s="22" t="str">
        <f>Data!C5:M5</f>
        <v>Tinh Bien</v>
      </c>
      <c r="F6" s="44">
        <f>Data!D5:M5</f>
        <v>2</v>
      </c>
      <c r="G6" s="22" t="str">
        <f>Data!F5:N5</f>
        <v>An Hao</v>
      </c>
      <c r="H6" s="44">
        <f>Data!F5:O5</f>
        <v>4</v>
      </c>
      <c r="I6" s="22" t="str">
        <f>Data!H5:P5</f>
        <v>Thiên Tuế</v>
      </c>
      <c r="J6" s="22">
        <f>Data!I5:Q5</f>
        <v>1</v>
      </c>
      <c r="K6" s="2">
        <f>Data!AE5</f>
        <v>1</v>
      </c>
      <c r="L6" s="2">
        <v>3</v>
      </c>
      <c r="M6" s="2" t="s">
        <v>165</v>
      </c>
      <c r="N6" s="23" t="s">
        <v>184</v>
      </c>
      <c r="O6" s="2" t="s">
        <v>170</v>
      </c>
      <c r="P6" s="23" t="s">
        <v>185</v>
      </c>
      <c r="Q6" s="2" t="s">
        <v>175</v>
      </c>
      <c r="R6" s="23" t="s">
        <v>237</v>
      </c>
      <c r="S6" s="2"/>
      <c r="T6" s="2"/>
      <c r="U6" s="2"/>
      <c r="V6" s="2"/>
      <c r="W6" s="2"/>
      <c r="X6" s="2"/>
      <c r="Y6" s="2">
        <v>11000</v>
      </c>
      <c r="Z6" s="2" t="s">
        <v>146</v>
      </c>
      <c r="AA6" s="2">
        <v>80000</v>
      </c>
      <c r="AB6" s="2" t="s">
        <v>146</v>
      </c>
      <c r="AC6" s="2">
        <v>11000</v>
      </c>
      <c r="AD6" s="2" t="s">
        <v>146</v>
      </c>
      <c r="AE6" s="2"/>
      <c r="AF6" s="2"/>
      <c r="AG6" s="2"/>
      <c r="AH6" s="2"/>
      <c r="AL6" s="3" t="s">
        <v>1129</v>
      </c>
      <c r="AM6" s="3" t="s">
        <v>1131</v>
      </c>
      <c r="AN6" t="s">
        <v>1173</v>
      </c>
      <c r="AO6" t="s">
        <v>1173</v>
      </c>
      <c r="AP6" s="3" t="s">
        <v>1121</v>
      </c>
      <c r="AQ6" s="3" t="s">
        <v>1110</v>
      </c>
      <c r="AR6" s="3"/>
    </row>
    <row r="7" spans="1:44" x14ac:dyDescent="0.3">
      <c r="A7" s="22">
        <f>Data!A6:I6</f>
        <v>5</v>
      </c>
      <c r="B7" s="22" t="str">
        <f>Data!B6:J6</f>
        <v>Lê Thanh Hiền</v>
      </c>
      <c r="C7" s="22" t="str">
        <f>Data!B6:K6</f>
        <v>Lê Thanh Hiền</v>
      </c>
      <c r="D7" s="22" t="str">
        <f>Data!B6:L6</f>
        <v>Chủ hộ</v>
      </c>
      <c r="E7" s="22" t="str">
        <f>Data!C6:M6</f>
        <v>Tinh Bien</v>
      </c>
      <c r="F7" s="44">
        <f>Data!D6:M6</f>
        <v>2</v>
      </c>
      <c r="G7" s="22" t="str">
        <f>Data!F6:N6</f>
        <v>An Hao</v>
      </c>
      <c r="H7" s="44">
        <f>Data!F6:O6</f>
        <v>4</v>
      </c>
      <c r="I7" s="22" t="str">
        <f>Data!H6:P6</f>
        <v>Vồ Bà</v>
      </c>
      <c r="J7" s="22">
        <f>Data!I6:Q6</f>
        <v>1</v>
      </c>
      <c r="K7" s="2">
        <f>Data!AE6</f>
        <v>1</v>
      </c>
      <c r="L7" s="2">
        <v>1</v>
      </c>
      <c r="M7" s="2" t="s">
        <v>159</v>
      </c>
      <c r="N7" s="23" t="s">
        <v>239</v>
      </c>
      <c r="O7" s="2"/>
      <c r="P7" s="2"/>
      <c r="Q7" s="2"/>
      <c r="R7" s="2"/>
      <c r="S7" s="2"/>
      <c r="T7" s="2"/>
      <c r="U7" s="2"/>
      <c r="V7" s="2"/>
      <c r="W7" s="2"/>
      <c r="X7" s="2"/>
      <c r="Y7" s="2">
        <v>4000</v>
      </c>
      <c r="Z7" s="2" t="s">
        <v>146</v>
      </c>
      <c r="AA7" s="2"/>
      <c r="AB7" s="2"/>
      <c r="AC7" s="2"/>
      <c r="AD7" s="2"/>
      <c r="AE7" s="2"/>
      <c r="AF7" s="2"/>
      <c r="AG7" s="2"/>
      <c r="AH7" s="2"/>
      <c r="AL7" s="3" t="s">
        <v>1126</v>
      </c>
      <c r="AM7" s="9" t="s">
        <v>1129</v>
      </c>
      <c r="AN7" t="s">
        <v>1174</v>
      </c>
      <c r="AO7" t="s">
        <v>1174</v>
      </c>
      <c r="AP7" s="3" t="s">
        <v>1112</v>
      </c>
      <c r="AQ7" s="9" t="s">
        <v>1116</v>
      </c>
      <c r="AR7" s="3" t="s">
        <v>1107</v>
      </c>
    </row>
    <row r="8" spans="1:44" x14ac:dyDescent="0.3">
      <c r="A8" s="22">
        <f>Data!A7:I7</f>
        <v>6</v>
      </c>
      <c r="B8" s="22" t="str">
        <f>Data!B7:J7</f>
        <v>Nguyễn Văn Luật</v>
      </c>
      <c r="C8" s="22" t="str">
        <f>Data!B7:K7</f>
        <v>Nguyễn Văn Luật</v>
      </c>
      <c r="D8" s="22" t="str">
        <f>Data!B7:L7</f>
        <v>Chủ hộ</v>
      </c>
      <c r="E8" s="22" t="str">
        <f>Data!C7:M7</f>
        <v>Tinh Bien</v>
      </c>
      <c r="F8" s="44">
        <f>Data!D7:M7</f>
        <v>2</v>
      </c>
      <c r="G8" s="22" t="str">
        <f>Data!F7:N7</f>
        <v>An Hao</v>
      </c>
      <c r="H8" s="44">
        <f>Data!F7:O7</f>
        <v>4</v>
      </c>
      <c r="I8" s="22" t="str">
        <f>Data!H7:P7</f>
        <v>Thiên Tuế</v>
      </c>
      <c r="J8" s="22">
        <f>Data!I7:Q7</f>
        <v>1</v>
      </c>
      <c r="K8" s="2">
        <f>Data!AE7</f>
        <v>1</v>
      </c>
      <c r="L8" s="2">
        <v>1</v>
      </c>
      <c r="M8" s="2" t="s">
        <v>159</v>
      </c>
      <c r="N8" s="23" t="s">
        <v>185</v>
      </c>
      <c r="O8" s="2"/>
      <c r="P8" s="2"/>
      <c r="Q8" s="2"/>
      <c r="R8" s="2"/>
      <c r="S8" s="2"/>
      <c r="T8" s="2"/>
      <c r="U8" s="2"/>
      <c r="V8" s="2"/>
      <c r="W8" s="2"/>
      <c r="X8" s="2"/>
      <c r="Y8" s="2">
        <v>4000</v>
      </c>
      <c r="Z8" s="2" t="s">
        <v>146</v>
      </c>
      <c r="AA8" s="2"/>
      <c r="AB8" s="2"/>
      <c r="AC8" s="2"/>
      <c r="AD8" s="2"/>
      <c r="AE8" s="2"/>
      <c r="AF8" s="2"/>
      <c r="AG8" s="2"/>
      <c r="AH8" s="2"/>
      <c r="AL8" s="3" t="s">
        <v>1126</v>
      </c>
      <c r="AM8" s="3" t="s">
        <v>1131</v>
      </c>
      <c r="AN8" t="s">
        <v>1175</v>
      </c>
      <c r="AP8" s="3" t="s">
        <v>1109</v>
      </c>
      <c r="AQ8" s="3" t="s">
        <v>1134</v>
      </c>
      <c r="AR8" s="3" t="s">
        <v>317</v>
      </c>
    </row>
    <row r="9" spans="1:44" x14ac:dyDescent="0.3">
      <c r="A9" s="22">
        <f>Data!A8:I8</f>
        <v>7</v>
      </c>
      <c r="B9" s="22" t="str">
        <f>Data!B8:J8</f>
        <v>Chung Thị Ngọc Tường</v>
      </c>
      <c r="C9" s="22" t="str">
        <f>Data!B8:K8</f>
        <v>Chung Thị Ngọc Tường</v>
      </c>
      <c r="D9" s="22" t="str">
        <f>Data!B8:L8</f>
        <v>Chủ hộ</v>
      </c>
      <c r="E9" s="22" t="str">
        <f>Data!C8:M8</f>
        <v>Tinh Bien</v>
      </c>
      <c r="F9" s="44">
        <f>Data!D8:M8</f>
        <v>2</v>
      </c>
      <c r="G9" s="22" t="str">
        <f>Data!F8:N8</f>
        <v>An Hao</v>
      </c>
      <c r="H9" s="44">
        <f>Data!F8:O8</f>
        <v>4</v>
      </c>
      <c r="I9" s="22" t="str">
        <f>Data!H8:P8</f>
        <v>Thiên Tuế</v>
      </c>
      <c r="J9" s="22">
        <f>Data!I8:Q8</f>
        <v>2</v>
      </c>
      <c r="K9" s="2">
        <f>Data!AE8</f>
        <v>1</v>
      </c>
      <c r="L9" s="2">
        <v>4</v>
      </c>
      <c r="M9" s="2" t="s">
        <v>159</v>
      </c>
      <c r="N9" s="23" t="s">
        <v>216</v>
      </c>
      <c r="O9" s="2" t="s">
        <v>160</v>
      </c>
      <c r="P9" s="23" t="s">
        <v>238</v>
      </c>
      <c r="Q9" s="2" t="s">
        <v>134</v>
      </c>
      <c r="R9" s="2" t="s">
        <v>162</v>
      </c>
      <c r="S9" s="2" t="s">
        <v>170</v>
      </c>
      <c r="T9" s="23" t="s">
        <v>217</v>
      </c>
      <c r="U9" s="2"/>
      <c r="V9" s="2"/>
      <c r="W9" s="2"/>
      <c r="X9" s="2"/>
      <c r="Y9" s="2">
        <v>8000</v>
      </c>
      <c r="Z9" s="2" t="s">
        <v>146</v>
      </c>
      <c r="AA9" s="2">
        <v>30000</v>
      </c>
      <c r="AB9" s="2" t="s">
        <v>146</v>
      </c>
      <c r="AC9" s="2">
        <v>7000</v>
      </c>
      <c r="AD9" s="2" t="s">
        <v>146</v>
      </c>
      <c r="AE9" s="2">
        <v>30000</v>
      </c>
      <c r="AF9" s="2" t="s">
        <v>146</v>
      </c>
      <c r="AG9" s="2"/>
      <c r="AH9" s="2"/>
      <c r="AL9" s="3" t="s">
        <v>1171</v>
      </c>
      <c r="AM9" s="9" t="s">
        <v>1129</v>
      </c>
      <c r="AN9" t="s">
        <v>1177</v>
      </c>
      <c r="AO9" t="s">
        <v>1177</v>
      </c>
      <c r="AP9" s="3" t="s">
        <v>1124</v>
      </c>
      <c r="AQ9" s="9" t="s">
        <v>1107</v>
      </c>
      <c r="AR9" s="3" t="s">
        <v>1121</v>
      </c>
    </row>
    <row r="10" spans="1:44" x14ac:dyDescent="0.3">
      <c r="A10" s="22">
        <f>Data!A9:I9</f>
        <v>8</v>
      </c>
      <c r="B10" s="22" t="str">
        <f>Data!B9:J9</f>
        <v>Nguyễn Thị Bé</v>
      </c>
      <c r="C10" s="22" t="str">
        <f>Data!B9:K9</f>
        <v>Nguyễn Thị Bé</v>
      </c>
      <c r="D10" s="22" t="str">
        <f>Data!B9:L9</f>
        <v>Chủ hộ</v>
      </c>
      <c r="E10" s="22" t="str">
        <f>Data!C9:M9</f>
        <v>Tinh Bien</v>
      </c>
      <c r="F10" s="44">
        <f>Data!D9:M9</f>
        <v>2</v>
      </c>
      <c r="G10" s="22" t="str">
        <f>Data!F9:N9</f>
        <v>An Hao</v>
      </c>
      <c r="H10" s="44">
        <f>Data!F9:O9</f>
        <v>4</v>
      </c>
      <c r="I10" s="22" t="str">
        <f>Data!H9:P9</f>
        <v>Thiên Tuế</v>
      </c>
      <c r="J10" s="22">
        <f>Data!I9:Q9</f>
        <v>2</v>
      </c>
      <c r="K10" s="2">
        <f>Data!AE9</f>
        <v>1</v>
      </c>
      <c r="L10" s="2">
        <v>5</v>
      </c>
      <c r="M10" s="2" t="s">
        <v>159</v>
      </c>
      <c r="N10" s="23" t="s">
        <v>163</v>
      </c>
      <c r="O10" s="2" t="s">
        <v>220</v>
      </c>
      <c r="P10" s="23" t="s">
        <v>227</v>
      </c>
      <c r="Q10" s="2" t="s">
        <v>165</v>
      </c>
      <c r="R10" s="23" t="s">
        <v>216</v>
      </c>
      <c r="S10" s="2" t="s">
        <v>160</v>
      </c>
      <c r="T10" s="23" t="s">
        <v>216</v>
      </c>
      <c r="U10" s="2" t="s">
        <v>228</v>
      </c>
      <c r="V10" s="23" t="s">
        <v>229</v>
      </c>
      <c r="W10" s="2"/>
      <c r="X10" s="2"/>
      <c r="Y10" s="2">
        <v>3000</v>
      </c>
      <c r="Z10" s="2" t="s">
        <v>146</v>
      </c>
      <c r="AA10" s="2"/>
      <c r="AB10" s="2"/>
      <c r="AC10" s="2">
        <v>5000</v>
      </c>
      <c r="AD10" s="2" t="s">
        <v>146</v>
      </c>
      <c r="AE10" s="2">
        <v>5000</v>
      </c>
      <c r="AF10" s="2" t="s">
        <v>146</v>
      </c>
      <c r="AG10" s="2">
        <v>18000</v>
      </c>
      <c r="AH10" s="2" t="s">
        <v>146</v>
      </c>
      <c r="AL10" s="3" t="s">
        <v>1126</v>
      </c>
      <c r="AM10" s="9" t="s">
        <v>1129</v>
      </c>
      <c r="AN10" t="s">
        <v>1174</v>
      </c>
      <c r="AO10" t="s">
        <v>1174</v>
      </c>
      <c r="AP10" s="3" t="s">
        <v>1128</v>
      </c>
      <c r="AQ10" s="3" t="s">
        <v>1118</v>
      </c>
      <c r="AR10" s="3" t="s">
        <v>1121</v>
      </c>
    </row>
    <row r="11" spans="1:44" x14ac:dyDescent="0.3">
      <c r="A11" s="22">
        <f>Data!A10:I10</f>
        <v>9</v>
      </c>
      <c r="B11" s="22" t="str">
        <f>Data!B10:J10</f>
        <v>Chao Hiệp</v>
      </c>
      <c r="C11" s="22" t="str">
        <f>Data!B10:K10</f>
        <v>Chao Hiệp</v>
      </c>
      <c r="D11" s="22" t="str">
        <f>Data!B10:L10</f>
        <v>Chủ hộ</v>
      </c>
      <c r="E11" s="22" t="str">
        <f>Data!C10:M10</f>
        <v>Tinh Bien</v>
      </c>
      <c r="F11" s="44">
        <f>Data!D10:M10</f>
        <v>2</v>
      </c>
      <c r="G11" s="22" t="str">
        <f>Data!F10:N10</f>
        <v>An Hao</v>
      </c>
      <c r="H11" s="44">
        <f>Data!F10:O10</f>
        <v>4</v>
      </c>
      <c r="I11" s="22" t="str">
        <f>Data!H10:P10</f>
        <v>Vồ Bà</v>
      </c>
      <c r="J11" s="22">
        <f>Data!I10:Q10</f>
        <v>1</v>
      </c>
      <c r="K11" s="2">
        <f>Data!AE10</f>
        <v>1</v>
      </c>
      <c r="L11" s="2">
        <v>4</v>
      </c>
      <c r="M11" s="2" t="s">
        <v>170</v>
      </c>
      <c r="N11" s="23" t="s">
        <v>234</v>
      </c>
      <c r="O11" s="2" t="s">
        <v>159</v>
      </c>
      <c r="P11" s="23" t="s">
        <v>235</v>
      </c>
      <c r="Q11" s="2" t="s">
        <v>165</v>
      </c>
      <c r="R11" s="23" t="s">
        <v>236</v>
      </c>
      <c r="S11" s="2" t="s">
        <v>160</v>
      </c>
      <c r="T11" s="23" t="s">
        <v>238</v>
      </c>
      <c r="U11" s="2"/>
      <c r="V11" s="2"/>
      <c r="W11" s="2"/>
      <c r="X11" s="2"/>
      <c r="Y11" s="2">
        <v>50000</v>
      </c>
      <c r="Z11" s="2" t="s">
        <v>146</v>
      </c>
      <c r="AA11" s="2">
        <v>4000</v>
      </c>
      <c r="AB11" s="2" t="s">
        <v>146</v>
      </c>
      <c r="AC11" s="2">
        <v>5000</v>
      </c>
      <c r="AD11" s="2" t="s">
        <v>146</v>
      </c>
      <c r="AE11" s="2">
        <v>15000</v>
      </c>
      <c r="AF11" s="2" t="s">
        <v>146</v>
      </c>
      <c r="AG11" s="2"/>
      <c r="AH11" s="2"/>
      <c r="AL11" s="3" t="s">
        <v>1171</v>
      </c>
      <c r="AM11" s="9" t="s">
        <v>1129</v>
      </c>
      <c r="AN11" t="s">
        <v>1177</v>
      </c>
      <c r="AO11" t="s">
        <v>1177</v>
      </c>
      <c r="AP11" s="3" t="s">
        <v>1124</v>
      </c>
      <c r="AQ11" s="3" t="s">
        <v>1136</v>
      </c>
      <c r="AR11" s="3" t="s">
        <v>1120</v>
      </c>
    </row>
    <row r="12" spans="1:44" x14ac:dyDescent="0.3">
      <c r="A12" s="22">
        <f>Data!A11:I11</f>
        <v>10</v>
      </c>
      <c r="B12" s="22" t="str">
        <f>Data!B11:J11</f>
        <v>Nguyễn Văn Năm</v>
      </c>
      <c r="C12" s="22" t="str">
        <f>Data!B11:K11</f>
        <v>Nguyễn Văn Năm</v>
      </c>
      <c r="D12" s="22" t="str">
        <f>Data!B11:L11</f>
        <v>Chủ hộ</v>
      </c>
      <c r="E12" s="22" t="str">
        <f>Data!C11:M11</f>
        <v>Tinh Bien</v>
      </c>
      <c r="F12" s="44">
        <f>Data!D11:M11</f>
        <v>2</v>
      </c>
      <c r="G12" s="22" t="str">
        <f>Data!F11:N11</f>
        <v>An Hao</v>
      </c>
      <c r="H12" s="44">
        <f>Data!F11:O11</f>
        <v>4</v>
      </c>
      <c r="I12" s="22" t="str">
        <f>Data!H11:P11</f>
        <v>Vồ Bà</v>
      </c>
      <c r="J12" s="22">
        <f>Data!I11:Q11</f>
        <v>1</v>
      </c>
      <c r="K12" s="2">
        <f>Data!AE11</f>
        <v>1</v>
      </c>
      <c r="L12" s="2">
        <v>4</v>
      </c>
      <c r="M12" s="2" t="s">
        <v>160</v>
      </c>
      <c r="N12" s="23" t="s">
        <v>242</v>
      </c>
      <c r="O12" s="2" t="s">
        <v>170</v>
      </c>
      <c r="P12" s="23" t="s">
        <v>229</v>
      </c>
      <c r="Q12" s="2" t="s">
        <v>159</v>
      </c>
      <c r="R12" s="23" t="s">
        <v>243</v>
      </c>
      <c r="S12" s="2" t="s">
        <v>161</v>
      </c>
      <c r="T12" s="2" t="s">
        <v>244</v>
      </c>
      <c r="U12" s="2"/>
      <c r="V12" s="2"/>
      <c r="W12" s="2"/>
      <c r="X12" s="2"/>
      <c r="Y12" s="2">
        <v>4000</v>
      </c>
      <c r="Z12" s="2" t="s">
        <v>146</v>
      </c>
      <c r="AA12" s="2">
        <v>40000</v>
      </c>
      <c r="AB12" s="2" t="s">
        <v>146</v>
      </c>
      <c r="AC12" s="2">
        <v>5000</v>
      </c>
      <c r="AD12" s="2" t="s">
        <v>146</v>
      </c>
      <c r="AE12" s="2">
        <v>35000</v>
      </c>
      <c r="AF12" s="2" t="s">
        <v>245</v>
      </c>
      <c r="AG12" s="2"/>
      <c r="AH12" s="2"/>
      <c r="AL12" s="3" t="s">
        <v>1171</v>
      </c>
      <c r="AM12" s="9" t="s">
        <v>1129</v>
      </c>
      <c r="AN12" t="s">
        <v>1177</v>
      </c>
      <c r="AO12" t="s">
        <v>1177</v>
      </c>
      <c r="AP12" s="3" t="s">
        <v>1124</v>
      </c>
      <c r="AQ12" s="9" t="s">
        <v>1107</v>
      </c>
      <c r="AR12" s="3" t="s">
        <v>1159</v>
      </c>
    </row>
    <row r="13" spans="1:44" x14ac:dyDescent="0.3">
      <c r="A13" s="22">
        <f>Data!A12:I12</f>
        <v>11</v>
      </c>
      <c r="B13" s="22" t="str">
        <f>Data!B12:J12</f>
        <v>Lê Văn Cường</v>
      </c>
      <c r="C13" s="22" t="str">
        <f>Data!B12:K12</f>
        <v>Lê Văn Cường</v>
      </c>
      <c r="D13" s="22" t="str">
        <f>Data!B12:L12</f>
        <v>Chủ hộ</v>
      </c>
      <c r="E13" s="22" t="str">
        <f>Data!C12:M12</f>
        <v>Tinh Bien</v>
      </c>
      <c r="F13" s="44">
        <f>Data!D12:M12</f>
        <v>2</v>
      </c>
      <c r="G13" s="22" t="str">
        <f>Data!F12:N12</f>
        <v>An Hao</v>
      </c>
      <c r="H13" s="44">
        <f>Data!F12:O12</f>
        <v>4</v>
      </c>
      <c r="I13" s="22" t="str">
        <f>Data!H12:P12</f>
        <v>Thiên Tuế</v>
      </c>
      <c r="J13" s="22">
        <f>Data!I12:Q12</f>
        <v>1</v>
      </c>
      <c r="K13" s="2">
        <f>Data!AE12</f>
        <v>1</v>
      </c>
      <c r="L13" s="2">
        <v>2</v>
      </c>
      <c r="M13" s="2" t="s">
        <v>159</v>
      </c>
      <c r="N13" s="23" t="s">
        <v>251</v>
      </c>
      <c r="O13" s="2" t="s">
        <v>220</v>
      </c>
      <c r="P13" s="23" t="s">
        <v>252</v>
      </c>
      <c r="Q13" s="2" t="s">
        <v>160</v>
      </c>
      <c r="R13" s="23" t="s">
        <v>242</v>
      </c>
      <c r="S13" s="2"/>
      <c r="T13" s="2"/>
      <c r="U13" s="2"/>
      <c r="V13" s="2"/>
      <c r="W13" s="2"/>
      <c r="X13" s="2"/>
      <c r="Y13" s="2">
        <v>20000</v>
      </c>
      <c r="Z13" s="2" t="s">
        <v>146</v>
      </c>
      <c r="AA13" s="2"/>
      <c r="AB13" s="2"/>
      <c r="AC13" s="2">
        <v>15000</v>
      </c>
      <c r="AD13" s="2" t="s">
        <v>146</v>
      </c>
      <c r="AE13" s="2"/>
      <c r="AF13" s="2"/>
      <c r="AG13" s="2"/>
      <c r="AH13" s="2"/>
      <c r="AL13" s="3" t="s">
        <v>1126</v>
      </c>
      <c r="AM13" s="9" t="s">
        <v>1129</v>
      </c>
      <c r="AN13" t="s">
        <v>1174</v>
      </c>
      <c r="AO13" t="s">
        <v>1174</v>
      </c>
      <c r="AP13" s="3" t="s">
        <v>1113</v>
      </c>
      <c r="AQ13" s="3" t="s">
        <v>1121</v>
      </c>
      <c r="AR13" s="3" t="s">
        <v>1107</v>
      </c>
    </row>
    <row r="14" spans="1:44" x14ac:dyDescent="0.3">
      <c r="A14" s="22">
        <f>Data!A13:I13</f>
        <v>12</v>
      </c>
      <c r="B14" s="22" t="str">
        <f>Data!B13:J13</f>
        <v>Nguyễn Thị Phương</v>
      </c>
      <c r="C14" s="22" t="str">
        <f>Data!B13:K13</f>
        <v>Nguyễn Thành Tài</v>
      </c>
      <c r="D14" s="22" t="str">
        <f>Data!B13:L13</f>
        <v>Con trai</v>
      </c>
      <c r="E14" s="22" t="str">
        <f>Data!C13:M13</f>
        <v>Tinh Bien</v>
      </c>
      <c r="F14" s="44">
        <f>Data!D13:M13</f>
        <v>2</v>
      </c>
      <c r="G14" s="22" t="str">
        <f>Data!F13:N13</f>
        <v>An Hao</v>
      </c>
      <c r="H14" s="44">
        <f>Data!F13:O13</f>
        <v>4</v>
      </c>
      <c r="I14" s="22" t="str">
        <f>Data!H13:P13</f>
        <v>Thiên Tuế</v>
      </c>
      <c r="J14" s="22">
        <f>Data!I13:Q13</f>
        <v>1</v>
      </c>
      <c r="K14" s="2">
        <f>Data!AE13</f>
        <v>1</v>
      </c>
      <c r="L14" s="2">
        <v>3</v>
      </c>
      <c r="M14" s="2" t="s">
        <v>159</v>
      </c>
      <c r="N14" s="23" t="s">
        <v>257</v>
      </c>
      <c r="O14" s="2" t="s">
        <v>160</v>
      </c>
      <c r="P14" s="23" t="s">
        <v>184</v>
      </c>
      <c r="Q14" s="2"/>
      <c r="R14" s="2"/>
      <c r="S14" s="2"/>
      <c r="T14" s="2"/>
      <c r="U14" s="2"/>
      <c r="V14" s="2"/>
      <c r="W14" s="2"/>
      <c r="X14" s="2"/>
      <c r="Y14" s="2">
        <v>15000</v>
      </c>
      <c r="Z14" s="2" t="s">
        <v>146</v>
      </c>
      <c r="AA14" s="2">
        <v>30000</v>
      </c>
      <c r="AB14" s="2" t="s">
        <v>146</v>
      </c>
      <c r="AC14" s="2"/>
      <c r="AD14" s="2"/>
      <c r="AE14" s="2"/>
      <c r="AF14" s="2"/>
      <c r="AG14" s="2"/>
      <c r="AH14" s="2"/>
      <c r="AL14" s="3" t="s">
        <v>1126</v>
      </c>
      <c r="AM14" s="9" t="s">
        <v>1129</v>
      </c>
      <c r="AN14" t="s">
        <v>1174</v>
      </c>
      <c r="AO14" t="s">
        <v>1174</v>
      </c>
      <c r="AP14" s="3" t="s">
        <v>1128</v>
      </c>
      <c r="AQ14" s="9" t="s">
        <v>1159</v>
      </c>
      <c r="AR14" s="3" t="s">
        <v>1118</v>
      </c>
    </row>
    <row r="15" spans="1:44" x14ac:dyDescent="0.3">
      <c r="A15" s="22">
        <f>Data!A14:I14</f>
        <v>13</v>
      </c>
      <c r="B15" s="22" t="str">
        <f>Data!B14:J14</f>
        <v>Nguyễn Văn Ngần</v>
      </c>
      <c r="C15" s="22" t="str">
        <f>Data!B14:K14</f>
        <v>Nguyễn Văn Ngần</v>
      </c>
      <c r="D15" s="22" t="str">
        <f>Data!B14:L14</f>
        <v>Chủ hộ</v>
      </c>
      <c r="E15" s="22" t="str">
        <f>Data!C14:M14</f>
        <v>Tinh Bien</v>
      </c>
      <c r="F15" s="44">
        <f>Data!D14:M14</f>
        <v>2</v>
      </c>
      <c r="G15" s="22" t="str">
        <f>Data!F14:N14</f>
        <v>An Hao</v>
      </c>
      <c r="H15" s="44">
        <f>Data!F14:O14</f>
        <v>4</v>
      </c>
      <c r="I15" s="22" t="str">
        <f>Data!H14:P14</f>
        <v>Thiên Tuế</v>
      </c>
      <c r="J15" s="22">
        <f>Data!I14:Q14</f>
        <v>1</v>
      </c>
      <c r="K15" s="2">
        <f>Data!AE14</f>
        <v>1</v>
      </c>
      <c r="L15" s="2">
        <v>6</v>
      </c>
      <c r="M15" s="2" t="s">
        <v>159</v>
      </c>
      <c r="N15" s="23" t="s">
        <v>238</v>
      </c>
      <c r="O15" s="2" t="s">
        <v>259</v>
      </c>
      <c r="P15" s="2" t="s">
        <v>162</v>
      </c>
      <c r="Q15" s="2" t="s">
        <v>170</v>
      </c>
      <c r="R15" s="23" t="s">
        <v>236</v>
      </c>
      <c r="S15" s="2" t="s">
        <v>165</v>
      </c>
      <c r="T15" s="23" t="s">
        <v>216</v>
      </c>
      <c r="U15" s="2" t="s">
        <v>160</v>
      </c>
      <c r="V15" s="23" t="s">
        <v>163</v>
      </c>
      <c r="W15" s="2" t="s">
        <v>220</v>
      </c>
      <c r="X15" s="23" t="s">
        <v>216</v>
      </c>
      <c r="Y15" s="2">
        <v>15000</v>
      </c>
      <c r="Z15" s="2" t="s">
        <v>146</v>
      </c>
      <c r="AA15" s="2">
        <v>40000</v>
      </c>
      <c r="AB15" s="2" t="s">
        <v>146</v>
      </c>
      <c r="AC15" s="2">
        <v>40000</v>
      </c>
      <c r="AD15" s="2" t="s">
        <v>146</v>
      </c>
      <c r="AE15" s="2">
        <v>7000</v>
      </c>
      <c r="AF15" s="2" t="s">
        <v>146</v>
      </c>
      <c r="AG15" s="2">
        <v>30000</v>
      </c>
      <c r="AH15" s="2" t="s">
        <v>146</v>
      </c>
      <c r="AL15" s="3" t="s">
        <v>1171</v>
      </c>
      <c r="AM15" s="9" t="s">
        <v>1129</v>
      </c>
      <c r="AN15" t="s">
        <v>1177</v>
      </c>
      <c r="AO15" t="s">
        <v>1177</v>
      </c>
      <c r="AP15" s="3" t="s">
        <v>1124</v>
      </c>
      <c r="AQ15" s="9" t="s">
        <v>1107</v>
      </c>
      <c r="AR15" s="3"/>
    </row>
    <row r="16" spans="1:44" x14ac:dyDescent="0.3">
      <c r="A16" s="22">
        <f>Data!A15:I15</f>
        <v>14</v>
      </c>
      <c r="B16" s="22" t="str">
        <f>Data!B15:J15</f>
        <v>Trần Hữu Tài</v>
      </c>
      <c r="C16" s="22" t="str">
        <f>Data!B15:K15</f>
        <v>Trần Hữu Tài</v>
      </c>
      <c r="D16" s="22" t="str">
        <f>Data!B15:L15</f>
        <v>Chủ hộ</v>
      </c>
      <c r="E16" s="22" t="str">
        <f>Data!C15:M15</f>
        <v>Tinh Bien</v>
      </c>
      <c r="F16" s="44">
        <f>Data!D15:M15</f>
        <v>2</v>
      </c>
      <c r="G16" s="22" t="str">
        <f>Data!F15:N15</f>
        <v>An Hao</v>
      </c>
      <c r="H16" s="44">
        <f>Data!F15:O15</f>
        <v>4</v>
      </c>
      <c r="I16" s="22" t="str">
        <f>Data!H15:P15</f>
        <v>Vồ Bà</v>
      </c>
      <c r="J16" s="22">
        <f>Data!I15:Q15</f>
        <v>1</v>
      </c>
      <c r="K16" s="2">
        <f>Data!AE15</f>
        <v>1</v>
      </c>
      <c r="L16" s="2">
        <v>5</v>
      </c>
      <c r="M16" s="2" t="s">
        <v>159</v>
      </c>
      <c r="N16" s="23" t="s">
        <v>234</v>
      </c>
      <c r="O16" s="2" t="s">
        <v>170</v>
      </c>
      <c r="P16" s="23" t="s">
        <v>236</v>
      </c>
      <c r="Q16" s="2" t="s">
        <v>259</v>
      </c>
      <c r="R16" s="2" t="s">
        <v>162</v>
      </c>
      <c r="S16" s="2" t="s">
        <v>165</v>
      </c>
      <c r="T16" s="23" t="s">
        <v>216</v>
      </c>
      <c r="U16" s="2" t="s">
        <v>160</v>
      </c>
      <c r="V16" s="23" t="s">
        <v>238</v>
      </c>
      <c r="W16" s="2"/>
      <c r="X16" s="2"/>
      <c r="Y16" s="2">
        <v>9000</v>
      </c>
      <c r="Z16" s="2" t="s">
        <v>146</v>
      </c>
      <c r="AA16" s="2">
        <v>40000</v>
      </c>
      <c r="AB16" s="2" t="s">
        <v>146</v>
      </c>
      <c r="AC16" s="2">
        <v>15000</v>
      </c>
      <c r="AD16" s="2" t="s">
        <v>146</v>
      </c>
      <c r="AE16" s="2">
        <v>15000</v>
      </c>
      <c r="AF16" s="2" t="s">
        <v>146</v>
      </c>
      <c r="AG16" s="2">
        <v>7000</v>
      </c>
      <c r="AH16" s="2" t="s">
        <v>146</v>
      </c>
      <c r="AL16" s="3" t="s">
        <v>1131</v>
      </c>
      <c r="AM16" s="3" t="s">
        <v>1170</v>
      </c>
      <c r="AN16" t="s">
        <v>1176</v>
      </c>
      <c r="AP16" s="3" t="s">
        <v>317</v>
      </c>
      <c r="AQ16" s="3" t="s">
        <v>1124</v>
      </c>
      <c r="AR16" s="3"/>
    </row>
    <row r="17" spans="1:44" x14ac:dyDescent="0.3">
      <c r="A17" s="22">
        <f>Data!A16:I16</f>
        <v>15</v>
      </c>
      <c r="B17" s="22" t="str">
        <f>Data!B16:J16</f>
        <v>Nguyễn Văn Đời</v>
      </c>
      <c r="C17" s="22" t="str">
        <f>Data!B16:K16</f>
        <v>Nguyễn Văn Đời</v>
      </c>
      <c r="D17" s="22" t="str">
        <f>Data!B16:L16</f>
        <v>Chủ hộ</v>
      </c>
      <c r="E17" s="22" t="str">
        <f>Data!C16:M16</f>
        <v>Tinh Bien</v>
      </c>
      <c r="F17" s="44">
        <f>Data!D16:M16</f>
        <v>2</v>
      </c>
      <c r="G17" s="22" t="str">
        <f>Data!F16:N16</f>
        <v>An Hao</v>
      </c>
      <c r="H17" s="44">
        <f>Data!F16:O16</f>
        <v>4</v>
      </c>
      <c r="I17" s="22" t="str">
        <f>Data!H16:P16</f>
        <v>Vồ Bà</v>
      </c>
      <c r="J17" s="22">
        <f>Data!I16:Q16</f>
        <v>1</v>
      </c>
      <c r="K17" s="2">
        <f>Data!AE16</f>
        <v>1</v>
      </c>
      <c r="L17" s="2">
        <v>4</v>
      </c>
      <c r="M17" s="2" t="s">
        <v>159</v>
      </c>
      <c r="N17" s="23" t="s">
        <v>163</v>
      </c>
      <c r="O17" s="2" t="s">
        <v>165</v>
      </c>
      <c r="P17" s="23" t="s">
        <v>216</v>
      </c>
      <c r="Q17" s="2" t="s">
        <v>170</v>
      </c>
      <c r="R17" s="23" t="s">
        <v>217</v>
      </c>
      <c r="S17" s="2" t="s">
        <v>160</v>
      </c>
      <c r="T17" s="23" t="s">
        <v>238</v>
      </c>
      <c r="U17" s="2"/>
      <c r="V17" s="2"/>
      <c r="W17" s="2"/>
      <c r="X17" s="2"/>
      <c r="Y17" s="2">
        <v>12000</v>
      </c>
      <c r="Z17" s="2" t="s">
        <v>146</v>
      </c>
      <c r="AA17" s="2">
        <v>8000</v>
      </c>
      <c r="AB17" s="2" t="s">
        <v>146</v>
      </c>
      <c r="AC17" s="2">
        <v>40000</v>
      </c>
      <c r="AD17" s="2" t="s">
        <v>146</v>
      </c>
      <c r="AE17" s="2">
        <v>10000</v>
      </c>
      <c r="AF17" s="2" t="s">
        <v>146</v>
      </c>
      <c r="AG17" s="2"/>
      <c r="AH17" s="2"/>
      <c r="AL17" s="3" t="s">
        <v>1171</v>
      </c>
      <c r="AM17" s="9" t="s">
        <v>1129</v>
      </c>
      <c r="AN17" t="s">
        <v>1177</v>
      </c>
      <c r="AO17" t="s">
        <v>1177</v>
      </c>
      <c r="AP17" s="3" t="s">
        <v>1124</v>
      </c>
      <c r="AQ17" s="9" t="s">
        <v>1107</v>
      </c>
      <c r="AR17" s="3" t="s">
        <v>1116</v>
      </c>
    </row>
    <row r="18" spans="1:44" x14ac:dyDescent="0.3">
      <c r="A18" s="22">
        <f>Data!A17:I17</f>
        <v>16</v>
      </c>
      <c r="B18" s="22" t="str">
        <f>Data!B17:J17</f>
        <v>Trần Hữu Phước</v>
      </c>
      <c r="C18" s="22" t="str">
        <f>Data!B17:K17</f>
        <v>Trần Hữu Phước</v>
      </c>
      <c r="D18" s="22" t="str">
        <f>Data!B17:L17</f>
        <v>Chủ hộ</v>
      </c>
      <c r="E18" s="22" t="str">
        <f>Data!C17:M17</f>
        <v>Tinh Bien</v>
      </c>
      <c r="F18" s="44">
        <f>Data!D17:M17</f>
        <v>2</v>
      </c>
      <c r="G18" s="22" t="str">
        <f>Data!F17:N17</f>
        <v>An Hao</v>
      </c>
      <c r="H18" s="44">
        <f>Data!F17:O17</f>
        <v>4</v>
      </c>
      <c r="I18" s="22" t="str">
        <f>Data!H17:P17</f>
        <v>Thiên Tuế</v>
      </c>
      <c r="J18" s="22">
        <f>Data!I17:Q17</f>
        <v>1</v>
      </c>
      <c r="K18" s="2">
        <f>Data!AE17</f>
        <v>1</v>
      </c>
      <c r="L18" s="2">
        <v>4</v>
      </c>
      <c r="M18" s="2" t="s">
        <v>159</v>
      </c>
      <c r="N18" s="23" t="s">
        <v>257</v>
      </c>
      <c r="O18" s="2" t="s">
        <v>206</v>
      </c>
      <c r="P18" s="23" t="s">
        <v>227</v>
      </c>
      <c r="Q18" s="2" t="s">
        <v>134</v>
      </c>
      <c r="R18" s="2" t="s">
        <v>162</v>
      </c>
      <c r="S18" s="2" t="s">
        <v>170</v>
      </c>
      <c r="T18" s="23" t="s">
        <v>236</v>
      </c>
      <c r="U18" s="2"/>
      <c r="V18" s="2"/>
      <c r="W18" s="2"/>
      <c r="X18" s="2"/>
      <c r="Y18" s="2">
        <v>13000</v>
      </c>
      <c r="Z18" s="2" t="s">
        <v>146</v>
      </c>
      <c r="AA18" s="2">
        <v>30000</v>
      </c>
      <c r="AB18" s="2" t="s">
        <v>146</v>
      </c>
      <c r="AC18" s="2">
        <v>7000</v>
      </c>
      <c r="AD18" s="2" t="s">
        <v>146</v>
      </c>
      <c r="AE18" s="2">
        <v>40000</v>
      </c>
      <c r="AF18" s="2" t="s">
        <v>146</v>
      </c>
      <c r="AG18" s="2"/>
      <c r="AH18" s="2"/>
      <c r="AL18" s="3" t="s">
        <v>1126</v>
      </c>
      <c r="AM18" s="9" t="s">
        <v>1129</v>
      </c>
      <c r="AN18" t="s">
        <v>1174</v>
      </c>
      <c r="AO18" t="s">
        <v>1174</v>
      </c>
      <c r="AP18" s="3" t="s">
        <v>1128</v>
      </c>
      <c r="AQ18" s="9" t="s">
        <v>1159</v>
      </c>
      <c r="AR18" s="3" t="s">
        <v>1139</v>
      </c>
    </row>
    <row r="19" spans="1:44" x14ac:dyDescent="0.3">
      <c r="A19" s="22">
        <f>Data!A18:I18</f>
        <v>17</v>
      </c>
      <c r="B19" s="22" t="str">
        <f>Data!B18:J18</f>
        <v>Nguyễn Thị Dữ</v>
      </c>
      <c r="C19" s="22" t="str">
        <f>Data!B18:K18</f>
        <v>Văng Thị Bích</v>
      </c>
      <c r="D19" s="22" t="str">
        <f>Data!B18:L18</f>
        <v>Con dâu</v>
      </c>
      <c r="E19" s="22" t="str">
        <f>Data!C18:M18</f>
        <v>Tinh Bien</v>
      </c>
      <c r="F19" s="44">
        <f>Data!D18:M18</f>
        <v>2</v>
      </c>
      <c r="G19" s="22" t="str">
        <f>Data!F18:N18</f>
        <v>An Hao</v>
      </c>
      <c r="H19" s="44">
        <f>Data!F18:O18</f>
        <v>4</v>
      </c>
      <c r="I19" s="22" t="str">
        <f>Data!H18:P18</f>
        <v>Thiên Tuế</v>
      </c>
      <c r="J19" s="22">
        <f>Data!I18:Q18</f>
        <v>2</v>
      </c>
      <c r="K19" s="2">
        <f>Data!AE18</f>
        <v>1</v>
      </c>
      <c r="L19" s="2">
        <v>3</v>
      </c>
      <c r="M19" s="2" t="s">
        <v>159</v>
      </c>
      <c r="N19" s="23" t="s">
        <v>238</v>
      </c>
      <c r="O19" s="2" t="s">
        <v>170</v>
      </c>
      <c r="P19" s="23" t="s">
        <v>234</v>
      </c>
      <c r="Q19" s="2" t="s">
        <v>165</v>
      </c>
      <c r="R19" s="23" t="s">
        <v>216</v>
      </c>
      <c r="S19" s="2"/>
      <c r="T19" s="2"/>
      <c r="U19" s="2"/>
      <c r="V19" s="2"/>
      <c r="W19" s="2"/>
      <c r="X19" s="2"/>
      <c r="Y19" s="2">
        <v>3000</v>
      </c>
      <c r="Z19" s="2" t="s">
        <v>146</v>
      </c>
      <c r="AA19" s="2">
        <v>120000</v>
      </c>
      <c r="AB19" s="2" t="s">
        <v>146</v>
      </c>
      <c r="AC19" s="2">
        <v>7000</v>
      </c>
      <c r="AD19" s="2" t="s">
        <v>146</v>
      </c>
      <c r="AE19" s="2"/>
      <c r="AF19" s="2"/>
      <c r="AG19" s="2"/>
      <c r="AH19" s="2"/>
      <c r="AL19" s="3" t="s">
        <v>1126</v>
      </c>
      <c r="AM19" s="9" t="s">
        <v>1129</v>
      </c>
      <c r="AN19" t="s">
        <v>1174</v>
      </c>
      <c r="AO19" t="s">
        <v>1174</v>
      </c>
      <c r="AP19" s="3" t="s">
        <v>1109</v>
      </c>
      <c r="AQ19" s="9" t="s">
        <v>1107</v>
      </c>
      <c r="AR19" s="3" t="s">
        <v>1124</v>
      </c>
    </row>
    <row r="20" spans="1:44" x14ac:dyDescent="0.3">
      <c r="A20" s="22">
        <f>Data!A19:I19</f>
        <v>18</v>
      </c>
      <c r="B20" s="22" t="str">
        <f>Data!B19:J19</f>
        <v>Lê Phú Hải</v>
      </c>
      <c r="C20" s="22" t="str">
        <f>Data!B19:K19</f>
        <v>Lê Phú Hải</v>
      </c>
      <c r="D20" s="22" t="str">
        <f>Data!B19:L19</f>
        <v>Chủ hộ</v>
      </c>
      <c r="E20" s="22" t="str">
        <f>Data!C19:M19</f>
        <v>Tinh Bien</v>
      </c>
      <c r="F20" s="44">
        <f>Data!D19:M19</f>
        <v>2</v>
      </c>
      <c r="G20" s="22" t="str">
        <f>Data!F19:N19</f>
        <v>An Hao</v>
      </c>
      <c r="H20" s="44">
        <f>Data!F19:O19</f>
        <v>4</v>
      </c>
      <c r="I20" s="22" t="str">
        <f>Data!H19:P19</f>
        <v>Thiên Tuế</v>
      </c>
      <c r="J20" s="22">
        <f>Data!I19:Q19</f>
        <v>1</v>
      </c>
      <c r="K20" s="2">
        <f>Data!AE19</f>
        <v>1</v>
      </c>
      <c r="L20" s="2">
        <v>2</v>
      </c>
      <c r="M20" s="2" t="s">
        <v>159</v>
      </c>
      <c r="N20" s="23" t="s">
        <v>296</v>
      </c>
      <c r="O20" s="2" t="s">
        <v>289</v>
      </c>
      <c r="P20" s="23" t="s">
        <v>227</v>
      </c>
      <c r="Q20" s="2"/>
      <c r="R20" s="2"/>
      <c r="S20" s="2"/>
      <c r="T20" s="2"/>
      <c r="U20" s="2"/>
      <c r="V20" s="2"/>
      <c r="W20" s="2"/>
      <c r="X20" s="2"/>
      <c r="Y20" s="2">
        <v>4000</v>
      </c>
      <c r="Z20" s="2" t="s">
        <v>146</v>
      </c>
      <c r="AA20" s="2">
        <v>5000</v>
      </c>
      <c r="AB20" s="2" t="s">
        <v>146</v>
      </c>
      <c r="AC20" s="2"/>
      <c r="AD20" s="2"/>
      <c r="AE20" s="2"/>
      <c r="AF20" s="2"/>
      <c r="AG20" s="2"/>
      <c r="AH20" s="2"/>
      <c r="AL20" s="3" t="s">
        <v>1126</v>
      </c>
      <c r="AM20" s="3" t="s">
        <v>1170</v>
      </c>
      <c r="AN20" t="s">
        <v>1175</v>
      </c>
      <c r="AP20" s="3" t="s">
        <v>1128</v>
      </c>
      <c r="AQ20" s="3" t="s">
        <v>1124</v>
      </c>
      <c r="AR20" s="3"/>
    </row>
    <row r="21" spans="1:44" x14ac:dyDescent="0.3">
      <c r="A21" s="22">
        <f>Data!A20:I20</f>
        <v>19</v>
      </c>
      <c r="B21" s="22" t="str">
        <f>Data!B20:J20</f>
        <v>Võ Thị Kim Hiền</v>
      </c>
      <c r="C21" s="22" t="str">
        <f>Data!B20:K20</f>
        <v>Võ Thị Kim Hiền</v>
      </c>
      <c r="D21" s="22" t="str">
        <f>Data!B20:L20</f>
        <v>Chủ hộ</v>
      </c>
      <c r="E21" s="22" t="str">
        <f>Data!C20:M20</f>
        <v>Tinh Bien</v>
      </c>
      <c r="F21" s="44">
        <f>Data!D20:M20</f>
        <v>2</v>
      </c>
      <c r="G21" s="22" t="str">
        <f>Data!F20:N20</f>
        <v>An Hao</v>
      </c>
      <c r="H21" s="44">
        <f>Data!F20:O20</f>
        <v>4</v>
      </c>
      <c r="I21" s="22" t="str">
        <f>Data!H20:P20</f>
        <v>Thiên Tuế</v>
      </c>
      <c r="J21" s="22">
        <f>Data!I20:Q20</f>
        <v>2</v>
      </c>
      <c r="K21" s="2">
        <f>Data!AE20</f>
        <v>1</v>
      </c>
      <c r="L21" s="2">
        <v>5</v>
      </c>
      <c r="M21" s="2" t="s">
        <v>159</v>
      </c>
      <c r="N21" s="23" t="s">
        <v>185</v>
      </c>
      <c r="O21" s="2" t="s">
        <v>160</v>
      </c>
      <c r="P21" s="23" t="s">
        <v>238</v>
      </c>
      <c r="Q21" s="2" t="s">
        <v>206</v>
      </c>
      <c r="R21" s="23" t="s">
        <v>227</v>
      </c>
      <c r="S21" s="2" t="s">
        <v>134</v>
      </c>
      <c r="T21" s="2" t="s">
        <v>244</v>
      </c>
      <c r="U21" s="2" t="s">
        <v>170</v>
      </c>
      <c r="V21" s="23" t="s">
        <v>217</v>
      </c>
      <c r="W21" s="2"/>
      <c r="X21" s="2"/>
      <c r="Y21" s="2">
        <v>8000</v>
      </c>
      <c r="Z21" s="2" t="s">
        <v>146</v>
      </c>
      <c r="AA21" s="2">
        <v>30000</v>
      </c>
      <c r="AB21" s="2" t="s">
        <v>146</v>
      </c>
      <c r="AC21" s="2">
        <v>15000</v>
      </c>
      <c r="AD21" s="2" t="s">
        <v>146</v>
      </c>
      <c r="AE21" s="2">
        <v>8000</v>
      </c>
      <c r="AF21" s="2" t="s">
        <v>146</v>
      </c>
      <c r="AG21" s="2">
        <v>100000</v>
      </c>
      <c r="AH21" s="2" t="s">
        <v>146</v>
      </c>
      <c r="AL21" s="3" t="s">
        <v>1129</v>
      </c>
      <c r="AM21" s="9" t="s">
        <v>1129</v>
      </c>
      <c r="AN21" t="s">
        <v>1129</v>
      </c>
      <c r="AO21" t="s">
        <v>1129</v>
      </c>
      <c r="AP21" s="3" t="s">
        <v>1107</v>
      </c>
      <c r="AQ21" s="3" t="s">
        <v>1137</v>
      </c>
      <c r="AR21" s="3" t="s">
        <v>1124</v>
      </c>
    </row>
    <row r="22" spans="1:44" x14ac:dyDescent="0.3">
      <c r="A22" s="22">
        <f>Data!A21:I21</f>
        <v>20</v>
      </c>
      <c r="B22" s="22" t="str">
        <f>Data!B21:J21</f>
        <v>Nguyễn Văn Liêm</v>
      </c>
      <c r="C22" s="22" t="str">
        <f>Data!B21:K21</f>
        <v>Nguyễn Văn Liêm</v>
      </c>
      <c r="D22" s="22" t="str">
        <f>Data!B21:L21</f>
        <v>Chủ hộ</v>
      </c>
      <c r="E22" s="22" t="str">
        <f>Data!C21:M21</f>
        <v>Tinh Bien</v>
      </c>
      <c r="F22" s="44">
        <f>Data!D21:M21</f>
        <v>2</v>
      </c>
      <c r="G22" s="22" t="str">
        <f>Data!F21:N21</f>
        <v>An Hao</v>
      </c>
      <c r="H22" s="44">
        <f>Data!F21:O21</f>
        <v>4</v>
      </c>
      <c r="I22" s="22" t="str">
        <f>Data!H21:P21</f>
        <v>Rau Tần</v>
      </c>
      <c r="J22" s="22">
        <f>Data!I21:Q21</f>
        <v>1</v>
      </c>
      <c r="K22" s="2">
        <f>Data!AE21</f>
        <v>1</v>
      </c>
      <c r="L22" s="2">
        <v>4</v>
      </c>
      <c r="M22" s="2" t="s">
        <v>159</v>
      </c>
      <c r="N22" s="23" t="s">
        <v>238</v>
      </c>
      <c r="O22" s="2" t="s">
        <v>211</v>
      </c>
      <c r="P22" s="2" t="s">
        <v>162</v>
      </c>
      <c r="Q22" s="2" t="s">
        <v>160</v>
      </c>
      <c r="R22" s="23" t="s">
        <v>238</v>
      </c>
      <c r="S22" s="2" t="s">
        <v>170</v>
      </c>
      <c r="T22" s="23" t="s">
        <v>217</v>
      </c>
      <c r="U22" s="2"/>
      <c r="V22" s="2"/>
      <c r="W22" s="2"/>
      <c r="X22" s="2"/>
      <c r="Y22" s="2">
        <v>8000</v>
      </c>
      <c r="Z22" s="2" t="s">
        <v>146</v>
      </c>
      <c r="AA22" s="2">
        <v>30000</v>
      </c>
      <c r="AB22" s="2" t="s">
        <v>303</v>
      </c>
      <c r="AC22" s="2">
        <v>30000</v>
      </c>
      <c r="AD22" s="2" t="s">
        <v>146</v>
      </c>
      <c r="AE22" s="2">
        <v>30000</v>
      </c>
      <c r="AF22" s="2" t="s">
        <v>146</v>
      </c>
      <c r="AG22" s="2"/>
      <c r="AH22" s="2"/>
      <c r="AL22" s="3" t="s">
        <v>1171</v>
      </c>
      <c r="AM22" s="9" t="s">
        <v>1129</v>
      </c>
      <c r="AN22" t="s">
        <v>1177</v>
      </c>
      <c r="AO22" t="s">
        <v>1177</v>
      </c>
      <c r="AP22" s="3" t="s">
        <v>1124</v>
      </c>
      <c r="AQ22" s="9" t="s">
        <v>1139</v>
      </c>
      <c r="AR22" s="3" t="s">
        <v>1159</v>
      </c>
    </row>
    <row r="23" spans="1:44" x14ac:dyDescent="0.3">
      <c r="A23" s="22">
        <f>Data!A22:I22</f>
        <v>21</v>
      </c>
      <c r="B23" s="22" t="str">
        <f>Data!B22:J22</f>
        <v>Phan Ngọc Đức</v>
      </c>
      <c r="C23" s="22" t="str">
        <f>Data!B22:K22</f>
        <v>Phan Ngọc Đức</v>
      </c>
      <c r="D23" s="22" t="str">
        <f>Data!B22:L22</f>
        <v>Chủ hộ</v>
      </c>
      <c r="E23" s="22" t="str">
        <f>Data!C22:M22</f>
        <v>Tinh Bien</v>
      </c>
      <c r="F23" s="44">
        <f>Data!D22:M22</f>
        <v>2</v>
      </c>
      <c r="G23" s="22" t="str">
        <f>Data!F22:N22</f>
        <v>An Hao</v>
      </c>
      <c r="H23" s="44">
        <f>Data!F22:O22</f>
        <v>4</v>
      </c>
      <c r="I23" s="22" t="str">
        <f>Data!H22:P22</f>
        <v>Rau Tần</v>
      </c>
      <c r="J23" s="22">
        <f>Data!I22:Q22</f>
        <v>1</v>
      </c>
      <c r="K23" s="2">
        <f>Data!AE22</f>
        <v>1</v>
      </c>
      <c r="L23" s="2">
        <v>2</v>
      </c>
      <c r="M23" s="2" t="s">
        <v>159</v>
      </c>
      <c r="N23" s="23" t="s">
        <v>238</v>
      </c>
      <c r="O23" s="2" t="s">
        <v>160</v>
      </c>
      <c r="P23" s="23" t="s">
        <v>237</v>
      </c>
      <c r="Q23" s="2"/>
      <c r="R23" s="2"/>
      <c r="S23" s="2"/>
      <c r="T23" s="2"/>
      <c r="U23" s="2"/>
      <c r="V23" s="2"/>
      <c r="W23" s="2"/>
      <c r="X23" s="2"/>
      <c r="Y23" s="2">
        <v>12000</v>
      </c>
      <c r="Z23" s="2" t="s">
        <v>146</v>
      </c>
      <c r="AA23" s="2">
        <v>25000</v>
      </c>
      <c r="AB23" s="2" t="s">
        <v>146</v>
      </c>
      <c r="AC23" s="2"/>
      <c r="AD23" s="2"/>
      <c r="AE23" s="2"/>
      <c r="AF23" s="2"/>
      <c r="AG23" s="2"/>
      <c r="AH23" s="2"/>
      <c r="AL23" s="3" t="s">
        <v>1171</v>
      </c>
      <c r="AM23" s="9" t="s">
        <v>1129</v>
      </c>
      <c r="AN23" t="s">
        <v>1177</v>
      </c>
      <c r="AO23" t="s">
        <v>1177</v>
      </c>
      <c r="AP23" s="3" t="s">
        <v>1124</v>
      </c>
      <c r="AQ23" s="3" t="s">
        <v>1121</v>
      </c>
      <c r="AR23" s="3" t="s">
        <v>1120</v>
      </c>
    </row>
    <row r="24" spans="1:44" x14ac:dyDescent="0.3">
      <c r="A24" s="22">
        <f>Data!A23:I23</f>
        <v>22</v>
      </c>
      <c r="B24" s="22" t="str">
        <f>Data!B23:J23</f>
        <v>Long Hoàng Dũng</v>
      </c>
      <c r="C24" s="22" t="str">
        <f>Data!B23:K23</f>
        <v>Nguyễn Thị Loan</v>
      </c>
      <c r="D24" s="22" t="str">
        <f>Data!B23:L23</f>
        <v>Vợ</v>
      </c>
      <c r="E24" s="22" t="str">
        <f>Data!C23:M23</f>
        <v>Tinh Bien</v>
      </c>
      <c r="F24" s="44">
        <f>Data!D23:M23</f>
        <v>2</v>
      </c>
      <c r="G24" s="22" t="str">
        <f>Data!F23:N23</f>
        <v>An Hao</v>
      </c>
      <c r="H24" s="44">
        <f>Data!F23:O23</f>
        <v>4</v>
      </c>
      <c r="I24" s="22" t="str">
        <f>Data!H23:P23</f>
        <v>Rau Tần</v>
      </c>
      <c r="J24" s="22">
        <f>Data!I23:Q23</f>
        <v>2</v>
      </c>
      <c r="K24" s="2">
        <f>Data!AE23</f>
        <v>1</v>
      </c>
      <c r="L24" s="2">
        <v>1</v>
      </c>
      <c r="M24" s="2" t="s">
        <v>159</v>
      </c>
      <c r="N24" s="23" t="s">
        <v>314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>
        <v>50000</v>
      </c>
      <c r="Z24" s="2" t="s">
        <v>146</v>
      </c>
      <c r="AA24" s="2"/>
      <c r="AB24" s="2"/>
      <c r="AC24" s="2"/>
      <c r="AD24" s="2"/>
      <c r="AE24" s="2"/>
      <c r="AF24" s="2"/>
      <c r="AG24" s="2"/>
      <c r="AH24" s="2"/>
      <c r="AL24" s="3" t="s">
        <v>1171</v>
      </c>
      <c r="AM24" s="9" t="s">
        <v>1129</v>
      </c>
      <c r="AN24" t="s">
        <v>1177</v>
      </c>
      <c r="AO24" t="s">
        <v>1177</v>
      </c>
      <c r="AP24" s="3" t="s">
        <v>1124</v>
      </c>
      <c r="AQ24" s="3" t="s">
        <v>1132</v>
      </c>
      <c r="AR24" s="3"/>
    </row>
    <row r="25" spans="1:44" x14ac:dyDescent="0.3">
      <c r="A25" s="22">
        <f>Data!A24:I24</f>
        <v>23</v>
      </c>
      <c r="B25" s="22" t="str">
        <f>Data!B24:J24</f>
        <v>Trần Thị Lại</v>
      </c>
      <c r="C25" s="22" t="str">
        <f>Data!B24:K24</f>
        <v>Dương Tấn Phước</v>
      </c>
      <c r="D25" s="22" t="str">
        <f>Data!B24:L24</f>
        <v>Chủ hộ</v>
      </c>
      <c r="E25" s="22" t="str">
        <f>Data!C24:M24</f>
        <v>Tinh Bien</v>
      </c>
      <c r="F25" s="44">
        <f>Data!D24:M24</f>
        <v>2</v>
      </c>
      <c r="G25" s="22" t="str">
        <f>Data!F24:N24</f>
        <v>An Hao</v>
      </c>
      <c r="H25" s="44">
        <f>Data!F24:O24</f>
        <v>4</v>
      </c>
      <c r="I25" s="22" t="str">
        <f>Data!H24:P24</f>
        <v>Rau Tần</v>
      </c>
      <c r="J25" s="22">
        <f>Data!I24:Q24</f>
        <v>1</v>
      </c>
      <c r="K25" s="2">
        <f>Data!AE24</f>
        <v>1</v>
      </c>
      <c r="L25" s="2">
        <v>2</v>
      </c>
      <c r="M25" s="2" t="s">
        <v>317</v>
      </c>
      <c r="N25" s="23" t="s">
        <v>320</v>
      </c>
      <c r="O25" s="2" t="s">
        <v>316</v>
      </c>
      <c r="P25" s="23" t="s">
        <v>321</v>
      </c>
      <c r="Q25" s="2"/>
      <c r="R25" s="2"/>
      <c r="S25" s="2"/>
      <c r="T25" s="2"/>
      <c r="U25" s="2"/>
      <c r="V25" s="2"/>
      <c r="W25" s="2"/>
      <c r="X25" s="2"/>
      <c r="Y25" s="2">
        <v>4500</v>
      </c>
      <c r="Z25" s="2" t="s">
        <v>146</v>
      </c>
      <c r="AA25" s="2">
        <v>8500</v>
      </c>
      <c r="AB25" s="2" t="s">
        <v>146</v>
      </c>
      <c r="AC25" s="2"/>
      <c r="AD25" s="2"/>
      <c r="AE25" s="2"/>
      <c r="AF25" s="2"/>
      <c r="AG25" s="2"/>
      <c r="AH25" s="2"/>
      <c r="AL25" s="3" t="s">
        <v>1171</v>
      </c>
      <c r="AM25" s="9" t="s">
        <v>1129</v>
      </c>
      <c r="AN25" t="s">
        <v>1177</v>
      </c>
      <c r="AO25" t="s">
        <v>1177</v>
      </c>
      <c r="AP25" s="3" t="s">
        <v>1124</v>
      </c>
      <c r="AQ25" s="9" t="s">
        <v>1107</v>
      </c>
      <c r="AR25" s="3" t="s">
        <v>1116</v>
      </c>
    </row>
    <row r="26" spans="1:44" x14ac:dyDescent="0.3">
      <c r="A26" s="22">
        <f>Data!A25:I25</f>
        <v>24</v>
      </c>
      <c r="B26" s="22" t="str">
        <f>Data!B25:J25</f>
        <v>Nguyễn Văn Cu</v>
      </c>
      <c r="C26" s="22" t="str">
        <f>Data!B25:K25</f>
        <v>Võ Thị Ngọc Yến</v>
      </c>
      <c r="D26" s="22" t="str">
        <f>Data!B25:L25</f>
        <v>Vợ</v>
      </c>
      <c r="E26" s="22" t="str">
        <f>Data!C25:M25</f>
        <v>Tinh Bien</v>
      </c>
      <c r="F26" s="44">
        <f>Data!D25:M25</f>
        <v>2</v>
      </c>
      <c r="G26" s="22" t="str">
        <f>Data!F25:N25</f>
        <v>An Hao</v>
      </c>
      <c r="H26" s="44">
        <f>Data!F25:O25</f>
        <v>4</v>
      </c>
      <c r="I26" s="22" t="str">
        <f>Data!H25:P25</f>
        <v>Rau Tần</v>
      </c>
      <c r="J26" s="22">
        <f>Data!I25:Q25</f>
        <v>2</v>
      </c>
      <c r="K26" s="2">
        <f>Data!AE25</f>
        <v>1</v>
      </c>
      <c r="L26" s="2">
        <v>3</v>
      </c>
      <c r="M26" s="2" t="s">
        <v>145</v>
      </c>
      <c r="N26" s="2" t="s">
        <v>244</v>
      </c>
      <c r="O26" s="2" t="s">
        <v>329</v>
      </c>
      <c r="P26" s="23" t="s">
        <v>330</v>
      </c>
      <c r="Q26" s="2" t="s">
        <v>160</v>
      </c>
      <c r="R26" s="23" t="s">
        <v>331</v>
      </c>
      <c r="S26" s="2"/>
      <c r="T26" s="2"/>
      <c r="U26" s="2"/>
      <c r="V26" s="2"/>
      <c r="W26" s="2"/>
      <c r="X26" s="2"/>
      <c r="Y26" s="2">
        <v>3000</v>
      </c>
      <c r="Z26" s="2" t="s">
        <v>146</v>
      </c>
      <c r="AA26" s="2" t="s">
        <v>332</v>
      </c>
      <c r="AB26" s="2"/>
      <c r="AC26" s="2">
        <v>15000</v>
      </c>
      <c r="AD26" s="2" t="s">
        <v>146</v>
      </c>
      <c r="AE26" s="2"/>
      <c r="AF26" s="2"/>
      <c r="AG26" s="2"/>
      <c r="AH26" s="2"/>
      <c r="AL26" s="3" t="s">
        <v>1171</v>
      </c>
      <c r="AM26" s="9" t="s">
        <v>1129</v>
      </c>
      <c r="AN26" t="s">
        <v>1177</v>
      </c>
      <c r="AO26" t="s">
        <v>1177</v>
      </c>
      <c r="AP26" s="3" t="s">
        <v>1124</v>
      </c>
      <c r="AQ26" s="9" t="s">
        <v>1107</v>
      </c>
      <c r="AR26" s="3" t="s">
        <v>1121</v>
      </c>
    </row>
    <row r="27" spans="1:44" x14ac:dyDescent="0.3">
      <c r="A27" s="22">
        <f>Data!A26:I26</f>
        <v>25</v>
      </c>
      <c r="B27" s="22" t="str">
        <f>Data!B26:J26</f>
        <v>Trần Thị Yến</v>
      </c>
      <c r="C27" s="22" t="str">
        <f>Data!B26:K26</f>
        <v>Trần Thị Yến</v>
      </c>
      <c r="D27" s="22" t="str">
        <f>Data!B26:L26</f>
        <v>Chủ hộ</v>
      </c>
      <c r="E27" s="22" t="str">
        <f>Data!C26:M26</f>
        <v>Tinh Bien</v>
      </c>
      <c r="F27" s="44">
        <f>Data!D26:M26</f>
        <v>2</v>
      </c>
      <c r="G27" s="22" t="str">
        <f>Data!F26:N26</f>
        <v>An Hao</v>
      </c>
      <c r="H27" s="44">
        <f>Data!F26:O26</f>
        <v>4</v>
      </c>
      <c r="I27" s="22" t="str">
        <f>Data!H26:P26</f>
        <v>Rau Tần</v>
      </c>
      <c r="J27" s="22">
        <f>Data!I26:Q26</f>
        <v>2</v>
      </c>
      <c r="K27" s="2">
        <f>Data!AE26</f>
        <v>1</v>
      </c>
      <c r="L27" s="2">
        <v>2</v>
      </c>
      <c r="M27" s="2" t="s">
        <v>165</v>
      </c>
      <c r="N27" s="23" t="s">
        <v>217</v>
      </c>
      <c r="O27" s="2" t="s">
        <v>220</v>
      </c>
      <c r="P27" s="23" t="s">
        <v>345</v>
      </c>
      <c r="Q27" s="2"/>
      <c r="R27" s="2"/>
      <c r="S27" s="2"/>
      <c r="T27" s="2"/>
      <c r="U27" s="2"/>
      <c r="V27" s="2"/>
      <c r="W27" s="2"/>
      <c r="X27" s="2"/>
      <c r="Y27" s="2">
        <v>10000</v>
      </c>
      <c r="Z27" s="2" t="s">
        <v>146</v>
      </c>
      <c r="AA27" s="2">
        <v>120000</v>
      </c>
      <c r="AB27" s="2" t="s">
        <v>146</v>
      </c>
      <c r="AC27" s="2"/>
      <c r="AD27" s="2"/>
      <c r="AE27" s="2"/>
      <c r="AF27" s="2"/>
      <c r="AG27" s="2"/>
      <c r="AH27" s="2"/>
      <c r="AL27" s="3" t="s">
        <v>1126</v>
      </c>
      <c r="AM27" s="9" t="s">
        <v>1129</v>
      </c>
      <c r="AN27" t="s">
        <v>1174</v>
      </c>
      <c r="AO27" t="s">
        <v>1174</v>
      </c>
      <c r="AP27" s="3" t="s">
        <v>1112</v>
      </c>
      <c r="AQ27" s="9" t="s">
        <v>1107</v>
      </c>
      <c r="AR27" s="3" t="s">
        <v>1139</v>
      </c>
    </row>
    <row r="28" spans="1:44" x14ac:dyDescent="0.3">
      <c r="A28" s="22">
        <f>Data!A27:I27</f>
        <v>26</v>
      </c>
      <c r="B28" s="22" t="str">
        <f>Data!B27:J27</f>
        <v>Phạm Thị Út</v>
      </c>
      <c r="C28" s="22" t="str">
        <f>Data!B27:K27</f>
        <v>Phạm Thị Út</v>
      </c>
      <c r="D28" s="22" t="str">
        <f>Data!B27:L27</f>
        <v>Chủ hộ</v>
      </c>
      <c r="E28" s="22" t="str">
        <f>Data!C27:M27</f>
        <v>Tinh Bien</v>
      </c>
      <c r="F28" s="44">
        <f>Data!D27:M27</f>
        <v>2</v>
      </c>
      <c r="G28" s="22" t="str">
        <f>Data!F27:N27</f>
        <v>An Hao</v>
      </c>
      <c r="H28" s="44">
        <f>Data!F27:O27</f>
        <v>4</v>
      </c>
      <c r="I28" s="22" t="str">
        <f>Data!H27:P27</f>
        <v>Rau Tần</v>
      </c>
      <c r="J28" s="22">
        <f>Data!I27:Q27</f>
        <v>2</v>
      </c>
      <c r="K28" s="2">
        <f>Data!AE27</f>
        <v>1</v>
      </c>
      <c r="L28" s="2">
        <v>3</v>
      </c>
      <c r="M28" s="2" t="s">
        <v>159</v>
      </c>
      <c r="N28" s="23" t="s">
        <v>217</v>
      </c>
      <c r="O28" s="2" t="s">
        <v>170</v>
      </c>
      <c r="P28" s="23" t="s">
        <v>163</v>
      </c>
      <c r="Q28" s="2" t="s">
        <v>206</v>
      </c>
      <c r="R28" s="23" t="s">
        <v>163</v>
      </c>
      <c r="S28" s="2"/>
      <c r="T28" s="2"/>
      <c r="U28" s="2"/>
      <c r="V28" s="2"/>
      <c r="W28" s="2"/>
      <c r="X28" s="2"/>
      <c r="Y28" s="2">
        <v>15000</v>
      </c>
      <c r="Z28" s="2" t="s">
        <v>146</v>
      </c>
      <c r="AA28" s="2">
        <v>70000</v>
      </c>
      <c r="AB28" s="2" t="s">
        <v>146</v>
      </c>
      <c r="AC28" s="2">
        <v>16000</v>
      </c>
      <c r="AD28" s="2" t="s">
        <v>146</v>
      </c>
      <c r="AE28" s="2"/>
      <c r="AF28" s="2"/>
      <c r="AG28" s="2"/>
      <c r="AH28" s="2"/>
      <c r="AL28" s="3" t="s">
        <v>1171</v>
      </c>
      <c r="AM28" s="9" t="s">
        <v>1129</v>
      </c>
      <c r="AN28" t="s">
        <v>1177</v>
      </c>
      <c r="AO28" t="s">
        <v>1177</v>
      </c>
      <c r="AP28" s="3" t="s">
        <v>1124</v>
      </c>
      <c r="AQ28" s="3" t="s">
        <v>351</v>
      </c>
      <c r="AR28" s="3" t="s">
        <v>1108</v>
      </c>
    </row>
    <row r="29" spans="1:44" x14ac:dyDescent="0.3">
      <c r="A29" s="22">
        <f>Data!A28:I28</f>
        <v>27</v>
      </c>
      <c r="B29" s="22" t="str">
        <f>Data!B28:J28</f>
        <v>Ngô Thị Hai</v>
      </c>
      <c r="C29" s="22" t="str">
        <f>Data!B28:K28</f>
        <v>Ngô Thị Hai</v>
      </c>
      <c r="D29" s="22" t="str">
        <f>Data!B28:L28</f>
        <v>Chủ hộ</v>
      </c>
      <c r="E29" s="22" t="str">
        <f>Data!C28:M28</f>
        <v>Tinh Bien</v>
      </c>
      <c r="F29" s="44">
        <f>Data!D28:M28</f>
        <v>2</v>
      </c>
      <c r="G29" s="22" t="str">
        <f>Data!F28:N28</f>
        <v>An Hao</v>
      </c>
      <c r="H29" s="44">
        <f>Data!F28:O28</f>
        <v>4</v>
      </c>
      <c r="I29" s="22" t="str">
        <f>Data!H28:P28</f>
        <v>Rau Tần</v>
      </c>
      <c r="J29" s="22">
        <f>Data!I28:Q28</f>
        <v>2</v>
      </c>
      <c r="K29" s="2">
        <f>Data!AE28</f>
        <v>1</v>
      </c>
      <c r="L29" s="2">
        <v>4</v>
      </c>
      <c r="M29" s="2" t="s">
        <v>159</v>
      </c>
      <c r="N29" s="23" t="s">
        <v>185</v>
      </c>
      <c r="O29" s="2" t="s">
        <v>351</v>
      </c>
      <c r="P29" s="23" t="s">
        <v>357</v>
      </c>
      <c r="Q29" s="2" t="s">
        <v>206</v>
      </c>
      <c r="R29" s="23" t="s">
        <v>358</v>
      </c>
      <c r="S29" s="2" t="s">
        <v>165</v>
      </c>
      <c r="T29" s="23" t="s">
        <v>321</v>
      </c>
      <c r="U29" s="2"/>
      <c r="V29" s="2"/>
      <c r="W29" s="2"/>
      <c r="X29" s="2"/>
      <c r="Y29" s="2">
        <v>5000</v>
      </c>
      <c r="Z29" s="2" t="s">
        <v>146</v>
      </c>
      <c r="AA29" s="2">
        <v>10000</v>
      </c>
      <c r="AB29" s="2" t="s">
        <v>146</v>
      </c>
      <c r="AC29" s="2">
        <v>15000</v>
      </c>
      <c r="AD29" s="2" t="s">
        <v>146</v>
      </c>
      <c r="AE29" s="2">
        <v>13000</v>
      </c>
      <c r="AF29" s="2" t="s">
        <v>146</v>
      </c>
      <c r="AG29" s="2"/>
      <c r="AH29" s="2"/>
      <c r="AL29" s="3" t="s">
        <v>1171</v>
      </c>
      <c r="AM29" s="9" t="s">
        <v>1129</v>
      </c>
      <c r="AN29" t="s">
        <v>1177</v>
      </c>
      <c r="AO29" t="s">
        <v>1177</v>
      </c>
      <c r="AP29" s="3" t="s">
        <v>1124</v>
      </c>
      <c r="AQ29" s="9" t="s">
        <v>1107</v>
      </c>
      <c r="AR29" s="3" t="s">
        <v>1139</v>
      </c>
    </row>
    <row r="30" spans="1:44" x14ac:dyDescent="0.3">
      <c r="A30" s="22">
        <f>Data!A29:I29</f>
        <v>28</v>
      </c>
      <c r="B30" s="22" t="str">
        <f>Data!B29:J29</f>
        <v>Trần Thị Oanh</v>
      </c>
      <c r="C30" s="22" t="str">
        <f>Data!B29:K29</f>
        <v>Trần Thị Oanh</v>
      </c>
      <c r="D30" s="22" t="str">
        <f>Data!B29:L29</f>
        <v>Chủ hộ</v>
      </c>
      <c r="E30" s="22" t="str">
        <f>Data!C29:M29</f>
        <v>Tinh Bien</v>
      </c>
      <c r="F30" s="44">
        <f>Data!D29:M29</f>
        <v>2</v>
      </c>
      <c r="G30" s="22" t="str">
        <f>Data!F29:N29</f>
        <v>An Hao</v>
      </c>
      <c r="H30" s="44">
        <f>Data!F29:O29</f>
        <v>4</v>
      </c>
      <c r="I30" s="22" t="str">
        <f>Data!H29:P29</f>
        <v>Rau Tần</v>
      </c>
      <c r="J30" s="22">
        <f>Data!I29:Q29</f>
        <v>2</v>
      </c>
      <c r="K30" s="2">
        <f>Data!AE29</f>
        <v>1</v>
      </c>
      <c r="L30" s="2">
        <v>2</v>
      </c>
      <c r="M30" s="2" t="s">
        <v>159</v>
      </c>
      <c r="N30" s="23" t="s">
        <v>257</v>
      </c>
      <c r="O30" s="2" t="s">
        <v>161</v>
      </c>
      <c r="P30" s="2" t="s">
        <v>162</v>
      </c>
      <c r="Q30" s="2"/>
      <c r="R30" s="2"/>
      <c r="S30" s="2"/>
      <c r="T30" s="2"/>
      <c r="U30" s="2"/>
      <c r="V30" s="2"/>
      <c r="W30" s="2"/>
      <c r="X30" s="2"/>
      <c r="Y30" s="2">
        <v>3000</v>
      </c>
      <c r="Z30" s="2" t="s">
        <v>146</v>
      </c>
      <c r="AA30" s="2">
        <v>70000</v>
      </c>
      <c r="AB30" s="2" t="s">
        <v>166</v>
      </c>
      <c r="AC30" s="2"/>
      <c r="AD30" s="2"/>
      <c r="AE30" s="2"/>
      <c r="AF30" s="2"/>
      <c r="AG30" s="2"/>
      <c r="AH30" s="2"/>
      <c r="AL30" s="3" t="s">
        <v>1126</v>
      </c>
      <c r="AM30" s="9" t="s">
        <v>1129</v>
      </c>
      <c r="AN30" t="s">
        <v>1174</v>
      </c>
      <c r="AO30" t="s">
        <v>1174</v>
      </c>
      <c r="AP30" s="3" t="s">
        <v>1128</v>
      </c>
      <c r="AQ30" s="9" t="s">
        <v>1159</v>
      </c>
      <c r="AR30" s="3" t="s">
        <v>1107</v>
      </c>
    </row>
    <row r="31" spans="1:44" x14ac:dyDescent="0.3">
      <c r="A31" s="22">
        <f>Data!A30:I30</f>
        <v>29</v>
      </c>
      <c r="B31" s="22" t="str">
        <f>Data!B30:J30</f>
        <v>Nguyễn Văn Tèo</v>
      </c>
      <c r="C31" s="22" t="str">
        <f>Data!B30:K30</f>
        <v>Nguyễn Văn Tèo</v>
      </c>
      <c r="D31" s="22" t="str">
        <f>Data!B30:L30</f>
        <v>Chủ hộ</v>
      </c>
      <c r="E31" s="22" t="str">
        <f>Data!C30:M30</f>
        <v>Tinh Bien</v>
      </c>
      <c r="F31" s="44">
        <f>Data!D30:M30</f>
        <v>2</v>
      </c>
      <c r="G31" s="22" t="str">
        <f>Data!F30:N30</f>
        <v>An Hao</v>
      </c>
      <c r="H31" s="44">
        <f>Data!F30:O30</f>
        <v>4</v>
      </c>
      <c r="I31" s="22" t="str">
        <f>Data!H30:P30</f>
        <v>Vồ Bà</v>
      </c>
      <c r="J31" s="22">
        <f>Data!I30:Q30</f>
        <v>1</v>
      </c>
      <c r="K31" s="2">
        <f>Data!AE30</f>
        <v>1</v>
      </c>
      <c r="L31" s="2">
        <v>3</v>
      </c>
      <c r="M31" s="2" t="s">
        <v>159</v>
      </c>
      <c r="N31" s="23" t="s">
        <v>375</v>
      </c>
      <c r="O31" s="2" t="s">
        <v>220</v>
      </c>
      <c r="P31" s="23" t="s">
        <v>376</v>
      </c>
      <c r="Q31" s="2" t="s">
        <v>160</v>
      </c>
      <c r="R31" s="23" t="s">
        <v>234</v>
      </c>
      <c r="S31" s="2"/>
      <c r="T31" s="2"/>
      <c r="U31" s="2"/>
      <c r="V31" s="2"/>
      <c r="W31" s="2"/>
      <c r="X31" s="2"/>
      <c r="Y31" s="2">
        <v>5000</v>
      </c>
      <c r="Z31" s="2" t="s">
        <v>146</v>
      </c>
      <c r="AA31" s="2">
        <v>100000</v>
      </c>
      <c r="AB31" s="2" t="s">
        <v>146</v>
      </c>
      <c r="AC31" s="2">
        <v>17000</v>
      </c>
      <c r="AD31" s="2" t="s">
        <v>146</v>
      </c>
      <c r="AE31" s="2"/>
      <c r="AF31" s="2"/>
      <c r="AG31" s="2"/>
      <c r="AH31" s="2"/>
      <c r="AL31" s="3" t="s">
        <v>1171</v>
      </c>
      <c r="AM31" s="9" t="s">
        <v>1129</v>
      </c>
      <c r="AN31" t="s">
        <v>1177</v>
      </c>
      <c r="AO31" t="s">
        <v>1177</v>
      </c>
      <c r="AP31" s="3" t="s">
        <v>1124</v>
      </c>
      <c r="AQ31" s="3" t="s">
        <v>1118</v>
      </c>
      <c r="AR31" s="3" t="s">
        <v>1159</v>
      </c>
    </row>
    <row r="32" spans="1:44" x14ac:dyDescent="0.3">
      <c r="A32" s="22">
        <f>Data!A31:I31</f>
        <v>30</v>
      </c>
      <c r="B32" s="22" t="str">
        <f>Data!B31:J31</f>
        <v>Vũ Phát Đạt</v>
      </c>
      <c r="C32" s="22" t="str">
        <f>Data!B31:K31</f>
        <v>Vũ Phát Đạt</v>
      </c>
      <c r="D32" s="22" t="str">
        <f>Data!B31:L31</f>
        <v>Chủ hộ</v>
      </c>
      <c r="E32" s="22" t="str">
        <f>Data!C31:M31</f>
        <v>Tinh Bien</v>
      </c>
      <c r="F32" s="44">
        <f>Data!D31:M31</f>
        <v>2</v>
      </c>
      <c r="G32" s="22" t="str">
        <f>Data!F31:N31</f>
        <v>An Hao</v>
      </c>
      <c r="H32" s="44">
        <f>Data!F31:O31</f>
        <v>4</v>
      </c>
      <c r="I32" s="22" t="str">
        <f>Data!H31:P31</f>
        <v>Rau Tần</v>
      </c>
      <c r="J32" s="22">
        <f>Data!I31:Q31</f>
        <v>1</v>
      </c>
      <c r="K32" s="2">
        <f>Data!AE31</f>
        <v>1</v>
      </c>
      <c r="L32" s="2">
        <v>5</v>
      </c>
      <c r="M32" s="2" t="s">
        <v>159</v>
      </c>
      <c r="N32" s="23" t="s">
        <v>375</v>
      </c>
      <c r="O32" s="2" t="s">
        <v>160</v>
      </c>
      <c r="P32" s="23" t="s">
        <v>242</v>
      </c>
      <c r="Q32" s="2" t="s">
        <v>170</v>
      </c>
      <c r="R32" s="23" t="s">
        <v>184</v>
      </c>
      <c r="S32" s="2" t="s">
        <v>220</v>
      </c>
      <c r="T32" s="2" t="s">
        <v>244</v>
      </c>
      <c r="U32" s="2"/>
      <c r="V32" s="2"/>
      <c r="W32" s="2"/>
      <c r="X32" s="2"/>
      <c r="Y32" s="2">
        <v>5000</v>
      </c>
      <c r="Z32" s="2" t="s">
        <v>146</v>
      </c>
      <c r="AA32" s="2">
        <v>20000</v>
      </c>
      <c r="AB32" s="2" t="s">
        <v>146</v>
      </c>
      <c r="AC32" s="2">
        <v>60000</v>
      </c>
      <c r="AD32" s="2" t="s">
        <v>146</v>
      </c>
      <c r="AE32" s="2">
        <v>70000</v>
      </c>
      <c r="AF32" s="2" t="s">
        <v>146</v>
      </c>
      <c r="AG32" s="2">
        <v>8000</v>
      </c>
      <c r="AH32" s="2" t="s">
        <v>146</v>
      </c>
      <c r="AL32" s="3" t="s">
        <v>1126</v>
      </c>
      <c r="AM32" s="9" t="s">
        <v>1129</v>
      </c>
      <c r="AN32" t="s">
        <v>1174</v>
      </c>
      <c r="AO32" t="s">
        <v>1174</v>
      </c>
      <c r="AP32" s="3" t="s">
        <v>1112</v>
      </c>
      <c r="AQ32" s="9" t="s">
        <v>1138</v>
      </c>
      <c r="AR32" s="3" t="s">
        <v>1199</v>
      </c>
    </row>
    <row r="33" spans="1:44" x14ac:dyDescent="0.3">
      <c r="A33" s="22">
        <f>Data!A32:I32</f>
        <v>31</v>
      </c>
      <c r="B33" s="22" t="str">
        <f>Data!B32:J32</f>
        <v>Lê Hồng Thái</v>
      </c>
      <c r="C33" s="22" t="str">
        <f>Data!B32:K32</f>
        <v>Võ Thị Nới</v>
      </c>
      <c r="D33" s="22" t="str">
        <f>Data!B32:L32</f>
        <v>Vợ</v>
      </c>
      <c r="E33" s="22" t="str">
        <f>Data!C32:M32</f>
        <v>Tinh Bien</v>
      </c>
      <c r="F33" s="44">
        <f>Data!D32:M32</f>
        <v>2</v>
      </c>
      <c r="G33" s="22" t="str">
        <f>Data!F32:N32</f>
        <v>An Hao</v>
      </c>
      <c r="H33" s="44">
        <f>Data!F32:O32</f>
        <v>4</v>
      </c>
      <c r="I33" s="22" t="str">
        <f>Data!H32:P32</f>
        <v>Rau Tần</v>
      </c>
      <c r="J33" s="22">
        <f>Data!I32:Q32</f>
        <v>2</v>
      </c>
      <c r="K33" s="2">
        <f>Data!AE32</f>
        <v>2</v>
      </c>
      <c r="L33" s="2">
        <v>2</v>
      </c>
      <c r="M33" s="2" t="s">
        <v>159</v>
      </c>
      <c r="N33" s="23" t="s">
        <v>391</v>
      </c>
      <c r="O33" s="2" t="s">
        <v>160</v>
      </c>
      <c r="P33" s="23" t="s">
        <v>185</v>
      </c>
      <c r="Q33" s="2"/>
      <c r="R33" s="2"/>
      <c r="S33" s="2"/>
      <c r="T33" s="2"/>
      <c r="U33" s="2"/>
      <c r="V33" s="2"/>
      <c r="W33" s="2"/>
      <c r="X33" s="2"/>
      <c r="Y33" s="2">
        <v>5000</v>
      </c>
      <c r="Z33" s="2" t="s">
        <v>146</v>
      </c>
      <c r="AA33" s="2">
        <v>15000</v>
      </c>
      <c r="AB33" s="2" t="s">
        <v>146</v>
      </c>
      <c r="AC33" s="2"/>
      <c r="AD33" s="2"/>
      <c r="AE33" s="2"/>
      <c r="AF33" s="2"/>
      <c r="AG33" s="2"/>
      <c r="AH33" s="2"/>
      <c r="AL33" s="3" t="s">
        <v>1171</v>
      </c>
      <c r="AM33" s="3"/>
      <c r="AN33" s="3" t="s">
        <v>1176</v>
      </c>
      <c r="AO33" s="3"/>
      <c r="AP33" s="3" t="s">
        <v>1124</v>
      </c>
      <c r="AQ33" s="3"/>
      <c r="AR33" s="3"/>
    </row>
    <row r="34" spans="1:44" x14ac:dyDescent="0.3">
      <c r="A34" s="22">
        <f>Data!A33:I33</f>
        <v>32</v>
      </c>
      <c r="B34" s="22" t="str">
        <f>Data!B33:J33</f>
        <v>Nguyễn Văn Mừng</v>
      </c>
      <c r="C34" s="22" t="str">
        <f>Data!B33:K33</f>
        <v>Nguyễn Văn Mừng</v>
      </c>
      <c r="D34" s="22" t="str">
        <f>Data!B33:L33</f>
        <v>Chủ hộ</v>
      </c>
      <c r="E34" s="22" t="str">
        <f>Data!C33:M33</f>
        <v>Tinh Bien</v>
      </c>
      <c r="F34" s="44">
        <f>Data!D33:M33</f>
        <v>2</v>
      </c>
      <c r="G34" s="22" t="str">
        <f>Data!F33:N33</f>
        <v>An Hao</v>
      </c>
      <c r="H34" s="44">
        <f>Data!F33:O33</f>
        <v>4</v>
      </c>
      <c r="I34" s="22" t="str">
        <f>Data!H33:P33</f>
        <v>Rau Tần</v>
      </c>
      <c r="J34" s="22">
        <f>Data!I33:Q33</f>
        <v>1</v>
      </c>
      <c r="K34" s="2">
        <f>Data!AE33</f>
        <v>1</v>
      </c>
      <c r="L34" s="2">
        <v>2</v>
      </c>
      <c r="M34" s="2" t="s">
        <v>206</v>
      </c>
      <c r="N34" s="23" t="s">
        <v>358</v>
      </c>
      <c r="O34" s="2" t="s">
        <v>140</v>
      </c>
      <c r="P34" s="23" t="s">
        <v>235</v>
      </c>
      <c r="Q34" s="2"/>
      <c r="R34" s="2"/>
      <c r="S34" s="2"/>
      <c r="T34" s="2"/>
      <c r="U34" s="2"/>
      <c r="V34" s="2"/>
      <c r="W34" s="2"/>
      <c r="X34" s="2"/>
      <c r="Y34" s="2">
        <v>15000</v>
      </c>
      <c r="Z34" s="2" t="s">
        <v>146</v>
      </c>
      <c r="AA34" s="2">
        <v>8000</v>
      </c>
      <c r="AB34" s="2" t="s">
        <v>146</v>
      </c>
      <c r="AC34" s="2"/>
      <c r="AD34" s="2"/>
      <c r="AE34" s="2"/>
      <c r="AF34" s="2"/>
      <c r="AG34" s="2"/>
      <c r="AH34" s="2"/>
      <c r="AL34" s="3" t="s">
        <v>1171</v>
      </c>
      <c r="AM34" s="9" t="s">
        <v>1129</v>
      </c>
      <c r="AN34" t="s">
        <v>1177</v>
      </c>
      <c r="AO34" t="s">
        <v>1177</v>
      </c>
      <c r="AP34" s="3" t="s">
        <v>1124</v>
      </c>
      <c r="AQ34" s="9" t="s">
        <v>1139</v>
      </c>
      <c r="AR34" s="3" t="s">
        <v>1107</v>
      </c>
    </row>
    <row r="35" spans="1:44" x14ac:dyDescent="0.3">
      <c r="A35" s="22">
        <f>Data!A34:I34</f>
        <v>33</v>
      </c>
      <c r="B35" s="22" t="str">
        <f>Data!B34:J34</f>
        <v>Nguyễn Văn Út</v>
      </c>
      <c r="C35" s="22" t="str">
        <f>Data!B34:K34</f>
        <v>Nguyễn Văn Út</v>
      </c>
      <c r="D35" s="22" t="str">
        <f>Data!B34:L34</f>
        <v>Chủ hộ</v>
      </c>
      <c r="E35" s="22" t="str">
        <f>Data!C34:M34</f>
        <v>Tinh Bien</v>
      </c>
      <c r="F35" s="44">
        <f>Data!D34:M34</f>
        <v>2</v>
      </c>
      <c r="G35" s="22" t="str">
        <f>Data!F34:N34</f>
        <v>An Hao</v>
      </c>
      <c r="H35" s="44">
        <f>Data!F34:O34</f>
        <v>4</v>
      </c>
      <c r="I35" s="22" t="str">
        <f>Data!H34:P34</f>
        <v>Rau Tần</v>
      </c>
      <c r="J35" s="22">
        <f>Data!I34:Q34</f>
        <v>1</v>
      </c>
      <c r="K35" s="2">
        <f>Data!AE34</f>
        <v>1</v>
      </c>
      <c r="L35" s="2">
        <v>4</v>
      </c>
      <c r="M35" s="2" t="s">
        <v>159</v>
      </c>
      <c r="N35" s="23" t="s">
        <v>234</v>
      </c>
      <c r="O35" s="2" t="s">
        <v>161</v>
      </c>
      <c r="P35" s="2" t="s">
        <v>162</v>
      </c>
      <c r="Q35" s="2" t="s">
        <v>206</v>
      </c>
      <c r="R35" s="23" t="s">
        <v>401</v>
      </c>
      <c r="S35" s="2" t="s">
        <v>211</v>
      </c>
      <c r="T35" s="2" t="s">
        <v>244</v>
      </c>
      <c r="U35" s="2"/>
      <c r="V35" s="2"/>
      <c r="W35" s="2"/>
      <c r="X35" s="2"/>
      <c r="Y35" s="2">
        <v>5000</v>
      </c>
      <c r="Z35" s="2" t="s">
        <v>146</v>
      </c>
      <c r="AA35" s="2">
        <v>5000</v>
      </c>
      <c r="AB35" s="2" t="s">
        <v>146</v>
      </c>
      <c r="AC35" s="2">
        <v>15000</v>
      </c>
      <c r="AD35" s="2" t="s">
        <v>146</v>
      </c>
      <c r="AE35" s="2">
        <v>10000</v>
      </c>
      <c r="AF35" s="2" t="s">
        <v>301</v>
      </c>
      <c r="AG35" s="2"/>
      <c r="AH35" s="2"/>
      <c r="AL35" s="3" t="s">
        <v>1171</v>
      </c>
      <c r="AM35" s="9" t="s">
        <v>1129</v>
      </c>
      <c r="AN35" t="s">
        <v>1177</v>
      </c>
      <c r="AO35" t="s">
        <v>1177</v>
      </c>
      <c r="AP35" s="3" t="s">
        <v>1124</v>
      </c>
      <c r="AQ35" s="3" t="s">
        <v>1121</v>
      </c>
      <c r="AR35" s="3" t="s">
        <v>1159</v>
      </c>
    </row>
    <row r="36" spans="1:44" x14ac:dyDescent="0.3">
      <c r="A36" s="22">
        <f>Data!A35:I35</f>
        <v>34</v>
      </c>
      <c r="B36" s="22" t="str">
        <f>Data!B35:J35</f>
        <v>Trần Thanh Tùng</v>
      </c>
      <c r="C36" s="22" t="str">
        <f>Data!B35:K35</f>
        <v>Trần Văn Thảo</v>
      </c>
      <c r="D36" s="22" t="str">
        <f>Data!B35:L35</f>
        <v>Con</v>
      </c>
      <c r="E36" s="22" t="str">
        <f>Data!C35:M35</f>
        <v>Tinh Bien</v>
      </c>
      <c r="F36" s="44">
        <f>Data!D35:M35</f>
        <v>2</v>
      </c>
      <c r="G36" s="22" t="str">
        <f>Data!F35:N35</f>
        <v>An Hao</v>
      </c>
      <c r="H36" s="44">
        <f>Data!F35:O35</f>
        <v>4</v>
      </c>
      <c r="I36" s="22" t="str">
        <f>Data!H35:P35</f>
        <v>Vồ Bà</v>
      </c>
      <c r="J36" s="22">
        <f>Data!I35:Q35</f>
        <v>1</v>
      </c>
      <c r="K36" s="2">
        <f>Data!AE35</f>
        <v>1</v>
      </c>
      <c r="L36" s="2">
        <v>5</v>
      </c>
      <c r="M36" s="2" t="s">
        <v>159</v>
      </c>
      <c r="N36" s="23" t="s">
        <v>239</v>
      </c>
      <c r="O36" s="2" t="s">
        <v>160</v>
      </c>
      <c r="P36" s="23" t="s">
        <v>234</v>
      </c>
      <c r="Q36" s="2" t="s">
        <v>165</v>
      </c>
      <c r="R36" s="23" t="s">
        <v>184</v>
      </c>
      <c r="S36" s="2" t="s">
        <v>170</v>
      </c>
      <c r="T36" s="23" t="s">
        <v>234</v>
      </c>
      <c r="U36" s="2" t="s">
        <v>134</v>
      </c>
      <c r="V36" s="2" t="s">
        <v>244</v>
      </c>
      <c r="W36" s="2"/>
      <c r="X36" s="2"/>
      <c r="Y36" s="2">
        <v>4000</v>
      </c>
      <c r="Z36" s="2" t="s">
        <v>146</v>
      </c>
      <c r="AA36" s="2">
        <v>20000</v>
      </c>
      <c r="AB36" s="2" t="s">
        <v>146</v>
      </c>
      <c r="AC36" s="2">
        <v>5000</v>
      </c>
      <c r="AD36" s="2" t="s">
        <v>146</v>
      </c>
      <c r="AE36" s="2">
        <v>100000</v>
      </c>
      <c r="AF36" s="2" t="s">
        <v>146</v>
      </c>
      <c r="AG36" s="2">
        <v>10000</v>
      </c>
      <c r="AH36" s="2" t="s">
        <v>146</v>
      </c>
      <c r="AL36" s="3" t="s">
        <v>1158</v>
      </c>
      <c r="AM36" s="3" t="s">
        <v>1170</v>
      </c>
      <c r="AN36" t="s">
        <v>1177</v>
      </c>
      <c r="AO36" t="s">
        <v>1177</v>
      </c>
      <c r="AP36" s="3" t="s">
        <v>1120</v>
      </c>
      <c r="AQ36" s="3" t="s">
        <v>1124</v>
      </c>
      <c r="AR36" s="3"/>
    </row>
    <row r="37" spans="1:44" x14ac:dyDescent="0.3">
      <c r="A37" s="22">
        <f>Data!A36:I36</f>
        <v>35</v>
      </c>
      <c r="B37" s="22" t="str">
        <f>Data!B36:J36</f>
        <v>Vũ Quang Lộc</v>
      </c>
      <c r="C37" s="22" t="str">
        <f>Data!B36:K36</f>
        <v>Vũ Quang Lộc</v>
      </c>
      <c r="D37" s="22" t="str">
        <f>Data!B36:L36</f>
        <v>Chủ hộ</v>
      </c>
      <c r="E37" s="22" t="str">
        <f>Data!C36:M36</f>
        <v>Tinh Bien</v>
      </c>
      <c r="F37" s="44">
        <f>Data!D36:M36</f>
        <v>2</v>
      </c>
      <c r="G37" s="22" t="str">
        <f>Data!F36:N36</f>
        <v>An Hao</v>
      </c>
      <c r="H37" s="44">
        <f>Data!F36:O36</f>
        <v>4</v>
      </c>
      <c r="I37" s="22" t="str">
        <f>Data!H36:P36</f>
        <v>Rau Tần</v>
      </c>
      <c r="J37" s="22">
        <f>Data!I36:Q36</f>
        <v>1</v>
      </c>
      <c r="K37" s="2">
        <f>Data!AE36</f>
        <v>2</v>
      </c>
      <c r="L37" s="2">
        <v>2</v>
      </c>
      <c r="M37" s="2" t="s">
        <v>159</v>
      </c>
      <c r="N37" s="23" t="s">
        <v>414</v>
      </c>
      <c r="O37" s="2" t="s">
        <v>165</v>
      </c>
      <c r="P37" s="23" t="s">
        <v>184</v>
      </c>
      <c r="Q37" s="2"/>
      <c r="R37" s="2"/>
      <c r="S37" s="2"/>
      <c r="T37" s="2"/>
      <c r="U37" s="2"/>
      <c r="V37" s="2"/>
      <c r="W37" s="2"/>
      <c r="X37" s="2"/>
      <c r="Y37" s="2">
        <v>20000</v>
      </c>
      <c r="Z37" s="2" t="s">
        <v>146</v>
      </c>
      <c r="AA37" s="2">
        <v>8000</v>
      </c>
      <c r="AB37" s="2" t="s">
        <v>146</v>
      </c>
      <c r="AC37" s="2"/>
      <c r="AD37" s="2"/>
      <c r="AE37" s="2"/>
      <c r="AF37" s="2"/>
      <c r="AG37" s="2"/>
      <c r="AH37" s="2"/>
      <c r="AL37" s="3" t="s">
        <v>1126</v>
      </c>
      <c r="AM37" s="9"/>
      <c r="AN37" t="s">
        <v>1126</v>
      </c>
      <c r="AP37" s="3" t="s">
        <v>1128</v>
      </c>
      <c r="AQ37" s="9"/>
      <c r="AR37" s="3"/>
    </row>
    <row r="38" spans="1:44" x14ac:dyDescent="0.3">
      <c r="A38" s="22">
        <f>Data!A37:I37</f>
        <v>36</v>
      </c>
      <c r="B38" s="22" t="str">
        <f>Data!B37:J37</f>
        <v>Huỳnh Văn Bảo</v>
      </c>
      <c r="C38" s="22" t="str">
        <f>Data!B37:K37</f>
        <v>Huỳnh Văn Bảo</v>
      </c>
      <c r="D38" s="22" t="str">
        <f>Data!B37:L37</f>
        <v>Chủ hộ</v>
      </c>
      <c r="E38" s="22" t="str">
        <f>Data!C37:M37</f>
        <v>Tinh Bien</v>
      </c>
      <c r="F38" s="44">
        <f>Data!D37:M37</f>
        <v>2</v>
      </c>
      <c r="G38" s="22" t="str">
        <f>Data!F37:N37</f>
        <v>An Hao</v>
      </c>
      <c r="H38" s="44">
        <f>Data!F37:O37</f>
        <v>4</v>
      </c>
      <c r="I38" s="22" t="str">
        <f>Data!H37:P37</f>
        <v>Vồ Bà</v>
      </c>
      <c r="J38" s="22">
        <f>Data!I37:Q37</f>
        <v>1</v>
      </c>
      <c r="K38" s="2">
        <f>Data!AE37</f>
        <v>1</v>
      </c>
      <c r="L38" s="2">
        <v>3</v>
      </c>
      <c r="M38" s="2" t="s">
        <v>159</v>
      </c>
      <c r="N38" s="23" t="s">
        <v>238</v>
      </c>
      <c r="O38" s="2" t="s">
        <v>170</v>
      </c>
      <c r="P38" s="23" t="s">
        <v>345</v>
      </c>
      <c r="Q38" s="2" t="s">
        <v>160</v>
      </c>
      <c r="R38" s="23" t="s">
        <v>163</v>
      </c>
      <c r="S38" s="2"/>
      <c r="T38" s="2"/>
      <c r="U38" s="2"/>
      <c r="V38" s="2"/>
      <c r="W38" s="2"/>
      <c r="X38" s="2"/>
      <c r="Y38" s="2">
        <v>5000</v>
      </c>
      <c r="Z38" s="2" t="s">
        <v>146</v>
      </c>
      <c r="AA38" s="2">
        <v>60000</v>
      </c>
      <c r="AB38" s="2" t="s">
        <v>146</v>
      </c>
      <c r="AC38" s="2">
        <v>20000</v>
      </c>
      <c r="AD38" s="2" t="s">
        <v>146</v>
      </c>
      <c r="AE38" s="2"/>
      <c r="AF38" s="2"/>
      <c r="AG38" s="2"/>
      <c r="AH38" s="2"/>
      <c r="AL38" s="3" t="s">
        <v>1171</v>
      </c>
      <c r="AM38" s="9" t="s">
        <v>1129</v>
      </c>
      <c r="AN38" t="s">
        <v>1177</v>
      </c>
      <c r="AO38" t="s">
        <v>1177</v>
      </c>
      <c r="AP38" s="3" t="s">
        <v>1124</v>
      </c>
      <c r="AQ38" s="9" t="s">
        <v>1139</v>
      </c>
      <c r="AR38" s="3" t="s">
        <v>1107</v>
      </c>
    </row>
    <row r="39" spans="1:44" x14ac:dyDescent="0.3">
      <c r="A39" s="22">
        <f>Data!A38:I38</f>
        <v>37</v>
      </c>
      <c r="B39" s="22" t="str">
        <f>Data!B38:J38</f>
        <v>Phạm Văn Út</v>
      </c>
      <c r="C39" s="22" t="str">
        <f>Data!B38:K38</f>
        <v>Phạm Văn Út</v>
      </c>
      <c r="D39" s="22" t="str">
        <f>Data!B38:L38</f>
        <v>Chủ hộ</v>
      </c>
      <c r="E39" s="22" t="str">
        <f>Data!C38:M38</f>
        <v>Tinh Bien</v>
      </c>
      <c r="F39" s="44">
        <f>Data!D38:M38</f>
        <v>2</v>
      </c>
      <c r="G39" s="22" t="str">
        <f>Data!F38:N38</f>
        <v>An Hao</v>
      </c>
      <c r="H39" s="44">
        <f>Data!F38:O38</f>
        <v>4</v>
      </c>
      <c r="I39" s="22" t="str">
        <f>Data!H38:P38</f>
        <v>Rau Tần</v>
      </c>
      <c r="J39" s="22">
        <f>Data!I38:Q38</f>
        <v>1</v>
      </c>
      <c r="K39" s="2">
        <f>Data!AE38</f>
        <v>1</v>
      </c>
      <c r="L39" s="2">
        <v>3</v>
      </c>
      <c r="M39" s="2" t="s">
        <v>159</v>
      </c>
      <c r="N39" s="23" t="s">
        <v>314</v>
      </c>
      <c r="O39" s="2" t="s">
        <v>165</v>
      </c>
      <c r="P39" s="23" t="s">
        <v>321</v>
      </c>
      <c r="Q39" s="2" t="s">
        <v>160</v>
      </c>
      <c r="R39" s="23" t="s">
        <v>185</v>
      </c>
      <c r="S39" s="2"/>
      <c r="T39" s="2"/>
      <c r="U39" s="2"/>
      <c r="V39" s="2"/>
      <c r="W39" s="2"/>
      <c r="X39" s="2"/>
      <c r="Y39" s="2">
        <v>6000</v>
      </c>
      <c r="Z39" s="2" t="s">
        <v>146</v>
      </c>
      <c r="AA39" s="2">
        <v>10000</v>
      </c>
      <c r="AB39" s="2" t="s">
        <v>146</v>
      </c>
      <c r="AC39" s="2">
        <v>15000</v>
      </c>
      <c r="AD39" s="2" t="s">
        <v>146</v>
      </c>
      <c r="AE39" s="2"/>
      <c r="AF39" s="2"/>
      <c r="AG39" s="2"/>
      <c r="AH39" s="2"/>
      <c r="AL39" s="3" t="s">
        <v>1171</v>
      </c>
      <c r="AM39" s="9" t="s">
        <v>1129</v>
      </c>
      <c r="AN39" t="s">
        <v>1177</v>
      </c>
      <c r="AO39" t="s">
        <v>1177</v>
      </c>
      <c r="AP39" s="3" t="s">
        <v>1124</v>
      </c>
      <c r="AQ39" s="9" t="s">
        <v>1139</v>
      </c>
      <c r="AR39" s="3" t="s">
        <v>1159</v>
      </c>
    </row>
    <row r="40" spans="1:44" x14ac:dyDescent="0.3">
      <c r="A40" s="22">
        <f>Data!A39:I39</f>
        <v>38</v>
      </c>
      <c r="B40" s="22" t="str">
        <f>Data!B39:J39</f>
        <v>Lê Văn Thảo</v>
      </c>
      <c r="C40" s="22" t="str">
        <f>Data!B39:K39</f>
        <v>Lê Văn Thảo</v>
      </c>
      <c r="D40" s="22" t="str">
        <f>Data!B39:L39</f>
        <v>Chủ hộ</v>
      </c>
      <c r="E40" s="22" t="str">
        <f>Data!C39:M39</f>
        <v>Tinh Bien</v>
      </c>
      <c r="F40" s="44">
        <f>Data!D39:M39</f>
        <v>2</v>
      </c>
      <c r="G40" s="22" t="str">
        <f>Data!F39:N39</f>
        <v>An Hao</v>
      </c>
      <c r="H40" s="44">
        <f>Data!F39:O39</f>
        <v>4</v>
      </c>
      <c r="I40" s="22" t="str">
        <f>Data!H39:P39</f>
        <v>Rau Tần</v>
      </c>
      <c r="J40" s="22">
        <f>Data!I39:Q39</f>
        <v>1</v>
      </c>
      <c r="K40" s="2">
        <f>Data!AE39</f>
        <v>1</v>
      </c>
      <c r="L40" s="2">
        <v>3</v>
      </c>
      <c r="M40" s="2" t="s">
        <v>159</v>
      </c>
      <c r="N40" s="23" t="s">
        <v>234</v>
      </c>
      <c r="O40" s="2" t="s">
        <v>170</v>
      </c>
      <c r="P40" s="23" t="s">
        <v>235</v>
      </c>
      <c r="Q40" s="2" t="s">
        <v>165</v>
      </c>
      <c r="R40" s="23" t="s">
        <v>234</v>
      </c>
      <c r="S40" s="2"/>
      <c r="T40" s="2"/>
      <c r="U40" s="2"/>
      <c r="V40" s="2"/>
      <c r="W40" s="2"/>
      <c r="X40" s="2"/>
      <c r="Y40" s="2">
        <v>5000</v>
      </c>
      <c r="Z40" s="2" t="s">
        <v>146</v>
      </c>
      <c r="AA40" s="2">
        <v>55000</v>
      </c>
      <c r="AB40" s="2" t="s">
        <v>146</v>
      </c>
      <c r="AC40" s="2">
        <v>10000</v>
      </c>
      <c r="AD40" s="2" t="s">
        <v>146</v>
      </c>
      <c r="AE40" s="2"/>
      <c r="AF40" s="2"/>
      <c r="AG40" s="2"/>
      <c r="AH40" s="2"/>
      <c r="AL40" s="3" t="s">
        <v>1126</v>
      </c>
      <c r="AM40" s="9" t="s">
        <v>1129</v>
      </c>
      <c r="AN40" t="s">
        <v>1174</v>
      </c>
      <c r="AO40" t="s">
        <v>1174</v>
      </c>
      <c r="AP40" s="3" t="s">
        <v>1128</v>
      </c>
      <c r="AQ40" s="9" t="s">
        <v>1107</v>
      </c>
      <c r="AR40" s="3" t="s">
        <v>1121</v>
      </c>
    </row>
    <row r="41" spans="1:44" x14ac:dyDescent="0.3">
      <c r="A41" s="22">
        <f>Data!A40:I40</f>
        <v>39</v>
      </c>
      <c r="B41" s="22" t="str">
        <f>Data!B40:J40</f>
        <v>Nguyễn Thị Ngoan</v>
      </c>
      <c r="C41" s="22" t="str">
        <f>Data!B40:K40</f>
        <v>Trần Văn Sóc</v>
      </c>
      <c r="D41" s="22" t="str">
        <f>Data!B40:L40</f>
        <v>Con</v>
      </c>
      <c r="E41" s="22" t="str">
        <f>Data!C40:M40</f>
        <v>Tinh Bien</v>
      </c>
      <c r="F41" s="44">
        <f>Data!D40:M40</f>
        <v>2</v>
      </c>
      <c r="G41" s="22" t="str">
        <f>Data!F40:N40</f>
        <v>An Hao</v>
      </c>
      <c r="H41" s="44">
        <f>Data!F40:O40</f>
        <v>4</v>
      </c>
      <c r="I41" s="22" t="str">
        <f>Data!H40:P40</f>
        <v>Vồ Bà</v>
      </c>
      <c r="J41" s="22">
        <f>Data!I40:Q40</f>
        <v>1</v>
      </c>
      <c r="K41" s="2">
        <f>Data!AE40</f>
        <v>1</v>
      </c>
      <c r="L41" s="2">
        <v>3</v>
      </c>
      <c r="M41" s="2" t="s">
        <v>159</v>
      </c>
      <c r="N41" s="23" t="s">
        <v>243</v>
      </c>
      <c r="O41" s="2" t="s">
        <v>165</v>
      </c>
      <c r="P41" s="23" t="s">
        <v>216</v>
      </c>
      <c r="Q41" s="2" t="s">
        <v>160</v>
      </c>
      <c r="R41" s="23" t="s">
        <v>243</v>
      </c>
      <c r="S41" s="2"/>
      <c r="T41" s="2"/>
      <c r="U41" s="2"/>
      <c r="V41" s="2"/>
      <c r="W41" s="2"/>
      <c r="X41" s="2"/>
      <c r="Y41" s="2">
        <v>6000</v>
      </c>
      <c r="Z41" s="2" t="s">
        <v>146</v>
      </c>
      <c r="AA41" s="2">
        <v>8000</v>
      </c>
      <c r="AB41" s="2" t="s">
        <v>146</v>
      </c>
      <c r="AC41" s="2">
        <v>10000</v>
      </c>
      <c r="AD41" s="2" t="s">
        <v>146</v>
      </c>
      <c r="AE41" s="2"/>
      <c r="AF41" s="2"/>
      <c r="AG41" s="2"/>
      <c r="AH41" s="2"/>
      <c r="AL41" s="3" t="s">
        <v>1171</v>
      </c>
      <c r="AM41" s="9" t="s">
        <v>1129</v>
      </c>
      <c r="AN41" t="s">
        <v>1177</v>
      </c>
      <c r="AO41" t="s">
        <v>1177</v>
      </c>
      <c r="AP41" s="3" t="s">
        <v>1124</v>
      </c>
      <c r="AQ41" s="9" t="s">
        <v>1107</v>
      </c>
      <c r="AR41" s="3" t="s">
        <v>1159</v>
      </c>
    </row>
    <row r="42" spans="1:44" x14ac:dyDescent="0.3">
      <c r="A42" s="22">
        <f>Data!A41:I41</f>
        <v>40</v>
      </c>
      <c r="B42" s="22" t="str">
        <f>Data!B41:J41</f>
        <v>Nguyễn Thị Tiền</v>
      </c>
      <c r="C42" s="22" t="str">
        <f>Data!B41:K41</f>
        <v>Nguyễn Thị Tiền</v>
      </c>
      <c r="D42" s="22" t="str">
        <f>Data!B41:L41</f>
        <v>Chủ hộ</v>
      </c>
      <c r="E42" s="22" t="str">
        <f>Data!C41:M41</f>
        <v>Tinh Bien</v>
      </c>
      <c r="F42" s="44">
        <f>Data!D41:M41</f>
        <v>2</v>
      </c>
      <c r="G42" s="22" t="str">
        <f>Data!F41:N41</f>
        <v>An Hao</v>
      </c>
      <c r="H42" s="44">
        <f>Data!F41:O41</f>
        <v>4</v>
      </c>
      <c r="I42" s="22" t="str">
        <f>Data!H41:P41</f>
        <v>Rau Tần</v>
      </c>
      <c r="J42" s="22">
        <f>Data!I41:Q41</f>
        <v>2</v>
      </c>
      <c r="K42" s="2">
        <f>Data!AE41</f>
        <v>1</v>
      </c>
      <c r="L42" s="2">
        <v>2</v>
      </c>
      <c r="M42" s="2" t="s">
        <v>159</v>
      </c>
      <c r="N42" s="23" t="s">
        <v>441</v>
      </c>
      <c r="O42" s="2" t="s">
        <v>211</v>
      </c>
      <c r="P42" s="2" t="s">
        <v>162</v>
      </c>
      <c r="Q42" s="2"/>
      <c r="R42" s="2"/>
      <c r="S42" s="2"/>
      <c r="T42" s="2"/>
      <c r="U42" s="2"/>
      <c r="V42" s="2"/>
      <c r="W42" s="2"/>
      <c r="X42" s="2"/>
      <c r="Y42" s="2">
        <v>4500</v>
      </c>
      <c r="Z42" s="2" t="s">
        <v>146</v>
      </c>
      <c r="AA42" s="2">
        <v>10000</v>
      </c>
      <c r="AB42" s="2" t="s">
        <v>301</v>
      </c>
      <c r="AC42" s="2"/>
      <c r="AD42" s="2"/>
      <c r="AE42" s="2"/>
      <c r="AF42" s="2"/>
      <c r="AG42" s="2"/>
      <c r="AH42" s="2"/>
      <c r="AL42" s="3" t="s">
        <v>1171</v>
      </c>
      <c r="AM42" s="9" t="s">
        <v>1129</v>
      </c>
      <c r="AN42" t="s">
        <v>1177</v>
      </c>
      <c r="AO42" t="s">
        <v>1177</v>
      </c>
      <c r="AP42" s="3" t="s">
        <v>1124</v>
      </c>
      <c r="AQ42" s="3" t="s">
        <v>1121</v>
      </c>
      <c r="AR42" s="3" t="s">
        <v>317</v>
      </c>
    </row>
    <row r="43" spans="1:44" x14ac:dyDescent="0.3">
      <c r="A43" s="22">
        <f>Data!A42:I42</f>
        <v>41</v>
      </c>
      <c r="B43" s="22" t="str">
        <f>Data!B42:J42</f>
        <v>Phạm Thị Lợi</v>
      </c>
      <c r="C43" s="22" t="str">
        <f>Data!B42:K42</f>
        <v>Phạm Thị Lợi</v>
      </c>
      <c r="D43" s="22" t="str">
        <f>Data!B42:L42</f>
        <v>Chủ hộ</v>
      </c>
      <c r="E43" s="22" t="str">
        <f>Data!C42:M42</f>
        <v>Tinh Bien</v>
      </c>
      <c r="F43" s="44">
        <f>Data!D42:M42</f>
        <v>2</v>
      </c>
      <c r="G43" s="22" t="str">
        <f>Data!F42:N42</f>
        <v>An Hao</v>
      </c>
      <c r="H43" s="44">
        <f>Data!F42:O42</f>
        <v>4</v>
      </c>
      <c r="I43" s="22" t="str">
        <f>Data!H42:P42</f>
        <v>Rau Tần</v>
      </c>
      <c r="J43" s="22">
        <f>Data!I42:Q42</f>
        <v>2</v>
      </c>
      <c r="K43" s="2">
        <f>Data!AE42</f>
        <v>1</v>
      </c>
      <c r="L43" s="2">
        <v>2</v>
      </c>
      <c r="M43" s="2" t="s">
        <v>159</v>
      </c>
      <c r="N43" s="23" t="s">
        <v>238</v>
      </c>
      <c r="O43" s="2" t="s">
        <v>165</v>
      </c>
      <c r="P43" s="23" t="s">
        <v>163</v>
      </c>
      <c r="Q43" s="2"/>
      <c r="R43" s="2"/>
      <c r="S43" s="2"/>
      <c r="T43" s="2"/>
      <c r="U43" s="2"/>
      <c r="V43" s="2"/>
      <c r="W43" s="2"/>
      <c r="X43" s="2"/>
      <c r="Y43" s="2">
        <v>6000</v>
      </c>
      <c r="Z43" s="2" t="s">
        <v>146</v>
      </c>
      <c r="AA43" s="2">
        <v>10000</v>
      </c>
      <c r="AB43" s="2" t="s">
        <v>146</v>
      </c>
      <c r="AC43" s="2"/>
      <c r="AD43" s="2"/>
      <c r="AE43" s="2"/>
      <c r="AF43" s="2"/>
      <c r="AG43" s="2"/>
      <c r="AH43" s="2"/>
      <c r="AL43" s="3" t="s">
        <v>1171</v>
      </c>
      <c r="AM43" s="9" t="s">
        <v>1129</v>
      </c>
      <c r="AN43" t="s">
        <v>1177</v>
      </c>
      <c r="AO43" t="s">
        <v>1177</v>
      </c>
      <c r="AP43" s="3" t="s">
        <v>1124</v>
      </c>
      <c r="AQ43" s="9" t="s">
        <v>1107</v>
      </c>
      <c r="AR43" s="3" t="s">
        <v>1121</v>
      </c>
    </row>
    <row r="44" spans="1:44" x14ac:dyDescent="0.3">
      <c r="A44" s="22">
        <f>Data!A43:I43</f>
        <v>42</v>
      </c>
      <c r="B44" s="22" t="str">
        <f>Data!B43:J43</f>
        <v>Võ Hoàng Phương</v>
      </c>
      <c r="C44" s="22" t="str">
        <f>Data!B43:K43</f>
        <v>Võ Trí Đức</v>
      </c>
      <c r="D44" s="22" t="str">
        <f>Data!B43:L43</f>
        <v>Con trai</v>
      </c>
      <c r="E44" s="22" t="str">
        <f>Data!C43:M43</f>
        <v>Tinh Bien</v>
      </c>
      <c r="F44" s="44">
        <f>Data!D43:M43</f>
        <v>2</v>
      </c>
      <c r="G44" s="22" t="str">
        <f>Data!F43:N43</f>
        <v>An Hao</v>
      </c>
      <c r="H44" s="44">
        <f>Data!F43:O43</f>
        <v>4</v>
      </c>
      <c r="I44" s="22" t="str">
        <f>Data!H43:P43</f>
        <v>Rau Tần</v>
      </c>
      <c r="J44" s="22">
        <f>Data!I43:Q43</f>
        <v>1</v>
      </c>
      <c r="K44" s="2">
        <f>Data!AE43</f>
        <v>1</v>
      </c>
      <c r="L44" s="2">
        <v>2</v>
      </c>
      <c r="M44" s="2" t="s">
        <v>159</v>
      </c>
      <c r="N44" s="23" t="s">
        <v>375</v>
      </c>
      <c r="O44" s="2" t="s">
        <v>165</v>
      </c>
      <c r="P44" s="23" t="s">
        <v>163</v>
      </c>
      <c r="Q44" s="2"/>
      <c r="R44" s="2"/>
      <c r="S44" s="2"/>
      <c r="T44" s="2"/>
      <c r="U44" s="2"/>
      <c r="V44" s="2"/>
      <c r="W44" s="2"/>
      <c r="X44" s="2"/>
      <c r="Y44" s="2">
        <v>5000</v>
      </c>
      <c r="Z44" s="2" t="s">
        <v>146</v>
      </c>
      <c r="AA44" s="2">
        <v>10000</v>
      </c>
      <c r="AB44" s="2" t="s">
        <v>146</v>
      </c>
      <c r="AC44" s="2"/>
      <c r="AD44" s="2"/>
      <c r="AE44" s="2"/>
      <c r="AF44" s="2"/>
      <c r="AG44" s="2"/>
      <c r="AH44" s="2"/>
      <c r="AL44" s="3" t="s">
        <v>1171</v>
      </c>
      <c r="AM44" s="9" t="s">
        <v>1129</v>
      </c>
      <c r="AN44" t="s">
        <v>1177</v>
      </c>
      <c r="AO44" t="s">
        <v>1177</v>
      </c>
      <c r="AP44" s="3" t="s">
        <v>1124</v>
      </c>
      <c r="AQ44" s="9" t="s">
        <v>1159</v>
      </c>
      <c r="AR44" s="3" t="s">
        <v>1115</v>
      </c>
    </row>
    <row r="45" spans="1:44" x14ac:dyDescent="0.3">
      <c r="A45" s="22">
        <f>Data!A44:I44</f>
        <v>43</v>
      </c>
      <c r="B45" s="22" t="str">
        <f>Data!B44:J44</f>
        <v>Nguyễn Văn Sử</v>
      </c>
      <c r="C45" s="22" t="str">
        <f>Data!B44:K44</f>
        <v>Nguyễn Văn Sử</v>
      </c>
      <c r="D45" s="22" t="str">
        <f>Data!B44:L44</f>
        <v>Chủ hộ</v>
      </c>
      <c r="E45" s="22" t="str">
        <f>Data!C44:M44</f>
        <v>Tinh Bien</v>
      </c>
      <c r="F45" s="44">
        <f>Data!D44:M44</f>
        <v>2</v>
      </c>
      <c r="G45" s="22" t="str">
        <f>Data!F44:N44</f>
        <v>An Hao</v>
      </c>
      <c r="H45" s="44">
        <f>Data!F44:O44</f>
        <v>4</v>
      </c>
      <c r="I45" s="22" t="str">
        <f>Data!H44:P44</f>
        <v>Rau Tần</v>
      </c>
      <c r="J45" s="22">
        <f>Data!I44:Q44</f>
        <v>1</v>
      </c>
      <c r="K45" s="2">
        <f>Data!AE44</f>
        <v>1</v>
      </c>
      <c r="L45" s="2">
        <v>3</v>
      </c>
      <c r="M45" s="2" t="s">
        <v>159</v>
      </c>
      <c r="N45" s="23" t="s">
        <v>185</v>
      </c>
      <c r="O45" s="2" t="s">
        <v>160</v>
      </c>
      <c r="P45" s="23" t="s">
        <v>234</v>
      </c>
      <c r="Q45" s="2" t="s">
        <v>206</v>
      </c>
      <c r="R45" s="23" t="s">
        <v>401</v>
      </c>
      <c r="S45" s="2"/>
      <c r="T45" s="2"/>
      <c r="U45" s="2"/>
      <c r="V45" s="2"/>
      <c r="W45" s="2"/>
      <c r="X45" s="2"/>
      <c r="Y45" s="2">
        <v>5000</v>
      </c>
      <c r="Z45" s="2" t="s">
        <v>146</v>
      </c>
      <c r="AA45" s="2">
        <v>20000</v>
      </c>
      <c r="AB45" s="2" t="s">
        <v>146</v>
      </c>
      <c r="AC45" s="2">
        <v>15000</v>
      </c>
      <c r="AD45" s="2" t="s">
        <v>146</v>
      </c>
      <c r="AE45" s="2"/>
      <c r="AF45" s="2"/>
      <c r="AG45" s="2"/>
      <c r="AH45" s="2"/>
      <c r="AL45" s="3" t="s">
        <v>1171</v>
      </c>
      <c r="AM45" s="9" t="s">
        <v>1129</v>
      </c>
      <c r="AN45" t="s">
        <v>1177</v>
      </c>
      <c r="AO45" t="s">
        <v>1177</v>
      </c>
      <c r="AP45" s="3" t="s">
        <v>1124</v>
      </c>
      <c r="AQ45" s="3" t="s">
        <v>1132</v>
      </c>
      <c r="AR45" s="3" t="s">
        <v>1120</v>
      </c>
    </row>
    <row r="46" spans="1:44" x14ac:dyDescent="0.3">
      <c r="A46" s="22">
        <f>Data!A45:I45</f>
        <v>44</v>
      </c>
      <c r="B46" s="22" t="str">
        <f>Data!B45:J45</f>
        <v>Đặng Quốc Kiệt</v>
      </c>
      <c r="C46" s="22" t="str">
        <f>Data!B45:K45</f>
        <v>Đặng Quốc Kiệt</v>
      </c>
      <c r="D46" s="22" t="str">
        <f>Data!B45:L45</f>
        <v>Chủ hộ</v>
      </c>
      <c r="E46" s="22" t="str">
        <f>Data!C45:M45</f>
        <v>Tinh Bien</v>
      </c>
      <c r="F46" s="44">
        <f>Data!D45:M45</f>
        <v>2</v>
      </c>
      <c r="G46" s="22" t="str">
        <f>Data!F45:N45</f>
        <v>An Hao</v>
      </c>
      <c r="H46" s="44">
        <f>Data!F45:O45</f>
        <v>4</v>
      </c>
      <c r="I46" s="22" t="str">
        <f>Data!H45:P45</f>
        <v>Thiên Tuế</v>
      </c>
      <c r="J46" s="22">
        <f>Data!I45:Q45</f>
        <v>1</v>
      </c>
      <c r="K46" s="2">
        <f>Data!AE45</f>
        <v>1</v>
      </c>
      <c r="L46" s="2">
        <v>8</v>
      </c>
      <c r="M46" s="2" t="s">
        <v>159</v>
      </c>
      <c r="N46" s="23" t="s">
        <v>454</v>
      </c>
      <c r="O46" s="2" t="s">
        <v>160</v>
      </c>
      <c r="P46" s="23" t="s">
        <v>185</v>
      </c>
      <c r="Q46" s="2" t="s">
        <v>165</v>
      </c>
      <c r="R46" s="23" t="s">
        <v>185</v>
      </c>
      <c r="S46" s="2" t="s">
        <v>161</v>
      </c>
      <c r="T46" s="2" t="s">
        <v>244</v>
      </c>
      <c r="U46" s="2" t="s">
        <v>211</v>
      </c>
      <c r="V46" s="2" t="s">
        <v>244</v>
      </c>
      <c r="W46" s="2" t="s">
        <v>220</v>
      </c>
      <c r="X46" s="23" t="s">
        <v>345</v>
      </c>
      <c r="Y46" s="2">
        <v>5000</v>
      </c>
      <c r="Z46" s="2" t="s">
        <v>146</v>
      </c>
      <c r="AA46" s="2">
        <v>20000</v>
      </c>
      <c r="AB46" s="2" t="s">
        <v>146</v>
      </c>
      <c r="AC46" s="2">
        <v>10000</v>
      </c>
      <c r="AD46" s="2" t="s">
        <v>146</v>
      </c>
      <c r="AE46" s="2"/>
      <c r="AF46" s="2"/>
      <c r="AG46" s="2">
        <v>10000</v>
      </c>
      <c r="AH46" s="2" t="s">
        <v>301</v>
      </c>
      <c r="AI46" s="2">
        <v>100000</v>
      </c>
      <c r="AJ46" s="2" t="s">
        <v>146</v>
      </c>
      <c r="AL46" s="3" t="s">
        <v>1171</v>
      </c>
      <c r="AM46" s="9" t="s">
        <v>1129</v>
      </c>
      <c r="AN46" t="s">
        <v>1177</v>
      </c>
      <c r="AO46" t="s">
        <v>1177</v>
      </c>
      <c r="AP46" s="3" t="s">
        <v>1124</v>
      </c>
      <c r="AQ46" s="3" t="s">
        <v>1121</v>
      </c>
      <c r="AR46" s="3" t="s">
        <v>1107</v>
      </c>
    </row>
    <row r="47" spans="1:44" x14ac:dyDescent="0.3">
      <c r="A47" s="22">
        <f>Data!A46:I46</f>
        <v>45</v>
      </c>
      <c r="B47" s="22" t="str">
        <f>Data!B46:J46</f>
        <v>Bùi Văn Thông</v>
      </c>
      <c r="C47" s="22" t="str">
        <f>Data!B46:K46</f>
        <v>Võ Thị Xuyến</v>
      </c>
      <c r="D47" s="22" t="str">
        <f>Data!B46:L46</f>
        <v>Vợ</v>
      </c>
      <c r="E47" s="22" t="str">
        <f>Data!C46:M46</f>
        <v>Tinh Bien</v>
      </c>
      <c r="F47" s="44">
        <f>Data!D46:M46</f>
        <v>2</v>
      </c>
      <c r="G47" s="22" t="str">
        <f>Data!F46:N46</f>
        <v>An Hao</v>
      </c>
      <c r="H47" s="44">
        <f>Data!F46:O46</f>
        <v>4</v>
      </c>
      <c r="I47" s="22" t="str">
        <f>Data!H46:P46</f>
        <v>Thiên Tuế</v>
      </c>
      <c r="J47" s="22">
        <f>Data!I46:Q46</f>
        <v>2</v>
      </c>
      <c r="K47" s="2">
        <f>Data!AE46</f>
        <v>1</v>
      </c>
      <c r="L47" s="2">
        <v>4</v>
      </c>
      <c r="M47" s="2" t="s">
        <v>159</v>
      </c>
      <c r="N47" s="23" t="s">
        <v>237</v>
      </c>
      <c r="O47" s="2" t="s">
        <v>170</v>
      </c>
      <c r="P47" s="23" t="s">
        <v>234</v>
      </c>
      <c r="Q47" s="2" t="s">
        <v>160</v>
      </c>
      <c r="R47" s="23" t="s">
        <v>216</v>
      </c>
      <c r="S47" s="2" t="s">
        <v>165</v>
      </c>
      <c r="T47" s="23" t="s">
        <v>216</v>
      </c>
      <c r="U47" s="2"/>
      <c r="V47" s="2"/>
      <c r="W47" s="2"/>
      <c r="X47" s="2"/>
      <c r="Y47" s="2">
        <v>5000</v>
      </c>
      <c r="Z47" s="2" t="s">
        <v>146</v>
      </c>
      <c r="AA47" s="2">
        <v>60000</v>
      </c>
      <c r="AB47" s="2" t="s">
        <v>146</v>
      </c>
      <c r="AC47" s="2">
        <v>20000</v>
      </c>
      <c r="AD47" s="2" t="s">
        <v>146</v>
      </c>
      <c r="AE47" s="2">
        <v>10000</v>
      </c>
      <c r="AF47" s="2" t="s">
        <v>146</v>
      </c>
      <c r="AG47" s="2"/>
      <c r="AH47" s="2"/>
      <c r="AL47" s="3" t="s">
        <v>1126</v>
      </c>
      <c r="AM47" s="9" t="s">
        <v>1129</v>
      </c>
      <c r="AN47" t="s">
        <v>1174</v>
      </c>
      <c r="AO47" t="s">
        <v>1174</v>
      </c>
      <c r="AP47" s="3" t="s">
        <v>1128</v>
      </c>
      <c r="AQ47" s="3" t="s">
        <v>1121</v>
      </c>
      <c r="AR47" s="3" t="s">
        <v>1107</v>
      </c>
    </row>
    <row r="48" spans="1:44" x14ac:dyDescent="0.3">
      <c r="A48" s="22">
        <f>Data!A47:I47</f>
        <v>46</v>
      </c>
      <c r="B48" s="22" t="str">
        <f>Data!B47:J47</f>
        <v>Nguyễn Văn Lớn</v>
      </c>
      <c r="C48" s="22" t="str">
        <f>Data!B47:K47</f>
        <v>Nguyễn Văn Lớn</v>
      </c>
      <c r="D48" s="22" t="str">
        <f>Data!B47:L47</f>
        <v>Chủ hộ</v>
      </c>
      <c r="E48" s="22" t="str">
        <f>Data!C47:M47</f>
        <v>Tinh Bien</v>
      </c>
      <c r="F48" s="44">
        <f>Data!D47:M47</f>
        <v>2</v>
      </c>
      <c r="G48" s="22" t="str">
        <f>Data!F47:N47</f>
        <v>An Hao</v>
      </c>
      <c r="H48" s="44">
        <f>Data!F47:O47</f>
        <v>4</v>
      </c>
      <c r="I48" s="22" t="str">
        <f>Data!H47:P47</f>
        <v>Vồ Bà</v>
      </c>
      <c r="J48" s="22">
        <f>Data!I47:Q47</f>
        <v>1</v>
      </c>
      <c r="K48" s="2">
        <f>Data!AE47</f>
        <v>1</v>
      </c>
      <c r="L48" s="2">
        <v>3</v>
      </c>
      <c r="M48" s="2" t="s">
        <v>159</v>
      </c>
      <c r="N48" s="23" t="s">
        <v>257</v>
      </c>
      <c r="O48" s="2" t="s">
        <v>220</v>
      </c>
      <c r="P48" s="23" t="s">
        <v>345</v>
      </c>
      <c r="Q48" s="2" t="s">
        <v>160</v>
      </c>
      <c r="R48" s="23" t="s">
        <v>466</v>
      </c>
      <c r="S48" s="2"/>
      <c r="T48" s="2"/>
      <c r="U48" s="2"/>
      <c r="V48" s="2"/>
      <c r="W48" s="2"/>
      <c r="X48" s="2"/>
      <c r="Y48" s="2">
        <v>15000</v>
      </c>
      <c r="Z48" s="2" t="s">
        <v>146</v>
      </c>
      <c r="AA48" s="2"/>
      <c r="AB48" s="2"/>
      <c r="AC48" s="2">
        <v>13500</v>
      </c>
      <c r="AD48" s="2" t="s">
        <v>146</v>
      </c>
      <c r="AE48" s="2"/>
      <c r="AF48" s="2"/>
      <c r="AG48" s="2"/>
      <c r="AH48" s="2"/>
      <c r="AL48" s="3" t="s">
        <v>1171</v>
      </c>
      <c r="AM48" s="9" t="s">
        <v>1129</v>
      </c>
      <c r="AN48" t="s">
        <v>1177</v>
      </c>
      <c r="AO48" t="s">
        <v>1177</v>
      </c>
      <c r="AP48" s="3" t="s">
        <v>1124</v>
      </c>
      <c r="AQ48" s="9" t="s">
        <v>1107</v>
      </c>
      <c r="AR48" s="3"/>
    </row>
    <row r="49" spans="1:44" x14ac:dyDescent="0.3">
      <c r="A49" s="22">
        <f>Data!A48:I48</f>
        <v>47</v>
      </c>
      <c r="B49" s="22" t="str">
        <f>Data!B48:J48</f>
        <v>Trần Huy Dũng</v>
      </c>
      <c r="C49" s="22" t="str">
        <f>Data!B48:K48</f>
        <v>Trần Huy Dũng</v>
      </c>
      <c r="D49" s="22" t="str">
        <f>Data!B48:L48</f>
        <v>Chủ hộ</v>
      </c>
      <c r="E49" s="22" t="str">
        <f>Data!C48:M48</f>
        <v>Tinh Bien</v>
      </c>
      <c r="F49" s="44">
        <f>Data!D48:M48</f>
        <v>2</v>
      </c>
      <c r="G49" s="22" t="str">
        <f>Data!F48:N48</f>
        <v>An Hao</v>
      </c>
      <c r="H49" s="44">
        <f>Data!F48:O48</f>
        <v>4</v>
      </c>
      <c r="I49" s="22" t="str">
        <f>Data!H48:P48</f>
        <v>Vồ Đầu</v>
      </c>
      <c r="J49" s="22">
        <f>Data!I48:Q48</f>
        <v>1</v>
      </c>
      <c r="K49" s="2">
        <f>Data!AE48</f>
        <v>1</v>
      </c>
      <c r="L49" s="2">
        <v>4</v>
      </c>
      <c r="M49" s="2" t="s">
        <v>160</v>
      </c>
      <c r="N49" s="23" t="s">
        <v>236</v>
      </c>
      <c r="O49" s="2" t="s">
        <v>170</v>
      </c>
      <c r="P49" s="23" t="s">
        <v>234</v>
      </c>
      <c r="Q49" s="2" t="s">
        <v>159</v>
      </c>
      <c r="R49" s="23" t="s">
        <v>236</v>
      </c>
      <c r="S49" s="2" t="s">
        <v>165</v>
      </c>
      <c r="T49" s="23" t="s">
        <v>216</v>
      </c>
      <c r="U49" s="2"/>
      <c r="V49" s="2"/>
      <c r="W49" s="2"/>
      <c r="X49" s="2"/>
      <c r="Y49" s="2">
        <v>15000</v>
      </c>
      <c r="Z49" s="2" t="s">
        <v>146</v>
      </c>
      <c r="AA49" s="2"/>
      <c r="AB49" s="2"/>
      <c r="AC49" s="2">
        <v>3500</v>
      </c>
      <c r="AD49" s="2" t="s">
        <v>146</v>
      </c>
      <c r="AE49" s="2">
        <v>9000</v>
      </c>
      <c r="AF49" s="2" t="s">
        <v>146</v>
      </c>
      <c r="AG49" s="2"/>
      <c r="AH49" s="2"/>
      <c r="AL49" s="3" t="s">
        <v>1126</v>
      </c>
      <c r="AM49" s="9" t="s">
        <v>1129</v>
      </c>
      <c r="AN49" t="s">
        <v>1174</v>
      </c>
      <c r="AO49" t="s">
        <v>1174</v>
      </c>
      <c r="AP49" s="3" t="s">
        <v>1128</v>
      </c>
      <c r="AQ49" s="3" t="s">
        <v>1121</v>
      </c>
      <c r="AR49" s="3" t="s">
        <v>1107</v>
      </c>
    </row>
    <row r="50" spans="1:44" x14ac:dyDescent="0.3">
      <c r="A50" s="22">
        <f>Data!A49:I49</f>
        <v>48</v>
      </c>
      <c r="B50" s="22" t="str">
        <f>Data!B49:J49</f>
        <v>Nguyễn Văn Dưỡng</v>
      </c>
      <c r="C50" s="22" t="str">
        <f>Data!B49:K49</f>
        <v>Nguyễn Văn Dưỡng</v>
      </c>
      <c r="D50" s="22" t="str">
        <f>Data!B49:L49</f>
        <v>Chủ hộ</v>
      </c>
      <c r="E50" s="22" t="str">
        <f>Data!C49:M49</f>
        <v>Tinh Bien</v>
      </c>
      <c r="F50" s="44">
        <f>Data!D49:M49</f>
        <v>2</v>
      </c>
      <c r="G50" s="22" t="str">
        <f>Data!F49:N49</f>
        <v>An Hao</v>
      </c>
      <c r="H50" s="44">
        <f>Data!F49:O49</f>
        <v>4</v>
      </c>
      <c r="I50" s="22" t="str">
        <f>Data!H49:P49</f>
        <v>Rau Tần</v>
      </c>
      <c r="J50" s="22">
        <f>Data!I49:Q49</f>
        <v>1</v>
      </c>
      <c r="K50" s="2">
        <f>Data!AE49</f>
        <v>1</v>
      </c>
      <c r="L50" s="2">
        <v>3</v>
      </c>
      <c r="M50" s="2" t="s">
        <v>159</v>
      </c>
      <c r="N50" s="23" t="s">
        <v>238</v>
      </c>
      <c r="O50" s="2" t="s">
        <v>160</v>
      </c>
      <c r="P50" s="23" t="s">
        <v>466</v>
      </c>
      <c r="Q50" s="2" t="s">
        <v>220</v>
      </c>
      <c r="R50" s="23" t="s">
        <v>345</v>
      </c>
      <c r="S50" s="2"/>
      <c r="T50" s="2"/>
      <c r="U50" s="2"/>
      <c r="V50" s="2"/>
      <c r="W50" s="2"/>
      <c r="X50" s="2"/>
      <c r="Y50" s="2">
        <v>9000</v>
      </c>
      <c r="Z50" s="2" t="s">
        <v>146</v>
      </c>
      <c r="AA50" s="2">
        <v>13000</v>
      </c>
      <c r="AB50" s="2" t="s">
        <v>146</v>
      </c>
      <c r="AC50" s="2"/>
      <c r="AD50" s="2"/>
      <c r="AE50" s="2"/>
      <c r="AF50" s="2"/>
      <c r="AG50" s="2"/>
      <c r="AH50" s="2"/>
      <c r="AL50" s="3" t="s">
        <v>1171</v>
      </c>
      <c r="AM50" s="9" t="s">
        <v>1129</v>
      </c>
      <c r="AN50" t="s">
        <v>1177</v>
      </c>
      <c r="AO50" t="s">
        <v>1177</v>
      </c>
      <c r="AP50" s="3" t="s">
        <v>1124</v>
      </c>
      <c r="AQ50" s="9" t="s">
        <v>1107</v>
      </c>
      <c r="AR50" s="3" t="s">
        <v>1120</v>
      </c>
    </row>
    <row r="51" spans="1:44" x14ac:dyDescent="0.3">
      <c r="A51" s="22">
        <f>Data!A50:I50</f>
        <v>49</v>
      </c>
      <c r="B51" s="22" t="str">
        <f>Data!B50:J50</f>
        <v>Trần Văn Phong</v>
      </c>
      <c r="C51" s="22" t="str">
        <f>Data!B50:K50</f>
        <v>Trần Văn Phong</v>
      </c>
      <c r="D51" s="22" t="str">
        <f>Data!B50:L50</f>
        <v>Chủ hộ</v>
      </c>
      <c r="E51" s="22" t="str">
        <f>Data!C50:M50</f>
        <v>Tinh Bien</v>
      </c>
      <c r="F51" s="44">
        <f>Data!D50:M50</f>
        <v>2</v>
      </c>
      <c r="G51" s="22" t="str">
        <f>Data!F50:N50</f>
        <v>An Hao</v>
      </c>
      <c r="H51" s="44">
        <f>Data!F50:O50</f>
        <v>4</v>
      </c>
      <c r="I51" s="22" t="str">
        <f>Data!H50:P50</f>
        <v>Rau Tần</v>
      </c>
      <c r="J51" s="22">
        <f>Data!I50:Q50</f>
        <v>1</v>
      </c>
      <c r="K51" s="2">
        <f>Data!AE50</f>
        <v>1</v>
      </c>
      <c r="L51" s="2">
        <v>2</v>
      </c>
      <c r="M51" s="2" t="s">
        <v>159</v>
      </c>
      <c r="N51" s="23" t="s">
        <v>243</v>
      </c>
      <c r="O51" s="2" t="s">
        <v>160</v>
      </c>
      <c r="P51" s="2"/>
      <c r="Q51" s="2"/>
      <c r="R51" s="2"/>
      <c r="S51" s="2"/>
      <c r="T51" s="2"/>
      <c r="U51" s="2"/>
      <c r="V51" s="2"/>
      <c r="W51" s="2"/>
      <c r="X51" s="2"/>
      <c r="Y51" s="2">
        <v>6000</v>
      </c>
      <c r="Z51" s="2" t="s">
        <v>146</v>
      </c>
      <c r="AA51" s="2">
        <v>15000</v>
      </c>
      <c r="AB51" s="2" t="s">
        <v>146</v>
      </c>
      <c r="AC51" s="2"/>
      <c r="AD51" s="2"/>
      <c r="AE51" s="2"/>
      <c r="AF51" s="2"/>
      <c r="AG51" s="2"/>
      <c r="AH51" s="2"/>
      <c r="AL51" s="3" t="s">
        <v>1126</v>
      </c>
      <c r="AM51" s="9" t="s">
        <v>1158</v>
      </c>
      <c r="AN51" t="s">
        <v>1174</v>
      </c>
      <c r="AO51" t="s">
        <v>1174</v>
      </c>
      <c r="AP51" s="3" t="s">
        <v>1114</v>
      </c>
      <c r="AQ51" s="3" t="s">
        <v>1108</v>
      </c>
      <c r="AR51" s="3" t="s">
        <v>1120</v>
      </c>
    </row>
    <row r="52" spans="1:44" x14ac:dyDescent="0.3">
      <c r="A52" s="22">
        <f>Data!A51:I51</f>
        <v>50</v>
      </c>
      <c r="B52" s="22" t="str">
        <f>Data!B51:J51</f>
        <v>Nguyễn Văn Quận</v>
      </c>
      <c r="C52" s="22" t="str">
        <f>Data!B51:K51</f>
        <v>Nguyễn Văn Quận</v>
      </c>
      <c r="D52" s="22" t="str">
        <f>Data!B51:L51</f>
        <v>Chủ hộ</v>
      </c>
      <c r="E52" s="22" t="str">
        <f>Data!C51:M51</f>
        <v>Tinh Bien</v>
      </c>
      <c r="F52" s="44">
        <f>Data!D51:M51</f>
        <v>2</v>
      </c>
      <c r="G52" s="22" t="str">
        <f>Data!F51:N51</f>
        <v>An Hao</v>
      </c>
      <c r="H52" s="44">
        <f>Data!F51:O51</f>
        <v>4</v>
      </c>
      <c r="I52" s="22" t="str">
        <f>Data!H51:P51</f>
        <v>Thiên Tuế</v>
      </c>
      <c r="J52" s="22">
        <f>Data!I51:Q51</f>
        <v>1</v>
      </c>
      <c r="K52" s="2">
        <f>Data!AE51</f>
        <v>2</v>
      </c>
      <c r="L52" s="2">
        <v>3</v>
      </c>
      <c r="M52" s="2" t="s">
        <v>170</v>
      </c>
      <c r="N52" s="23" t="s">
        <v>216</v>
      </c>
      <c r="O52" s="2" t="s">
        <v>159</v>
      </c>
      <c r="P52" s="23" t="s">
        <v>242</v>
      </c>
      <c r="Q52" s="2" t="s">
        <v>165</v>
      </c>
      <c r="R52" s="23" t="s">
        <v>242</v>
      </c>
      <c r="S52" s="2"/>
      <c r="T52" s="2"/>
      <c r="U52" s="2"/>
      <c r="V52" s="2"/>
      <c r="W52" s="2"/>
      <c r="X52" s="2"/>
      <c r="Y52" s="2">
        <v>80000</v>
      </c>
      <c r="Z52" s="2" t="s">
        <v>146</v>
      </c>
      <c r="AA52" s="2">
        <v>25000</v>
      </c>
      <c r="AB52" s="2" t="s">
        <v>146</v>
      </c>
      <c r="AC52" s="2">
        <v>9000</v>
      </c>
      <c r="AD52" s="2" t="s">
        <v>146</v>
      </c>
      <c r="AE52" s="2"/>
      <c r="AF52" s="2"/>
      <c r="AG52" s="2"/>
      <c r="AH52" s="2"/>
      <c r="AL52" s="3" t="s">
        <v>1171</v>
      </c>
      <c r="AM52" s="9" t="s">
        <v>1129</v>
      </c>
      <c r="AN52" t="s">
        <v>1177</v>
      </c>
      <c r="AO52" t="s">
        <v>1177</v>
      </c>
      <c r="AP52" s="3" t="s">
        <v>1124</v>
      </c>
      <c r="AQ52" s="3" t="s">
        <v>1121</v>
      </c>
      <c r="AR52" s="3" t="s">
        <v>1107</v>
      </c>
    </row>
    <row r="53" spans="1:44" x14ac:dyDescent="0.3">
      <c r="A53" s="22">
        <f>Data!A52:I52</f>
        <v>51</v>
      </c>
      <c r="B53" s="22" t="str">
        <f>Data!B52:J52</f>
        <v>Lê Tấn Lộc</v>
      </c>
      <c r="C53" s="22" t="str">
        <f>Data!B52:K52</f>
        <v>Lê Tấn Lộc</v>
      </c>
      <c r="D53" s="22" t="str">
        <f>Data!B52:L52</f>
        <v>Chủ hộ</v>
      </c>
      <c r="E53" s="22" t="str">
        <f>Data!C52:M52</f>
        <v>Tinh Bien</v>
      </c>
      <c r="F53" s="44">
        <f>Data!D52:M52</f>
        <v>2</v>
      </c>
      <c r="G53" s="22" t="str">
        <f>Data!F52:N52</f>
        <v>An Hao</v>
      </c>
      <c r="H53" s="44">
        <f>Data!F52:O52</f>
        <v>4</v>
      </c>
      <c r="I53" s="22" t="str">
        <f>Data!H52:P52</f>
        <v>An Hòa</v>
      </c>
      <c r="J53" s="22">
        <f>Data!I52:Q52</f>
        <v>1</v>
      </c>
      <c r="K53" s="2">
        <f>Data!AE52</f>
        <v>1</v>
      </c>
      <c r="L53" s="2">
        <v>1</v>
      </c>
      <c r="M53" s="2" t="s">
        <v>159</v>
      </c>
      <c r="N53" s="23" t="s">
        <v>491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>
        <v>15000</v>
      </c>
      <c r="Z53" s="2" t="s">
        <v>146</v>
      </c>
      <c r="AA53" s="2"/>
      <c r="AB53" s="2"/>
      <c r="AC53" s="2"/>
      <c r="AD53" s="2"/>
      <c r="AE53" s="2"/>
      <c r="AF53" s="2"/>
      <c r="AG53" s="2"/>
      <c r="AH53" s="2"/>
      <c r="AL53" s="3" t="s">
        <v>1157</v>
      </c>
      <c r="AM53" s="9" t="s">
        <v>1158</v>
      </c>
      <c r="AN53" t="s">
        <v>1180</v>
      </c>
      <c r="AO53" t="s">
        <v>1180</v>
      </c>
      <c r="AP53" s="3" t="s">
        <v>1117</v>
      </c>
      <c r="AQ53" s="3" t="s">
        <v>1136</v>
      </c>
      <c r="AR53" s="3" t="s">
        <v>1156</v>
      </c>
    </row>
    <row r="54" spans="1:44" x14ac:dyDescent="0.3">
      <c r="A54" s="22">
        <f>Data!A53:I53</f>
        <v>52</v>
      </c>
      <c r="B54" s="22" t="str">
        <f>Data!B53:J53</f>
        <v>Trần Thị Thúy Diễm</v>
      </c>
      <c r="C54" s="22" t="str">
        <f>Data!B53:K53</f>
        <v>Trần Thị Thúy Diễm</v>
      </c>
      <c r="D54" s="22" t="str">
        <f>Data!B53:L53</f>
        <v>Chủ hộ</v>
      </c>
      <c r="E54" s="22" t="str">
        <f>Data!C53:M53</f>
        <v>Tinh Bien</v>
      </c>
      <c r="F54" s="44">
        <f>Data!D53:M53</f>
        <v>2</v>
      </c>
      <c r="G54" s="22" t="str">
        <f>Data!F53:N53</f>
        <v>An Hao</v>
      </c>
      <c r="H54" s="44">
        <f>Data!F53:O53</f>
        <v>4</v>
      </c>
      <c r="I54" s="22" t="str">
        <f>Data!H53:P53</f>
        <v>Vồ Đầu</v>
      </c>
      <c r="J54" s="22">
        <f>Data!I53:Q53</f>
        <v>2</v>
      </c>
      <c r="K54" s="2">
        <f>Data!AE53</f>
        <v>2</v>
      </c>
      <c r="L54" s="2">
        <v>5</v>
      </c>
      <c r="M54" s="2" t="s">
        <v>160</v>
      </c>
      <c r="N54" s="23" t="s">
        <v>185</v>
      </c>
      <c r="O54" s="2" t="s">
        <v>170</v>
      </c>
      <c r="P54" s="23" t="s">
        <v>441</v>
      </c>
      <c r="Q54" s="2" t="s">
        <v>165</v>
      </c>
      <c r="R54" s="23" t="s">
        <v>184</v>
      </c>
      <c r="S54" s="2" t="s">
        <v>159</v>
      </c>
      <c r="T54" s="23" t="s">
        <v>441</v>
      </c>
      <c r="U54" s="2" t="s">
        <v>211</v>
      </c>
      <c r="V54" s="2" t="s">
        <v>244</v>
      </c>
      <c r="W54" s="2"/>
      <c r="X54" s="2"/>
      <c r="Y54" s="2">
        <v>17000</v>
      </c>
      <c r="Z54" s="2" t="s">
        <v>146</v>
      </c>
      <c r="AA54" s="2">
        <v>70000</v>
      </c>
      <c r="AB54" s="2" t="s">
        <v>146</v>
      </c>
      <c r="AC54" s="2">
        <v>8000</v>
      </c>
      <c r="AD54" s="2" t="s">
        <v>146</v>
      </c>
      <c r="AE54" s="2">
        <v>8000</v>
      </c>
      <c r="AF54" s="2" t="s">
        <v>146</v>
      </c>
      <c r="AG54" s="2">
        <v>7000</v>
      </c>
      <c r="AH54" s="2" t="s">
        <v>301</v>
      </c>
      <c r="AL54" s="3" t="s">
        <v>1171</v>
      </c>
      <c r="AM54" s="9" t="s">
        <v>1129</v>
      </c>
      <c r="AN54" t="s">
        <v>1177</v>
      </c>
      <c r="AO54" t="s">
        <v>1177</v>
      </c>
      <c r="AP54" s="3" t="s">
        <v>1124</v>
      </c>
      <c r="AQ54" s="3" t="s">
        <v>1121</v>
      </c>
      <c r="AR54" s="3" t="s">
        <v>1119</v>
      </c>
    </row>
    <row r="55" spans="1:44" x14ac:dyDescent="0.3">
      <c r="A55" s="22">
        <f>Data!A54:I54</f>
        <v>53</v>
      </c>
      <c r="B55" s="22" t="str">
        <f>Data!B54:J54</f>
        <v>Đinh Văn Tươi</v>
      </c>
      <c r="C55" s="22" t="str">
        <f>Data!B54:K54</f>
        <v>Đinh Văn Tươi</v>
      </c>
      <c r="D55" s="22" t="str">
        <f>Data!B54:L54</f>
        <v>Chủ hộ</v>
      </c>
      <c r="E55" s="22" t="str">
        <f>Data!C54:M54</f>
        <v>Tinh Bien</v>
      </c>
      <c r="F55" s="44">
        <f>Data!D54:M54</f>
        <v>2</v>
      </c>
      <c r="G55" s="22" t="str">
        <f>Data!F54:N54</f>
        <v>An Hao</v>
      </c>
      <c r="H55" s="44">
        <f>Data!F54:O54</f>
        <v>4</v>
      </c>
      <c r="I55" s="22" t="str">
        <f>Data!H54:P54</f>
        <v>Thiên Tuế</v>
      </c>
      <c r="J55" s="22">
        <f>Data!I54:Q54</f>
        <v>1</v>
      </c>
      <c r="K55" s="2">
        <f>Data!AE54</f>
        <v>1</v>
      </c>
      <c r="L55" s="2">
        <v>3</v>
      </c>
      <c r="M55" s="2" t="s">
        <v>159</v>
      </c>
      <c r="N55" s="23" t="s">
        <v>507</v>
      </c>
      <c r="O55" s="2" t="s">
        <v>167</v>
      </c>
      <c r="P55" s="23" t="s">
        <v>216</v>
      </c>
      <c r="Q55" s="2" t="s">
        <v>221</v>
      </c>
      <c r="R55" s="23" t="s">
        <v>508</v>
      </c>
      <c r="S55" s="2"/>
      <c r="T55" s="2"/>
      <c r="U55" s="2"/>
      <c r="V55" s="2"/>
      <c r="W55" s="2"/>
      <c r="X55" s="2"/>
      <c r="Y55" s="2">
        <v>25000</v>
      </c>
      <c r="Z55" s="2" t="s">
        <v>146</v>
      </c>
      <c r="AA55" s="2">
        <v>9000</v>
      </c>
      <c r="AB55" s="2" t="s">
        <v>146</v>
      </c>
      <c r="AC55" s="2">
        <v>20000</v>
      </c>
      <c r="AD55" s="2" t="s">
        <v>146</v>
      </c>
      <c r="AE55" s="2"/>
      <c r="AF55" s="2"/>
      <c r="AG55" s="2"/>
      <c r="AH55" s="2"/>
      <c r="AL55" s="3" t="s">
        <v>1171</v>
      </c>
      <c r="AM55" s="9" t="s">
        <v>1129</v>
      </c>
      <c r="AN55" t="s">
        <v>1177</v>
      </c>
      <c r="AO55" t="s">
        <v>1177</v>
      </c>
      <c r="AP55" s="3" t="s">
        <v>1124</v>
      </c>
      <c r="AQ55" s="3" t="s">
        <v>1121</v>
      </c>
      <c r="AR55" s="3" t="s">
        <v>1159</v>
      </c>
    </row>
    <row r="56" spans="1:44" x14ac:dyDescent="0.3">
      <c r="A56" s="22">
        <f>Data!A55:I55</f>
        <v>54</v>
      </c>
      <c r="B56" s="22" t="str">
        <f>Data!B55:J55</f>
        <v>Lê Văn Đôn</v>
      </c>
      <c r="C56" s="22" t="str">
        <f>Data!B55:K55</f>
        <v>Lê Văn Đôn</v>
      </c>
      <c r="D56" s="22" t="str">
        <f>Data!B55:L55</f>
        <v>Chủ hộ</v>
      </c>
      <c r="E56" s="22" t="str">
        <f>Data!C55:M55</f>
        <v>Tinh Bien</v>
      </c>
      <c r="F56" s="44">
        <f>Data!D55:M55</f>
        <v>2</v>
      </c>
      <c r="G56" s="22" t="str">
        <f>Data!F55:N55</f>
        <v>An Hao</v>
      </c>
      <c r="H56" s="44">
        <f>Data!F55:O55</f>
        <v>4</v>
      </c>
      <c r="I56" s="22" t="str">
        <f>Data!H55:P55</f>
        <v>Vồ Bà</v>
      </c>
      <c r="J56" s="22">
        <f>Data!I55:Q55</f>
        <v>1</v>
      </c>
      <c r="K56" s="2">
        <f>Data!AE55</f>
        <v>1</v>
      </c>
      <c r="L56" s="2">
        <v>4</v>
      </c>
      <c r="M56" s="2" t="s">
        <v>159</v>
      </c>
      <c r="N56" s="23" t="s">
        <v>236</v>
      </c>
      <c r="O56" s="2" t="s">
        <v>220</v>
      </c>
      <c r="P56" s="23" t="s">
        <v>345</v>
      </c>
      <c r="Q56" s="2" t="s">
        <v>170</v>
      </c>
      <c r="R56" s="23" t="s">
        <v>163</v>
      </c>
      <c r="S56" s="2" t="s">
        <v>165</v>
      </c>
      <c r="T56" s="23" t="s">
        <v>184</v>
      </c>
      <c r="U56" s="2"/>
      <c r="V56" s="2"/>
      <c r="W56" s="2"/>
      <c r="X56" s="2"/>
      <c r="Y56" s="2">
        <v>4500</v>
      </c>
      <c r="Z56" s="2" t="s">
        <v>146</v>
      </c>
      <c r="AA56" s="2"/>
      <c r="AB56" s="2"/>
      <c r="AC56" s="2">
        <v>50000</v>
      </c>
      <c r="AD56" s="2" t="s">
        <v>146</v>
      </c>
      <c r="AE56" s="2">
        <v>8000</v>
      </c>
      <c r="AF56" s="2" t="s">
        <v>146</v>
      </c>
      <c r="AG56" s="2"/>
      <c r="AH56" s="2"/>
      <c r="AL56" s="3" t="s">
        <v>1129</v>
      </c>
      <c r="AM56" s="3" t="s">
        <v>1170</v>
      </c>
      <c r="AN56" t="s">
        <v>1177</v>
      </c>
      <c r="AO56" t="s">
        <v>1177</v>
      </c>
      <c r="AP56" s="3" t="s">
        <v>1159</v>
      </c>
      <c r="AQ56" s="3" t="s">
        <v>1124</v>
      </c>
      <c r="AR56" s="3"/>
    </row>
    <row r="57" spans="1:44" x14ac:dyDescent="0.3">
      <c r="A57" s="22">
        <f>Data!A56:I56</f>
        <v>55</v>
      </c>
      <c r="B57" s="22" t="str">
        <f>Data!B56:J56</f>
        <v>Tống Văn Sơn</v>
      </c>
      <c r="C57" s="22" t="str">
        <f>Data!B56:K56</f>
        <v>Tống Văn Sơn</v>
      </c>
      <c r="D57" s="22" t="str">
        <f>Data!B56:L56</f>
        <v>Chủ hộ</v>
      </c>
      <c r="E57" s="22" t="str">
        <f>Data!C56:M56</f>
        <v>Tinh Bien</v>
      </c>
      <c r="F57" s="44">
        <f>Data!D56:M56</f>
        <v>2</v>
      </c>
      <c r="G57" s="22" t="str">
        <f>Data!F56:N56</f>
        <v>An Hao</v>
      </c>
      <c r="H57" s="44">
        <f>Data!F56:O56</f>
        <v>4</v>
      </c>
      <c r="I57" s="22" t="str">
        <f>Data!H56:P56</f>
        <v>Thiên Tuế</v>
      </c>
      <c r="J57" s="22">
        <f>Data!I56:Q56</f>
        <v>1</v>
      </c>
      <c r="K57" s="2">
        <f>Data!AE56</f>
        <v>2</v>
      </c>
      <c r="L57" s="2">
        <v>3</v>
      </c>
      <c r="M57" s="2" t="s">
        <v>159</v>
      </c>
      <c r="N57" s="23" t="s">
        <v>185</v>
      </c>
      <c r="O57" s="2" t="s">
        <v>170</v>
      </c>
      <c r="P57" s="23" t="s">
        <v>217</v>
      </c>
      <c r="Q57" s="2" t="s">
        <v>160</v>
      </c>
      <c r="R57" s="23" t="s">
        <v>185</v>
      </c>
      <c r="S57" s="2"/>
      <c r="T57" s="2"/>
      <c r="U57" s="2"/>
      <c r="V57" s="2"/>
      <c r="W57" s="2"/>
      <c r="X57" s="2"/>
      <c r="Y57" s="2">
        <v>5000</v>
      </c>
      <c r="Z57" s="2" t="s">
        <v>146</v>
      </c>
      <c r="AA57" s="2">
        <v>80000</v>
      </c>
      <c r="AB57" s="2" t="s">
        <v>146</v>
      </c>
      <c r="AC57" s="2">
        <v>20000</v>
      </c>
      <c r="AD57" s="2" t="s">
        <v>146</v>
      </c>
      <c r="AE57" s="2"/>
      <c r="AF57" s="2"/>
      <c r="AG57" s="2"/>
      <c r="AH57" s="2"/>
      <c r="AL57" s="3" t="s">
        <v>1129</v>
      </c>
      <c r="AM57" s="9" t="s">
        <v>1129</v>
      </c>
      <c r="AN57" t="s">
        <v>1129</v>
      </c>
      <c r="AO57" t="s">
        <v>1129</v>
      </c>
      <c r="AP57" s="3" t="s">
        <v>1115</v>
      </c>
      <c r="AQ57" s="9" t="s">
        <v>1107</v>
      </c>
      <c r="AR57" s="3" t="s">
        <v>1120</v>
      </c>
    </row>
    <row r="58" spans="1:44" x14ac:dyDescent="0.3">
      <c r="A58" s="22">
        <f>Data!A57:I57</f>
        <v>56</v>
      </c>
      <c r="B58" s="22" t="str">
        <f>Data!B57:J57</f>
        <v>Đỗ Minh Hưng</v>
      </c>
      <c r="C58" s="22" t="str">
        <f>Data!B57:K57</f>
        <v>Đỗ Minh Hưng</v>
      </c>
      <c r="D58" s="22" t="str">
        <f>Data!B57:L57</f>
        <v>Chủ hộ</v>
      </c>
      <c r="E58" s="22" t="str">
        <f>Data!C57:M57</f>
        <v>Tinh Bien</v>
      </c>
      <c r="F58" s="44">
        <f>Data!D57:M57</f>
        <v>2</v>
      </c>
      <c r="G58" s="22" t="str">
        <f>Data!F57:N57</f>
        <v>An Hao</v>
      </c>
      <c r="H58" s="44">
        <f>Data!F57:O57</f>
        <v>4</v>
      </c>
      <c r="I58" s="22" t="str">
        <f>Data!H57:P57</f>
        <v>Vồ Bà</v>
      </c>
      <c r="J58" s="22">
        <f>Data!I57:Q57</f>
        <v>1</v>
      </c>
      <c r="K58" s="2">
        <f>Data!AE57</f>
        <v>1</v>
      </c>
      <c r="L58" s="2">
        <v>1</v>
      </c>
      <c r="M58" s="2" t="s">
        <v>159</v>
      </c>
      <c r="N58" s="23" t="s">
        <v>185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>
        <v>6500</v>
      </c>
      <c r="Z58" s="2" t="s">
        <v>146</v>
      </c>
      <c r="AA58" s="2"/>
      <c r="AB58" s="2"/>
      <c r="AC58" s="2"/>
      <c r="AD58" s="2"/>
      <c r="AE58" s="2"/>
      <c r="AF58" s="2"/>
      <c r="AG58" s="2"/>
      <c r="AH58" s="2"/>
      <c r="AL58" s="3" t="s">
        <v>1171</v>
      </c>
      <c r="AM58" s="9" t="s">
        <v>1158</v>
      </c>
      <c r="AN58" t="s">
        <v>1177</v>
      </c>
      <c r="AO58" t="s">
        <v>1177</v>
      </c>
      <c r="AP58" s="3" t="s">
        <v>1124</v>
      </c>
      <c r="AQ58" s="3" t="s">
        <v>1136</v>
      </c>
      <c r="AR58" s="3" t="s">
        <v>1135</v>
      </c>
    </row>
    <row r="59" spans="1:44" x14ac:dyDescent="0.3">
      <c r="A59" s="22">
        <f>Data!A58:I58</f>
        <v>57</v>
      </c>
      <c r="B59" s="22" t="str">
        <f>Data!B58:J58</f>
        <v>Nguyễn Văn Cò</v>
      </c>
      <c r="C59" s="22" t="str">
        <f>Data!B58:K58</f>
        <v>Nguyễn Văn Cò</v>
      </c>
      <c r="D59" s="22" t="str">
        <f>Data!B58:L58</f>
        <v>Chủ hộ</v>
      </c>
      <c r="E59" s="22" t="str">
        <f>Data!C58:M58</f>
        <v>Tinh Bien</v>
      </c>
      <c r="F59" s="44">
        <f>Data!D58:M58</f>
        <v>2</v>
      </c>
      <c r="G59" s="22" t="str">
        <f>Data!F58:N58</f>
        <v>An Hao</v>
      </c>
      <c r="H59" s="44">
        <f>Data!F58:O58</f>
        <v>4</v>
      </c>
      <c r="I59" s="22" t="str">
        <f>Data!H58:P58</f>
        <v>Vồ Đầu</v>
      </c>
      <c r="J59" s="22">
        <f>Data!I58:Q58</f>
        <v>1</v>
      </c>
      <c r="K59" s="2">
        <f>Data!AE58</f>
        <v>1</v>
      </c>
      <c r="L59" s="2">
        <v>1</v>
      </c>
      <c r="M59" s="2" t="s">
        <v>312</v>
      </c>
      <c r="N59" s="23" t="s">
        <v>528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>
        <v>35000</v>
      </c>
      <c r="Z59" s="2" t="s">
        <v>205</v>
      </c>
      <c r="AA59" s="2"/>
      <c r="AB59" s="2"/>
      <c r="AC59" s="2"/>
      <c r="AD59" s="2"/>
      <c r="AE59" s="2"/>
      <c r="AF59" s="2"/>
      <c r="AG59" s="2"/>
      <c r="AH59" s="2"/>
      <c r="AL59" s="3" t="s">
        <v>1126</v>
      </c>
      <c r="AM59" s="3" t="s">
        <v>1170</v>
      </c>
      <c r="AN59" t="s">
        <v>1175</v>
      </c>
      <c r="AP59" s="3" t="s">
        <v>1109</v>
      </c>
      <c r="AQ59" s="3" t="s">
        <v>1124</v>
      </c>
      <c r="AR59" s="3"/>
    </row>
    <row r="60" spans="1:44" x14ac:dyDescent="0.3">
      <c r="A60" s="22">
        <f>Data!A59:I59</f>
        <v>58</v>
      </c>
      <c r="B60" s="22" t="str">
        <f>Data!B59:J59</f>
        <v>Nguyễn Huệ Thọ</v>
      </c>
      <c r="C60" s="22" t="str">
        <f>Data!B59:K59</f>
        <v>Trần Thị Dung</v>
      </c>
      <c r="D60" s="22" t="str">
        <f>Data!B59:L59</f>
        <v>Vợ</v>
      </c>
      <c r="E60" s="22" t="str">
        <f>Data!C59:M59</f>
        <v>Tinh Bien</v>
      </c>
      <c r="F60" s="44">
        <f>Data!D59:M59</f>
        <v>2</v>
      </c>
      <c r="G60" s="22" t="str">
        <f>Data!F59:N59</f>
        <v>An Hao</v>
      </c>
      <c r="H60" s="44">
        <f>Data!F59:O59</f>
        <v>4</v>
      </c>
      <c r="I60" s="22" t="str">
        <f>Data!H59:P59</f>
        <v>Rau Tần</v>
      </c>
      <c r="J60" s="22">
        <f>Data!I59:Q59</f>
        <v>2</v>
      </c>
      <c r="K60" s="2">
        <f>Data!AE59</f>
        <v>1</v>
      </c>
      <c r="L60" s="2">
        <v>2</v>
      </c>
      <c r="M60" s="2" t="s">
        <v>159</v>
      </c>
      <c r="N60" s="23" t="s">
        <v>216</v>
      </c>
      <c r="O60" s="2" t="s">
        <v>206</v>
      </c>
      <c r="P60" s="23" t="s">
        <v>358</v>
      </c>
      <c r="Q60" s="2"/>
      <c r="R60" s="2"/>
      <c r="S60" s="2"/>
      <c r="T60" s="2"/>
      <c r="U60" s="2"/>
      <c r="V60" s="2"/>
      <c r="W60" s="2"/>
      <c r="X60" s="2"/>
      <c r="Y60" s="2">
        <v>8800</v>
      </c>
      <c r="Z60" s="2" t="s">
        <v>146</v>
      </c>
      <c r="AA60" s="2">
        <v>15000</v>
      </c>
      <c r="AB60" s="2" t="s">
        <v>146</v>
      </c>
      <c r="AC60" s="2"/>
      <c r="AD60" s="2"/>
      <c r="AE60" s="2"/>
      <c r="AF60" s="2"/>
      <c r="AG60" s="2"/>
      <c r="AH60" s="2"/>
      <c r="AL60" s="3" t="s">
        <v>1171</v>
      </c>
      <c r="AM60" s="9" t="s">
        <v>1129</v>
      </c>
      <c r="AN60" t="s">
        <v>1177</v>
      </c>
      <c r="AO60" t="s">
        <v>1177</v>
      </c>
      <c r="AP60" s="3" t="s">
        <v>1124</v>
      </c>
      <c r="AQ60" s="9" t="s">
        <v>1159</v>
      </c>
      <c r="AR60" s="3" t="s">
        <v>1121</v>
      </c>
    </row>
    <row r="61" spans="1:44" x14ac:dyDescent="0.3">
      <c r="A61" s="22">
        <f>Data!A60:I60</f>
        <v>59</v>
      </c>
      <c r="B61" s="22" t="str">
        <f>Data!B60:J60</f>
        <v>Trần Văn Phương</v>
      </c>
      <c r="C61" s="22" t="str">
        <f>Data!B60:K60</f>
        <v>Trần Văn Phương</v>
      </c>
      <c r="D61" s="22" t="str">
        <f>Data!B60:L60</f>
        <v>Chủ hộ</v>
      </c>
      <c r="E61" s="22" t="str">
        <f>Data!C60:M60</f>
        <v>Tinh Bien</v>
      </c>
      <c r="F61" s="44">
        <f>Data!D60:M60</f>
        <v>2</v>
      </c>
      <c r="G61" s="22" t="str">
        <f>Data!F60:N60</f>
        <v>An Hao</v>
      </c>
      <c r="H61" s="44">
        <f>Data!F60:O60</f>
        <v>4</v>
      </c>
      <c r="I61" s="22" t="str">
        <f>Data!H60:P60</f>
        <v>Thiên Tuế</v>
      </c>
      <c r="J61" s="22">
        <f>Data!I60:Q60</f>
        <v>1</v>
      </c>
      <c r="K61" s="2">
        <f>Data!AE60</f>
        <v>2</v>
      </c>
      <c r="L61" s="2">
        <v>2</v>
      </c>
      <c r="M61" s="2" t="s">
        <v>312</v>
      </c>
      <c r="N61" s="23" t="s">
        <v>507</v>
      </c>
      <c r="O61" s="2" t="s">
        <v>160</v>
      </c>
      <c r="P61" s="23" t="s">
        <v>216</v>
      </c>
      <c r="Q61" s="2"/>
      <c r="R61" s="2"/>
      <c r="S61" s="2"/>
      <c r="T61" s="2"/>
      <c r="U61" s="2"/>
      <c r="V61" s="2"/>
      <c r="W61" s="2"/>
      <c r="X61" s="2"/>
      <c r="Y61" s="2">
        <v>4000</v>
      </c>
      <c r="Z61" s="2" t="s">
        <v>146</v>
      </c>
      <c r="AA61" s="2">
        <v>15000</v>
      </c>
      <c r="AB61" s="2" t="s">
        <v>146</v>
      </c>
      <c r="AC61" s="2"/>
      <c r="AD61" s="2"/>
      <c r="AE61" s="2"/>
      <c r="AF61" s="2"/>
      <c r="AG61" s="2"/>
      <c r="AH61" s="2"/>
      <c r="AL61" s="3" t="s">
        <v>1126</v>
      </c>
      <c r="AM61" s="3" t="s">
        <v>1131</v>
      </c>
      <c r="AN61" t="s">
        <v>1175</v>
      </c>
      <c r="AP61" s="3" t="s">
        <v>1128</v>
      </c>
      <c r="AQ61" s="3" t="s">
        <v>1110</v>
      </c>
      <c r="AR61" s="3" t="s">
        <v>1139</v>
      </c>
    </row>
    <row r="62" spans="1:44" x14ac:dyDescent="0.3">
      <c r="A62" s="22">
        <f>Data!A61:I61</f>
        <v>60</v>
      </c>
      <c r="B62" s="22" t="str">
        <f>Data!B61:J61</f>
        <v>Võ Minh Trung</v>
      </c>
      <c r="C62" s="22" t="str">
        <f>Data!B61:K61</f>
        <v>Võ Minh Trung</v>
      </c>
      <c r="D62" s="22" t="str">
        <f>Data!B61:L61</f>
        <v>Chủ hộ</v>
      </c>
      <c r="E62" s="22" t="str">
        <f>Data!C61:M61</f>
        <v>Tinh Bien</v>
      </c>
      <c r="F62" s="44">
        <f>Data!D61:M61</f>
        <v>2</v>
      </c>
      <c r="G62" s="22" t="str">
        <f>Data!F61:N61</f>
        <v>An Hao</v>
      </c>
      <c r="H62" s="44">
        <f>Data!F61:O61</f>
        <v>4</v>
      </c>
      <c r="I62" s="22" t="str">
        <f>Data!H61:P61</f>
        <v>An Hòa</v>
      </c>
      <c r="J62" s="22">
        <f>Data!I61:Q61</f>
        <v>1</v>
      </c>
      <c r="K62" s="2">
        <f>Data!AE61</f>
        <v>2</v>
      </c>
      <c r="L62" s="2">
        <v>4</v>
      </c>
      <c r="M62" s="2" t="s">
        <v>312</v>
      </c>
      <c r="N62" s="23" t="s">
        <v>163</v>
      </c>
      <c r="O62" s="2" t="s">
        <v>317</v>
      </c>
      <c r="P62" s="23" t="s">
        <v>544</v>
      </c>
      <c r="Q62" s="2" t="s">
        <v>160</v>
      </c>
      <c r="R62" s="23" t="s">
        <v>216</v>
      </c>
      <c r="S62" s="2" t="s">
        <v>170</v>
      </c>
      <c r="T62" s="23" t="s">
        <v>320</v>
      </c>
      <c r="U62" s="2"/>
      <c r="V62" s="2"/>
      <c r="W62" s="2"/>
      <c r="X62" s="2"/>
      <c r="Y62" s="2">
        <v>15000</v>
      </c>
      <c r="Z62" s="2" t="s">
        <v>146</v>
      </c>
      <c r="AA62" s="2">
        <v>20000</v>
      </c>
      <c r="AB62" s="2" t="s">
        <v>146</v>
      </c>
      <c r="AC62" s="2">
        <v>60000</v>
      </c>
      <c r="AD62" s="2" t="s">
        <v>146</v>
      </c>
      <c r="AE62" s="2">
        <v>90000</v>
      </c>
      <c r="AF62" s="2" t="s">
        <v>146</v>
      </c>
      <c r="AG62" s="2"/>
      <c r="AH62" s="2"/>
      <c r="AL62" s="3" t="s">
        <v>1126</v>
      </c>
      <c r="AM62" s="9"/>
      <c r="AN62" t="s">
        <v>1126</v>
      </c>
      <c r="AP62" s="3" t="s">
        <v>1112</v>
      </c>
      <c r="AQ62" s="9"/>
      <c r="AR62" s="3"/>
    </row>
    <row r="63" spans="1:44" x14ac:dyDescent="0.3">
      <c r="A63" s="22">
        <f>Data!A62:I62</f>
        <v>61</v>
      </c>
      <c r="B63" s="22" t="str">
        <f>Data!B62:J62</f>
        <v>Nguyễn Văn Cu</v>
      </c>
      <c r="C63" s="22" t="str">
        <f>Data!B62:K62</f>
        <v>Nguyễn Văn Cu</v>
      </c>
      <c r="D63" s="22" t="str">
        <f>Data!B62:L62</f>
        <v>Chủ hộ</v>
      </c>
      <c r="E63" s="22" t="str">
        <f>Data!C62:M62</f>
        <v>Tinh Bien</v>
      </c>
      <c r="F63" s="44">
        <f>Data!D62:M62</f>
        <v>2</v>
      </c>
      <c r="G63" s="22" t="str">
        <f>Data!F62:N62</f>
        <v>An Hao</v>
      </c>
      <c r="H63" s="44">
        <f>Data!F62:O62</f>
        <v>4</v>
      </c>
      <c r="I63" s="22" t="str">
        <f>Data!H62:P62</f>
        <v>Vồ Bà</v>
      </c>
      <c r="J63" s="22">
        <f>Data!I62:Q62</f>
        <v>1</v>
      </c>
      <c r="K63" s="2">
        <f>Data!AE62</f>
        <v>1</v>
      </c>
      <c r="L63" s="2">
        <v>4</v>
      </c>
      <c r="M63" s="2" t="s">
        <v>159</v>
      </c>
      <c r="N63" s="23" t="s">
        <v>185</v>
      </c>
      <c r="O63" s="2" t="s">
        <v>170</v>
      </c>
      <c r="P63" s="23" t="s">
        <v>185</v>
      </c>
      <c r="Q63" s="2" t="s">
        <v>165</v>
      </c>
      <c r="R63" s="23" t="s">
        <v>216</v>
      </c>
      <c r="S63" s="2" t="s">
        <v>211</v>
      </c>
      <c r="T63" s="2" t="s">
        <v>550</v>
      </c>
      <c r="U63" s="2"/>
      <c r="V63" s="2"/>
      <c r="W63" s="2"/>
      <c r="X63" s="2"/>
      <c r="Y63" s="2">
        <v>5000</v>
      </c>
      <c r="Z63" s="2" t="s">
        <v>146</v>
      </c>
      <c r="AA63" s="2">
        <v>90000</v>
      </c>
      <c r="AB63" s="2" t="s">
        <v>146</v>
      </c>
      <c r="AC63" s="2">
        <v>6000</v>
      </c>
      <c r="AD63" s="2" t="s">
        <v>146</v>
      </c>
      <c r="AE63" s="2">
        <v>8000</v>
      </c>
      <c r="AF63" s="2" t="s">
        <v>301</v>
      </c>
      <c r="AG63" s="2"/>
      <c r="AH63" s="2"/>
      <c r="AL63" s="3" t="s">
        <v>1171</v>
      </c>
      <c r="AM63" s="9" t="s">
        <v>1129</v>
      </c>
      <c r="AN63" t="s">
        <v>1177</v>
      </c>
      <c r="AO63" t="s">
        <v>1177</v>
      </c>
      <c r="AP63" s="3" t="s">
        <v>1124</v>
      </c>
      <c r="AQ63" s="9" t="s">
        <v>1159</v>
      </c>
      <c r="AR63" s="3" t="s">
        <v>1107</v>
      </c>
    </row>
    <row r="64" spans="1:44" x14ac:dyDescent="0.3">
      <c r="A64" s="22">
        <f>Data!A63:I63</f>
        <v>62</v>
      </c>
      <c r="B64" s="22" t="str">
        <f>Data!B63:J63</f>
        <v>Hà Văn Trí</v>
      </c>
      <c r="C64" s="22" t="str">
        <f>Data!B63:K63</f>
        <v>Hà Văn Trí</v>
      </c>
      <c r="D64" s="22" t="str">
        <f>Data!B63:L63</f>
        <v>Chủ hộ</v>
      </c>
      <c r="E64" s="22" t="str">
        <f>Data!C63:M63</f>
        <v>Tinh Bien</v>
      </c>
      <c r="F64" s="44">
        <f>Data!D63:M63</f>
        <v>2</v>
      </c>
      <c r="G64" s="22" t="str">
        <f>Data!F63:N63</f>
        <v>An Hao</v>
      </c>
      <c r="H64" s="44">
        <f>Data!F63:O63</f>
        <v>4</v>
      </c>
      <c r="I64" s="22" t="str">
        <f>Data!H63:P63</f>
        <v>An Hòa</v>
      </c>
      <c r="J64" s="22">
        <f>Data!I63:Q63</f>
        <v>1</v>
      </c>
      <c r="K64" s="2">
        <f>Data!AE63</f>
        <v>1</v>
      </c>
      <c r="L64" s="2">
        <v>3</v>
      </c>
      <c r="M64" s="2" t="s">
        <v>159</v>
      </c>
      <c r="N64" s="23" t="s">
        <v>238</v>
      </c>
      <c r="O64" s="2" t="s">
        <v>165</v>
      </c>
      <c r="P64" s="23" t="s">
        <v>216</v>
      </c>
      <c r="Q64" s="2" t="s">
        <v>552</v>
      </c>
      <c r="R64" s="2"/>
      <c r="S64" s="2"/>
      <c r="T64" s="2"/>
      <c r="U64" s="2"/>
      <c r="V64" s="2"/>
      <c r="W64" s="2"/>
      <c r="X64" s="2"/>
      <c r="Y64" s="2">
        <v>5000</v>
      </c>
      <c r="Z64" s="2" t="s">
        <v>146</v>
      </c>
      <c r="AA64" s="2">
        <v>10000</v>
      </c>
      <c r="AB64" s="2" t="s">
        <v>146</v>
      </c>
      <c r="AC64" s="2">
        <v>15000</v>
      </c>
      <c r="AD64" s="2" t="s">
        <v>146</v>
      </c>
      <c r="AE64" s="2"/>
      <c r="AF64" s="2"/>
      <c r="AG64" s="2"/>
      <c r="AH64" s="2"/>
      <c r="AL64" s="3" t="s">
        <v>1171</v>
      </c>
      <c r="AM64" s="9"/>
      <c r="AN64" s="3" t="s">
        <v>1176</v>
      </c>
      <c r="AO64" s="3"/>
      <c r="AP64" s="3" t="s">
        <v>1124</v>
      </c>
      <c r="AQ64" s="9"/>
      <c r="AR64" s="3"/>
    </row>
    <row r="65" spans="1:44" x14ac:dyDescent="0.3">
      <c r="A65" s="22">
        <f>Data!A64:I64</f>
        <v>63</v>
      </c>
      <c r="B65" s="22" t="str">
        <f>Data!B64:J64</f>
        <v>Đinh Ngọc Đáng</v>
      </c>
      <c r="C65" s="22" t="str">
        <f>Data!B64:K64</f>
        <v>Đinh Ngọc Đáng</v>
      </c>
      <c r="D65" s="22" t="str">
        <f>Data!B64:L64</f>
        <v>Chủ hộ</v>
      </c>
      <c r="E65" s="22" t="str">
        <f>Data!C64:M64</f>
        <v>Tinh Bien</v>
      </c>
      <c r="F65" s="44">
        <f>Data!D64:M64</f>
        <v>2</v>
      </c>
      <c r="G65" s="22" t="str">
        <f>Data!F64:N64</f>
        <v>An Hao</v>
      </c>
      <c r="H65" s="44">
        <f>Data!F64:O64</f>
        <v>4</v>
      </c>
      <c r="I65" s="22" t="str">
        <f>Data!H64:P64</f>
        <v>Rau Tần</v>
      </c>
      <c r="J65" s="22">
        <f>Data!I64:Q64</f>
        <v>1</v>
      </c>
      <c r="K65" s="2">
        <f>Data!AE64</f>
        <v>1</v>
      </c>
      <c r="L65" s="2">
        <v>1</v>
      </c>
      <c r="M65" s="2" t="s">
        <v>159</v>
      </c>
      <c r="N65" s="23" t="s">
        <v>185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>
        <v>5000</v>
      </c>
      <c r="Z65" s="2" t="s">
        <v>146</v>
      </c>
      <c r="AA65" s="2"/>
      <c r="AB65" s="2"/>
      <c r="AC65" s="2"/>
      <c r="AD65" s="2"/>
      <c r="AE65" s="2"/>
      <c r="AF65" s="2"/>
      <c r="AG65" s="2"/>
      <c r="AH65" s="2"/>
      <c r="AL65" s="3" t="s">
        <v>1171</v>
      </c>
      <c r="AM65" s="9" t="s">
        <v>1129</v>
      </c>
      <c r="AN65" t="s">
        <v>1177</v>
      </c>
      <c r="AO65" t="s">
        <v>1177</v>
      </c>
      <c r="AP65" s="3" t="s">
        <v>1124</v>
      </c>
      <c r="AQ65" s="9" t="s">
        <v>1159</v>
      </c>
      <c r="AR65" s="3" t="s">
        <v>1121</v>
      </c>
    </row>
    <row r="66" spans="1:44" x14ac:dyDescent="0.3">
      <c r="A66" s="22">
        <f>Data!A65:I65</f>
        <v>64</v>
      </c>
      <c r="B66" s="22" t="str">
        <f>Data!B65:J65</f>
        <v>Nguyễn Thị Chừa</v>
      </c>
      <c r="C66" s="22" t="str">
        <f>Data!B65:K65</f>
        <v>Nguyễn Thị Chừa</v>
      </c>
      <c r="D66" s="22" t="str">
        <f>Data!B65:L65</f>
        <v>Chủ hộ</v>
      </c>
      <c r="E66" s="22" t="str">
        <f>Data!C65:M65</f>
        <v>Tinh Bien</v>
      </c>
      <c r="F66" s="44">
        <f>Data!D65:M65</f>
        <v>2</v>
      </c>
      <c r="G66" s="22" t="str">
        <f>Data!F65:N65</f>
        <v>An Hao</v>
      </c>
      <c r="H66" s="44">
        <f>Data!F65:O65</f>
        <v>4</v>
      </c>
      <c r="I66" s="22" t="str">
        <f>Data!H65:P65</f>
        <v>Rau Tần</v>
      </c>
      <c r="J66" s="22">
        <f>Data!I65:Q65</f>
        <v>2</v>
      </c>
      <c r="K66" s="2">
        <f>Data!AE65</f>
        <v>1</v>
      </c>
      <c r="L66" s="2">
        <v>5</v>
      </c>
      <c r="M66" s="2" t="s">
        <v>159</v>
      </c>
      <c r="N66" s="23" t="s">
        <v>414</v>
      </c>
      <c r="O66" s="2" t="s">
        <v>160</v>
      </c>
      <c r="P66" s="23" t="s">
        <v>216</v>
      </c>
      <c r="Q66" s="2" t="s">
        <v>165</v>
      </c>
      <c r="R66" s="23" t="s">
        <v>216</v>
      </c>
      <c r="S66" s="2" t="s">
        <v>134</v>
      </c>
      <c r="T66" s="2" t="s">
        <v>244</v>
      </c>
      <c r="U66" s="2" t="s">
        <v>170</v>
      </c>
      <c r="V66" s="2"/>
      <c r="W66" s="2"/>
      <c r="X66" s="2"/>
      <c r="Y66" s="2">
        <v>5000</v>
      </c>
      <c r="Z66" s="2" t="s">
        <v>146</v>
      </c>
      <c r="AA66" s="2">
        <v>13000</v>
      </c>
      <c r="AB66" s="2" t="s">
        <v>146</v>
      </c>
      <c r="AC66" s="2">
        <v>3000</v>
      </c>
      <c r="AD66" s="2" t="s">
        <v>146</v>
      </c>
      <c r="AE66" s="2">
        <v>13000</v>
      </c>
      <c r="AF66" s="2" t="s">
        <v>146</v>
      </c>
      <c r="AG66" s="2">
        <v>70000</v>
      </c>
      <c r="AH66" s="2" t="s">
        <v>146</v>
      </c>
      <c r="AL66" s="3" t="s">
        <v>1171</v>
      </c>
      <c r="AM66" s="9" t="s">
        <v>1129</v>
      </c>
      <c r="AN66" t="s">
        <v>1177</v>
      </c>
      <c r="AO66" t="s">
        <v>1177</v>
      </c>
      <c r="AP66" s="3" t="s">
        <v>1124</v>
      </c>
      <c r="AQ66" s="9" t="s">
        <v>1107</v>
      </c>
      <c r="AR66" s="3"/>
    </row>
    <row r="67" spans="1:44" x14ac:dyDescent="0.3">
      <c r="A67" s="22">
        <f>Data!A66:I66</f>
        <v>65</v>
      </c>
      <c r="B67" s="22" t="str">
        <f>Data!B66:J66</f>
        <v>Trần Văn Tài</v>
      </c>
      <c r="C67" s="22" t="str">
        <f>Data!B66:K66</f>
        <v>Huỳnh Thị Hà</v>
      </c>
      <c r="D67" s="22" t="str">
        <f>Data!B66:L66</f>
        <v>Vợ</v>
      </c>
      <c r="E67" s="22" t="str">
        <f>Data!C66:M66</f>
        <v>Tinh Bien</v>
      </c>
      <c r="F67" s="44">
        <f>Data!D66:M66</f>
        <v>2</v>
      </c>
      <c r="G67" s="22" t="str">
        <f>Data!F66:N66</f>
        <v>An Hao</v>
      </c>
      <c r="H67" s="44">
        <f>Data!F66:O66</f>
        <v>4</v>
      </c>
      <c r="I67" s="22" t="str">
        <f>Data!H66:P66</f>
        <v>Rau Tần</v>
      </c>
      <c r="J67" s="22">
        <f>Data!I66:Q66</f>
        <v>2</v>
      </c>
      <c r="K67" s="2">
        <f>Data!AE66</f>
        <v>1</v>
      </c>
      <c r="L67" s="2">
        <v>5</v>
      </c>
      <c r="M67" s="2" t="s">
        <v>159</v>
      </c>
      <c r="N67" s="23" t="s">
        <v>163</v>
      </c>
      <c r="O67" s="2" t="s">
        <v>134</v>
      </c>
      <c r="P67" s="2" t="s">
        <v>162</v>
      </c>
      <c r="Q67" s="2" t="s">
        <v>160</v>
      </c>
      <c r="R67" s="23" t="s">
        <v>163</v>
      </c>
      <c r="S67" s="2" t="s">
        <v>206</v>
      </c>
      <c r="T67" s="23" t="s">
        <v>508</v>
      </c>
      <c r="U67" s="2" t="s">
        <v>289</v>
      </c>
      <c r="V67" s="23" t="s">
        <v>508</v>
      </c>
      <c r="W67" s="2"/>
      <c r="X67" s="2"/>
      <c r="Y67" s="2">
        <v>5000</v>
      </c>
      <c r="Z67" s="2" t="s">
        <v>146</v>
      </c>
      <c r="AA67" s="2">
        <v>8000</v>
      </c>
      <c r="AB67" s="2" t="s">
        <v>146</v>
      </c>
      <c r="AC67" s="2">
        <v>15000</v>
      </c>
      <c r="AD67" s="2" t="s">
        <v>146</v>
      </c>
      <c r="AE67" s="2">
        <v>9000</v>
      </c>
      <c r="AF67" s="2" t="s">
        <v>146</v>
      </c>
      <c r="AG67" s="2">
        <v>18000</v>
      </c>
      <c r="AH67" s="2" t="s">
        <v>146</v>
      </c>
      <c r="AL67" s="3" t="s">
        <v>1171</v>
      </c>
      <c r="AM67" s="9" t="s">
        <v>1158</v>
      </c>
      <c r="AN67" t="s">
        <v>1177</v>
      </c>
      <c r="AO67" t="s">
        <v>1177</v>
      </c>
      <c r="AP67" s="3" t="s">
        <v>1124</v>
      </c>
      <c r="AQ67" s="3" t="s">
        <v>1136</v>
      </c>
      <c r="AR67" s="3" t="s">
        <v>1107</v>
      </c>
    </row>
    <row r="68" spans="1:44" x14ac:dyDescent="0.3">
      <c r="A68" s="22">
        <f>Data!A67:I67</f>
        <v>66</v>
      </c>
      <c r="B68" s="22" t="str">
        <f>Data!B67:J67</f>
        <v>Nguyễn Văn Hoa</v>
      </c>
      <c r="C68" s="22" t="str">
        <f>Data!B67:K67</f>
        <v>Nguyễn Văn Hoa</v>
      </c>
      <c r="D68" s="22" t="str">
        <f>Data!B67:L67</f>
        <v>Chủ hộ</v>
      </c>
      <c r="E68" s="22" t="str">
        <f>Data!C67:M67</f>
        <v>Tinh Bien</v>
      </c>
      <c r="F68" s="44">
        <f>Data!D67:M67</f>
        <v>2</v>
      </c>
      <c r="G68" s="22" t="str">
        <f>Data!F67:N67</f>
        <v>An Hao</v>
      </c>
      <c r="H68" s="44">
        <f>Data!F67:O67</f>
        <v>4</v>
      </c>
      <c r="I68" s="22" t="str">
        <f>Data!H67:P67</f>
        <v>Vồ Bà</v>
      </c>
      <c r="J68" s="22">
        <f>Data!I67:Q67</f>
        <v>1</v>
      </c>
      <c r="K68" s="2">
        <f>Data!AE67</f>
        <v>1</v>
      </c>
      <c r="L68" s="2">
        <v>5</v>
      </c>
      <c r="M68" s="2" t="s">
        <v>159</v>
      </c>
      <c r="N68" s="23" t="s">
        <v>236</v>
      </c>
      <c r="O68" s="2" t="s">
        <v>165</v>
      </c>
      <c r="P68" s="23" t="s">
        <v>236</v>
      </c>
      <c r="Q68" s="2" t="s">
        <v>160</v>
      </c>
      <c r="R68" s="23" t="s">
        <v>321</v>
      </c>
      <c r="S68" s="2" t="s">
        <v>134</v>
      </c>
      <c r="T68" s="2" t="s">
        <v>244</v>
      </c>
      <c r="U68" s="2" t="s">
        <v>206</v>
      </c>
      <c r="V68" s="23" t="s">
        <v>236</v>
      </c>
      <c r="W68" s="2"/>
      <c r="X68" s="2"/>
      <c r="Y68" s="2">
        <v>8000</v>
      </c>
      <c r="Z68" s="2" t="s">
        <v>146</v>
      </c>
      <c r="AA68" s="2">
        <v>8000</v>
      </c>
      <c r="AB68" s="2" t="s">
        <v>146</v>
      </c>
      <c r="AC68" s="2">
        <v>30000</v>
      </c>
      <c r="AD68" s="2" t="s">
        <v>146</v>
      </c>
      <c r="AE68" s="2">
        <v>7000</v>
      </c>
      <c r="AF68" s="2" t="s">
        <v>146</v>
      </c>
      <c r="AG68" s="2">
        <v>7000</v>
      </c>
      <c r="AH68" s="2" t="s">
        <v>146</v>
      </c>
      <c r="AL68" s="3" t="s">
        <v>1171</v>
      </c>
      <c r="AM68" s="9" t="s">
        <v>1129</v>
      </c>
      <c r="AN68" t="s">
        <v>1177</v>
      </c>
      <c r="AO68" t="s">
        <v>1177</v>
      </c>
      <c r="AP68" s="3" t="s">
        <v>1124</v>
      </c>
      <c r="AQ68" s="9" t="s">
        <v>1159</v>
      </c>
      <c r="AR68" s="3"/>
    </row>
    <row r="69" spans="1:44" x14ac:dyDescent="0.3">
      <c r="A69" s="22">
        <f>Data!A68:I68</f>
        <v>67</v>
      </c>
      <c r="B69" s="22" t="str">
        <f>Data!B68:J68</f>
        <v>Nguyễn Văn Hai</v>
      </c>
      <c r="C69" s="22" t="str">
        <f>Data!B68:K68</f>
        <v>Nguyễn Văn Hai</v>
      </c>
      <c r="D69" s="22" t="str">
        <f>Data!B68:L68</f>
        <v>Chủ hộ</v>
      </c>
      <c r="E69" s="22" t="str">
        <f>Data!C68:M68</f>
        <v>Tinh Bien</v>
      </c>
      <c r="F69" s="44">
        <f>Data!D68:M68</f>
        <v>2</v>
      </c>
      <c r="G69" s="22" t="str">
        <f>Data!F68:N68</f>
        <v>An Hao</v>
      </c>
      <c r="H69" s="44">
        <f>Data!F68:O68</f>
        <v>4</v>
      </c>
      <c r="I69" s="22" t="str">
        <f>Data!H68:P68</f>
        <v>Vồ Đầu</v>
      </c>
      <c r="J69" s="22">
        <f>Data!I68:Q68</f>
        <v>1</v>
      </c>
      <c r="K69" s="2">
        <f>Data!AE68</f>
        <v>1</v>
      </c>
      <c r="L69" s="2">
        <v>4</v>
      </c>
      <c r="M69" s="2" t="s">
        <v>159</v>
      </c>
      <c r="N69" s="23" t="s">
        <v>185</v>
      </c>
      <c r="O69" s="2" t="s">
        <v>289</v>
      </c>
      <c r="P69" s="23" t="s">
        <v>217</v>
      </c>
      <c r="Q69" s="2" t="s">
        <v>134</v>
      </c>
      <c r="R69" s="2" t="s">
        <v>162</v>
      </c>
      <c r="S69" s="2" t="s">
        <v>165</v>
      </c>
      <c r="T69" s="23" t="s">
        <v>321</v>
      </c>
      <c r="U69" s="2"/>
      <c r="V69" s="2"/>
      <c r="W69" s="2"/>
      <c r="X69" s="2"/>
      <c r="Y69" s="2">
        <v>6000</v>
      </c>
      <c r="Z69" s="2" t="s">
        <v>146</v>
      </c>
      <c r="AA69" s="2">
        <v>10000</v>
      </c>
      <c r="AB69" s="2" t="s">
        <v>146</v>
      </c>
      <c r="AC69" s="2">
        <v>7000</v>
      </c>
      <c r="AD69" s="2" t="s">
        <v>146</v>
      </c>
      <c r="AE69" s="2">
        <v>4000</v>
      </c>
      <c r="AF69" s="2" t="s">
        <v>146</v>
      </c>
      <c r="AG69" s="2"/>
      <c r="AH69" s="2"/>
      <c r="AL69" s="3" t="s">
        <v>1171</v>
      </c>
      <c r="AM69" s="9" t="s">
        <v>1129</v>
      </c>
      <c r="AN69" t="s">
        <v>1177</v>
      </c>
      <c r="AO69" t="s">
        <v>1177</v>
      </c>
      <c r="AP69" s="3" t="s">
        <v>1124</v>
      </c>
      <c r="AQ69" s="9" t="s">
        <v>1107</v>
      </c>
      <c r="AR69" s="3"/>
    </row>
    <row r="70" spans="1:44" x14ac:dyDescent="0.3">
      <c r="A70" s="22">
        <f>Data!A69:I69</f>
        <v>68</v>
      </c>
      <c r="B70" s="22" t="str">
        <f>Data!B69:J69</f>
        <v>Trương An Đông</v>
      </c>
      <c r="C70" s="22" t="str">
        <f>Data!B69:K69</f>
        <v>Nguyễn Thị Kim Loan</v>
      </c>
      <c r="D70" s="22" t="str">
        <f>Data!B69:L69</f>
        <v>Vợ</v>
      </c>
      <c r="E70" s="22" t="str">
        <f>Data!C69:M69</f>
        <v>Tinh Bien</v>
      </c>
      <c r="F70" s="44">
        <f>Data!D69:M69</f>
        <v>2</v>
      </c>
      <c r="G70" s="22" t="str">
        <f>Data!F69:N69</f>
        <v>An Hao</v>
      </c>
      <c r="H70" s="44">
        <f>Data!F69:O69</f>
        <v>4</v>
      </c>
      <c r="I70" s="22" t="str">
        <f>Data!H69:P69</f>
        <v>Vồ Bà</v>
      </c>
      <c r="J70" s="22">
        <f>Data!I69:Q69</f>
        <v>2</v>
      </c>
      <c r="K70" s="2">
        <f>Data!AE69</f>
        <v>1</v>
      </c>
      <c r="L70" s="2">
        <v>4</v>
      </c>
      <c r="M70" s="2" t="s">
        <v>170</v>
      </c>
      <c r="N70" s="23" t="s">
        <v>234</v>
      </c>
      <c r="O70" s="2" t="s">
        <v>165</v>
      </c>
      <c r="P70" s="23" t="s">
        <v>185</v>
      </c>
      <c r="Q70" s="2" t="s">
        <v>220</v>
      </c>
      <c r="R70" s="23" t="s">
        <v>242</v>
      </c>
      <c r="S70" s="2" t="s">
        <v>586</v>
      </c>
      <c r="T70" s="23" t="s">
        <v>217</v>
      </c>
      <c r="U70" s="2"/>
      <c r="V70" s="2"/>
      <c r="W70" s="2"/>
      <c r="X70" s="2"/>
      <c r="Y70" s="2">
        <v>58000</v>
      </c>
      <c r="Z70" s="2" t="s">
        <v>146</v>
      </c>
      <c r="AA70" s="2">
        <v>10000</v>
      </c>
      <c r="AB70" s="2" t="s">
        <v>146</v>
      </c>
      <c r="AC70" s="2">
        <v>100000</v>
      </c>
      <c r="AD70" s="2" t="s">
        <v>146</v>
      </c>
      <c r="AE70" s="2">
        <v>12000</v>
      </c>
      <c r="AF70" s="2" t="s">
        <v>146</v>
      </c>
      <c r="AG70" s="2"/>
      <c r="AH70" s="2"/>
      <c r="AL70" s="3" t="s">
        <v>1171</v>
      </c>
      <c r="AM70" s="9" t="s">
        <v>1158</v>
      </c>
      <c r="AN70" t="s">
        <v>1177</v>
      </c>
      <c r="AO70" t="s">
        <v>1177</v>
      </c>
      <c r="AP70" s="3" t="s">
        <v>1124</v>
      </c>
      <c r="AQ70" s="3" t="s">
        <v>1136</v>
      </c>
      <c r="AR70" s="3" t="s">
        <v>1116</v>
      </c>
    </row>
    <row r="71" spans="1:44" x14ac:dyDescent="0.3">
      <c r="A71" s="22">
        <f>Data!A70:I70</f>
        <v>69</v>
      </c>
      <c r="B71" s="22" t="str">
        <f>Data!B70:J70</f>
        <v>Nguyễn Văn Lợi</v>
      </c>
      <c r="C71" s="22" t="str">
        <f>Data!B70:K70</f>
        <v>Phạm Thị Chín</v>
      </c>
      <c r="D71" s="22" t="str">
        <f>Data!B70:L70</f>
        <v>Vợ</v>
      </c>
      <c r="E71" s="22" t="str">
        <f>Data!C70:M70</f>
        <v>Tinh Bien</v>
      </c>
      <c r="F71" s="44">
        <f>Data!D70:M70</f>
        <v>2</v>
      </c>
      <c r="G71" s="22" t="str">
        <f>Data!F70:N70</f>
        <v>An Hao</v>
      </c>
      <c r="H71" s="44">
        <f>Data!F70:O70</f>
        <v>4</v>
      </c>
      <c r="I71" s="22" t="str">
        <f>Data!H70:P70</f>
        <v>Rau Tần</v>
      </c>
      <c r="J71" s="22">
        <f>Data!I70:Q70</f>
        <v>2</v>
      </c>
      <c r="K71" s="2">
        <f>Data!AE70</f>
        <v>1</v>
      </c>
      <c r="L71" s="2">
        <v>3</v>
      </c>
      <c r="M71" s="2" t="s">
        <v>586</v>
      </c>
      <c r="N71" s="23" t="s">
        <v>466</v>
      </c>
      <c r="O71" s="2" t="s">
        <v>220</v>
      </c>
      <c r="P71" s="23" t="s">
        <v>345</v>
      </c>
      <c r="Q71" s="2" t="s">
        <v>160</v>
      </c>
      <c r="R71" s="23" t="s">
        <v>163</v>
      </c>
      <c r="S71" s="2"/>
      <c r="T71" s="2"/>
      <c r="U71" s="2"/>
      <c r="V71" s="2"/>
      <c r="W71" s="2"/>
      <c r="X71" s="2"/>
      <c r="Y71" s="2">
        <v>15000</v>
      </c>
      <c r="Z71" s="2" t="s">
        <v>146</v>
      </c>
      <c r="AA71" s="2">
        <v>140000</v>
      </c>
      <c r="AB71" s="2" t="s">
        <v>146</v>
      </c>
      <c r="AC71" s="2">
        <v>12000</v>
      </c>
      <c r="AD71" s="2" t="s">
        <v>146</v>
      </c>
      <c r="AE71" s="2"/>
      <c r="AF71" s="2"/>
      <c r="AG71" s="2"/>
      <c r="AH71" s="2"/>
      <c r="AL71" s="3" t="s">
        <v>1171</v>
      </c>
      <c r="AM71" s="9" t="s">
        <v>1129</v>
      </c>
      <c r="AN71" t="s">
        <v>1177</v>
      </c>
      <c r="AO71" t="s">
        <v>1177</v>
      </c>
      <c r="AP71" s="3" t="s">
        <v>1124</v>
      </c>
      <c r="AQ71" s="9" t="s">
        <v>1107</v>
      </c>
      <c r="AR71" s="3" t="s">
        <v>1121</v>
      </c>
    </row>
    <row r="72" spans="1:44" x14ac:dyDescent="0.3">
      <c r="A72" s="22">
        <f>Data!A71:I71</f>
        <v>70</v>
      </c>
      <c r="B72" s="22" t="str">
        <f>Data!B71:J71</f>
        <v>Võ Thanh Hùng</v>
      </c>
      <c r="C72" s="22" t="str">
        <f>Data!B71:K71</f>
        <v>Võ Thanh Hùng</v>
      </c>
      <c r="D72" s="22" t="str">
        <f>Data!B71:L71</f>
        <v>Chủ hộ</v>
      </c>
      <c r="E72" s="22" t="str">
        <f>Data!C71:M71</f>
        <v>Tinh Bien</v>
      </c>
      <c r="F72" s="44">
        <f>Data!D71:M71</f>
        <v>2</v>
      </c>
      <c r="G72" s="22" t="str">
        <f>Data!F71:N71</f>
        <v>An Hao</v>
      </c>
      <c r="H72" s="44">
        <f>Data!F71:O71</f>
        <v>4</v>
      </c>
      <c r="I72" s="22" t="str">
        <f>Data!H71:P71</f>
        <v>Vồ Bà</v>
      </c>
      <c r="J72" s="22">
        <f>Data!I71:Q71</f>
        <v>1</v>
      </c>
      <c r="K72" s="2">
        <f>Data!AE71</f>
        <v>1</v>
      </c>
      <c r="L72" s="2">
        <v>2</v>
      </c>
      <c r="M72" s="2" t="s">
        <v>591</v>
      </c>
      <c r="N72" s="23" t="s">
        <v>321</v>
      </c>
      <c r="O72" s="2" t="s">
        <v>595</v>
      </c>
      <c r="P72" s="23" t="s">
        <v>414</v>
      </c>
      <c r="Q72" s="2"/>
      <c r="R72" s="2"/>
      <c r="S72" s="2"/>
      <c r="T72" s="2"/>
      <c r="U72" s="2"/>
      <c r="V72" s="2"/>
      <c r="W72" s="2"/>
      <c r="X72" s="2"/>
      <c r="Y72" s="2">
        <v>10000</v>
      </c>
      <c r="Z72" s="2" t="s">
        <v>146</v>
      </c>
      <c r="AA72" s="2">
        <v>3000</v>
      </c>
      <c r="AB72" s="2" t="s">
        <v>146</v>
      </c>
      <c r="AC72" s="2"/>
      <c r="AD72" s="2"/>
      <c r="AE72" s="2"/>
      <c r="AF72" s="2"/>
      <c r="AG72" s="2"/>
      <c r="AH72" s="2"/>
      <c r="AL72" s="3" t="s">
        <v>1171</v>
      </c>
      <c r="AM72" s="3" t="s">
        <v>1131</v>
      </c>
      <c r="AN72" t="s">
        <v>1176</v>
      </c>
      <c r="AP72" s="3" t="s">
        <v>1124</v>
      </c>
      <c r="AQ72" s="3" t="s">
        <v>1110</v>
      </c>
      <c r="AR72" s="3" t="s">
        <v>1107</v>
      </c>
    </row>
    <row r="73" spans="1:44" x14ac:dyDescent="0.3">
      <c r="A73" s="22">
        <f>Data!A72:I72</f>
        <v>71</v>
      </c>
      <c r="B73" s="22" t="str">
        <f>Data!B72:J72</f>
        <v>Võ Văn Thắm</v>
      </c>
      <c r="C73" s="22" t="str">
        <f>Data!B72:K72</f>
        <v>Trần Bạch Huệ</v>
      </c>
      <c r="D73" s="22" t="str">
        <f>Data!B72:L72</f>
        <v>Vợ</v>
      </c>
      <c r="E73" s="22" t="str">
        <f>Data!C72:M72</f>
        <v>Tinh Bien</v>
      </c>
      <c r="F73" s="44">
        <f>Data!D72:M72</f>
        <v>2</v>
      </c>
      <c r="G73" s="22" t="str">
        <f>Data!F72:N72</f>
        <v>An Hao</v>
      </c>
      <c r="H73" s="44">
        <f>Data!F72:O72</f>
        <v>4</v>
      </c>
      <c r="I73" s="22" t="str">
        <f>Data!H72:P72</f>
        <v>Vồ Bà</v>
      </c>
      <c r="J73" s="22">
        <f>Data!I72:Q72</f>
        <v>2</v>
      </c>
      <c r="K73" s="2">
        <f>Data!AE72</f>
        <v>1</v>
      </c>
      <c r="L73" s="2">
        <v>3</v>
      </c>
      <c r="M73" s="2" t="s">
        <v>160</v>
      </c>
      <c r="N73" s="23" t="s">
        <v>217</v>
      </c>
      <c r="O73" s="2" t="s">
        <v>247</v>
      </c>
      <c r="P73" s="23" t="s">
        <v>185</v>
      </c>
      <c r="Q73" s="2" t="s">
        <v>312</v>
      </c>
      <c r="R73" s="23" t="s">
        <v>185</v>
      </c>
      <c r="S73" s="2"/>
      <c r="T73" s="2"/>
      <c r="U73" s="2"/>
      <c r="V73" s="2"/>
      <c r="W73" s="2"/>
      <c r="X73" s="2"/>
      <c r="Y73" s="2">
        <v>12000</v>
      </c>
      <c r="Z73" s="2" t="s">
        <v>146</v>
      </c>
      <c r="AA73" s="2" t="s">
        <v>598</v>
      </c>
      <c r="AB73" s="2"/>
      <c r="AC73" s="2">
        <v>6000</v>
      </c>
      <c r="AD73" s="2" t="s">
        <v>146</v>
      </c>
      <c r="AE73" s="2"/>
      <c r="AF73" s="2"/>
      <c r="AG73" s="2"/>
      <c r="AH73" s="2"/>
      <c r="AL73" s="3" t="s">
        <v>1171</v>
      </c>
      <c r="AM73" s="9" t="s">
        <v>1129</v>
      </c>
      <c r="AN73" t="s">
        <v>1177</v>
      </c>
      <c r="AO73" t="s">
        <v>1177</v>
      </c>
      <c r="AP73" s="3" t="s">
        <v>1124</v>
      </c>
      <c r="AQ73" s="3" t="s">
        <v>1121</v>
      </c>
      <c r="AR73" s="3" t="s">
        <v>1107</v>
      </c>
    </row>
    <row r="74" spans="1:44" x14ac:dyDescent="0.3">
      <c r="A74" s="22">
        <f>Data!A73:I73</f>
        <v>72</v>
      </c>
      <c r="B74" s="22" t="str">
        <f>Data!B73:J73</f>
        <v>Huỳnh Quốc Nam</v>
      </c>
      <c r="C74" s="22" t="str">
        <f>Data!B73:K73</f>
        <v>Huỳnh Quốc Nam</v>
      </c>
      <c r="D74" s="22" t="str">
        <f>Data!B73:L73</f>
        <v>Chủ hộ</v>
      </c>
      <c r="E74" s="22" t="str">
        <f>Data!C73:M73</f>
        <v>Tinh Bien</v>
      </c>
      <c r="F74" s="44">
        <f>Data!D73:M73</f>
        <v>2</v>
      </c>
      <c r="G74" s="22" t="str">
        <f>Data!F73:N73</f>
        <v>An Hao</v>
      </c>
      <c r="H74" s="44">
        <f>Data!F73:O73</f>
        <v>4</v>
      </c>
      <c r="I74" s="22" t="str">
        <f>Data!H73:P73</f>
        <v>Vồ Đầu</v>
      </c>
      <c r="J74" s="22">
        <f>Data!I73:Q73</f>
        <v>1</v>
      </c>
      <c r="K74" s="2">
        <f>Data!AE73</f>
        <v>1</v>
      </c>
      <c r="L74" s="2">
        <v>6</v>
      </c>
      <c r="M74" s="2" t="s">
        <v>170</v>
      </c>
      <c r="N74" s="23" t="s">
        <v>216</v>
      </c>
      <c r="O74" s="2" t="s">
        <v>160</v>
      </c>
      <c r="P74" s="23" t="s">
        <v>252</v>
      </c>
      <c r="Q74" s="2" t="s">
        <v>165</v>
      </c>
      <c r="R74" s="23" t="s">
        <v>216</v>
      </c>
      <c r="S74" s="2" t="s">
        <v>220</v>
      </c>
      <c r="T74" s="23" t="s">
        <v>345</v>
      </c>
      <c r="U74" s="2" t="s">
        <v>206</v>
      </c>
      <c r="V74" s="23" t="s">
        <v>358</v>
      </c>
      <c r="W74" s="2" t="s">
        <v>312</v>
      </c>
      <c r="X74" s="2"/>
      <c r="Y74" s="2">
        <v>42000</v>
      </c>
      <c r="Z74" s="2" t="s">
        <v>146</v>
      </c>
      <c r="AA74" s="2">
        <v>11000</v>
      </c>
      <c r="AB74" s="2" t="s">
        <v>146</v>
      </c>
      <c r="AC74" s="2">
        <v>10000</v>
      </c>
      <c r="AD74" s="2" t="s">
        <v>146</v>
      </c>
      <c r="AE74" s="2">
        <v>120000</v>
      </c>
      <c r="AF74" s="2" t="s">
        <v>146</v>
      </c>
      <c r="AG74" s="2">
        <v>12000</v>
      </c>
      <c r="AH74" s="2" t="s">
        <v>146</v>
      </c>
      <c r="AI74" s="2">
        <v>15000</v>
      </c>
      <c r="AJ74" s="2" t="s">
        <v>146</v>
      </c>
      <c r="AL74" s="3" t="s">
        <v>1171</v>
      </c>
      <c r="AM74" s="9" t="s">
        <v>1129</v>
      </c>
      <c r="AN74" t="s">
        <v>1177</v>
      </c>
      <c r="AO74" t="s">
        <v>1177</v>
      </c>
      <c r="AP74" s="3" t="s">
        <v>1124</v>
      </c>
      <c r="AQ74" s="3" t="s">
        <v>1136</v>
      </c>
      <c r="AR74" s="3" t="s">
        <v>1108</v>
      </c>
    </row>
    <row r="75" spans="1:44" x14ac:dyDescent="0.3">
      <c r="A75" s="22">
        <f>Data!A74:I74</f>
        <v>73</v>
      </c>
      <c r="B75" s="22" t="str">
        <f>Data!B74:J74</f>
        <v>Trần Hữu Lộc</v>
      </c>
      <c r="C75" s="22" t="str">
        <f>Data!B74:K74</f>
        <v>Trần Hữu Lộc</v>
      </c>
      <c r="D75" s="22" t="str">
        <f>Data!B74:L74</f>
        <v>Chủ hộ</v>
      </c>
      <c r="E75" s="22" t="str">
        <f>Data!C74:M74</f>
        <v>Tinh Bien</v>
      </c>
      <c r="F75" s="44">
        <f>Data!D74:M74</f>
        <v>2</v>
      </c>
      <c r="G75" s="22" t="str">
        <f>Data!F74:N74</f>
        <v>An Hao</v>
      </c>
      <c r="H75" s="44">
        <f>Data!F74:O74</f>
        <v>4</v>
      </c>
      <c r="I75" s="22" t="str">
        <f>Data!H74:P74</f>
        <v>Vồ Bà</v>
      </c>
      <c r="J75" s="22">
        <f>Data!I74:Q74</f>
        <v>1</v>
      </c>
      <c r="K75" s="2">
        <f>Data!AE74</f>
        <v>1</v>
      </c>
      <c r="L75" s="2">
        <v>3</v>
      </c>
      <c r="M75" s="2" t="s">
        <v>159</v>
      </c>
      <c r="N75" s="23" t="s">
        <v>375</v>
      </c>
      <c r="O75" s="2" t="s">
        <v>170</v>
      </c>
      <c r="P75" s="23" t="s">
        <v>238</v>
      </c>
      <c r="Q75" s="2" t="s">
        <v>160</v>
      </c>
      <c r="R75" s="23" t="s">
        <v>185</v>
      </c>
      <c r="S75" s="2"/>
      <c r="T75" s="2"/>
      <c r="U75" s="2"/>
      <c r="V75" s="2"/>
      <c r="W75" s="2"/>
      <c r="X75" s="2"/>
      <c r="Y75" s="2">
        <v>3000</v>
      </c>
      <c r="Z75" s="2" t="s">
        <v>146</v>
      </c>
      <c r="AA75" s="2">
        <v>70000</v>
      </c>
      <c r="AB75" s="2" t="s">
        <v>146</v>
      </c>
      <c r="AC75" s="2">
        <v>30000</v>
      </c>
      <c r="AD75" s="2" t="s">
        <v>146</v>
      </c>
      <c r="AE75" s="2"/>
      <c r="AF75" s="2"/>
      <c r="AG75" s="2"/>
      <c r="AH75" s="2"/>
      <c r="AL75" s="3" t="s">
        <v>1171</v>
      </c>
      <c r="AM75" s="9" t="s">
        <v>1129</v>
      </c>
      <c r="AN75" t="s">
        <v>1177</v>
      </c>
      <c r="AO75" t="s">
        <v>1177</v>
      </c>
      <c r="AP75" s="3" t="s">
        <v>1124</v>
      </c>
      <c r="AQ75" s="9" t="s">
        <v>1159</v>
      </c>
      <c r="AR75" s="3" t="s">
        <v>1121</v>
      </c>
    </row>
    <row r="76" spans="1:44" x14ac:dyDescent="0.3">
      <c r="A76" s="22">
        <f>Data!A75:I75</f>
        <v>74</v>
      </c>
      <c r="B76" s="22" t="str">
        <f>Data!B75:J75</f>
        <v>Trần Thị Hạnh</v>
      </c>
      <c r="C76" s="22" t="str">
        <f>Data!B75:K75</f>
        <v>Trần Thị Hạnh</v>
      </c>
      <c r="D76" s="22" t="str">
        <f>Data!B75:L75</f>
        <v>Chủ hộ</v>
      </c>
      <c r="E76" s="22" t="str">
        <f>Data!C75:M75</f>
        <v>Tinh Bien</v>
      </c>
      <c r="F76" s="44">
        <f>Data!D75:M75</f>
        <v>2</v>
      </c>
      <c r="G76" s="22" t="str">
        <f>Data!F75:N75</f>
        <v>An Hao</v>
      </c>
      <c r="H76" s="44">
        <f>Data!F75:O75</f>
        <v>4</v>
      </c>
      <c r="I76" s="22" t="str">
        <f>Data!H75:P75</f>
        <v>Vồ Bà</v>
      </c>
      <c r="J76" s="22">
        <f>Data!I75:Q75</f>
        <v>2</v>
      </c>
      <c r="K76" s="2">
        <f>Data!AE75</f>
        <v>1</v>
      </c>
      <c r="L76" s="2">
        <v>5</v>
      </c>
      <c r="M76" s="2" t="s">
        <v>165</v>
      </c>
      <c r="N76" s="23" t="s">
        <v>242</v>
      </c>
      <c r="O76" s="2" t="s">
        <v>170</v>
      </c>
      <c r="P76" s="23" t="s">
        <v>163</v>
      </c>
      <c r="Q76" s="2" t="s">
        <v>159</v>
      </c>
      <c r="R76" s="23" t="s">
        <v>185</v>
      </c>
      <c r="S76" s="2" t="s">
        <v>289</v>
      </c>
      <c r="T76" s="23" t="s">
        <v>508</v>
      </c>
      <c r="U76" s="2" t="s">
        <v>160</v>
      </c>
      <c r="V76" s="23" t="s">
        <v>163</v>
      </c>
      <c r="W76" s="2"/>
      <c r="X76" s="2"/>
      <c r="Y76" s="2">
        <v>12000</v>
      </c>
      <c r="Z76" s="2" t="s">
        <v>146</v>
      </c>
      <c r="AA76" s="2">
        <v>80000</v>
      </c>
      <c r="AB76" s="2" t="s">
        <v>146</v>
      </c>
      <c r="AC76" s="2">
        <v>18000</v>
      </c>
      <c r="AD76" s="2" t="s">
        <v>146</v>
      </c>
      <c r="AE76" s="2">
        <v>25000</v>
      </c>
      <c r="AF76" s="2" t="s">
        <v>146</v>
      </c>
      <c r="AG76" s="2">
        <v>15000</v>
      </c>
      <c r="AH76" s="2" t="s">
        <v>146</v>
      </c>
      <c r="AL76" s="3" t="s">
        <v>1158</v>
      </c>
      <c r="AM76" s="3" t="s">
        <v>1170</v>
      </c>
      <c r="AN76" t="s">
        <v>1177</v>
      </c>
      <c r="AO76" t="s">
        <v>1177</v>
      </c>
      <c r="AP76" s="3" t="s">
        <v>1120</v>
      </c>
      <c r="AQ76" s="3" t="s">
        <v>1124</v>
      </c>
      <c r="AR76" s="3"/>
    </row>
    <row r="77" spans="1:44" x14ac:dyDescent="0.3">
      <c r="A77" s="22">
        <f>Data!A76:I76</f>
        <v>75</v>
      </c>
      <c r="B77" s="22" t="str">
        <f>Data!B76:J76</f>
        <v>Nguyễn Văn Tư</v>
      </c>
      <c r="C77" s="22" t="str">
        <f>Data!B76:K76</f>
        <v>Nguyễn Văn Tư</v>
      </c>
      <c r="D77" s="22" t="str">
        <f>Data!B76:L76</f>
        <v>Chủ hộ</v>
      </c>
      <c r="E77" s="22" t="str">
        <f>Data!C76:M76</f>
        <v>Tinh Bien</v>
      </c>
      <c r="F77" s="44">
        <f>Data!D76:M76</f>
        <v>2</v>
      </c>
      <c r="G77" s="22" t="str">
        <f>Data!F76:N76</f>
        <v>An Hao</v>
      </c>
      <c r="H77" s="44">
        <f>Data!F76:O76</f>
        <v>4</v>
      </c>
      <c r="I77" s="22" t="str">
        <f>Data!H76:P76</f>
        <v>Vồ Đầu</v>
      </c>
      <c r="J77" s="22">
        <f>Data!I76:Q76</f>
        <v>1</v>
      </c>
      <c r="K77" s="2">
        <f>Data!AE76</f>
        <v>2</v>
      </c>
      <c r="L77" s="2">
        <v>2</v>
      </c>
      <c r="M77" s="2" t="s">
        <v>289</v>
      </c>
      <c r="N77" s="23" t="s">
        <v>619</v>
      </c>
      <c r="O77" s="2" t="s">
        <v>175</v>
      </c>
      <c r="P77" s="23" t="s">
        <v>441</v>
      </c>
      <c r="Q77" s="2"/>
      <c r="R77" s="2"/>
      <c r="S77" s="2"/>
      <c r="T77" s="2"/>
      <c r="U77" s="2"/>
      <c r="V77" s="2"/>
      <c r="W77" s="2"/>
      <c r="X77" s="2"/>
      <c r="Y77" s="2">
        <v>30000</v>
      </c>
      <c r="Z77" s="2" t="s">
        <v>146</v>
      </c>
      <c r="AA77" s="2">
        <v>12000</v>
      </c>
      <c r="AB77" s="2" t="s">
        <v>146</v>
      </c>
      <c r="AC77" s="2"/>
      <c r="AD77" s="2"/>
      <c r="AE77" s="2"/>
      <c r="AF77" s="2"/>
      <c r="AG77" s="2"/>
      <c r="AH77" s="2"/>
      <c r="AL77" s="3" t="s">
        <v>1171</v>
      </c>
      <c r="AM77" s="9" t="s">
        <v>1129</v>
      </c>
      <c r="AN77" t="s">
        <v>1177</v>
      </c>
      <c r="AO77" t="s">
        <v>1177</v>
      </c>
      <c r="AP77" s="3" t="s">
        <v>1124</v>
      </c>
      <c r="AQ77" s="9" t="s">
        <v>1159</v>
      </c>
      <c r="AR77" s="3" t="s">
        <v>1121</v>
      </c>
    </row>
    <row r="78" spans="1:44" x14ac:dyDescent="0.3">
      <c r="A78" s="22">
        <f>Data!A77:I77</f>
        <v>76</v>
      </c>
      <c r="B78" s="22" t="str">
        <f>Data!B77:J77</f>
        <v xml:space="preserve">Đoàn Văn Tuyền </v>
      </c>
      <c r="C78" s="22" t="str">
        <f>Data!B77:K77</f>
        <v xml:space="preserve">Đoàn Văn Tuyền </v>
      </c>
      <c r="D78" s="22" t="str">
        <f>Data!B77:L77</f>
        <v>Chủ hộ</v>
      </c>
      <c r="E78" s="22" t="str">
        <f>Data!C77:M77</f>
        <v>Tinh Bien</v>
      </c>
      <c r="F78" s="44">
        <f>Data!D77:M77</f>
        <v>2</v>
      </c>
      <c r="G78" s="22" t="str">
        <f>Data!F77:N77</f>
        <v>An Hao</v>
      </c>
      <c r="H78" s="44">
        <f>Data!F77:O77</f>
        <v>4</v>
      </c>
      <c r="I78" s="22" t="str">
        <f>Data!H77:P77</f>
        <v>Vồ Bà</v>
      </c>
      <c r="J78" s="22">
        <f>Data!I77:Q77</f>
        <v>1</v>
      </c>
      <c r="K78" s="2">
        <f>Data!AE77</f>
        <v>1</v>
      </c>
      <c r="L78" s="2">
        <v>2</v>
      </c>
      <c r="M78" s="2" t="s">
        <v>312</v>
      </c>
      <c r="N78" s="23" t="s">
        <v>185</v>
      </c>
      <c r="O78" s="2" t="s">
        <v>140</v>
      </c>
      <c r="P78" s="23" t="s">
        <v>217</v>
      </c>
      <c r="Q78" s="2"/>
      <c r="R78" s="2"/>
      <c r="S78" s="2"/>
      <c r="T78" s="2"/>
      <c r="U78" s="2"/>
      <c r="V78" s="2"/>
      <c r="W78" s="2"/>
      <c r="X78" s="2"/>
      <c r="Y78" s="2">
        <v>5000</v>
      </c>
      <c r="Z78" s="2" t="s">
        <v>146</v>
      </c>
      <c r="AA78" s="2">
        <v>70000</v>
      </c>
      <c r="AB78" s="2" t="s">
        <v>146</v>
      </c>
      <c r="AC78" s="2"/>
      <c r="AD78" s="2"/>
      <c r="AE78" s="2"/>
      <c r="AF78" s="2"/>
      <c r="AG78" s="2"/>
      <c r="AH78" s="2"/>
      <c r="AL78" s="3" t="s">
        <v>1171</v>
      </c>
      <c r="AM78" s="9" t="s">
        <v>1129</v>
      </c>
      <c r="AN78" t="s">
        <v>1177</v>
      </c>
      <c r="AO78" t="s">
        <v>1177</v>
      </c>
      <c r="AP78" s="3" t="s">
        <v>1124</v>
      </c>
      <c r="AQ78" s="9" t="s">
        <v>1159</v>
      </c>
      <c r="AR78" s="3" t="s">
        <v>1107</v>
      </c>
    </row>
    <row r="79" spans="1:44" x14ac:dyDescent="0.3">
      <c r="A79" s="22">
        <f>Data!A78:I78</f>
        <v>77</v>
      </c>
      <c r="B79" s="22" t="str">
        <f>Data!B78:J78</f>
        <v>Nguyễn Thanh Tùng</v>
      </c>
      <c r="C79" s="22" t="str">
        <f>Data!B78:K78</f>
        <v>Nguyễn Thanh Tùng</v>
      </c>
      <c r="D79" s="22" t="str">
        <f>Data!B78:L78</f>
        <v>Chủ hộ</v>
      </c>
      <c r="E79" s="22" t="str">
        <f>Data!C78:M78</f>
        <v>Tinh Bien</v>
      </c>
      <c r="F79" s="44">
        <f>Data!D78:M78</f>
        <v>2</v>
      </c>
      <c r="G79" s="22" t="str">
        <f>Data!F78:N78</f>
        <v>An Hao</v>
      </c>
      <c r="H79" s="44">
        <f>Data!F78:O78</f>
        <v>4</v>
      </c>
      <c r="I79" s="22" t="str">
        <f>Data!H78:P78</f>
        <v>Vồ Đầu</v>
      </c>
      <c r="J79" s="22">
        <f>Data!I78:Q78</f>
        <v>1</v>
      </c>
      <c r="K79" s="2">
        <f>Data!AE78</f>
        <v>1</v>
      </c>
      <c r="L79" s="2">
        <v>3</v>
      </c>
      <c r="M79" s="2" t="s">
        <v>160</v>
      </c>
      <c r="N79" s="23" t="s">
        <v>466</v>
      </c>
      <c r="O79" s="2" t="s">
        <v>595</v>
      </c>
      <c r="P79" s="23" t="s">
        <v>163</v>
      </c>
      <c r="Q79" s="2" t="s">
        <v>289</v>
      </c>
      <c r="R79" s="23" t="s">
        <v>628</v>
      </c>
      <c r="S79" s="2"/>
      <c r="T79" s="2"/>
      <c r="U79" s="2"/>
      <c r="V79" s="2"/>
      <c r="W79" s="2"/>
      <c r="X79" s="2"/>
      <c r="Y79" s="2">
        <v>15000</v>
      </c>
      <c r="Z79" s="2" t="s">
        <v>146</v>
      </c>
      <c r="AA79" s="2">
        <v>12000</v>
      </c>
      <c r="AB79" s="2" t="s">
        <v>146</v>
      </c>
      <c r="AC79" s="2">
        <v>20000</v>
      </c>
      <c r="AD79" s="2" t="s">
        <v>146</v>
      </c>
      <c r="AE79" s="2"/>
      <c r="AF79" s="2"/>
      <c r="AG79" s="2"/>
      <c r="AH79" s="2"/>
      <c r="AL79" s="3" t="s">
        <v>1171</v>
      </c>
      <c r="AM79" s="3" t="s">
        <v>1131</v>
      </c>
      <c r="AN79" t="s">
        <v>1176</v>
      </c>
      <c r="AP79" s="3" t="s">
        <v>1124</v>
      </c>
      <c r="AQ79" s="9" t="s">
        <v>317</v>
      </c>
      <c r="AR79" s="3" t="s">
        <v>1135</v>
      </c>
    </row>
    <row r="80" spans="1:44" x14ac:dyDescent="0.3">
      <c r="A80" s="22">
        <f>Data!A79:I79</f>
        <v>78</v>
      </c>
      <c r="B80" s="22" t="str">
        <f>Data!B79:J79</f>
        <v>Phan Văn Đực</v>
      </c>
      <c r="C80" s="22" t="str">
        <f>Data!B79:K79</f>
        <v>Trần Thị Bích Thủy</v>
      </c>
      <c r="D80" s="22" t="str">
        <f>Data!B79:L79</f>
        <v>Vợ</v>
      </c>
      <c r="E80" s="22" t="str">
        <f>Data!C79:M79</f>
        <v>Tinh Bien</v>
      </c>
      <c r="F80" s="44">
        <f>Data!D79:M79</f>
        <v>2</v>
      </c>
      <c r="G80" s="22" t="str">
        <f>Data!F79:N79</f>
        <v>An Hao</v>
      </c>
      <c r="H80" s="44">
        <f>Data!F79:O79</f>
        <v>4</v>
      </c>
      <c r="I80" s="22" t="str">
        <f>Data!H79:P79</f>
        <v>Thiên Tuế</v>
      </c>
      <c r="J80" s="22">
        <f>Data!I79:Q79</f>
        <v>2</v>
      </c>
      <c r="K80" s="2">
        <f>Data!AE79</f>
        <v>1</v>
      </c>
      <c r="L80" s="2">
        <v>2</v>
      </c>
      <c r="M80" s="2" t="s">
        <v>312</v>
      </c>
      <c r="N80" s="23" t="s">
        <v>217</v>
      </c>
      <c r="O80" s="2" t="s">
        <v>160</v>
      </c>
      <c r="P80" s="23" t="s">
        <v>321</v>
      </c>
      <c r="Q80" s="2"/>
      <c r="R80" s="2"/>
      <c r="S80" s="2"/>
      <c r="T80" s="2"/>
      <c r="U80" s="2"/>
      <c r="V80" s="2"/>
      <c r="W80" s="2"/>
      <c r="X80" s="2"/>
      <c r="Y80" s="2">
        <v>8000</v>
      </c>
      <c r="Z80" s="2" t="s">
        <v>146</v>
      </c>
      <c r="AA80" s="2">
        <v>15000</v>
      </c>
      <c r="AB80" s="2" t="s">
        <v>146</v>
      </c>
      <c r="AC80" s="2"/>
      <c r="AD80" s="2"/>
      <c r="AE80" s="2"/>
      <c r="AF80" s="2"/>
      <c r="AG80" s="2"/>
      <c r="AH80" s="2"/>
      <c r="AL80" s="3" t="s">
        <v>1171</v>
      </c>
      <c r="AM80" s="3" t="s">
        <v>1131</v>
      </c>
      <c r="AN80" t="s">
        <v>1176</v>
      </c>
      <c r="AP80" s="3" t="s">
        <v>1124</v>
      </c>
      <c r="AQ80" s="9" t="s">
        <v>317</v>
      </c>
      <c r="AR80" s="3" t="s">
        <v>1116</v>
      </c>
    </row>
    <row r="81" spans="1:44" x14ac:dyDescent="0.3">
      <c r="A81" s="22">
        <f>Data!A80:I80</f>
        <v>79</v>
      </c>
      <c r="B81" s="22" t="str">
        <f>Data!B80:J80</f>
        <v>Nguyễn Hữu Hạnh</v>
      </c>
      <c r="C81" s="22" t="str">
        <f>Data!B80:K80</f>
        <v>Nguyễn Hữu Hạnh</v>
      </c>
      <c r="D81" s="22" t="str">
        <f>Data!B80:L80</f>
        <v>Chủ hộ</v>
      </c>
      <c r="E81" s="22" t="str">
        <f>Data!C80:M80</f>
        <v>Tinh Bien</v>
      </c>
      <c r="F81" s="44">
        <f>Data!D80:M80</f>
        <v>2</v>
      </c>
      <c r="G81" s="22" t="str">
        <f>Data!F80:N80</f>
        <v>An Hao</v>
      </c>
      <c r="H81" s="44">
        <f>Data!F80:O80</f>
        <v>4</v>
      </c>
      <c r="I81" s="22" t="str">
        <f>Data!H80:P80</f>
        <v>Vồ Bà</v>
      </c>
      <c r="J81" s="22">
        <f>Data!I80:Q80</f>
        <v>1</v>
      </c>
      <c r="K81" s="2">
        <f>Data!AE80</f>
        <v>1</v>
      </c>
      <c r="L81" s="2">
        <v>2</v>
      </c>
      <c r="M81" s="2" t="s">
        <v>170</v>
      </c>
      <c r="N81" s="23" t="s">
        <v>698</v>
      </c>
      <c r="O81" s="2" t="s">
        <v>161</v>
      </c>
      <c r="P81" s="23" t="s">
        <v>162</v>
      </c>
      <c r="Q81" s="2"/>
      <c r="R81" s="2"/>
      <c r="S81" s="2"/>
      <c r="T81" s="2"/>
      <c r="U81" s="2"/>
      <c r="V81" s="2"/>
      <c r="W81" s="2"/>
      <c r="X81" s="2"/>
      <c r="Y81" s="2">
        <v>60000</v>
      </c>
      <c r="Z81" s="2" t="s">
        <v>146</v>
      </c>
      <c r="AA81" s="2">
        <v>10000</v>
      </c>
      <c r="AB81" s="2" t="s">
        <v>166</v>
      </c>
      <c r="AC81" s="2"/>
      <c r="AD81" s="2"/>
      <c r="AE81" s="2"/>
      <c r="AF81" s="2"/>
      <c r="AG81" s="2"/>
      <c r="AH81" s="2"/>
      <c r="AL81" s="3" t="s">
        <v>1171</v>
      </c>
      <c r="AM81" s="9" t="s">
        <v>1129</v>
      </c>
      <c r="AN81" t="s">
        <v>1177</v>
      </c>
      <c r="AO81" t="s">
        <v>1177</v>
      </c>
      <c r="AP81" s="3" t="s">
        <v>1124</v>
      </c>
      <c r="AQ81" s="3" t="s">
        <v>1136</v>
      </c>
      <c r="AR81" s="3" t="s">
        <v>1107</v>
      </c>
    </row>
    <row r="82" spans="1:44" x14ac:dyDescent="0.3">
      <c r="A82" s="22">
        <f>Data!A81:I81</f>
        <v>80</v>
      </c>
      <c r="B82" s="22" t="str">
        <f>Data!B81:J81</f>
        <v>Võ Thị Kim Huê</v>
      </c>
      <c r="C82" s="22" t="str">
        <f>Data!B81:K81</f>
        <v>Võ Thị Kim Huê</v>
      </c>
      <c r="D82" s="22" t="str">
        <f>Data!B81:L81</f>
        <v>Chủ hộ</v>
      </c>
      <c r="E82" s="22" t="str">
        <f>Data!C81:M81</f>
        <v>Tinh Bien</v>
      </c>
      <c r="F82" s="44">
        <f>Data!D81:M81</f>
        <v>2</v>
      </c>
      <c r="G82" s="22" t="str">
        <f>Data!F81:N81</f>
        <v>An Hao</v>
      </c>
      <c r="H82" s="44">
        <f>Data!F81:O81</f>
        <v>4</v>
      </c>
      <c r="I82" s="22" t="str">
        <f>Data!H81:P81</f>
        <v>Thiên Tuế</v>
      </c>
      <c r="J82" s="22">
        <f>Data!I81:Q81</f>
        <v>2</v>
      </c>
      <c r="K82" s="2">
        <f>Data!AE81</f>
        <v>1</v>
      </c>
      <c r="L82" s="2">
        <v>2</v>
      </c>
      <c r="M82" s="2" t="s">
        <v>159</v>
      </c>
      <c r="N82" s="23" t="s">
        <v>345</v>
      </c>
      <c r="O82" s="2" t="s">
        <v>206</v>
      </c>
      <c r="P82" s="23" t="s">
        <v>164</v>
      </c>
      <c r="Q82" s="2" t="s">
        <v>570</v>
      </c>
      <c r="R82" s="23" t="s">
        <v>164</v>
      </c>
      <c r="S82" s="2"/>
      <c r="T82" s="2"/>
      <c r="U82" s="2"/>
      <c r="V82" s="2"/>
      <c r="W82" s="2"/>
      <c r="X82" s="2"/>
      <c r="Y82" s="2">
        <v>10000</v>
      </c>
      <c r="Z82" s="2" t="s">
        <v>146</v>
      </c>
      <c r="AA82" s="2">
        <v>25000</v>
      </c>
      <c r="AB82" s="2" t="s">
        <v>146</v>
      </c>
      <c r="AC82" s="2">
        <v>25000</v>
      </c>
      <c r="AD82" s="2" t="s">
        <v>146</v>
      </c>
      <c r="AE82" s="2"/>
      <c r="AF82" s="2"/>
      <c r="AG82" s="2"/>
      <c r="AH82" s="2"/>
      <c r="AL82" s="3" t="s">
        <v>1171</v>
      </c>
      <c r="AM82" s="9" t="s">
        <v>1129</v>
      </c>
      <c r="AN82" t="s">
        <v>1177</v>
      </c>
      <c r="AO82" t="s">
        <v>1177</v>
      </c>
      <c r="AP82" s="3" t="s">
        <v>1124</v>
      </c>
      <c r="AQ82" s="9" t="s">
        <v>1135</v>
      </c>
      <c r="AR82" s="3"/>
    </row>
    <row r="83" spans="1:44" x14ac:dyDescent="0.3">
      <c r="A83" s="22">
        <f>Data!A82:I82</f>
        <v>81</v>
      </c>
      <c r="B83" s="22" t="str">
        <f>Data!B82:J82</f>
        <v>Phạm Văn My</v>
      </c>
      <c r="C83" s="22" t="str">
        <f>Data!B82:K82</f>
        <v>Dương Xuân Hòa</v>
      </c>
      <c r="D83" s="22" t="str">
        <f>Data!B82:L82</f>
        <v>Coi giữ vườn</v>
      </c>
      <c r="E83" s="22" t="str">
        <f>Data!C82:M82</f>
        <v>Tinh Bien</v>
      </c>
      <c r="F83" s="44">
        <f>Data!D82:M82</f>
        <v>2</v>
      </c>
      <c r="G83" s="22" t="str">
        <f>Data!F82:N82</f>
        <v>An Hao</v>
      </c>
      <c r="H83" s="44">
        <f>Data!F82:O82</f>
        <v>4</v>
      </c>
      <c r="I83" s="22" t="str">
        <f>Data!H82:P82</f>
        <v>Rau Tần</v>
      </c>
      <c r="J83" s="22">
        <f>Data!I82:Q82</f>
        <v>1</v>
      </c>
      <c r="K83" s="2">
        <f>Data!AE82</f>
        <v>1</v>
      </c>
      <c r="L83" s="2">
        <v>2</v>
      </c>
      <c r="M83" s="2" t="s">
        <v>159</v>
      </c>
      <c r="N83" s="23" t="s">
        <v>242</v>
      </c>
      <c r="O83" s="2" t="s">
        <v>289</v>
      </c>
      <c r="P83" s="23" t="s">
        <v>242</v>
      </c>
      <c r="Q83" s="2"/>
      <c r="R83" s="2"/>
      <c r="S83" s="2"/>
      <c r="T83" s="2"/>
      <c r="U83" s="2"/>
      <c r="V83" s="2"/>
      <c r="W83" s="2"/>
      <c r="X83" s="2"/>
      <c r="Y83" s="2">
        <v>5000</v>
      </c>
      <c r="Z83" s="2" t="s">
        <v>146</v>
      </c>
      <c r="AA83" s="2">
        <v>10000</v>
      </c>
      <c r="AB83" s="2" t="s">
        <v>146</v>
      </c>
      <c r="AC83" s="2"/>
      <c r="AD83" s="2"/>
      <c r="AE83" s="2"/>
      <c r="AF83" s="2"/>
      <c r="AG83" s="2"/>
      <c r="AH83" s="2"/>
      <c r="AL83" s="3" t="s">
        <v>1171</v>
      </c>
      <c r="AM83" s="9" t="s">
        <v>1129</v>
      </c>
      <c r="AN83" t="s">
        <v>1177</v>
      </c>
      <c r="AO83" t="s">
        <v>1177</v>
      </c>
      <c r="AP83" s="3" t="s">
        <v>1124</v>
      </c>
      <c r="AQ83" s="9" t="s">
        <v>1137</v>
      </c>
      <c r="AR83" s="3" t="s">
        <v>1120</v>
      </c>
    </row>
    <row r="84" spans="1:44" x14ac:dyDescent="0.3">
      <c r="A84" s="22">
        <f>Data!A83:I83</f>
        <v>82</v>
      </c>
      <c r="B84" s="22" t="str">
        <f>Data!B83:J83</f>
        <v>Trần Văn Tùng</v>
      </c>
      <c r="C84" s="22" t="str">
        <f>Data!B83:K83</f>
        <v>Trần Văn Tùng</v>
      </c>
      <c r="D84" s="22" t="str">
        <f>Data!B83:L83</f>
        <v>Chủ hộ</v>
      </c>
      <c r="E84" s="22" t="str">
        <f>Data!C83:M83</f>
        <v>Tinh Bien</v>
      </c>
      <c r="F84" s="44">
        <f>Data!D83:M83</f>
        <v>2</v>
      </c>
      <c r="G84" s="22" t="str">
        <f>Data!F83:N83</f>
        <v>An Hao</v>
      </c>
      <c r="H84" s="44">
        <f>Data!F83:O83</f>
        <v>4</v>
      </c>
      <c r="I84" s="22" t="str">
        <f>Data!H83:P83</f>
        <v>Vồ Đầu</v>
      </c>
      <c r="J84" s="22">
        <f>Data!I83:Q83</f>
        <v>1</v>
      </c>
      <c r="K84" s="2">
        <f>Data!AE83</f>
        <v>1</v>
      </c>
      <c r="L84" s="2">
        <v>3</v>
      </c>
      <c r="M84" s="2" t="s">
        <v>160</v>
      </c>
      <c r="N84" s="23" t="s">
        <v>185</v>
      </c>
      <c r="O84" s="2" t="s">
        <v>206</v>
      </c>
      <c r="P84" s="23" t="s">
        <v>699</v>
      </c>
      <c r="Q84" s="2" t="s">
        <v>170</v>
      </c>
      <c r="R84" s="23" t="s">
        <v>331</v>
      </c>
      <c r="S84" s="2"/>
      <c r="T84" s="2"/>
      <c r="U84" s="2"/>
      <c r="V84" s="2"/>
      <c r="W84" s="2"/>
      <c r="X84" s="2"/>
      <c r="Y84" s="2">
        <v>30000</v>
      </c>
      <c r="Z84" s="2" t="s">
        <v>146</v>
      </c>
      <c r="AA84" s="2">
        <v>10000</v>
      </c>
      <c r="AB84" s="2" t="s">
        <v>146</v>
      </c>
      <c r="AC84" s="2">
        <v>70000</v>
      </c>
      <c r="AD84" s="2" t="s">
        <v>146</v>
      </c>
      <c r="AE84" s="2"/>
      <c r="AF84" s="2"/>
      <c r="AG84" s="2"/>
      <c r="AH84" s="2"/>
      <c r="AL84" s="3" t="s">
        <v>1171</v>
      </c>
      <c r="AM84" s="9" t="s">
        <v>1129</v>
      </c>
      <c r="AN84" t="s">
        <v>1177</v>
      </c>
      <c r="AO84" t="s">
        <v>1177</v>
      </c>
      <c r="AP84" s="3" t="s">
        <v>1124</v>
      </c>
      <c r="AQ84" s="9" t="s">
        <v>1107</v>
      </c>
      <c r="AR84" s="3" t="s">
        <v>1121</v>
      </c>
    </row>
    <row r="85" spans="1:44" x14ac:dyDescent="0.3">
      <c r="A85" s="22">
        <f>Data!A84:I84</f>
        <v>83</v>
      </c>
      <c r="B85" s="22" t="str">
        <f>Data!B84:J84</f>
        <v>Nguyễn Văn Thái</v>
      </c>
      <c r="C85" s="22" t="str">
        <f>Data!B84:K84</f>
        <v>Nguyễn Văn Thái</v>
      </c>
      <c r="D85" s="22" t="str">
        <f>Data!B84:L84</f>
        <v>Chủ hộ</v>
      </c>
      <c r="E85" s="22" t="str">
        <f>Data!C84:M84</f>
        <v>Tinh Bien</v>
      </c>
      <c r="F85" s="44">
        <f>Data!D84:M84</f>
        <v>2</v>
      </c>
      <c r="G85" s="22" t="str">
        <f>Data!F84:N84</f>
        <v>An Hao</v>
      </c>
      <c r="H85" s="44">
        <f>Data!F84:O84</f>
        <v>4</v>
      </c>
      <c r="I85" s="22" t="str">
        <f>Data!H84:P84</f>
        <v>Vồ Bà</v>
      </c>
      <c r="J85" s="22">
        <f>Data!I84:Q84</f>
        <v>1</v>
      </c>
      <c r="K85" s="2">
        <f>Data!AE84</f>
        <v>1</v>
      </c>
      <c r="L85" s="2">
        <v>2</v>
      </c>
      <c r="M85" s="2" t="s">
        <v>159</v>
      </c>
      <c r="N85" s="23" t="s">
        <v>700</v>
      </c>
      <c r="O85" s="2" t="s">
        <v>160</v>
      </c>
      <c r="P85" s="23" t="s">
        <v>184</v>
      </c>
      <c r="Q85" s="2"/>
      <c r="R85" s="2"/>
      <c r="S85" s="2"/>
      <c r="T85" s="2"/>
      <c r="U85" s="2"/>
      <c r="V85" s="2"/>
      <c r="W85" s="2"/>
      <c r="X85" s="2"/>
      <c r="Y85" s="2">
        <v>40000</v>
      </c>
      <c r="Z85" s="2" t="s">
        <v>146</v>
      </c>
      <c r="AA85" s="2">
        <v>15000</v>
      </c>
      <c r="AB85" s="2" t="s">
        <v>146</v>
      </c>
      <c r="AC85" s="2"/>
      <c r="AD85" s="2"/>
      <c r="AE85" s="2"/>
      <c r="AF85" s="2"/>
      <c r="AG85" s="2"/>
      <c r="AH85" s="2"/>
      <c r="AL85" s="3" t="s">
        <v>1171</v>
      </c>
      <c r="AM85" s="9" t="s">
        <v>1129</v>
      </c>
      <c r="AN85" t="s">
        <v>1177</v>
      </c>
      <c r="AO85" t="s">
        <v>1177</v>
      </c>
      <c r="AP85" s="3" t="s">
        <v>1124</v>
      </c>
      <c r="AQ85" s="9" t="s">
        <v>1107</v>
      </c>
      <c r="AR85" s="3" t="s">
        <v>1120</v>
      </c>
    </row>
    <row r="86" spans="1:44" x14ac:dyDescent="0.3">
      <c r="A86" s="22">
        <f>Data!A85:I85</f>
        <v>84</v>
      </c>
      <c r="B86" s="22" t="str">
        <f>Data!B85:J85</f>
        <v>Nguyễn Văn Út</v>
      </c>
      <c r="C86" s="22" t="str">
        <f>Data!B85:K85</f>
        <v>Nguyễn Văn Út</v>
      </c>
      <c r="D86" s="22" t="str">
        <f>Data!B85:L85</f>
        <v>Chủ hộ</v>
      </c>
      <c r="E86" s="22" t="str">
        <f>Data!C85:M85</f>
        <v>Tinh Bien</v>
      </c>
      <c r="F86" s="44">
        <f>Data!D85:M85</f>
        <v>2</v>
      </c>
      <c r="G86" s="22" t="str">
        <f>Data!F85:N85</f>
        <v>An Hao</v>
      </c>
      <c r="H86" s="44">
        <f>Data!F85:O85</f>
        <v>4</v>
      </c>
      <c r="I86" s="22" t="str">
        <f>Data!H85:P85</f>
        <v>Vồ Bà</v>
      </c>
      <c r="J86" s="22">
        <f>Data!I85:Q85</f>
        <v>1</v>
      </c>
      <c r="K86" s="2">
        <f>Data!AE85</f>
        <v>1</v>
      </c>
      <c r="L86" s="2">
        <v>4</v>
      </c>
      <c r="M86" s="2" t="s">
        <v>159</v>
      </c>
      <c r="N86" s="23" t="s">
        <v>331</v>
      </c>
      <c r="O86" s="2" t="s">
        <v>289</v>
      </c>
      <c r="P86" s="23" t="s">
        <v>320</v>
      </c>
      <c r="Q86" s="2" t="s">
        <v>165</v>
      </c>
      <c r="R86" s="23" t="s">
        <v>185</v>
      </c>
      <c r="S86" s="2" t="s">
        <v>134</v>
      </c>
      <c r="T86" s="23" t="s">
        <v>358</v>
      </c>
      <c r="U86" s="2"/>
      <c r="V86" s="2"/>
      <c r="W86" s="2"/>
      <c r="X86" s="2"/>
      <c r="Y86" s="2">
        <v>10000</v>
      </c>
      <c r="Z86" s="2" t="s">
        <v>146</v>
      </c>
      <c r="AA86" s="2">
        <v>10000</v>
      </c>
      <c r="AB86" s="2" t="s">
        <v>146</v>
      </c>
      <c r="AC86" s="2">
        <v>8000</v>
      </c>
      <c r="AD86" s="2" t="s">
        <v>146</v>
      </c>
      <c r="AE86" s="2">
        <v>7000</v>
      </c>
      <c r="AF86" s="2" t="s">
        <v>146</v>
      </c>
      <c r="AG86" s="2"/>
      <c r="AH86" s="2"/>
      <c r="AL86" s="3" t="s">
        <v>1171</v>
      </c>
      <c r="AM86" s="9" t="s">
        <v>1129</v>
      </c>
      <c r="AN86" t="s">
        <v>1177</v>
      </c>
      <c r="AO86" t="s">
        <v>1177</v>
      </c>
      <c r="AP86" s="3" t="s">
        <v>1124</v>
      </c>
      <c r="AQ86" s="9" t="s">
        <v>1159</v>
      </c>
      <c r="AR86" s="3"/>
    </row>
    <row r="87" spans="1:44" x14ac:dyDescent="0.3">
      <c r="A87" s="22">
        <f>Data!A86:I86</f>
        <v>85</v>
      </c>
      <c r="B87" s="22" t="str">
        <f>Data!B86:J86</f>
        <v>Nguyễn Minh Toàn</v>
      </c>
      <c r="C87" s="22" t="str">
        <f>Data!B86:K86</f>
        <v>Nguyễn Minh Toàn</v>
      </c>
      <c r="D87" s="22" t="str">
        <f>Data!B86:L86</f>
        <v>Chủ hộ</v>
      </c>
      <c r="E87" s="22" t="str">
        <f>Data!C86:M86</f>
        <v>Tinh Bien</v>
      </c>
      <c r="F87" s="44">
        <f>Data!D86:M86</f>
        <v>2</v>
      </c>
      <c r="G87" s="22" t="str">
        <f>Data!F86:N86</f>
        <v>An Hao</v>
      </c>
      <c r="H87" s="44">
        <f>Data!F86:O86</f>
        <v>4</v>
      </c>
      <c r="I87" s="22" t="str">
        <f>Data!H86:P86</f>
        <v>Vồ Bà</v>
      </c>
      <c r="J87" s="22">
        <f>Data!I86:Q86</f>
        <v>1</v>
      </c>
      <c r="K87" s="2">
        <f>Data!AE86</f>
        <v>1</v>
      </c>
      <c r="L87" s="2">
        <v>3</v>
      </c>
      <c r="M87" s="2" t="s">
        <v>159</v>
      </c>
      <c r="N87" s="23" t="s">
        <v>331</v>
      </c>
      <c r="O87" s="2" t="s">
        <v>570</v>
      </c>
      <c r="P87" s="23" t="s">
        <v>701</v>
      </c>
      <c r="Q87" s="2" t="s">
        <v>206</v>
      </c>
      <c r="R87" s="23" t="s">
        <v>701</v>
      </c>
      <c r="S87" s="2"/>
      <c r="T87" s="2"/>
      <c r="U87" s="2"/>
      <c r="V87" s="2"/>
      <c r="W87" s="2"/>
      <c r="X87" s="2"/>
      <c r="Y87" s="2">
        <v>5000</v>
      </c>
      <c r="Z87" s="2" t="s">
        <v>146</v>
      </c>
      <c r="AA87" s="2">
        <v>20000</v>
      </c>
      <c r="AB87" s="2" t="s">
        <v>146</v>
      </c>
      <c r="AC87" s="2">
        <v>20000</v>
      </c>
      <c r="AD87" s="2" t="s">
        <v>146</v>
      </c>
      <c r="AE87" s="2"/>
      <c r="AF87" s="2"/>
      <c r="AG87" s="2"/>
      <c r="AH87" s="2"/>
      <c r="AL87" s="3" t="s">
        <v>1171</v>
      </c>
      <c r="AM87" s="9" t="s">
        <v>1129</v>
      </c>
      <c r="AN87" t="s">
        <v>1177</v>
      </c>
      <c r="AO87" t="s">
        <v>1177</v>
      </c>
      <c r="AP87" s="3" t="s">
        <v>1124</v>
      </c>
      <c r="AQ87" s="9" t="s">
        <v>1159</v>
      </c>
      <c r="AR87" s="3" t="s">
        <v>1107</v>
      </c>
    </row>
    <row r="88" spans="1:44" x14ac:dyDescent="0.3">
      <c r="A88" s="22">
        <f>Data!A87:I87</f>
        <v>86</v>
      </c>
      <c r="B88" s="22" t="str">
        <f>Data!B87:J87</f>
        <v>Nguyễn Văn Đầy</v>
      </c>
      <c r="C88" s="22" t="str">
        <f>Data!B87:K87</f>
        <v>Nguyễn Thị Dòn</v>
      </c>
      <c r="D88" s="22" t="str">
        <f>Data!B87:L87</f>
        <v>Vợ</v>
      </c>
      <c r="E88" s="22" t="str">
        <f>Data!C87:M87</f>
        <v>Tinh Bien</v>
      </c>
      <c r="F88" s="44">
        <f>Data!D87:M87</f>
        <v>2</v>
      </c>
      <c r="G88" s="22" t="str">
        <f>Data!F87:N87</f>
        <v>An Hao</v>
      </c>
      <c r="H88" s="44">
        <f>Data!F87:O87</f>
        <v>4</v>
      </c>
      <c r="I88" s="22" t="str">
        <f>Data!H87:P87</f>
        <v>Vồ Bà</v>
      </c>
      <c r="J88" s="22">
        <f>Data!I87:Q87</f>
        <v>2</v>
      </c>
      <c r="K88" s="2">
        <f>Data!AE87</f>
        <v>1</v>
      </c>
      <c r="L88" s="2">
        <v>3</v>
      </c>
      <c r="M88" s="2" t="s">
        <v>159</v>
      </c>
      <c r="N88" s="23" t="s">
        <v>702</v>
      </c>
      <c r="O88" s="2" t="s">
        <v>160</v>
      </c>
      <c r="P88" s="23" t="s">
        <v>257</v>
      </c>
      <c r="Q88" s="2" t="s">
        <v>165</v>
      </c>
      <c r="R88" s="23" t="s">
        <v>184</v>
      </c>
      <c r="S88" s="2"/>
      <c r="T88" s="2"/>
      <c r="U88" s="2"/>
      <c r="V88" s="2"/>
      <c r="W88" s="2"/>
      <c r="X88" s="2"/>
      <c r="Y88" s="2">
        <v>20000</v>
      </c>
      <c r="Z88" s="2" t="s">
        <v>146</v>
      </c>
      <c r="AA88" s="2">
        <v>20000</v>
      </c>
      <c r="AB88" s="2" t="s">
        <v>146</v>
      </c>
      <c r="AC88" s="2">
        <v>10000</v>
      </c>
      <c r="AD88" s="2" t="s">
        <v>146</v>
      </c>
      <c r="AE88" s="2"/>
      <c r="AF88" s="2"/>
      <c r="AG88" s="2"/>
      <c r="AH88" s="2"/>
      <c r="AL88" s="3" t="s">
        <v>1171</v>
      </c>
      <c r="AM88" s="9" t="s">
        <v>1129</v>
      </c>
      <c r="AN88" t="s">
        <v>1177</v>
      </c>
      <c r="AO88" t="s">
        <v>1177</v>
      </c>
      <c r="AP88" s="3" t="s">
        <v>1124</v>
      </c>
      <c r="AQ88" s="9" t="s">
        <v>1107</v>
      </c>
      <c r="AR88" s="3" t="s">
        <v>1120</v>
      </c>
    </row>
    <row r="89" spans="1:44" x14ac:dyDescent="0.3">
      <c r="A89" s="22">
        <f>Data!A88:I88</f>
        <v>87</v>
      </c>
      <c r="B89" s="22" t="str">
        <f>Data!B88:J88</f>
        <v>Phạm Thanh Liêm</v>
      </c>
      <c r="C89" s="22" t="str">
        <f>Data!B88:K88</f>
        <v>Phạm Thanh Liêm</v>
      </c>
      <c r="D89" s="22" t="str">
        <f>Data!B88:L88</f>
        <v>Chủ hộ</v>
      </c>
      <c r="E89" s="22" t="str">
        <f>Data!C88:M88</f>
        <v>Tinh Bien</v>
      </c>
      <c r="F89" s="44">
        <f>Data!D88:M88</f>
        <v>2</v>
      </c>
      <c r="G89" s="22" t="str">
        <f>Data!F88:N88</f>
        <v>An Hao</v>
      </c>
      <c r="H89" s="44">
        <f>Data!F88:O88</f>
        <v>4</v>
      </c>
      <c r="I89" s="22" t="str">
        <f>Data!H88:P88</f>
        <v>Vồ Đầu</v>
      </c>
      <c r="J89" s="22">
        <f>Data!I88:Q88</f>
        <v>1</v>
      </c>
      <c r="K89" s="2">
        <f>Data!AE88</f>
        <v>1</v>
      </c>
      <c r="L89" s="2">
        <v>4</v>
      </c>
      <c r="M89" s="2" t="s">
        <v>159</v>
      </c>
      <c r="N89" s="23" t="s">
        <v>703</v>
      </c>
      <c r="O89" s="2" t="s">
        <v>165</v>
      </c>
      <c r="P89" s="23" t="s">
        <v>321</v>
      </c>
      <c r="Q89" s="2" t="s">
        <v>160</v>
      </c>
      <c r="R89" s="23" t="s">
        <v>704</v>
      </c>
      <c r="S89" s="2" t="s">
        <v>170</v>
      </c>
      <c r="T89" s="23" t="s">
        <v>320</v>
      </c>
      <c r="U89" s="2"/>
      <c r="V89" s="2"/>
      <c r="W89" s="2"/>
      <c r="X89" s="2"/>
      <c r="Y89" s="2">
        <v>5000</v>
      </c>
      <c r="Z89" s="2" t="s">
        <v>146</v>
      </c>
      <c r="AA89" s="2">
        <v>5000</v>
      </c>
      <c r="AB89" s="2" t="s">
        <v>146</v>
      </c>
      <c r="AC89" s="2">
        <v>25000</v>
      </c>
      <c r="AD89" s="2" t="s">
        <v>146</v>
      </c>
      <c r="AE89" s="2">
        <v>60000</v>
      </c>
      <c r="AF89" s="2" t="s">
        <v>146</v>
      </c>
      <c r="AG89" s="2"/>
      <c r="AH89" s="2"/>
      <c r="AL89" s="3" t="s">
        <v>1171</v>
      </c>
      <c r="AM89" s="9" t="s">
        <v>1129</v>
      </c>
      <c r="AN89" t="s">
        <v>1177</v>
      </c>
      <c r="AO89" t="s">
        <v>1177</v>
      </c>
      <c r="AP89" s="3" t="s">
        <v>1124</v>
      </c>
      <c r="AQ89" s="9" t="s">
        <v>1159</v>
      </c>
      <c r="AR89" s="3" t="s">
        <v>552</v>
      </c>
    </row>
    <row r="90" spans="1:44" x14ac:dyDescent="0.3">
      <c r="A90" s="22">
        <f>Data!A89:I89</f>
        <v>88</v>
      </c>
      <c r="B90" s="22" t="str">
        <f>Data!B89:J89</f>
        <v>Lê Văn Hai</v>
      </c>
      <c r="C90" s="22" t="str">
        <f>Data!B89:K89</f>
        <v>Lê Văn Hai</v>
      </c>
      <c r="D90" s="22" t="str">
        <f>Data!B89:L89</f>
        <v>Chủ hộ</v>
      </c>
      <c r="E90" s="22" t="str">
        <f>Data!C89:M89</f>
        <v>Tinh Bien</v>
      </c>
      <c r="F90" s="44">
        <f>Data!D89:M89</f>
        <v>2</v>
      </c>
      <c r="G90" s="22" t="str">
        <f>Data!F89:N89</f>
        <v>An Hao</v>
      </c>
      <c r="H90" s="44">
        <f>Data!F89:O89</f>
        <v>4</v>
      </c>
      <c r="I90" s="22" t="str">
        <f>Data!H89:P89</f>
        <v>Vồ Bà</v>
      </c>
      <c r="J90" s="22">
        <f>Data!I89:Q89</f>
        <v>1</v>
      </c>
      <c r="K90" s="2">
        <f>Data!AE89</f>
        <v>1</v>
      </c>
      <c r="L90" s="2">
        <v>4</v>
      </c>
      <c r="M90" s="2" t="s">
        <v>352</v>
      </c>
      <c r="N90" s="23" t="s">
        <v>164</v>
      </c>
      <c r="O90" s="2" t="s">
        <v>206</v>
      </c>
      <c r="P90" s="23" t="s">
        <v>164</v>
      </c>
      <c r="Q90" s="2" t="s">
        <v>165</v>
      </c>
      <c r="R90" s="23" t="s">
        <v>321</v>
      </c>
      <c r="S90" s="2" t="s">
        <v>170</v>
      </c>
      <c r="T90" s="23" t="s">
        <v>320</v>
      </c>
      <c r="U90" s="2"/>
      <c r="V90" s="2"/>
      <c r="W90" s="2"/>
      <c r="X90" s="2"/>
      <c r="Y90" s="2">
        <v>40000</v>
      </c>
      <c r="Z90" s="2" t="s">
        <v>146</v>
      </c>
      <c r="AA90" s="2">
        <v>20000</v>
      </c>
      <c r="AB90" s="2" t="s">
        <v>146</v>
      </c>
      <c r="AC90" s="2">
        <v>4000</v>
      </c>
      <c r="AD90" s="2" t="s">
        <v>146</v>
      </c>
      <c r="AE90" s="2">
        <v>60000</v>
      </c>
      <c r="AF90" s="2" t="s">
        <v>146</v>
      </c>
      <c r="AG90" s="2"/>
      <c r="AH90" s="2"/>
      <c r="AL90" s="3" t="s">
        <v>1171</v>
      </c>
      <c r="AM90" s="9" t="s">
        <v>1129</v>
      </c>
      <c r="AN90" t="s">
        <v>1177</v>
      </c>
      <c r="AO90" t="s">
        <v>1177</v>
      </c>
      <c r="AP90" s="3" t="s">
        <v>1124</v>
      </c>
      <c r="AQ90" s="3" t="s">
        <v>1121</v>
      </c>
      <c r="AR90" s="3" t="s">
        <v>1135</v>
      </c>
    </row>
    <row r="91" spans="1:44" x14ac:dyDescent="0.3">
      <c r="A91" s="22">
        <f>Data!A90:I90</f>
        <v>89</v>
      </c>
      <c r="B91" s="22" t="str">
        <f>Data!B90:J90</f>
        <v>Hồng Văn Minh</v>
      </c>
      <c r="C91" s="22" t="str">
        <f>Data!B90:K90</f>
        <v>Nguyễn Thị Cầu</v>
      </c>
      <c r="D91" s="22" t="str">
        <f>Data!B90:L90</f>
        <v>Vợ</v>
      </c>
      <c r="E91" s="22" t="str">
        <f>Data!C90:M90</f>
        <v>Tinh Bien</v>
      </c>
      <c r="F91" s="44">
        <f>Data!D90:M90</f>
        <v>2</v>
      </c>
      <c r="G91" s="22" t="str">
        <f>Data!F90:N90</f>
        <v>An Hao</v>
      </c>
      <c r="H91" s="44">
        <f>Data!F90:O90</f>
        <v>4</v>
      </c>
      <c r="I91" s="22" t="str">
        <f>Data!H90:P90</f>
        <v>Thiên Tuế</v>
      </c>
      <c r="J91" s="22">
        <f>Data!I90:Q90</f>
        <v>2</v>
      </c>
      <c r="K91" s="2">
        <f>Data!AE90</f>
        <v>1</v>
      </c>
      <c r="L91" s="2">
        <v>2</v>
      </c>
      <c r="M91" s="2" t="s">
        <v>165</v>
      </c>
      <c r="N91" s="23" t="s">
        <v>321</v>
      </c>
      <c r="O91" s="2" t="s">
        <v>705</v>
      </c>
      <c r="P91" s="23" t="s">
        <v>238</v>
      </c>
      <c r="Q91" s="2"/>
      <c r="R91" s="2"/>
      <c r="S91" s="2"/>
      <c r="T91" s="2"/>
      <c r="U91" s="2"/>
      <c r="V91" s="2"/>
      <c r="W91" s="2"/>
      <c r="X91" s="2"/>
      <c r="Y91" s="2">
        <v>6000</v>
      </c>
      <c r="Z91" s="2" t="s">
        <v>146</v>
      </c>
      <c r="AA91" s="2">
        <v>4000</v>
      </c>
      <c r="AB91" s="2" t="s">
        <v>146</v>
      </c>
      <c r="AC91" s="2"/>
      <c r="AD91" s="2"/>
      <c r="AE91" s="2"/>
      <c r="AF91" s="2"/>
      <c r="AG91" s="2"/>
      <c r="AH91" s="2"/>
      <c r="AL91" s="3" t="s">
        <v>1171</v>
      </c>
      <c r="AM91" s="9" t="s">
        <v>1129</v>
      </c>
      <c r="AN91" t="s">
        <v>1177</v>
      </c>
      <c r="AO91" t="s">
        <v>1177</v>
      </c>
      <c r="AP91" s="3" t="s">
        <v>1124</v>
      </c>
      <c r="AQ91" s="3" t="s">
        <v>1118</v>
      </c>
      <c r="AR91" s="3" t="s">
        <v>1107</v>
      </c>
    </row>
    <row r="92" spans="1:44" x14ac:dyDescent="0.3">
      <c r="A92" s="22">
        <f>Data!A91:I91</f>
        <v>90</v>
      </c>
      <c r="B92" s="22" t="str">
        <f>Data!B91:J91</f>
        <v>Lê Văn Lợi</v>
      </c>
      <c r="C92" s="22" t="str">
        <f>Data!B91:K91</f>
        <v>Lê Văn Lợi</v>
      </c>
      <c r="D92" s="22" t="str">
        <f>Data!B91:L91</f>
        <v>Chủ hộ</v>
      </c>
      <c r="E92" s="22" t="str">
        <f>Data!C91:M91</f>
        <v>Tinh Bien</v>
      </c>
      <c r="F92" s="44">
        <f>Data!D91:M91</f>
        <v>2</v>
      </c>
      <c r="G92" s="22" t="str">
        <f>Data!F91:N91</f>
        <v>An Hao</v>
      </c>
      <c r="H92" s="44">
        <f>Data!F91:O91</f>
        <v>4</v>
      </c>
      <c r="I92" s="22" t="str">
        <f>Data!H91:P91</f>
        <v>Vồ Bà</v>
      </c>
      <c r="J92" s="22">
        <f>Data!I91:Q91</f>
        <v>1</v>
      </c>
      <c r="K92" s="2">
        <f>Data!AE91</f>
        <v>1</v>
      </c>
      <c r="L92" s="2">
        <v>6</v>
      </c>
      <c r="M92" s="2" t="s">
        <v>161</v>
      </c>
      <c r="N92" s="2" t="s">
        <v>162</v>
      </c>
      <c r="O92" s="2" t="s">
        <v>220</v>
      </c>
      <c r="P92" s="23" t="s">
        <v>252</v>
      </c>
      <c r="Q92" s="2" t="s">
        <v>165</v>
      </c>
      <c r="R92" s="23" t="s">
        <v>321</v>
      </c>
      <c r="S92" s="2" t="s">
        <v>687</v>
      </c>
      <c r="T92" s="23" t="s">
        <v>706</v>
      </c>
      <c r="U92" s="2" t="s">
        <v>657</v>
      </c>
      <c r="V92" s="23" t="s">
        <v>466</v>
      </c>
      <c r="W92" s="2" t="s">
        <v>160</v>
      </c>
      <c r="X92" s="23" t="s">
        <v>185</v>
      </c>
      <c r="Y92" s="2">
        <v>10000</v>
      </c>
      <c r="Z92" s="2" t="s">
        <v>166</v>
      </c>
      <c r="AA92" s="2">
        <v>30000</v>
      </c>
      <c r="AB92" s="2" t="s">
        <v>146</v>
      </c>
      <c r="AC92" s="2">
        <v>5000</v>
      </c>
      <c r="AD92" s="2" t="s">
        <v>146</v>
      </c>
      <c r="AE92" s="2">
        <v>2500</v>
      </c>
      <c r="AF92" s="2" t="s">
        <v>205</v>
      </c>
      <c r="AG92" s="2">
        <v>7000</v>
      </c>
      <c r="AH92" s="2" t="s">
        <v>146</v>
      </c>
      <c r="AI92" s="2">
        <v>20000</v>
      </c>
      <c r="AJ92" s="2" t="s">
        <v>146</v>
      </c>
      <c r="AL92" s="3" t="s">
        <v>1171</v>
      </c>
      <c r="AM92" s="9" t="s">
        <v>1158</v>
      </c>
      <c r="AN92" t="s">
        <v>1177</v>
      </c>
      <c r="AO92" t="s">
        <v>1177</v>
      </c>
      <c r="AP92" s="3" t="s">
        <v>1124</v>
      </c>
      <c r="AQ92" s="3" t="s">
        <v>1136</v>
      </c>
      <c r="AR92" s="3"/>
    </row>
    <row r="93" spans="1:44" x14ac:dyDescent="0.3">
      <c r="A93" s="22">
        <f>Data!A92:I92</f>
        <v>91</v>
      </c>
      <c r="B93" s="22" t="str">
        <f>Data!B92:J92</f>
        <v>Phạm Thị Ánh</v>
      </c>
      <c r="C93" s="22" t="str">
        <f>Data!B92:K92</f>
        <v>Phạm Thị Ánh</v>
      </c>
      <c r="D93" s="22" t="str">
        <f>Data!B92:L92</f>
        <v>Chủ hộ</v>
      </c>
      <c r="E93" s="22" t="str">
        <f>Data!C92:M92</f>
        <v>Tinh Bien</v>
      </c>
      <c r="F93" s="44">
        <f>Data!D92:M92</f>
        <v>2</v>
      </c>
      <c r="G93" s="22" t="str">
        <f>Data!F92:N92</f>
        <v>An Hao</v>
      </c>
      <c r="H93" s="44">
        <f>Data!F92:O92</f>
        <v>4</v>
      </c>
      <c r="I93" s="22" t="str">
        <f>Data!H92:P92</f>
        <v>Vồ Bà</v>
      </c>
      <c r="J93" s="22">
        <f>Data!I92:Q92</f>
        <v>2</v>
      </c>
      <c r="K93" s="2">
        <f>Data!AE92</f>
        <v>1</v>
      </c>
      <c r="L93" s="2">
        <v>2</v>
      </c>
      <c r="M93" s="2" t="s">
        <v>159</v>
      </c>
      <c r="N93" s="23" t="s">
        <v>236</v>
      </c>
      <c r="O93" s="2" t="s">
        <v>160</v>
      </c>
      <c r="P93" s="23" t="s">
        <v>331</v>
      </c>
      <c r="Q93" s="2"/>
      <c r="R93" s="2"/>
      <c r="S93" s="2"/>
      <c r="T93" s="2"/>
      <c r="U93" s="2"/>
      <c r="V93" s="2"/>
      <c r="W93" s="2"/>
      <c r="X93" s="2"/>
      <c r="Y93" s="2">
        <v>5000</v>
      </c>
      <c r="Z93" s="2" t="s">
        <v>146</v>
      </c>
      <c r="AA93" s="2">
        <v>15000</v>
      </c>
      <c r="AB93" s="2" t="s">
        <v>146</v>
      </c>
      <c r="AC93" s="2"/>
      <c r="AD93" s="2"/>
      <c r="AE93" s="2"/>
      <c r="AF93" s="2"/>
      <c r="AG93" s="2"/>
      <c r="AH93" s="2"/>
      <c r="AL93" s="3" t="s">
        <v>1171</v>
      </c>
      <c r="AM93" s="9" t="s">
        <v>1129</v>
      </c>
      <c r="AN93" t="s">
        <v>1177</v>
      </c>
      <c r="AO93" t="s">
        <v>1177</v>
      </c>
      <c r="AP93" s="3" t="s">
        <v>1124</v>
      </c>
      <c r="AQ93" s="9" t="s">
        <v>1107</v>
      </c>
      <c r="AR93" s="3" t="s">
        <v>1159</v>
      </c>
    </row>
    <row r="94" spans="1:44" x14ac:dyDescent="0.3">
      <c r="A94" s="2">
        <f>Data!A93</f>
        <v>1300</v>
      </c>
      <c r="B94" s="22" t="str">
        <f>Data!B93:J93</f>
        <v>Trần Văn Lộc</v>
      </c>
      <c r="C94" s="22" t="str">
        <f>Data!B93:K93</f>
        <v>Trần Văn Lộc</v>
      </c>
      <c r="D94" s="22" t="str">
        <f>Data!B93:L93</f>
        <v>Chủ Hộ</v>
      </c>
      <c r="E94" s="22" t="str">
        <f>Data!C93:M93</f>
        <v>Tri Ton</v>
      </c>
      <c r="F94" s="44">
        <f>Data!D93:M93</f>
        <v>1</v>
      </c>
      <c r="G94" s="22" t="str">
        <f>Data!F93:N93</f>
        <v>Le Tri</v>
      </c>
      <c r="H94" s="46">
        <f>Data!F93</f>
        <v>1</v>
      </c>
      <c r="I94" s="22" t="str">
        <f>Data!H93:P93</f>
        <v>An Thạnh</v>
      </c>
      <c r="J94" s="22">
        <f>Data!I93:Q93</f>
        <v>1</v>
      </c>
      <c r="K94" s="2">
        <f>Data!AE93</f>
        <v>1</v>
      </c>
      <c r="L94" s="2">
        <v>2</v>
      </c>
      <c r="M94" s="2" t="s">
        <v>711</v>
      </c>
      <c r="N94" s="2"/>
      <c r="O94" s="2" t="s">
        <v>713</v>
      </c>
      <c r="P94" s="2">
        <v>4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L94" s="3" t="s">
        <v>1126</v>
      </c>
      <c r="AM94" s="9" t="s">
        <v>1129</v>
      </c>
      <c r="AN94" t="s">
        <v>1174</v>
      </c>
      <c r="AO94" t="s">
        <v>1174</v>
      </c>
      <c r="AP94" s="3" t="s">
        <v>1128</v>
      </c>
      <c r="AQ94" s="3" t="s">
        <v>1156</v>
      </c>
      <c r="AR94" s="3"/>
    </row>
    <row r="95" spans="1:44" x14ac:dyDescent="0.3">
      <c r="A95" s="2">
        <f>Data!A94</f>
        <v>1301</v>
      </c>
      <c r="B95" s="22" t="str">
        <f>Data!B94:J94</f>
        <v>Trần Văn Hết</v>
      </c>
      <c r="C95" s="22" t="str">
        <f>Data!B94:K94</f>
        <v>Trần Văn Hết</v>
      </c>
      <c r="D95" s="22" t="str">
        <f>Data!B94:L94</f>
        <v>Chủ Hộ</v>
      </c>
      <c r="E95" s="22" t="str">
        <f>Data!C94:M94</f>
        <v>Tri Ton</v>
      </c>
      <c r="F95" s="44">
        <f>Data!D94:M94</f>
        <v>1</v>
      </c>
      <c r="G95" s="22" t="str">
        <f>Data!F94:N94</f>
        <v>Le Tri</v>
      </c>
      <c r="H95" s="46">
        <f>Data!F94</f>
        <v>1</v>
      </c>
      <c r="I95" s="22" t="str">
        <f>Data!H94:P94</f>
        <v>An Thạnh</v>
      </c>
      <c r="J95" s="22">
        <f>Data!I94:Q94</f>
        <v>1</v>
      </c>
      <c r="K95" s="2">
        <f>Data!AE94</f>
        <v>1</v>
      </c>
      <c r="L95" s="2">
        <v>2</v>
      </c>
      <c r="M95" s="2" t="s">
        <v>713</v>
      </c>
      <c r="N95" s="2">
        <v>2</v>
      </c>
      <c r="O95" s="2" t="s">
        <v>717</v>
      </c>
      <c r="P95" s="2">
        <v>11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L95" s="3" t="s">
        <v>1129</v>
      </c>
      <c r="AM95" s="3" t="s">
        <v>1131</v>
      </c>
      <c r="AN95" t="s">
        <v>1173</v>
      </c>
      <c r="AO95" t="s">
        <v>1173</v>
      </c>
      <c r="AP95" s="3" t="s">
        <v>1125</v>
      </c>
      <c r="AQ95" s="3" t="s">
        <v>1119</v>
      </c>
      <c r="AR95" s="3"/>
    </row>
    <row r="96" spans="1:44" x14ac:dyDescent="0.3">
      <c r="A96" s="2">
        <f>Data!A95</f>
        <v>1302</v>
      </c>
      <c r="B96" s="22" t="str">
        <f>Data!B95:J95</f>
        <v xml:space="preserve">Phạm Văn Ngọc Ẩn </v>
      </c>
      <c r="C96" s="22" t="str">
        <f>Data!B95:K95</f>
        <v xml:space="preserve">Phạm Văn Ngọc Ẩn </v>
      </c>
      <c r="D96" s="22" t="str">
        <f>Data!B95:L95</f>
        <v>Chủ Hộ</v>
      </c>
      <c r="E96" s="22" t="str">
        <f>Data!C95:M95</f>
        <v>Tri Ton</v>
      </c>
      <c r="F96" s="44">
        <f>Data!D95:M95</f>
        <v>1</v>
      </c>
      <c r="G96" s="22" t="str">
        <f>Data!F95:N95</f>
        <v>Le Tri</v>
      </c>
      <c r="H96" s="46">
        <f>Data!F95</f>
        <v>1</v>
      </c>
      <c r="I96" s="22" t="str">
        <f>Data!H95:P95</f>
        <v>An Thạnh</v>
      </c>
      <c r="J96" s="22">
        <f>Data!I95:Q95</f>
        <v>1</v>
      </c>
      <c r="K96" s="2">
        <f>Data!AE95</f>
        <v>1</v>
      </c>
      <c r="L96" s="2">
        <v>2</v>
      </c>
      <c r="M96" s="2" t="s">
        <v>713</v>
      </c>
      <c r="N96" s="2">
        <v>4</v>
      </c>
      <c r="O96" s="2" t="s">
        <v>721</v>
      </c>
      <c r="P96" s="2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L96" s="3" t="s">
        <v>1129</v>
      </c>
      <c r="AM96" s="9" t="s">
        <v>1129</v>
      </c>
      <c r="AN96" t="s">
        <v>1129</v>
      </c>
      <c r="AO96" t="s">
        <v>1129</v>
      </c>
      <c r="AP96" s="3" t="s">
        <v>1125</v>
      </c>
      <c r="AQ96" s="3" t="s">
        <v>1108</v>
      </c>
      <c r="AR96" s="3"/>
    </row>
    <row r="97" spans="1:44" x14ac:dyDescent="0.3">
      <c r="A97" s="2">
        <f>Data!A96</f>
        <v>1303</v>
      </c>
      <c r="B97" s="22" t="str">
        <f>Data!B96:J96</f>
        <v>Lê Văn Đâu</v>
      </c>
      <c r="C97" s="22" t="str">
        <f>Data!B96:K96</f>
        <v>Lê Văn Đâu</v>
      </c>
      <c r="D97" s="22" t="str">
        <f>Data!B96:L96</f>
        <v>Chủ Hộ</v>
      </c>
      <c r="E97" s="22" t="str">
        <f>Data!C96:M96</f>
        <v>Tri Ton</v>
      </c>
      <c r="F97" s="44">
        <f>Data!D96:M96</f>
        <v>1</v>
      </c>
      <c r="G97" s="22" t="str">
        <f>Data!F96:N96</f>
        <v>Le Tri</v>
      </c>
      <c r="H97" s="46">
        <f>Data!F96</f>
        <v>1</v>
      </c>
      <c r="I97" s="22" t="str">
        <f>Data!H96:P96</f>
        <v>Trung An</v>
      </c>
      <c r="J97" s="22">
        <f>Data!I96:Q96</f>
        <v>1</v>
      </c>
      <c r="K97" s="2">
        <f>Data!AE96</f>
        <v>1</v>
      </c>
      <c r="L97" s="2">
        <v>2</v>
      </c>
      <c r="M97" s="2" t="s">
        <v>713</v>
      </c>
      <c r="N97" s="2"/>
      <c r="O97" s="2" t="s">
        <v>717</v>
      </c>
      <c r="P97" s="2">
        <v>11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L97" s="3" t="s">
        <v>1129</v>
      </c>
      <c r="AM97" s="3" t="s">
        <v>1131</v>
      </c>
      <c r="AN97" t="s">
        <v>1173</v>
      </c>
      <c r="AO97" t="s">
        <v>1173</v>
      </c>
      <c r="AP97" s="3" t="s">
        <v>1125</v>
      </c>
      <c r="AQ97" s="3" t="s">
        <v>1119</v>
      </c>
      <c r="AR97" s="3"/>
    </row>
    <row r="98" spans="1:44" x14ac:dyDescent="0.3">
      <c r="A98" s="2">
        <f>Data!A97</f>
        <v>1304</v>
      </c>
      <c r="B98" s="22" t="str">
        <f>Data!B97:J97</f>
        <v>Trần Văn Hải</v>
      </c>
      <c r="C98" s="22" t="str">
        <f>Data!B97:K97</f>
        <v>Trần Văn Hải</v>
      </c>
      <c r="D98" s="22" t="str">
        <f>Data!B97:L97</f>
        <v>Chủ Hộ</v>
      </c>
      <c r="E98" s="22" t="str">
        <f>Data!C97:M97</f>
        <v>Tri Ton</v>
      </c>
      <c r="F98" s="44">
        <f>Data!D97:M97</f>
        <v>1</v>
      </c>
      <c r="G98" s="22" t="str">
        <f>Data!F97:N97</f>
        <v>Le Tri</v>
      </c>
      <c r="H98" s="46">
        <f>Data!F97</f>
        <v>1</v>
      </c>
      <c r="I98" s="22" t="str">
        <f>Data!H97:P97</f>
        <v>An Thạnh</v>
      </c>
      <c r="J98" s="22">
        <f>Data!I97:Q97</f>
        <v>1</v>
      </c>
      <c r="K98" s="2">
        <f>Data!AE97</f>
        <v>2</v>
      </c>
      <c r="L98" s="2">
        <v>5</v>
      </c>
      <c r="M98" s="2" t="s">
        <v>713</v>
      </c>
      <c r="N98" s="2">
        <v>5</v>
      </c>
      <c r="O98" s="2" t="s">
        <v>1049</v>
      </c>
      <c r="P98" s="24" t="s">
        <v>1050</v>
      </c>
      <c r="Q98" s="2" t="s">
        <v>753</v>
      </c>
      <c r="R98" s="2">
        <v>10</v>
      </c>
      <c r="S98" s="2" t="s">
        <v>731</v>
      </c>
      <c r="T98" s="2">
        <v>10</v>
      </c>
      <c r="U98" s="2" t="s">
        <v>731</v>
      </c>
      <c r="V98" s="2">
        <v>10</v>
      </c>
      <c r="W98" s="2"/>
      <c r="X98" s="2"/>
      <c r="Y98" s="2">
        <v>10000</v>
      </c>
      <c r="Z98" s="2" t="s">
        <v>205</v>
      </c>
      <c r="AA98" s="2">
        <v>200000</v>
      </c>
      <c r="AB98" s="2" t="s">
        <v>1051</v>
      </c>
      <c r="AC98" s="2">
        <v>200000</v>
      </c>
      <c r="AD98" s="2" t="s">
        <v>1051</v>
      </c>
      <c r="AE98" s="2"/>
      <c r="AF98" s="2"/>
      <c r="AG98" s="2"/>
      <c r="AH98" s="2"/>
      <c r="AL98" s="3" t="s">
        <v>1129</v>
      </c>
      <c r="AM98" s="3" t="s">
        <v>1131</v>
      </c>
      <c r="AN98" t="s">
        <v>1173</v>
      </c>
      <c r="AO98" t="s">
        <v>1173</v>
      </c>
      <c r="AP98" s="3" t="s">
        <v>1125</v>
      </c>
      <c r="AQ98" s="3" t="s">
        <v>1110</v>
      </c>
      <c r="AR98" s="3"/>
    </row>
    <row r="99" spans="1:44" x14ac:dyDescent="0.3">
      <c r="A99" s="2">
        <f>Data!A98</f>
        <v>1305</v>
      </c>
      <c r="B99" s="22" t="str">
        <f>Data!B98:J98</f>
        <v xml:space="preserve">Lê Minh Tiến </v>
      </c>
      <c r="C99" s="22" t="str">
        <f>Data!B98:K98</f>
        <v xml:space="preserve">Lê Minh Tiến </v>
      </c>
      <c r="D99" s="22" t="str">
        <f>Data!B98:L98</f>
        <v>Chủ Hộ</v>
      </c>
      <c r="E99" s="22" t="str">
        <f>Data!C98:M98</f>
        <v>Tri Ton</v>
      </c>
      <c r="F99" s="44">
        <f>Data!D98:M98</f>
        <v>1</v>
      </c>
      <c r="G99" s="22" t="str">
        <f>Data!F98:N98</f>
        <v>Le Tri</v>
      </c>
      <c r="H99" s="46">
        <f>Data!F98</f>
        <v>1</v>
      </c>
      <c r="I99" s="22" t="str">
        <f>Data!H98:P98</f>
        <v>Trung An</v>
      </c>
      <c r="J99" s="22">
        <f>Data!I98:Q98</f>
        <v>1</v>
      </c>
      <c r="K99" s="2">
        <f>Data!AE98</f>
        <v>2</v>
      </c>
      <c r="L99" s="2">
        <v>3</v>
      </c>
      <c r="M99" s="2" t="s">
        <v>808</v>
      </c>
      <c r="N99" s="2">
        <v>6</v>
      </c>
      <c r="O99" s="2" t="s">
        <v>768</v>
      </c>
      <c r="P99" s="2">
        <v>11</v>
      </c>
      <c r="Q99" s="2" t="s">
        <v>1052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L99" s="3" t="s">
        <v>1129</v>
      </c>
      <c r="AM99" s="3"/>
      <c r="AN99" t="s">
        <v>1129</v>
      </c>
      <c r="AO99" t="s">
        <v>1129</v>
      </c>
      <c r="AP99" s="3" t="s">
        <v>1125</v>
      </c>
      <c r="AQ99" s="3"/>
      <c r="AR99" s="3"/>
    </row>
    <row r="100" spans="1:44" x14ac:dyDescent="0.3">
      <c r="A100" s="2">
        <f>Data!A99</f>
        <v>1306</v>
      </c>
      <c r="B100" s="22" t="str">
        <f>Data!B99:J99</f>
        <v xml:space="preserve">Phạm Thị Nga </v>
      </c>
      <c r="C100" s="22" t="str">
        <f>Data!B99:K99</f>
        <v xml:space="preserve">Phạm Thị Nga </v>
      </c>
      <c r="D100" s="22" t="str">
        <f>Data!B99:L99</f>
        <v>Chủ Hộ</v>
      </c>
      <c r="E100" s="22" t="str">
        <f>Data!C99:M99</f>
        <v>Tri Ton</v>
      </c>
      <c r="F100" s="44">
        <f>Data!D99:M99</f>
        <v>1</v>
      </c>
      <c r="G100" s="22" t="str">
        <f>Data!F99:N99</f>
        <v>Le Tri</v>
      </c>
      <c r="H100" s="46">
        <f>Data!F99</f>
        <v>1</v>
      </c>
      <c r="I100" s="22" t="str">
        <f>Data!H99:P99</f>
        <v xml:space="preserve">An Định B </v>
      </c>
      <c r="J100" s="22">
        <f>Data!I99:Q99</f>
        <v>2</v>
      </c>
      <c r="K100" s="2">
        <f>Data!AE99</f>
        <v>1</v>
      </c>
      <c r="L100" s="2">
        <v>2</v>
      </c>
      <c r="M100" s="2" t="s">
        <v>875</v>
      </c>
      <c r="N100" s="2">
        <v>10</v>
      </c>
      <c r="O100" s="2" t="s">
        <v>717</v>
      </c>
      <c r="P100" s="2">
        <v>11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L100" s="3" t="s">
        <v>1129</v>
      </c>
      <c r="AM100" s="3" t="s">
        <v>1131</v>
      </c>
      <c r="AN100" t="s">
        <v>1173</v>
      </c>
      <c r="AO100" t="s">
        <v>1173</v>
      </c>
      <c r="AP100" s="3" t="s">
        <v>1125</v>
      </c>
      <c r="AQ100" s="3" t="s">
        <v>1119</v>
      </c>
      <c r="AR100" s="3"/>
    </row>
    <row r="101" spans="1:44" x14ac:dyDescent="0.3">
      <c r="A101" s="2">
        <f>Data!A100</f>
        <v>1307</v>
      </c>
      <c r="B101" s="22" t="str">
        <f>Data!B100:J100</f>
        <v xml:space="preserve">Trương Văn Trị </v>
      </c>
      <c r="C101" s="22" t="str">
        <f>Data!B100:K100</f>
        <v xml:space="preserve">Trương Văn Trị </v>
      </c>
      <c r="D101" s="22" t="str">
        <f>Data!B100:L100</f>
        <v>Chủ Hộ</v>
      </c>
      <c r="E101" s="22" t="str">
        <f>Data!C100:M100</f>
        <v>Tri Ton</v>
      </c>
      <c r="F101" s="44">
        <f>Data!D100:M100</f>
        <v>1</v>
      </c>
      <c r="G101" s="22" t="str">
        <f>Data!F100:N100</f>
        <v>Le Tri</v>
      </c>
      <c r="H101" s="46">
        <f>Data!F100</f>
        <v>1</v>
      </c>
      <c r="I101" s="22" t="str">
        <f>Data!H100:P100</f>
        <v>An Thạnh</v>
      </c>
      <c r="J101" s="22">
        <f>Data!I100:Q100</f>
        <v>1</v>
      </c>
      <c r="K101" s="2">
        <f>Data!AE100</f>
        <v>1</v>
      </c>
      <c r="L101" s="2">
        <v>2</v>
      </c>
      <c r="M101" s="2" t="s">
        <v>711</v>
      </c>
      <c r="N101" s="2"/>
      <c r="O101" s="2" t="s">
        <v>753</v>
      </c>
      <c r="P101" s="2">
        <v>11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L101" s="3" t="s">
        <v>1126</v>
      </c>
      <c r="AM101" s="3" t="s">
        <v>1130</v>
      </c>
      <c r="AN101" t="s">
        <v>1180</v>
      </c>
      <c r="AO101" t="s">
        <v>1180</v>
      </c>
      <c r="AP101" s="3" t="s">
        <v>1128</v>
      </c>
      <c r="AQ101" s="3" t="s">
        <v>1123</v>
      </c>
      <c r="AR101" s="3"/>
    </row>
    <row r="102" spans="1:44" x14ac:dyDescent="0.3">
      <c r="A102" s="2">
        <f>Data!A101</f>
        <v>1308</v>
      </c>
      <c r="B102" s="22" t="str">
        <f>Data!B101:J101</f>
        <v xml:space="preserve">Trình Thị Trinh </v>
      </c>
      <c r="C102" s="22" t="str">
        <f>Data!B101:K101</f>
        <v xml:space="preserve">Trình Thị Trinh </v>
      </c>
      <c r="D102" s="22" t="str">
        <f>Data!B101:L101</f>
        <v>Chủ Hộ</v>
      </c>
      <c r="E102" s="22" t="str">
        <f>Data!C101:M101</f>
        <v>Tri Ton</v>
      </c>
      <c r="F102" s="44">
        <f>Data!D101:M101</f>
        <v>1</v>
      </c>
      <c r="G102" s="22" t="str">
        <f>Data!F101:N101</f>
        <v>Le Tri</v>
      </c>
      <c r="H102" s="46">
        <f>Data!F101</f>
        <v>1</v>
      </c>
      <c r="I102" s="22" t="str">
        <f>Data!H101:P101</f>
        <v>An Thạnh</v>
      </c>
      <c r="J102" s="22">
        <f>Data!I101:Q101</f>
        <v>2</v>
      </c>
      <c r="K102" s="2">
        <f>Data!AE101</f>
        <v>1</v>
      </c>
      <c r="L102" s="2">
        <v>2</v>
      </c>
      <c r="M102" s="2" t="s">
        <v>1053</v>
      </c>
      <c r="N102" s="2">
        <v>2</v>
      </c>
      <c r="O102" s="2" t="s">
        <v>711</v>
      </c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L102" s="3" t="s">
        <v>1129</v>
      </c>
      <c r="AM102" s="3" t="s">
        <v>1126</v>
      </c>
      <c r="AN102" t="s">
        <v>1174</v>
      </c>
      <c r="AO102" t="s">
        <v>1174</v>
      </c>
      <c r="AP102" s="3" t="s">
        <v>1111</v>
      </c>
      <c r="AQ102" s="3" t="s">
        <v>1128</v>
      </c>
      <c r="AR102" s="3"/>
    </row>
    <row r="103" spans="1:44" x14ac:dyDescent="0.3">
      <c r="A103" s="2">
        <f>Data!A102</f>
        <v>1400</v>
      </c>
      <c r="B103" s="22" t="str">
        <f>Data!B102:J102</f>
        <v xml:space="preserve">Nguyễn Văn Long </v>
      </c>
      <c r="C103" s="22" t="str">
        <f>Data!B102:K102</f>
        <v>Nguyễn Văn Long</v>
      </c>
      <c r="D103" s="22" t="str">
        <f>Data!B102:L102</f>
        <v>Chủ Hộ</v>
      </c>
      <c r="E103" s="22" t="str">
        <f>Data!C102:M102</f>
        <v>Tri Ton</v>
      </c>
      <c r="F103" s="44">
        <f>Data!D102:M102</f>
        <v>1</v>
      </c>
      <c r="G103" s="22" t="str">
        <f>Data!F102:N102</f>
        <v>Le Tri</v>
      </c>
      <c r="H103" s="46">
        <f>Data!F102</f>
        <v>1</v>
      </c>
      <c r="I103" s="22" t="str">
        <f>Data!H102:P102</f>
        <v>Trung An</v>
      </c>
      <c r="J103" s="22">
        <f>Data!I102:Q102</f>
        <v>1</v>
      </c>
      <c r="K103" s="2">
        <f>Data!AE102</f>
        <v>2</v>
      </c>
      <c r="L103" s="2">
        <v>2</v>
      </c>
      <c r="M103" s="2" t="s">
        <v>808</v>
      </c>
      <c r="N103" s="2" t="s">
        <v>1054</v>
      </c>
      <c r="O103" s="2" t="s">
        <v>757</v>
      </c>
      <c r="P103" s="2" t="s">
        <v>1054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L103" s="3" t="s">
        <v>1129</v>
      </c>
      <c r="AM103" s="3"/>
      <c r="AN103" t="s">
        <v>1129</v>
      </c>
      <c r="AO103" t="s">
        <v>1129</v>
      </c>
      <c r="AP103" s="3" t="s">
        <v>1125</v>
      </c>
      <c r="AQ103" s="3"/>
      <c r="AR103" s="3"/>
    </row>
    <row r="104" spans="1:44" x14ac:dyDescent="0.3">
      <c r="A104" s="2">
        <f>Data!A103</f>
        <v>1401</v>
      </c>
      <c r="B104" s="22" t="str">
        <f>Data!B103:J103</f>
        <v>Nguyễn Văn Xoài</v>
      </c>
      <c r="C104" s="22" t="str">
        <f>Data!B103:K103</f>
        <v>Nguyễn Văn Xoài</v>
      </c>
      <c r="D104" s="22" t="str">
        <f>Data!B103:L103</f>
        <v>Chủ Hộ</v>
      </c>
      <c r="E104" s="22" t="str">
        <f>Data!C103:M103</f>
        <v>Tri Ton</v>
      </c>
      <c r="F104" s="44">
        <f>Data!D103:M103</f>
        <v>1</v>
      </c>
      <c r="G104" s="22" t="str">
        <f>Data!F103:N103</f>
        <v>Le Tri</v>
      </c>
      <c r="H104" s="46">
        <f>Data!F103</f>
        <v>1</v>
      </c>
      <c r="I104" s="22" t="str">
        <f>Data!H103:P103</f>
        <v>Trung An</v>
      </c>
      <c r="J104" s="22">
        <f>Data!I103:Q103</f>
        <v>1</v>
      </c>
      <c r="K104" s="2">
        <f>Data!AE103</f>
        <v>1</v>
      </c>
      <c r="L104" s="2">
        <v>1</v>
      </c>
      <c r="M104" s="2" t="s">
        <v>808</v>
      </c>
      <c r="N104" s="2" t="s">
        <v>1054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L104" s="3" t="s">
        <v>1129</v>
      </c>
      <c r="AM104" s="3"/>
      <c r="AN104" t="s">
        <v>1129</v>
      </c>
      <c r="AO104" t="s">
        <v>1129</v>
      </c>
      <c r="AP104" s="3" t="s">
        <v>1125</v>
      </c>
      <c r="AQ104" s="3"/>
      <c r="AR104" s="3"/>
    </row>
    <row r="105" spans="1:44" x14ac:dyDescent="0.3">
      <c r="A105" s="2">
        <f>Data!A104</f>
        <v>1402</v>
      </c>
      <c r="B105" s="22" t="str">
        <f>Data!B104:J104</f>
        <v xml:space="preserve">Trần Văn Dũng </v>
      </c>
      <c r="C105" s="22" t="str">
        <f>Data!B104:K104</f>
        <v xml:space="preserve">Trần Văn Dũng </v>
      </c>
      <c r="D105" s="22" t="str">
        <f>Data!B104:L104</f>
        <v>Chủ Hộ</v>
      </c>
      <c r="E105" s="22" t="str">
        <f>Data!C104:M104</f>
        <v>Tri Ton</v>
      </c>
      <c r="F105" s="44">
        <f>Data!D104:M104</f>
        <v>1</v>
      </c>
      <c r="G105" s="22" t="str">
        <f>Data!F104:N104</f>
        <v>Le Tri</v>
      </c>
      <c r="H105" s="46">
        <f>Data!F104</f>
        <v>1</v>
      </c>
      <c r="I105" s="22" t="str">
        <f>Data!H104:P104</f>
        <v>An Thạnh</v>
      </c>
      <c r="J105" s="22">
        <f>Data!I104:Q104</f>
        <v>1</v>
      </c>
      <c r="K105" s="2">
        <f>Data!AE104</f>
        <v>2</v>
      </c>
      <c r="L105" s="2">
        <v>2</v>
      </c>
      <c r="M105" s="2" t="s">
        <v>808</v>
      </c>
      <c r="N105" s="2">
        <v>11</v>
      </c>
      <c r="O105" s="2" t="s">
        <v>768</v>
      </c>
      <c r="P105" s="2">
        <v>11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L105" s="3" t="s">
        <v>1129</v>
      </c>
      <c r="AM105" s="3"/>
      <c r="AN105" t="s">
        <v>1129</v>
      </c>
      <c r="AO105" t="s">
        <v>1129</v>
      </c>
      <c r="AP105" s="3" t="s">
        <v>1125</v>
      </c>
      <c r="AQ105" s="3"/>
      <c r="AR105" s="3"/>
    </row>
    <row r="106" spans="1:44" x14ac:dyDescent="0.3">
      <c r="A106" s="2">
        <f>Data!A105</f>
        <v>1403</v>
      </c>
      <c r="B106" s="22" t="str">
        <f>Data!B105:J105</f>
        <v xml:space="preserve">Nguyễn Văn Thứ </v>
      </c>
      <c r="C106" s="22" t="str">
        <f>Data!B105:K105</f>
        <v xml:space="preserve">Nguyễn Văn Hồng </v>
      </c>
      <c r="D106" s="22" t="str">
        <f>Data!B105:L105</f>
        <v xml:space="preserve">Con Chủ Hộ </v>
      </c>
      <c r="E106" s="22" t="str">
        <f>Data!C105:M105</f>
        <v>Tri Ton</v>
      </c>
      <c r="F106" s="44">
        <f>Data!D105:M105</f>
        <v>1</v>
      </c>
      <c r="G106" s="22" t="str">
        <f>Data!F105:N105</f>
        <v>Le Tri</v>
      </c>
      <c r="H106" s="46">
        <f>Data!F105</f>
        <v>1</v>
      </c>
      <c r="I106" s="22" t="str">
        <f>Data!H105:P105</f>
        <v>An Thạnh</v>
      </c>
      <c r="J106" s="22">
        <f>Data!I105:Q105</f>
        <v>1</v>
      </c>
      <c r="K106" s="2">
        <f>Data!AE105</f>
        <v>2</v>
      </c>
      <c r="L106" s="2">
        <v>6</v>
      </c>
      <c r="M106" s="2" t="s">
        <v>840</v>
      </c>
      <c r="N106" s="2">
        <v>1</v>
      </c>
      <c r="O106" s="2" t="s">
        <v>711</v>
      </c>
      <c r="P106" s="2"/>
      <c r="Q106" s="2" t="s">
        <v>1049</v>
      </c>
      <c r="R106" s="24" t="s">
        <v>1050</v>
      </c>
      <c r="S106" s="2" t="s">
        <v>833</v>
      </c>
      <c r="T106" s="2"/>
      <c r="U106" s="2" t="s">
        <v>776</v>
      </c>
      <c r="V106" s="2">
        <v>4</v>
      </c>
      <c r="W106" s="2" t="s">
        <v>833</v>
      </c>
      <c r="X106" s="2"/>
      <c r="Y106" s="2">
        <v>5000</v>
      </c>
      <c r="Z106" s="2" t="s">
        <v>166</v>
      </c>
      <c r="AA106" s="2"/>
      <c r="AB106" s="2"/>
      <c r="AC106" s="2">
        <v>5000</v>
      </c>
      <c r="AD106" s="2" t="s">
        <v>1048</v>
      </c>
      <c r="AE106" s="2"/>
      <c r="AF106" s="2"/>
      <c r="AG106" s="2"/>
      <c r="AH106" s="2"/>
      <c r="AL106" s="3" t="s">
        <v>1126</v>
      </c>
      <c r="AM106" s="9" t="s">
        <v>1129</v>
      </c>
      <c r="AN106" t="s">
        <v>1174</v>
      </c>
      <c r="AO106" t="s">
        <v>1174</v>
      </c>
      <c r="AP106" s="3" t="s">
        <v>1128</v>
      </c>
      <c r="AQ106" s="3" t="s">
        <v>1108</v>
      </c>
      <c r="AR106" s="3"/>
    </row>
    <row r="107" spans="1:44" x14ac:dyDescent="0.3">
      <c r="A107" s="2">
        <f>Data!A106</f>
        <v>2309</v>
      </c>
      <c r="B107" s="22" t="str">
        <f>Data!B106:J106</f>
        <v xml:space="preserve">Đào Văn Quận </v>
      </c>
      <c r="C107" s="22" t="str">
        <f>Data!B106:K106</f>
        <v xml:space="preserve">Đào Văn Quận </v>
      </c>
      <c r="D107" s="22" t="str">
        <f>Data!B106:L106</f>
        <v>Chủ Hộ</v>
      </c>
      <c r="E107" s="22" t="str">
        <f>Data!C106:M106</f>
        <v>Tri Ton</v>
      </c>
      <c r="F107" s="44">
        <f>Data!D106:M106</f>
        <v>1</v>
      </c>
      <c r="G107" s="22" t="str">
        <f>Data!F106:N106</f>
        <v>Ba Chuc</v>
      </c>
      <c r="H107" s="46">
        <f>Data!F106</f>
        <v>1</v>
      </c>
      <c r="I107" s="22" t="str">
        <f>Data!H106:P106</f>
        <v xml:space="preserve">An Hòa A </v>
      </c>
      <c r="J107" s="22">
        <f>Data!I106:Q106</f>
        <v>1</v>
      </c>
      <c r="K107" s="2">
        <f>Data!AE106</f>
        <v>1</v>
      </c>
      <c r="L107" s="2">
        <v>2</v>
      </c>
      <c r="M107" s="2" t="s">
        <v>833</v>
      </c>
      <c r="N107" s="2"/>
      <c r="O107" s="2" t="s">
        <v>753</v>
      </c>
      <c r="P107" s="2">
        <v>11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L107" s="3" t="s">
        <v>1126</v>
      </c>
      <c r="AM107" s="3" t="s">
        <v>1130</v>
      </c>
      <c r="AN107" t="s">
        <v>1180</v>
      </c>
      <c r="AO107" t="s">
        <v>1180</v>
      </c>
      <c r="AP107" s="3" t="s">
        <v>1128</v>
      </c>
      <c r="AQ107" s="3" t="s">
        <v>1123</v>
      </c>
      <c r="AR107" s="3"/>
    </row>
    <row r="108" spans="1:44" x14ac:dyDescent="0.3">
      <c r="A108" s="2">
        <f>Data!A107</f>
        <v>2310</v>
      </c>
      <c r="B108" s="22" t="str">
        <f>Data!B107:J107</f>
        <v xml:space="preserve">Nguyễn Văn Thông </v>
      </c>
      <c r="C108" s="22" t="str">
        <f>Data!B107:K107</f>
        <v xml:space="preserve">Nguyễn Văn Thông </v>
      </c>
      <c r="D108" s="22" t="str">
        <f>Data!B107:L107</f>
        <v>Chủ Hộ</v>
      </c>
      <c r="E108" s="22" t="str">
        <f>Data!C107:M107</f>
        <v>Tri Ton</v>
      </c>
      <c r="F108" s="44">
        <f>Data!D107:M107</f>
        <v>1</v>
      </c>
      <c r="G108" s="22" t="str">
        <f>Data!F107:N107</f>
        <v>Ba Chuc</v>
      </c>
      <c r="H108" s="46">
        <f>Data!F107</f>
        <v>1</v>
      </c>
      <c r="I108" s="22" t="str">
        <f>Data!H107:P107</f>
        <v xml:space="preserve">An Hòa A </v>
      </c>
      <c r="J108" s="22">
        <f>Data!I107:Q107</f>
        <v>1</v>
      </c>
      <c r="K108" s="2">
        <f>Data!AE107</f>
        <v>2</v>
      </c>
      <c r="L108" s="2">
        <v>4</v>
      </c>
      <c r="M108" s="2" t="s">
        <v>890</v>
      </c>
      <c r="N108" s="2">
        <v>4</v>
      </c>
      <c r="O108" s="2" t="s">
        <v>717</v>
      </c>
      <c r="P108" s="2">
        <v>8</v>
      </c>
      <c r="Q108" s="2" t="s">
        <v>290</v>
      </c>
      <c r="R108" s="2">
        <v>4</v>
      </c>
      <c r="S108" s="2" t="s">
        <v>790</v>
      </c>
      <c r="T108" s="2">
        <v>9</v>
      </c>
      <c r="U108" s="2"/>
      <c r="V108" s="2"/>
      <c r="W108" s="2"/>
      <c r="X108" s="2"/>
      <c r="Y108" s="2">
        <v>6000</v>
      </c>
      <c r="Z108" s="2" t="s">
        <v>146</v>
      </c>
      <c r="AA108" s="2">
        <v>25000</v>
      </c>
      <c r="AB108" s="2" t="s">
        <v>1048</v>
      </c>
      <c r="AC108" s="2"/>
      <c r="AD108" s="2"/>
      <c r="AE108" s="2"/>
      <c r="AF108" s="2"/>
      <c r="AG108" s="2"/>
      <c r="AH108" s="2"/>
      <c r="AL108" s="3" t="s">
        <v>1129</v>
      </c>
      <c r="AM108" s="3" t="s">
        <v>1131</v>
      </c>
      <c r="AN108" t="s">
        <v>1173</v>
      </c>
      <c r="AO108" t="s">
        <v>1173</v>
      </c>
      <c r="AP108" s="3" t="s">
        <v>1118</v>
      </c>
      <c r="AQ108" s="3" t="s">
        <v>1119</v>
      </c>
      <c r="AR108" s="3"/>
    </row>
    <row r="109" spans="1:44" x14ac:dyDescent="0.3">
      <c r="A109" s="2">
        <f>Data!A108</f>
        <v>2311</v>
      </c>
      <c r="B109" s="22" t="str">
        <f>Data!B108:J108</f>
        <v xml:space="preserve">Huỳnh Thị Dung </v>
      </c>
      <c r="C109" s="22" t="str">
        <f>Data!B108:K108</f>
        <v xml:space="preserve">Nguyễn Chí Nhân </v>
      </c>
      <c r="D109" s="22" t="str">
        <f>Data!B108:L108</f>
        <v xml:space="preserve">Con Chủ Hộ </v>
      </c>
      <c r="E109" s="22" t="str">
        <f>Data!C108:M108</f>
        <v>Tri Ton</v>
      </c>
      <c r="F109" s="44">
        <f>Data!D108:M108</f>
        <v>1</v>
      </c>
      <c r="G109" s="22" t="str">
        <f>Data!F108:N108</f>
        <v>Ba Chuc</v>
      </c>
      <c r="H109" s="46">
        <f>Data!F108</f>
        <v>1</v>
      </c>
      <c r="I109" s="22" t="str">
        <f>Data!H108:P108</f>
        <v xml:space="preserve">An Hòa A </v>
      </c>
      <c r="J109" s="22">
        <f>Data!I108:Q108</f>
        <v>1</v>
      </c>
      <c r="K109" s="2">
        <f>Data!AE108</f>
        <v>1</v>
      </c>
      <c r="L109" s="2">
        <v>2</v>
      </c>
      <c r="M109" s="2" t="s">
        <v>890</v>
      </c>
      <c r="N109" s="2">
        <v>4</v>
      </c>
      <c r="O109" s="2" t="s">
        <v>753</v>
      </c>
      <c r="P109" s="2">
        <v>11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L109" s="3" t="s">
        <v>1129</v>
      </c>
      <c r="AM109" s="3" t="s">
        <v>1130</v>
      </c>
      <c r="AN109" t="s">
        <v>1180</v>
      </c>
      <c r="AO109" t="s">
        <v>1180</v>
      </c>
      <c r="AP109" s="3" t="s">
        <v>1118</v>
      </c>
      <c r="AQ109" s="3" t="s">
        <v>1123</v>
      </c>
      <c r="AR109" s="3"/>
    </row>
    <row r="110" spans="1:44" x14ac:dyDescent="0.3">
      <c r="A110" s="2">
        <f>Data!A109</f>
        <v>2312</v>
      </c>
      <c r="B110" s="22" t="str">
        <f>Data!B109:J109</f>
        <v xml:space="preserve">Nguyễn Văn Thế </v>
      </c>
      <c r="C110" s="22" t="str">
        <f>Data!B109:K109</f>
        <v>Lê Thị Xê</v>
      </c>
      <c r="D110" s="22" t="str">
        <f>Data!B109:L109</f>
        <v xml:space="preserve">Vợ Chủ Hộ </v>
      </c>
      <c r="E110" s="22" t="str">
        <f>Data!C109:M109</f>
        <v>Tri Ton</v>
      </c>
      <c r="F110" s="44">
        <f>Data!D109:M109</f>
        <v>1</v>
      </c>
      <c r="G110" s="22" t="str">
        <f>Data!F109:N109</f>
        <v>Ba Chuc</v>
      </c>
      <c r="H110" s="46">
        <f>Data!F109</f>
        <v>1</v>
      </c>
      <c r="I110" s="22" t="str">
        <f>Data!H109:P109</f>
        <v xml:space="preserve">An Định B </v>
      </c>
      <c r="J110" s="22">
        <f>Data!I109:Q109</f>
        <v>2</v>
      </c>
      <c r="K110" s="2">
        <f>Data!AE109</f>
        <v>1</v>
      </c>
      <c r="L110" s="2">
        <v>1</v>
      </c>
      <c r="M110" s="2" t="s">
        <v>753</v>
      </c>
      <c r="N110" s="2">
        <v>11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L110" s="3" t="s">
        <v>1130</v>
      </c>
      <c r="AM110" s="3"/>
      <c r="AN110" s="3" t="s">
        <v>1178</v>
      </c>
      <c r="AO110" s="3"/>
      <c r="AP110" s="3" t="s">
        <v>1123</v>
      </c>
      <c r="AQ110" s="3"/>
      <c r="AR110" s="3"/>
    </row>
    <row r="111" spans="1:44" x14ac:dyDescent="0.3">
      <c r="A111" s="2">
        <f>Data!A110</f>
        <v>2313</v>
      </c>
      <c r="B111" s="22" t="str">
        <f>Data!B110:J110</f>
        <v>Trần Kim Tự</v>
      </c>
      <c r="C111" s="22" t="str">
        <f>Data!B110:K110</f>
        <v xml:space="preserve">Trần Kim Tự </v>
      </c>
      <c r="D111" s="22" t="str">
        <f>Data!B110:L110</f>
        <v>Chủ Hộ</v>
      </c>
      <c r="E111" s="22" t="str">
        <f>Data!C110:M110</f>
        <v>Tri Ton</v>
      </c>
      <c r="F111" s="44">
        <f>Data!D110:M110</f>
        <v>1</v>
      </c>
      <c r="G111" s="22" t="str">
        <f>Data!F110:N110</f>
        <v>Ba Chuc</v>
      </c>
      <c r="H111" s="46">
        <f>Data!F110</f>
        <v>1</v>
      </c>
      <c r="I111" s="22" t="str">
        <f>Data!H110:P110</f>
        <v>An Bình</v>
      </c>
      <c r="J111" s="22">
        <f>Data!I110:Q110</f>
        <v>2</v>
      </c>
      <c r="K111" s="2">
        <f>Data!AE110</f>
        <v>1</v>
      </c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L111" s="3" t="s">
        <v>1129</v>
      </c>
      <c r="AM111" s="3"/>
      <c r="AN111" t="s">
        <v>1129</v>
      </c>
      <c r="AO111" t="s">
        <v>1129</v>
      </c>
      <c r="AP111" s="3" t="s">
        <v>1125</v>
      </c>
      <c r="AQ111" s="3"/>
      <c r="AR111" s="3"/>
    </row>
    <row r="112" spans="1:44" x14ac:dyDescent="0.3">
      <c r="A112" s="2">
        <f>Data!A111</f>
        <v>2314</v>
      </c>
      <c r="B112" s="22" t="str">
        <f>Data!B111:J111</f>
        <v xml:space="preserve">Trần Văn Thiện </v>
      </c>
      <c r="C112" s="22" t="str">
        <f>Data!B111:K111</f>
        <v xml:space="preserve">Nguyễn Thị Thu Thủy </v>
      </c>
      <c r="D112" s="22" t="str">
        <f>Data!B111:L111</f>
        <v xml:space="preserve">Vợ Chủ Hộ </v>
      </c>
      <c r="E112" s="22" t="str">
        <f>Data!C111:M111</f>
        <v>Tri Ton</v>
      </c>
      <c r="F112" s="44">
        <f>Data!D111:M111</f>
        <v>1</v>
      </c>
      <c r="G112" s="22" t="str">
        <f>Data!F111:N111</f>
        <v>Ba Chuc</v>
      </c>
      <c r="H112" s="46">
        <f>Data!F111</f>
        <v>1</v>
      </c>
      <c r="I112" s="22" t="str">
        <f>Data!H111:P111</f>
        <v xml:space="preserve">Thanh Lương </v>
      </c>
      <c r="J112" s="22">
        <f>Data!I111:Q111</f>
        <v>2</v>
      </c>
      <c r="K112" s="2">
        <f>Data!AE111</f>
        <v>1</v>
      </c>
      <c r="L112" s="2">
        <v>2</v>
      </c>
      <c r="M112" s="2" t="s">
        <v>713</v>
      </c>
      <c r="N112" s="2">
        <v>5</v>
      </c>
      <c r="O112" s="2" t="s">
        <v>842</v>
      </c>
      <c r="P112" s="2">
        <v>2</v>
      </c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L112" s="3" t="s">
        <v>1158</v>
      </c>
      <c r="AM112" s="9" t="s">
        <v>1129</v>
      </c>
      <c r="AN112" t="s">
        <v>1129</v>
      </c>
      <c r="AO112" t="s">
        <v>1129</v>
      </c>
      <c r="AP112" s="3" t="s">
        <v>1108</v>
      </c>
      <c r="AQ112" s="3" t="s">
        <v>1156</v>
      </c>
      <c r="AR112" s="3"/>
    </row>
    <row r="113" spans="1:44" x14ac:dyDescent="0.3">
      <c r="A113" s="2">
        <f>Data!A112</f>
        <v>2315</v>
      </c>
      <c r="B113" s="22" t="str">
        <f>Data!B112:J112</f>
        <v xml:space="preserve">Huỳnh Thị Tiến </v>
      </c>
      <c r="C113" s="22" t="str">
        <f>Data!B112:K112</f>
        <v xml:space="preserve">Huỳnh Thị Tiến </v>
      </c>
      <c r="D113" s="22" t="str">
        <f>Data!B112:L112</f>
        <v>Chủ Hộ</v>
      </c>
      <c r="E113" s="22" t="str">
        <f>Data!C112:M112</f>
        <v>Tri Ton</v>
      </c>
      <c r="F113" s="44">
        <f>Data!D112:M112</f>
        <v>1</v>
      </c>
      <c r="G113" s="22" t="str">
        <f>Data!F112:N112</f>
        <v>Ba Chuc</v>
      </c>
      <c r="H113" s="46">
        <f>Data!F112</f>
        <v>1</v>
      </c>
      <c r="I113" s="22" t="str">
        <f>Data!H112:P112</f>
        <v xml:space="preserve">An Hòa A </v>
      </c>
      <c r="J113" s="22">
        <f>Data!I112:Q112</f>
        <v>2</v>
      </c>
      <c r="K113" s="2">
        <f>Data!AE112</f>
        <v>2</v>
      </c>
      <c r="L113" s="2">
        <v>4</v>
      </c>
      <c r="M113" s="2" t="s">
        <v>753</v>
      </c>
      <c r="N113" s="2">
        <v>8</v>
      </c>
      <c r="O113" s="2" t="s">
        <v>1049</v>
      </c>
      <c r="P113" s="24" t="s">
        <v>1050</v>
      </c>
      <c r="Q113" s="2" t="s">
        <v>753</v>
      </c>
      <c r="R113" s="2">
        <v>8</v>
      </c>
      <c r="S113" s="2" t="s">
        <v>717</v>
      </c>
      <c r="T113" s="2">
        <v>10</v>
      </c>
      <c r="U113" s="2"/>
      <c r="V113" s="2"/>
      <c r="W113" s="2"/>
      <c r="X113" s="2"/>
      <c r="Y113" s="2">
        <v>17000</v>
      </c>
      <c r="Z113" s="2" t="s">
        <v>205</v>
      </c>
      <c r="AA113" s="2">
        <v>7000</v>
      </c>
      <c r="AB113" s="2" t="s">
        <v>1048</v>
      </c>
      <c r="AC113" s="2"/>
      <c r="AD113" s="2"/>
      <c r="AE113" s="2"/>
      <c r="AF113" s="2"/>
      <c r="AG113" s="2"/>
      <c r="AH113" s="2"/>
      <c r="AL113" s="3" t="s">
        <v>1130</v>
      </c>
      <c r="AM113" s="3" t="s">
        <v>1131</v>
      </c>
      <c r="AN113" s="3" t="s">
        <v>1178</v>
      </c>
      <c r="AO113" s="3"/>
      <c r="AP113" s="3" t="s">
        <v>1123</v>
      </c>
      <c r="AQ113" s="3" t="s">
        <v>1110</v>
      </c>
      <c r="AR113" s="3"/>
    </row>
    <row r="114" spans="1:44" x14ac:dyDescent="0.3">
      <c r="A114" s="2">
        <f>Data!A113</f>
        <v>2316</v>
      </c>
      <c r="B114" s="22" t="str">
        <f>Data!B113:J113</f>
        <v xml:space="preserve">Nguyễn Văn Thành </v>
      </c>
      <c r="C114" s="22" t="str">
        <f>Data!B113:K113</f>
        <v>Võ Thị Nhễm</v>
      </c>
      <c r="D114" s="22" t="str">
        <f>Data!B113:L113</f>
        <v xml:space="preserve">Vợ Chủ Hộ </v>
      </c>
      <c r="E114" s="22" t="str">
        <f>Data!C113:M113</f>
        <v>Tri Ton</v>
      </c>
      <c r="F114" s="44">
        <f>Data!D113:M113</f>
        <v>1</v>
      </c>
      <c r="G114" s="22" t="str">
        <f>Data!F113:N113</f>
        <v>Ba Chuc</v>
      </c>
      <c r="H114" s="46">
        <f>Data!F113</f>
        <v>1</v>
      </c>
      <c r="I114" s="22" t="str">
        <f>Data!H113:P113</f>
        <v>An Hòa B</v>
      </c>
      <c r="J114" s="22">
        <f>Data!I113:Q113</f>
        <v>2</v>
      </c>
      <c r="K114" s="2">
        <f>Data!AE113</f>
        <v>1</v>
      </c>
      <c r="L114" s="2">
        <v>2</v>
      </c>
      <c r="M114" s="2" t="s">
        <v>819</v>
      </c>
      <c r="N114" s="2">
        <v>6</v>
      </c>
      <c r="O114" s="2" t="s">
        <v>158</v>
      </c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L114" s="3" t="s">
        <v>1129</v>
      </c>
      <c r="AM114" s="9" t="s">
        <v>1129</v>
      </c>
      <c r="AN114" t="s">
        <v>1129</v>
      </c>
      <c r="AO114" t="s">
        <v>1129</v>
      </c>
      <c r="AP114" s="3" t="s">
        <v>1121</v>
      </c>
      <c r="AQ114" s="3" t="s">
        <v>1107</v>
      </c>
      <c r="AR114" s="3"/>
    </row>
    <row r="115" spans="1:44" x14ac:dyDescent="0.3">
      <c r="A115" s="2">
        <f>Data!A114</f>
        <v>2317</v>
      </c>
      <c r="B115" s="22" t="str">
        <f>Data!B114:J114</f>
        <v xml:space="preserve">Lê Văn Ngoan </v>
      </c>
      <c r="C115" s="22" t="str">
        <f>Data!B114:K114</f>
        <v xml:space="preserve">Lê Văn Ngoan </v>
      </c>
      <c r="D115" s="22" t="str">
        <f>Data!B114:L114</f>
        <v>Chủ Hộ</v>
      </c>
      <c r="E115" s="22" t="str">
        <f>Data!C114:M114</f>
        <v>Tri Ton</v>
      </c>
      <c r="F115" s="44">
        <f>Data!D114:M114</f>
        <v>1</v>
      </c>
      <c r="G115" s="22" t="str">
        <f>Data!F114:N114</f>
        <v>Ba Chuc</v>
      </c>
      <c r="H115" s="46">
        <f>Data!F114</f>
        <v>1</v>
      </c>
      <c r="I115" s="22" t="str">
        <f>Data!H114:P114</f>
        <v>An Hòa B</v>
      </c>
      <c r="J115" s="22">
        <f>Data!I114:Q114</f>
        <v>1</v>
      </c>
      <c r="K115" s="2">
        <f>Data!AE114</f>
        <v>1</v>
      </c>
      <c r="L115" s="2">
        <v>2</v>
      </c>
      <c r="M115" s="2" t="s">
        <v>742</v>
      </c>
      <c r="N115" s="2"/>
      <c r="O115" s="2" t="s">
        <v>788</v>
      </c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L115" s="3" t="s">
        <v>1126</v>
      </c>
      <c r="AM115" s="9" t="s">
        <v>1129</v>
      </c>
      <c r="AN115" t="s">
        <v>1174</v>
      </c>
      <c r="AO115" t="s">
        <v>1174</v>
      </c>
      <c r="AP115" s="3" t="s">
        <v>1114</v>
      </c>
      <c r="AQ115" s="3" t="s">
        <v>1118</v>
      </c>
      <c r="AR115" s="3"/>
    </row>
    <row r="116" spans="1:44" x14ac:dyDescent="0.3">
      <c r="A116" s="2">
        <f>Data!A115</f>
        <v>2318</v>
      </c>
      <c r="B116" s="22" t="str">
        <f>Data!B115:J115</f>
        <v xml:space="preserve">Trương Văn Phương </v>
      </c>
      <c r="C116" s="22" t="str">
        <f>Data!B115:K115</f>
        <v xml:space="preserve">Trương Văn Phương </v>
      </c>
      <c r="D116" s="22" t="str">
        <f>Data!B115:L115</f>
        <v>Chủ Hộ</v>
      </c>
      <c r="E116" s="22" t="str">
        <f>Data!C115:M115</f>
        <v>Tri Ton</v>
      </c>
      <c r="F116" s="44">
        <f>Data!D115:M115</f>
        <v>1</v>
      </c>
      <c r="G116" s="22" t="str">
        <f>Data!F115:N115</f>
        <v>Ba Chuc</v>
      </c>
      <c r="H116" s="46">
        <f>Data!F115</f>
        <v>1</v>
      </c>
      <c r="I116" s="22" t="str">
        <f>Data!H115:P115</f>
        <v>An Bình</v>
      </c>
      <c r="J116" s="22">
        <f>Data!I115:Q115</f>
        <v>1</v>
      </c>
      <c r="K116" s="2">
        <f>Data!AE115</f>
        <v>2</v>
      </c>
      <c r="L116" s="2">
        <v>6</v>
      </c>
      <c r="M116" s="2" t="s">
        <v>890</v>
      </c>
      <c r="N116" s="2">
        <v>4</v>
      </c>
      <c r="O116" s="2" t="s">
        <v>875</v>
      </c>
      <c r="P116" s="2">
        <v>8</v>
      </c>
      <c r="Q116" s="2" t="s">
        <v>753</v>
      </c>
      <c r="R116" s="2">
        <v>6</v>
      </c>
      <c r="S116" s="2" t="s">
        <v>1049</v>
      </c>
      <c r="T116" s="24" t="s">
        <v>1050</v>
      </c>
      <c r="U116" s="2" t="s">
        <v>1056</v>
      </c>
      <c r="V116" s="2">
        <v>3</v>
      </c>
      <c r="W116" s="2" t="s">
        <v>753</v>
      </c>
      <c r="X116" s="2">
        <v>6</v>
      </c>
      <c r="Y116" s="2">
        <v>25000</v>
      </c>
      <c r="Z116" s="2" t="s">
        <v>205</v>
      </c>
      <c r="AA116" s="2">
        <v>100000</v>
      </c>
      <c r="AB116" s="2" t="s">
        <v>1055</v>
      </c>
      <c r="AC116" s="2">
        <v>19000</v>
      </c>
      <c r="AD116" s="2" t="s">
        <v>1048</v>
      </c>
      <c r="AE116" s="2">
        <v>25000</v>
      </c>
      <c r="AF116" s="2" t="s">
        <v>1051</v>
      </c>
      <c r="AG116" s="2"/>
      <c r="AH116" s="2"/>
      <c r="AL116" s="3" t="s">
        <v>1129</v>
      </c>
      <c r="AM116" s="9" t="s">
        <v>1129</v>
      </c>
      <c r="AN116" t="s">
        <v>1129</v>
      </c>
      <c r="AO116" t="s">
        <v>1129</v>
      </c>
      <c r="AP116" s="3" t="s">
        <v>1118</v>
      </c>
      <c r="AQ116" s="3" t="s">
        <v>1156</v>
      </c>
      <c r="AR116" s="3"/>
    </row>
    <row r="117" spans="1:44" x14ac:dyDescent="0.3">
      <c r="A117" s="2">
        <f>Data!A116</f>
        <v>2319</v>
      </c>
      <c r="B117" s="22" t="str">
        <f>Data!B116:J116</f>
        <v>Lê Văn Thường</v>
      </c>
      <c r="C117" s="22" t="str">
        <f>Data!B116:K116</f>
        <v xml:space="preserve">Nguyễn Thị Diệu </v>
      </c>
      <c r="D117" s="22" t="str">
        <f>Data!B116:L116</f>
        <v xml:space="preserve">Vợ Chủ Hộ </v>
      </c>
      <c r="E117" s="22" t="str">
        <f>Data!C116:M116</f>
        <v>Tri Ton</v>
      </c>
      <c r="F117" s="44">
        <f>Data!D116:M116</f>
        <v>1</v>
      </c>
      <c r="G117" s="22" t="str">
        <f>Data!F116:N116</f>
        <v>Ba Chuc</v>
      </c>
      <c r="H117" s="46">
        <f>Data!F116</f>
        <v>1</v>
      </c>
      <c r="I117" s="22" t="str">
        <f>Data!H116:P116</f>
        <v xml:space="preserve">An Định B </v>
      </c>
      <c r="J117" s="22">
        <f>Data!I116:Q116</f>
        <v>2</v>
      </c>
      <c r="K117" s="2">
        <f>Data!AE116</f>
        <v>1</v>
      </c>
      <c r="L117" s="2">
        <v>2</v>
      </c>
      <c r="M117" s="2" t="s">
        <v>875</v>
      </c>
      <c r="N117" s="2">
        <v>6</v>
      </c>
      <c r="O117" s="2" t="s">
        <v>842</v>
      </c>
      <c r="P117" s="2">
        <v>1</v>
      </c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L117" s="3" t="s">
        <v>1129</v>
      </c>
      <c r="AM117" s="9" t="s">
        <v>1129</v>
      </c>
      <c r="AN117" t="s">
        <v>1129</v>
      </c>
      <c r="AO117" t="s">
        <v>1129</v>
      </c>
      <c r="AP117" s="3" t="s">
        <v>1125</v>
      </c>
      <c r="AQ117" s="3" t="s">
        <v>1108</v>
      </c>
      <c r="AR117" s="3"/>
    </row>
    <row r="118" spans="1:44" x14ac:dyDescent="0.3">
      <c r="A118" s="2">
        <f>Data!A117</f>
        <v>2404</v>
      </c>
      <c r="B118" s="22" t="str">
        <f>Data!B117:J117</f>
        <v xml:space="preserve">Trần Thị Lắm </v>
      </c>
      <c r="C118" s="22" t="str">
        <f>Data!B117:K117</f>
        <v xml:space="preserve">Trần Gô Ta </v>
      </c>
      <c r="D118" s="22" t="str">
        <f>Data!B117:L117</f>
        <v xml:space="preserve">Con Chủ Hộ </v>
      </c>
      <c r="E118" s="22" t="str">
        <f>Data!C117:M117</f>
        <v>Tri Ton</v>
      </c>
      <c r="F118" s="44">
        <f>Data!D117:M117</f>
        <v>1</v>
      </c>
      <c r="G118" s="22" t="str">
        <f>Data!F117:N117</f>
        <v>Ba Chuc</v>
      </c>
      <c r="H118" s="46">
        <f>Data!F117</f>
        <v>1</v>
      </c>
      <c r="I118" s="22" t="str">
        <f>Data!H117:P117</f>
        <v>An Hòa B</v>
      </c>
      <c r="J118" s="22">
        <f>Data!I117:Q117</f>
        <v>1</v>
      </c>
      <c r="K118" s="2">
        <f>Data!AE117</f>
        <v>1</v>
      </c>
      <c r="L118" s="2">
        <v>4</v>
      </c>
      <c r="M118" s="2" t="s">
        <v>711</v>
      </c>
      <c r="N118" s="2"/>
      <c r="O118" s="2" t="s">
        <v>740</v>
      </c>
      <c r="P118" s="2">
        <v>9</v>
      </c>
      <c r="Q118" s="2" t="s">
        <v>834</v>
      </c>
      <c r="R118" s="24" t="s">
        <v>1050</v>
      </c>
      <c r="S118" s="2" t="s">
        <v>901</v>
      </c>
      <c r="T118" s="25">
        <v>78</v>
      </c>
      <c r="U118" s="2"/>
      <c r="V118" s="2"/>
      <c r="W118" s="2"/>
      <c r="X118" s="2"/>
      <c r="Y118" s="2">
        <v>10000</v>
      </c>
      <c r="Z118" s="2" t="s">
        <v>146</v>
      </c>
      <c r="AA118" s="2">
        <v>10000</v>
      </c>
      <c r="AB118" s="2" t="s">
        <v>1048</v>
      </c>
      <c r="AC118" s="2"/>
      <c r="AD118" s="2"/>
      <c r="AE118" s="2"/>
      <c r="AF118" s="2"/>
      <c r="AG118" s="2"/>
      <c r="AH118" s="2"/>
      <c r="AL118" s="3" t="s">
        <v>1126</v>
      </c>
      <c r="AM118" s="9" t="s">
        <v>1129</v>
      </c>
      <c r="AN118" t="s">
        <v>1174</v>
      </c>
      <c r="AO118" t="s">
        <v>1174</v>
      </c>
      <c r="AP118" s="3" t="s">
        <v>1128</v>
      </c>
      <c r="AQ118" s="3" t="s">
        <v>1156</v>
      </c>
      <c r="AR118" s="3" t="s">
        <v>1110</v>
      </c>
    </row>
    <row r="119" spans="1:44" x14ac:dyDescent="0.3">
      <c r="A119" s="2">
        <f>Data!A118</f>
        <v>2405</v>
      </c>
      <c r="B119" s="22" t="str">
        <f>Data!B118:J118</f>
        <v xml:space="preserve">Trần Văn Hưng </v>
      </c>
      <c r="C119" s="22" t="str">
        <f>Data!B118:K118</f>
        <v xml:space="preserve">Trần Văn Hưng </v>
      </c>
      <c r="D119" s="22" t="str">
        <f>Data!B118:L118</f>
        <v>Chủ Hộ</v>
      </c>
      <c r="E119" s="22" t="str">
        <f>Data!C118:M118</f>
        <v>Tri Ton</v>
      </c>
      <c r="F119" s="44">
        <f>Data!D118:M118</f>
        <v>1</v>
      </c>
      <c r="G119" s="22" t="str">
        <f>Data!F118:N118</f>
        <v>Ba Chuc</v>
      </c>
      <c r="H119" s="46">
        <f>Data!F118</f>
        <v>1</v>
      </c>
      <c r="I119" s="22" t="str">
        <f>Data!H118:P118</f>
        <v xml:space="preserve">An Định B </v>
      </c>
      <c r="J119" s="22">
        <f>Data!I118:Q118</f>
        <v>1</v>
      </c>
      <c r="K119" s="2">
        <f>Data!AE118</f>
        <v>1</v>
      </c>
      <c r="L119" s="2">
        <v>2</v>
      </c>
      <c r="M119" s="2" t="s">
        <v>711</v>
      </c>
      <c r="N119" s="2"/>
      <c r="O119" s="2" t="s">
        <v>840</v>
      </c>
      <c r="P119" s="2">
        <v>1</v>
      </c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L119" s="3" t="s">
        <v>1126</v>
      </c>
      <c r="AM119" s="9" t="s">
        <v>1129</v>
      </c>
      <c r="AN119" t="s">
        <v>1174</v>
      </c>
      <c r="AO119" t="s">
        <v>1174</v>
      </c>
      <c r="AP119" s="3" t="s">
        <v>1128</v>
      </c>
      <c r="AQ119" s="3" t="s">
        <v>1108</v>
      </c>
      <c r="AR119" s="3"/>
    </row>
    <row r="120" spans="1:44" x14ac:dyDescent="0.3">
      <c r="A120" s="2">
        <f>Data!A119</f>
        <v>2406</v>
      </c>
      <c r="B120" s="22" t="str">
        <f>Data!B119:J119</f>
        <v>Nguyễn Văn Lộc</v>
      </c>
      <c r="C120" s="22" t="str">
        <f>Data!B119:K119</f>
        <v>Nguyễn Văn Lộc</v>
      </c>
      <c r="D120" s="22" t="str">
        <f>Data!B119:L119</f>
        <v>Chủ Hộ</v>
      </c>
      <c r="E120" s="22" t="str">
        <f>Data!C119:M119</f>
        <v>Tri Ton</v>
      </c>
      <c r="F120" s="44">
        <f>Data!D119:M119</f>
        <v>1</v>
      </c>
      <c r="G120" s="22" t="str">
        <f>Data!F119:N119</f>
        <v>Ba Chuc</v>
      </c>
      <c r="H120" s="46">
        <f>Data!F119</f>
        <v>1</v>
      </c>
      <c r="I120" s="22" t="str">
        <f>Data!H119:P119</f>
        <v>An Hòa B</v>
      </c>
      <c r="J120" s="22">
        <f>Data!I119:Q119</f>
        <v>1</v>
      </c>
      <c r="K120" s="2">
        <f>Data!AE119</f>
        <v>1</v>
      </c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L120" s="3" t="s">
        <v>1126</v>
      </c>
      <c r="AM120" s="9" t="s">
        <v>1129</v>
      </c>
      <c r="AN120" t="s">
        <v>1174</v>
      </c>
      <c r="AO120" t="s">
        <v>1174</v>
      </c>
      <c r="AP120" s="3" t="s">
        <v>1113</v>
      </c>
      <c r="AQ120" s="3" t="s">
        <v>1108</v>
      </c>
      <c r="AR120" s="3"/>
    </row>
    <row r="121" spans="1:44" x14ac:dyDescent="0.3">
      <c r="A121" s="2">
        <f>Data!A120</f>
        <v>2407</v>
      </c>
      <c r="B121" s="22" t="str">
        <f>Data!B120:J120</f>
        <v xml:space="preserve">Dương Văn Liêm </v>
      </c>
      <c r="C121" s="22" t="str">
        <f>Data!B120:K120</f>
        <v xml:space="preserve">Dương Văn Liêm </v>
      </c>
      <c r="D121" s="22" t="str">
        <f>Data!B120:L120</f>
        <v>Chủ Hộ</v>
      </c>
      <c r="E121" s="22" t="str">
        <f>Data!C120:M120</f>
        <v>Tri Ton</v>
      </c>
      <c r="F121" s="44">
        <f>Data!D120:M120</f>
        <v>1</v>
      </c>
      <c r="G121" s="22" t="str">
        <f>Data!F120:N120</f>
        <v>Ba Chuc</v>
      </c>
      <c r="H121" s="46">
        <f>Data!F120</f>
        <v>1</v>
      </c>
      <c r="I121" s="22" t="str">
        <f>Data!H120:P120</f>
        <v>An Hòa B</v>
      </c>
      <c r="J121" s="22">
        <f>Data!I120:Q120</f>
        <v>1</v>
      </c>
      <c r="K121" s="2">
        <f>Data!AE120</f>
        <v>1</v>
      </c>
      <c r="L121" s="2">
        <v>4</v>
      </c>
      <c r="M121" s="2" t="s">
        <v>742</v>
      </c>
      <c r="N121" s="2"/>
      <c r="O121" s="2" t="s">
        <v>845</v>
      </c>
      <c r="P121" s="2"/>
      <c r="Q121" s="2" t="s">
        <v>846</v>
      </c>
      <c r="R121" s="2" t="s">
        <v>1057</v>
      </c>
      <c r="S121" s="2" t="s">
        <v>847</v>
      </c>
      <c r="T121" s="2"/>
      <c r="U121" s="2"/>
      <c r="V121" s="2"/>
      <c r="W121" s="2"/>
      <c r="X121" s="2"/>
      <c r="Y121" s="2">
        <v>25000</v>
      </c>
      <c r="Z121" s="2" t="s">
        <v>146</v>
      </c>
      <c r="AA121" s="2"/>
      <c r="AB121" s="2"/>
      <c r="AC121" s="2"/>
      <c r="AD121" s="2"/>
      <c r="AE121" s="2"/>
      <c r="AF121" s="2"/>
      <c r="AG121" s="2"/>
      <c r="AH121" s="2"/>
      <c r="AL121" s="3" t="s">
        <v>1126</v>
      </c>
      <c r="AM121" s="9" t="s">
        <v>1158</v>
      </c>
      <c r="AN121" t="s">
        <v>1174</v>
      </c>
      <c r="AO121" t="s">
        <v>1174</v>
      </c>
      <c r="AP121" s="3" t="s">
        <v>1113</v>
      </c>
      <c r="AQ121" s="3" t="s">
        <v>1136</v>
      </c>
      <c r="AR121" s="3" t="s">
        <v>1107</v>
      </c>
    </row>
    <row r="122" spans="1:44" x14ac:dyDescent="0.3">
      <c r="A122" s="2">
        <f>Data!A121</f>
        <v>2408</v>
      </c>
      <c r="B122" s="22" t="str">
        <f>Data!B121:J121</f>
        <v>Trần Văn Thổn</v>
      </c>
      <c r="C122" s="22" t="str">
        <f>Data!B121:K121</f>
        <v xml:space="preserve">Trần Thị Cương </v>
      </c>
      <c r="D122" s="22" t="str">
        <f>Data!B121:L121</f>
        <v xml:space="preserve">Vợ Chủ Hộ </v>
      </c>
      <c r="E122" s="22" t="str">
        <f>Data!C121:M121</f>
        <v>Tri Ton</v>
      </c>
      <c r="F122" s="44">
        <f>Data!D121:M121</f>
        <v>1</v>
      </c>
      <c r="G122" s="22" t="str">
        <f>Data!F121:N121</f>
        <v>Ba Chuc</v>
      </c>
      <c r="H122" s="46">
        <f>Data!F121</f>
        <v>1</v>
      </c>
      <c r="I122" s="22" t="str">
        <f>Data!H121:P121</f>
        <v xml:space="preserve">An Định B </v>
      </c>
      <c r="J122" s="22">
        <f>Data!I121:Q121</f>
        <v>2</v>
      </c>
      <c r="K122" s="2">
        <f>Data!AE121</f>
        <v>1</v>
      </c>
      <c r="L122" s="2">
        <v>4</v>
      </c>
      <c r="M122" s="2" t="s">
        <v>742</v>
      </c>
      <c r="N122" s="2"/>
      <c r="O122" s="2" t="s">
        <v>721</v>
      </c>
      <c r="P122" s="2">
        <v>1</v>
      </c>
      <c r="Q122" s="2" t="s">
        <v>846</v>
      </c>
      <c r="R122" s="2">
        <v>6</v>
      </c>
      <c r="S122" s="2" t="s">
        <v>851</v>
      </c>
      <c r="T122" s="2">
        <v>1</v>
      </c>
      <c r="U122" s="2"/>
      <c r="V122" s="2"/>
      <c r="W122" s="2"/>
      <c r="X122" s="2"/>
      <c r="Y122" s="2">
        <v>20000</v>
      </c>
      <c r="Z122" s="2" t="s">
        <v>146</v>
      </c>
      <c r="AA122" s="2">
        <v>10000</v>
      </c>
      <c r="AB122" s="2" t="s">
        <v>1048</v>
      </c>
      <c r="AC122" s="2"/>
      <c r="AD122" s="2"/>
      <c r="AE122" s="2"/>
      <c r="AF122" s="2"/>
      <c r="AG122" s="2"/>
      <c r="AH122" s="2"/>
      <c r="AL122" s="3" t="s">
        <v>1126</v>
      </c>
      <c r="AM122" s="9" t="s">
        <v>1129</v>
      </c>
      <c r="AN122" t="s">
        <v>1174</v>
      </c>
      <c r="AO122" t="s">
        <v>1174</v>
      </c>
      <c r="AP122" s="3" t="s">
        <v>1113</v>
      </c>
      <c r="AQ122" s="3" t="s">
        <v>1108</v>
      </c>
      <c r="AR122" s="3" t="s">
        <v>1107</v>
      </c>
    </row>
    <row r="123" spans="1:44" x14ac:dyDescent="0.3">
      <c r="A123" s="2">
        <f>Data!A122</f>
        <v>2409</v>
      </c>
      <c r="B123" s="22" t="str">
        <f>Data!B122:J122</f>
        <v xml:space="preserve">Trương Thị Ôỉ </v>
      </c>
      <c r="C123" s="22" t="str">
        <f>Data!B122:K122</f>
        <v xml:space="preserve">Trương Thị Ôỉ </v>
      </c>
      <c r="D123" s="22" t="str">
        <f>Data!B122:L122</f>
        <v>Chủ Hộ</v>
      </c>
      <c r="E123" s="22" t="str">
        <f>Data!C122:M122</f>
        <v>Tri Ton</v>
      </c>
      <c r="F123" s="44">
        <f>Data!D122:M122</f>
        <v>1</v>
      </c>
      <c r="G123" s="22" t="str">
        <f>Data!F122:N122</f>
        <v>Ba Chuc</v>
      </c>
      <c r="H123" s="46">
        <f>Data!F122</f>
        <v>1</v>
      </c>
      <c r="I123" s="22" t="str">
        <f>Data!H122:P122</f>
        <v xml:space="preserve">An Định B </v>
      </c>
      <c r="J123" s="22">
        <f>Data!I122:Q122</f>
        <v>2</v>
      </c>
      <c r="K123" s="2">
        <f>Data!AE122</f>
        <v>1</v>
      </c>
      <c r="L123" s="2">
        <v>5</v>
      </c>
      <c r="M123" s="2" t="s">
        <v>742</v>
      </c>
      <c r="N123" s="2"/>
      <c r="O123" s="2" t="s">
        <v>711</v>
      </c>
      <c r="P123" s="2"/>
      <c r="Q123" s="2" t="s">
        <v>721</v>
      </c>
      <c r="R123" s="2">
        <v>1</v>
      </c>
      <c r="S123" s="2" t="s">
        <v>853</v>
      </c>
      <c r="T123" s="24" t="s">
        <v>1050</v>
      </c>
      <c r="U123" s="2" t="s">
        <v>862</v>
      </c>
      <c r="V123" s="2">
        <v>12</v>
      </c>
      <c r="W123" s="2"/>
      <c r="X123" s="2"/>
      <c r="Y123" s="2"/>
      <c r="Z123" s="2"/>
      <c r="AA123" s="2"/>
      <c r="AB123" s="2"/>
      <c r="AC123" s="25">
        <v>10000</v>
      </c>
      <c r="AD123" s="2" t="s">
        <v>1058</v>
      </c>
      <c r="AE123" s="2">
        <v>10000</v>
      </c>
      <c r="AF123" s="2" t="s">
        <v>1048</v>
      </c>
      <c r="AG123" s="2"/>
      <c r="AH123" s="2"/>
      <c r="AL123" s="3" t="s">
        <v>1126</v>
      </c>
      <c r="AM123" s="9" t="s">
        <v>1129</v>
      </c>
      <c r="AN123" t="s">
        <v>1174</v>
      </c>
      <c r="AO123" t="s">
        <v>1174</v>
      </c>
      <c r="AP123" s="3" t="s">
        <v>1113</v>
      </c>
      <c r="AQ123" s="3" t="s">
        <v>1108</v>
      </c>
      <c r="AR123" s="3" t="s">
        <v>1135</v>
      </c>
    </row>
    <row r="124" spans="1:44" x14ac:dyDescent="0.3">
      <c r="A124" s="2">
        <f>Data!A123</f>
        <v>2410</v>
      </c>
      <c r="B124" s="22" t="str">
        <f>Data!B123:J123</f>
        <v xml:space="preserve">Phan Văn Khéo </v>
      </c>
      <c r="C124" s="22" t="str">
        <f>Data!B123:K123</f>
        <v xml:space="preserve">Phan Văn Hơn </v>
      </c>
      <c r="D124" s="22" t="str">
        <f>Data!B123:L123</f>
        <v xml:space="preserve">Con Chủ Hộ </v>
      </c>
      <c r="E124" s="22" t="str">
        <f>Data!C123:M123</f>
        <v>Tri Ton</v>
      </c>
      <c r="F124" s="44">
        <f>Data!D123:M123</f>
        <v>1</v>
      </c>
      <c r="G124" s="22" t="str">
        <f>Data!F123:N123</f>
        <v>Ba Chuc</v>
      </c>
      <c r="H124" s="46">
        <f>Data!F123</f>
        <v>1</v>
      </c>
      <c r="I124" s="22" t="str">
        <f>Data!H123:P123</f>
        <v xml:space="preserve">An Định B </v>
      </c>
      <c r="J124" s="22">
        <f>Data!I123:Q123</f>
        <v>1</v>
      </c>
      <c r="K124" s="2">
        <f>Data!AE123</f>
        <v>1</v>
      </c>
      <c r="L124" s="2">
        <v>3</v>
      </c>
      <c r="M124" s="2" t="s">
        <v>711</v>
      </c>
      <c r="N124" s="2"/>
      <c r="O124" s="2" t="s">
        <v>753</v>
      </c>
      <c r="P124" s="2">
        <v>11</v>
      </c>
      <c r="Q124" s="2" t="s">
        <v>757</v>
      </c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L124" s="3" t="s">
        <v>1126</v>
      </c>
      <c r="AM124" s="3" t="s">
        <v>1130</v>
      </c>
      <c r="AN124" t="s">
        <v>1180</v>
      </c>
      <c r="AO124" t="s">
        <v>1180</v>
      </c>
      <c r="AP124" s="3" t="s">
        <v>1128</v>
      </c>
      <c r="AQ124" s="3" t="s">
        <v>1123</v>
      </c>
      <c r="AR124" s="3" t="s">
        <v>1156</v>
      </c>
    </row>
    <row r="125" spans="1:44" x14ac:dyDescent="0.3">
      <c r="A125" s="2">
        <f>Data!A124</f>
        <v>2411</v>
      </c>
      <c r="B125" s="22" t="str">
        <f>Data!B124:J124</f>
        <v>Huỳnh Liễu Trang</v>
      </c>
      <c r="C125" s="22" t="str">
        <f>Data!B124:K124</f>
        <v>Huỳnh Liễu Trang</v>
      </c>
      <c r="D125" s="22" t="str">
        <f>Data!B124:L124</f>
        <v>Chủ Hộ</v>
      </c>
      <c r="E125" s="22" t="str">
        <f>Data!C124:M124</f>
        <v>Tri Ton</v>
      </c>
      <c r="F125" s="44">
        <f>Data!D124:M124</f>
        <v>1</v>
      </c>
      <c r="G125" s="22" t="str">
        <f>Data!F124:N124</f>
        <v>Ba Chuc</v>
      </c>
      <c r="H125" s="46">
        <f>Data!F124</f>
        <v>1</v>
      </c>
      <c r="I125" s="22" t="str">
        <f>Data!H124:P124</f>
        <v xml:space="preserve">An Hòa A </v>
      </c>
      <c r="J125" s="22">
        <f>Data!I124:Q124</f>
        <v>2</v>
      </c>
      <c r="K125" s="2">
        <f>Data!AE124</f>
        <v>1</v>
      </c>
      <c r="L125" s="2">
        <v>3</v>
      </c>
      <c r="M125" s="2" t="s">
        <v>711</v>
      </c>
      <c r="N125" s="2"/>
      <c r="O125" s="2" t="s">
        <v>845</v>
      </c>
      <c r="P125" s="2">
        <v>12</v>
      </c>
      <c r="Q125" s="2" t="s">
        <v>1059</v>
      </c>
      <c r="R125" s="2">
        <v>1</v>
      </c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L125" s="3" t="s">
        <v>1126</v>
      </c>
      <c r="AM125" s="9" t="s">
        <v>1158</v>
      </c>
      <c r="AN125" t="s">
        <v>1174</v>
      </c>
      <c r="AO125" t="s">
        <v>1174</v>
      </c>
      <c r="AP125" s="3" t="s">
        <v>1128</v>
      </c>
      <c r="AQ125" s="3" t="s">
        <v>1136</v>
      </c>
      <c r="AR125" s="3" t="s">
        <v>1108</v>
      </c>
    </row>
    <row r="126" spans="1:44" x14ac:dyDescent="0.3">
      <c r="A126" s="2">
        <f>Data!A125</f>
        <v>2412</v>
      </c>
      <c r="B126" s="22" t="str">
        <f>Data!B125:J125</f>
        <v xml:space="preserve">Lý Thị Thi </v>
      </c>
      <c r="C126" s="22" t="str">
        <f>Data!B125:K125</f>
        <v xml:space="preserve">Ngô Văn Hiền </v>
      </c>
      <c r="D126" s="22" t="str">
        <f>Data!B125:L125</f>
        <v xml:space="preserve">Con Chủ Hộ </v>
      </c>
      <c r="E126" s="22" t="str">
        <f>Data!C125:M125</f>
        <v>Tri Ton</v>
      </c>
      <c r="F126" s="44">
        <f>Data!D125:M125</f>
        <v>1</v>
      </c>
      <c r="G126" s="22" t="str">
        <f>Data!F125:N125</f>
        <v>Ba Chuc</v>
      </c>
      <c r="H126" s="46">
        <f>Data!F125</f>
        <v>1</v>
      </c>
      <c r="I126" s="22" t="str">
        <f>Data!H125:P125</f>
        <v>An Hòa B</v>
      </c>
      <c r="J126" s="22">
        <f>Data!I125:Q125</f>
        <v>1</v>
      </c>
      <c r="K126" s="2">
        <f>Data!AE125</f>
        <v>1</v>
      </c>
      <c r="L126" s="2">
        <v>2</v>
      </c>
      <c r="M126" s="2" t="s">
        <v>711</v>
      </c>
      <c r="N126" s="2"/>
      <c r="O126" s="2" t="s">
        <v>753</v>
      </c>
      <c r="P126" s="2">
        <v>11</v>
      </c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L126" s="3" t="s">
        <v>1126</v>
      </c>
      <c r="AM126" s="3" t="s">
        <v>1130</v>
      </c>
      <c r="AN126" t="s">
        <v>1180</v>
      </c>
      <c r="AO126" t="s">
        <v>1180</v>
      </c>
      <c r="AP126" s="3" t="s">
        <v>1128</v>
      </c>
      <c r="AQ126" s="3" t="s">
        <v>1123</v>
      </c>
      <c r="AR126" s="3"/>
    </row>
    <row r="127" spans="1:44" x14ac:dyDescent="0.3">
      <c r="A127" s="2">
        <f>Data!A126</f>
        <v>2413</v>
      </c>
      <c r="B127" s="22" t="str">
        <f>Data!B126:J126</f>
        <v>Võ Văn Giỏi</v>
      </c>
      <c r="C127" s="22" t="str">
        <f>Data!B126:K126</f>
        <v>Võ Văn Giỏi</v>
      </c>
      <c r="D127" s="22" t="str">
        <f>Data!B126:L126</f>
        <v>Chủ Hộ</v>
      </c>
      <c r="E127" s="22" t="str">
        <f>Data!C126:M126</f>
        <v>Tri Ton</v>
      </c>
      <c r="F127" s="44">
        <f>Data!D126:M126</f>
        <v>1</v>
      </c>
      <c r="G127" s="22" t="str">
        <f>Data!F126:N126</f>
        <v>Ba Chuc</v>
      </c>
      <c r="H127" s="46">
        <f>Data!F126</f>
        <v>1</v>
      </c>
      <c r="I127" s="22" t="str">
        <f>Data!H126:P126</f>
        <v>An Hòa B</v>
      </c>
      <c r="J127" s="22">
        <f>Data!I126:Q126</f>
        <v>1</v>
      </c>
      <c r="K127" s="2">
        <f>Data!AE126</f>
        <v>2</v>
      </c>
      <c r="L127" s="2">
        <v>2</v>
      </c>
      <c r="M127" s="2" t="s">
        <v>917</v>
      </c>
      <c r="N127" s="2">
        <v>12</v>
      </c>
      <c r="O127" s="2" t="s">
        <v>1060</v>
      </c>
      <c r="P127" s="2">
        <v>1</v>
      </c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L127" s="3" t="s">
        <v>1158</v>
      </c>
      <c r="AM127" s="3"/>
      <c r="AN127" t="s">
        <v>1129</v>
      </c>
      <c r="AO127" t="s">
        <v>1129</v>
      </c>
      <c r="AP127" s="3" t="s">
        <v>1120</v>
      </c>
      <c r="AQ127" s="3"/>
      <c r="AR127" s="3"/>
    </row>
    <row r="128" spans="1:44" x14ac:dyDescent="0.3">
      <c r="A128" s="2">
        <f>Data!A127</f>
        <v>2414</v>
      </c>
      <c r="B128" s="22" t="str">
        <f>Data!B127:J127</f>
        <v xml:space="preserve">Phan Văn Hiếu </v>
      </c>
      <c r="C128" s="22" t="str">
        <f>Data!B127:K127</f>
        <v xml:space="preserve">Phan Văn Hiếu </v>
      </c>
      <c r="D128" s="22" t="str">
        <f>Data!B127:L127</f>
        <v>Chủ Hộ</v>
      </c>
      <c r="E128" s="22" t="str">
        <f>Data!C127:M127</f>
        <v>Tri Ton</v>
      </c>
      <c r="F128" s="44">
        <f>Data!D127:M127</f>
        <v>1</v>
      </c>
      <c r="G128" s="22" t="str">
        <f>Data!F127:N127</f>
        <v>Ba Chuc</v>
      </c>
      <c r="H128" s="46">
        <f>Data!F127</f>
        <v>1</v>
      </c>
      <c r="I128" s="22" t="str">
        <f>Data!H127:P127</f>
        <v xml:space="preserve">An Định B </v>
      </c>
      <c r="J128" s="22">
        <f>Data!I127:Q127</f>
        <v>1</v>
      </c>
      <c r="K128" s="2">
        <f>Data!AE127</f>
        <v>2</v>
      </c>
      <c r="L128" s="2">
        <v>2</v>
      </c>
      <c r="M128" s="2" t="s">
        <v>808</v>
      </c>
      <c r="N128" s="2">
        <v>7</v>
      </c>
      <c r="O128" s="2" t="s">
        <v>757</v>
      </c>
      <c r="P128" s="2">
        <v>10</v>
      </c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L128" s="3" t="s">
        <v>1129</v>
      </c>
      <c r="AM128" s="3"/>
      <c r="AN128" t="s">
        <v>1129</v>
      </c>
      <c r="AO128" t="s">
        <v>1129</v>
      </c>
      <c r="AP128" s="3" t="s">
        <v>1125</v>
      </c>
      <c r="AQ128" s="3"/>
      <c r="AR128" s="3"/>
    </row>
    <row r="129" spans="1:44" x14ac:dyDescent="0.3">
      <c r="A129" s="2">
        <f>Data!A128</f>
        <v>3511</v>
      </c>
      <c r="B129" s="22" t="str">
        <f>Data!B128:J128</f>
        <v>Chau Tứp</v>
      </c>
      <c r="C129" s="22" t="str">
        <f>Data!B128:K128</f>
        <v>Chau Tứp</v>
      </c>
      <c r="D129" s="22" t="str">
        <f>Data!B128:L128</f>
        <v>Chủ Hộ</v>
      </c>
      <c r="E129" s="22" t="str">
        <f>Data!C128:M128</f>
        <v>Tri Ton</v>
      </c>
      <c r="F129" s="44">
        <f>Data!D128:M128</f>
        <v>1</v>
      </c>
      <c r="G129" s="22" t="str">
        <f>Data!F128:N128</f>
        <v>O Lam</v>
      </c>
      <c r="H129" s="46">
        <f>Data!F128</f>
        <v>1</v>
      </c>
      <c r="I129" s="22" t="str">
        <f>Data!H128:P128</f>
        <v xml:space="preserve">Phước An </v>
      </c>
      <c r="J129" s="22">
        <f>Data!I128:Q128</f>
        <v>1</v>
      </c>
      <c r="K129" s="2">
        <f>Data!AE128</f>
        <v>1</v>
      </c>
      <c r="L129" s="2">
        <v>2</v>
      </c>
      <c r="M129" s="2" t="s">
        <v>730</v>
      </c>
      <c r="N129" s="2"/>
      <c r="O129" s="2" t="s">
        <v>713</v>
      </c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L129" s="3" t="s">
        <v>1131</v>
      </c>
      <c r="AM129" s="9" t="s">
        <v>1129</v>
      </c>
      <c r="AN129" t="s">
        <v>1173</v>
      </c>
      <c r="AO129" t="s">
        <v>1173</v>
      </c>
      <c r="AP129" s="3" t="s">
        <v>1110</v>
      </c>
      <c r="AQ129" s="3" t="s">
        <v>1156</v>
      </c>
      <c r="AR129" s="3"/>
    </row>
    <row r="130" spans="1:44" x14ac:dyDescent="0.3">
      <c r="A130" s="2">
        <f>Data!A129</f>
        <v>3512</v>
      </c>
      <c r="B130" s="22" t="str">
        <f>Data!B129:J129</f>
        <v>chau Ône</v>
      </c>
      <c r="C130" s="22" t="str">
        <f>Data!B129:K129</f>
        <v>chau Ône</v>
      </c>
      <c r="D130" s="22" t="str">
        <f>Data!B129:L129</f>
        <v>Chủ Hộ</v>
      </c>
      <c r="E130" s="22" t="str">
        <f>Data!C129:M129</f>
        <v>Tri Ton</v>
      </c>
      <c r="F130" s="44">
        <f>Data!D129:M129</f>
        <v>1</v>
      </c>
      <c r="G130" s="22" t="str">
        <f>Data!F129:N129</f>
        <v>O Lam</v>
      </c>
      <c r="H130" s="46">
        <f>Data!F129</f>
        <v>1</v>
      </c>
      <c r="I130" s="22" t="str">
        <f>Data!H129:P129</f>
        <v xml:space="preserve">Phước An </v>
      </c>
      <c r="J130" s="22">
        <f>Data!I129:Q129</f>
        <v>1</v>
      </c>
      <c r="K130" s="2">
        <f>Data!AE129</f>
        <v>1</v>
      </c>
      <c r="L130" s="2">
        <v>2</v>
      </c>
      <c r="M130" s="2" t="s">
        <v>713</v>
      </c>
      <c r="N130" s="2" t="s">
        <v>1061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L130" s="3" t="s">
        <v>1129</v>
      </c>
      <c r="AM130" s="9" t="s">
        <v>1126</v>
      </c>
      <c r="AN130" t="s">
        <v>1174</v>
      </c>
      <c r="AO130" t="s">
        <v>1174</v>
      </c>
      <c r="AP130" s="3" t="s">
        <v>1125</v>
      </c>
      <c r="AQ130" s="3" t="s">
        <v>1128</v>
      </c>
      <c r="AR130" s="3"/>
    </row>
    <row r="131" spans="1:44" x14ac:dyDescent="0.3">
      <c r="A131" s="2">
        <f>Data!A130</f>
        <v>3513</v>
      </c>
      <c r="B131" s="22" t="str">
        <f>Data!B130:J130</f>
        <v>Chau Tơi</v>
      </c>
      <c r="C131" s="22" t="str">
        <f>Data!B130:K130</f>
        <v>Chau Tơi</v>
      </c>
      <c r="D131" s="22" t="str">
        <f>Data!B130:L130</f>
        <v>Chủ Hộ</v>
      </c>
      <c r="E131" s="22" t="str">
        <f>Data!C130:M130</f>
        <v>Tri Ton</v>
      </c>
      <c r="F131" s="44">
        <f>Data!D130:M130</f>
        <v>1</v>
      </c>
      <c r="G131" s="22" t="str">
        <f>Data!F130:N130</f>
        <v>O Lam</v>
      </c>
      <c r="H131" s="46">
        <f>Data!F130</f>
        <v>1</v>
      </c>
      <c r="I131" s="22" t="str">
        <f>Data!H130:P130</f>
        <v xml:space="preserve">Phước An </v>
      </c>
      <c r="J131" s="22">
        <f>Data!I130:Q130</f>
        <v>1</v>
      </c>
      <c r="K131" s="2">
        <f>Data!AE130</f>
        <v>1</v>
      </c>
      <c r="L131" s="2">
        <v>2</v>
      </c>
      <c r="M131" s="2" t="s">
        <v>761</v>
      </c>
      <c r="N131" s="2" t="s">
        <v>1061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L131" s="3" t="s">
        <v>1126</v>
      </c>
      <c r="AM131" s="9" t="s">
        <v>1129</v>
      </c>
      <c r="AN131" t="s">
        <v>1174</v>
      </c>
      <c r="AO131" t="s">
        <v>1174</v>
      </c>
      <c r="AP131" s="3" t="s">
        <v>1112</v>
      </c>
      <c r="AQ131" s="3" t="s">
        <v>1156</v>
      </c>
      <c r="AR131" s="3"/>
    </row>
    <row r="132" spans="1:44" x14ac:dyDescent="0.3">
      <c r="A132" s="2">
        <f>Data!A131</f>
        <v>3514</v>
      </c>
      <c r="B132" s="22" t="str">
        <f>Data!B131:J131</f>
        <v>Chau Thiết</v>
      </c>
      <c r="C132" s="22" t="str">
        <f>Data!B131:K131</f>
        <v>Chau Thiết</v>
      </c>
      <c r="D132" s="22" t="str">
        <f>Data!B131:L131</f>
        <v>Chủ Hộ</v>
      </c>
      <c r="E132" s="22" t="str">
        <f>Data!C131:M131</f>
        <v>Tri Ton</v>
      </c>
      <c r="F132" s="44">
        <f>Data!D131:M131</f>
        <v>1</v>
      </c>
      <c r="G132" s="22" t="str">
        <f>Data!F131:N131</f>
        <v>O Lam</v>
      </c>
      <c r="H132" s="46">
        <f>Data!F131</f>
        <v>1</v>
      </c>
      <c r="I132" s="22" t="str">
        <f>Data!H131:P131</f>
        <v xml:space="preserve">Phước An </v>
      </c>
      <c r="J132" s="22">
        <f>Data!I131:Q131</f>
        <v>1</v>
      </c>
      <c r="K132" s="2">
        <f>Data!AE131</f>
        <v>1</v>
      </c>
      <c r="L132" s="2">
        <v>3</v>
      </c>
      <c r="M132" s="2" t="s">
        <v>731</v>
      </c>
      <c r="N132" s="2" t="s">
        <v>1062</v>
      </c>
      <c r="O132" s="2" t="s">
        <v>711</v>
      </c>
      <c r="P132" s="2" t="s">
        <v>1062</v>
      </c>
      <c r="Q132" s="2" t="s">
        <v>713</v>
      </c>
      <c r="R132" s="2">
        <v>12</v>
      </c>
      <c r="S132" s="2"/>
      <c r="T132" s="2"/>
      <c r="U132" s="2"/>
      <c r="V132" s="2"/>
      <c r="W132" s="2"/>
      <c r="X132" s="2"/>
      <c r="Y132" s="2">
        <v>15000</v>
      </c>
      <c r="Z132" s="2" t="s">
        <v>1048</v>
      </c>
      <c r="AA132" s="2"/>
      <c r="AB132" s="2"/>
      <c r="AC132" s="2"/>
      <c r="AD132" s="2"/>
      <c r="AE132" s="2"/>
      <c r="AF132" s="2"/>
      <c r="AG132" s="2"/>
      <c r="AH132" s="2"/>
      <c r="AL132" s="3" t="s">
        <v>1126</v>
      </c>
      <c r="AM132" s="9" t="s">
        <v>1126</v>
      </c>
      <c r="AN132" s="9" t="s">
        <v>1126</v>
      </c>
      <c r="AO132" s="9"/>
      <c r="AP132" s="3" t="s">
        <v>1109</v>
      </c>
      <c r="AQ132" s="3" t="s">
        <v>1128</v>
      </c>
      <c r="AR132" s="3" t="s">
        <v>1156</v>
      </c>
    </row>
    <row r="133" spans="1:44" x14ac:dyDescent="0.3">
      <c r="A133" s="2">
        <f>Data!A132</f>
        <v>3515</v>
      </c>
      <c r="B133" s="22" t="str">
        <f>Data!B132:J132</f>
        <v>Chau Sol</v>
      </c>
      <c r="C133" s="22" t="str">
        <f>Data!B132:K132</f>
        <v>Chau Sol</v>
      </c>
      <c r="D133" s="22" t="str">
        <f>Data!B132:L132</f>
        <v>Chủ Hộ</v>
      </c>
      <c r="E133" s="22" t="str">
        <f>Data!C132:M132</f>
        <v>Tri Ton</v>
      </c>
      <c r="F133" s="44">
        <f>Data!D132:M132</f>
        <v>1</v>
      </c>
      <c r="G133" s="22" t="str">
        <f>Data!F132:N132</f>
        <v>O Lam</v>
      </c>
      <c r="H133" s="46">
        <f>Data!F132</f>
        <v>1</v>
      </c>
      <c r="I133" s="22" t="str">
        <f>Data!H132:P132</f>
        <v xml:space="preserve">Phước An </v>
      </c>
      <c r="J133" s="22">
        <f>Data!I132:Q132</f>
        <v>1</v>
      </c>
      <c r="K133" s="2">
        <f>Data!AE132</f>
        <v>1</v>
      </c>
      <c r="L133" s="2">
        <v>2</v>
      </c>
      <c r="M133" s="2" t="s">
        <v>1063</v>
      </c>
      <c r="N133" s="2"/>
      <c r="O133" s="2" t="s">
        <v>1064</v>
      </c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L133" s="3" t="s">
        <v>1129</v>
      </c>
      <c r="AM133" s="3" t="s">
        <v>1131</v>
      </c>
      <c r="AN133" t="s">
        <v>1173</v>
      </c>
      <c r="AO133" t="s">
        <v>1173</v>
      </c>
      <c r="AP133" s="3" t="s">
        <v>1125</v>
      </c>
      <c r="AQ133" s="3" t="s">
        <v>1154</v>
      </c>
      <c r="AR133" s="3"/>
    </row>
    <row r="134" spans="1:44" x14ac:dyDescent="0.3">
      <c r="A134" s="2">
        <f>Data!A133</f>
        <v>3516</v>
      </c>
      <c r="B134" s="22" t="str">
        <f>Data!B133:J133</f>
        <v>Chau Mul</v>
      </c>
      <c r="C134" s="22" t="str">
        <f>Data!B133:K133</f>
        <v>Chau Mul</v>
      </c>
      <c r="D134" s="22" t="str">
        <f>Data!B133:L133</f>
        <v>Chủ Hộ</v>
      </c>
      <c r="E134" s="22" t="str">
        <f>Data!C133:M133</f>
        <v>Tri Ton</v>
      </c>
      <c r="F134" s="44">
        <f>Data!D133:M133</f>
        <v>1</v>
      </c>
      <c r="G134" s="22" t="str">
        <f>Data!F133:N133</f>
        <v>O Lam</v>
      </c>
      <c r="H134" s="46">
        <f>Data!F133</f>
        <v>1</v>
      </c>
      <c r="I134" s="22" t="str">
        <f>Data!H133:P133</f>
        <v xml:space="preserve">Phước An </v>
      </c>
      <c r="J134" s="22">
        <f>Data!I133:Q133</f>
        <v>1</v>
      </c>
      <c r="K134" s="2">
        <f>Data!AE133</f>
        <v>1</v>
      </c>
      <c r="L134" s="2">
        <v>2</v>
      </c>
      <c r="M134" s="2" t="s">
        <v>731</v>
      </c>
      <c r="N134" s="2" t="s">
        <v>1062</v>
      </c>
      <c r="O134" s="2" t="s">
        <v>711</v>
      </c>
      <c r="P134" s="2" t="s">
        <v>1062</v>
      </c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L134" s="3" t="s">
        <v>1126</v>
      </c>
      <c r="AM134" s="9" t="s">
        <v>1129</v>
      </c>
      <c r="AN134" t="s">
        <v>1174</v>
      </c>
      <c r="AO134" t="s">
        <v>1174</v>
      </c>
      <c r="AP134" s="3" t="s">
        <v>1109</v>
      </c>
      <c r="AQ134" s="3" t="s">
        <v>1128</v>
      </c>
      <c r="AR134" s="3"/>
    </row>
    <row r="135" spans="1:44" x14ac:dyDescent="0.3">
      <c r="A135" s="2">
        <f>Data!A134</f>
        <v>3516</v>
      </c>
      <c r="B135" s="22" t="str">
        <f>Data!B134:J134</f>
        <v>Chau Sol</v>
      </c>
      <c r="C135" s="22" t="str">
        <f>Data!B134:K134</f>
        <v>Chau Sol</v>
      </c>
      <c r="D135" s="22" t="str">
        <f>Data!B134:L134</f>
        <v>Chủ Hộ</v>
      </c>
      <c r="E135" s="22" t="str">
        <f>Data!C134:M134</f>
        <v>Tri Ton</v>
      </c>
      <c r="F135" s="44">
        <f>Data!D134:M134</f>
        <v>1</v>
      </c>
      <c r="G135" s="22" t="str">
        <f>Data!F134:N134</f>
        <v>O Lam</v>
      </c>
      <c r="H135" s="46">
        <f>Data!F134</f>
        <v>1</v>
      </c>
      <c r="I135" s="22" t="str">
        <f>Data!H134:P134</f>
        <v>Phước Thọ</v>
      </c>
      <c r="J135" s="22">
        <f>Data!I134:Q134</f>
        <v>1</v>
      </c>
      <c r="K135" s="2">
        <f>Data!AE134</f>
        <v>1</v>
      </c>
      <c r="L135" s="2">
        <v>1</v>
      </c>
      <c r="M135" s="2" t="s">
        <v>761</v>
      </c>
      <c r="N135" s="2">
        <v>23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L135" s="3" t="s">
        <v>1129</v>
      </c>
      <c r="AM135" s="3"/>
      <c r="AN135" t="s">
        <v>1129</v>
      </c>
      <c r="AO135" t="s">
        <v>1129</v>
      </c>
      <c r="AP135" s="3" t="s">
        <v>1125</v>
      </c>
      <c r="AQ135" s="3"/>
      <c r="AR135" s="3"/>
    </row>
    <row r="136" spans="1:44" x14ac:dyDescent="0.3">
      <c r="A136" s="2">
        <f>Data!A135</f>
        <v>2500</v>
      </c>
      <c r="B136" s="22" t="str">
        <f>Data!B135:J135</f>
        <v xml:space="preserve">Trần Văn Dũng Anh </v>
      </c>
      <c r="C136" s="22" t="str">
        <f>Data!B135:K135</f>
        <v xml:space="preserve">Trần Văn Dũng Anh </v>
      </c>
      <c r="D136" s="22" t="str">
        <f>Data!B135:L135</f>
        <v>Chủ Hộ</v>
      </c>
      <c r="E136" s="22" t="str">
        <f>Data!C135:M135</f>
        <v>Tri Ton</v>
      </c>
      <c r="F136" s="44">
        <f>Data!D135:M135</f>
        <v>1</v>
      </c>
      <c r="G136" s="22" t="str">
        <f>Data!F135:N135</f>
        <v>Ba Chuc</v>
      </c>
      <c r="H136" s="46">
        <f>Data!F135</f>
        <v>1</v>
      </c>
      <c r="I136" s="22" t="str">
        <f>Data!H135:P135</f>
        <v>An Định A</v>
      </c>
      <c r="J136" s="22">
        <f>Data!I135:Q135</f>
        <v>1</v>
      </c>
      <c r="K136" s="2">
        <f>Data!AE135</f>
        <v>1</v>
      </c>
      <c r="L136" s="2">
        <v>2</v>
      </c>
      <c r="M136" s="2" t="s">
        <v>808</v>
      </c>
      <c r="N136" s="2"/>
      <c r="O136" s="2" t="s">
        <v>717</v>
      </c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L136" s="3" t="s">
        <v>1129</v>
      </c>
      <c r="AM136" s="3" t="s">
        <v>1131</v>
      </c>
      <c r="AN136" t="s">
        <v>1173</v>
      </c>
      <c r="AO136" t="s">
        <v>1173</v>
      </c>
      <c r="AP136" s="3" t="s">
        <v>1125</v>
      </c>
      <c r="AQ136" s="3" t="s">
        <v>1119</v>
      </c>
      <c r="AR136" s="3"/>
    </row>
    <row r="137" spans="1:44" x14ac:dyDescent="0.3">
      <c r="A137" s="2">
        <f>Data!A136</f>
        <v>2501</v>
      </c>
      <c r="B137" s="22" t="str">
        <f>Data!B136:J136</f>
        <v xml:space="preserve">Nguyễn Văn Sang </v>
      </c>
      <c r="C137" s="22" t="str">
        <f>Data!B136:K136</f>
        <v xml:space="preserve">Nguyễn Văn Sang </v>
      </c>
      <c r="D137" s="22" t="str">
        <f>Data!B136:L136</f>
        <v>Chủ Hộ</v>
      </c>
      <c r="E137" s="22" t="str">
        <f>Data!C136:M136</f>
        <v>Tri Ton</v>
      </c>
      <c r="F137" s="44">
        <f>Data!D136:M136</f>
        <v>1</v>
      </c>
      <c r="G137" s="22" t="str">
        <f>Data!F136:N136</f>
        <v>Ba Chuc</v>
      </c>
      <c r="H137" s="46">
        <f>Data!F136</f>
        <v>1</v>
      </c>
      <c r="I137" s="22" t="str">
        <f>Data!H136:P136</f>
        <v>An Hòa B</v>
      </c>
      <c r="J137" s="22">
        <f>Data!I136:Q136</f>
        <v>1</v>
      </c>
      <c r="K137" s="2">
        <f>Data!AE136</f>
        <v>1</v>
      </c>
      <c r="L137" s="2">
        <v>2</v>
      </c>
      <c r="M137" s="2" t="s">
        <v>742</v>
      </c>
      <c r="N137" s="2"/>
      <c r="O137" s="2" t="s">
        <v>721</v>
      </c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L137" s="3" t="s">
        <v>1126</v>
      </c>
      <c r="AM137" s="9" t="s">
        <v>1129</v>
      </c>
      <c r="AN137" t="s">
        <v>1174</v>
      </c>
      <c r="AO137" t="s">
        <v>1174</v>
      </c>
      <c r="AP137" s="3" t="s">
        <v>1113</v>
      </c>
      <c r="AQ137" s="3" t="s">
        <v>1108</v>
      </c>
      <c r="AR137" s="3"/>
    </row>
    <row r="138" spans="1:44" x14ac:dyDescent="0.3">
      <c r="A138" s="2">
        <f>Data!A137</f>
        <v>2502</v>
      </c>
      <c r="B138" s="22" t="str">
        <f>Data!B137:J137</f>
        <v xml:space="preserve">Lương Thị Sáu </v>
      </c>
      <c r="C138" s="22" t="str">
        <f>Data!B137:K137</f>
        <v xml:space="preserve">Lương Thị Sáu </v>
      </c>
      <c r="D138" s="22" t="str">
        <f>Data!B137:L137</f>
        <v>Chủ Hộ</v>
      </c>
      <c r="E138" s="22" t="str">
        <f>Data!C137:M137</f>
        <v>Tri Ton</v>
      </c>
      <c r="F138" s="44">
        <f>Data!D137:M137</f>
        <v>1</v>
      </c>
      <c r="G138" s="22" t="str">
        <f>Data!F137:N137</f>
        <v>Ba Chuc</v>
      </c>
      <c r="H138" s="46">
        <f>Data!F137</f>
        <v>1</v>
      </c>
      <c r="I138" s="22" t="str">
        <f>Data!H137:P137</f>
        <v>An Hòa B</v>
      </c>
      <c r="J138" s="22">
        <f>Data!I137:Q137</f>
        <v>2</v>
      </c>
      <c r="K138" s="2">
        <f>Data!AE137</f>
        <v>1</v>
      </c>
      <c r="L138" s="2">
        <v>2</v>
      </c>
      <c r="M138" s="2" t="s">
        <v>875</v>
      </c>
      <c r="N138" s="2"/>
      <c r="O138" s="2" t="s">
        <v>890</v>
      </c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L138" s="3" t="s">
        <v>1129</v>
      </c>
      <c r="AM138" s="9" t="s">
        <v>1129</v>
      </c>
      <c r="AN138" t="s">
        <v>1129</v>
      </c>
      <c r="AO138" t="s">
        <v>1129</v>
      </c>
      <c r="AP138" s="3" t="s">
        <v>1125</v>
      </c>
      <c r="AQ138" s="3" t="s">
        <v>1118</v>
      </c>
      <c r="AR138" s="3"/>
    </row>
    <row r="139" spans="1:44" x14ac:dyDescent="0.3">
      <c r="A139" s="2">
        <f>Data!A138</f>
        <v>2503</v>
      </c>
      <c r="B139" s="22" t="str">
        <f>Data!B138:J138</f>
        <v xml:space="preserve">Nguyễn Văn Hôn </v>
      </c>
      <c r="C139" s="22" t="str">
        <f>Data!B138:K138</f>
        <v xml:space="preserve">Nguyễn Văn Hôn </v>
      </c>
      <c r="D139" s="22" t="str">
        <f>Data!B138:L138</f>
        <v>Chủ Hộ</v>
      </c>
      <c r="E139" s="22" t="str">
        <f>Data!C138:M138</f>
        <v>Tri Ton</v>
      </c>
      <c r="F139" s="44">
        <f>Data!D138:M138</f>
        <v>1</v>
      </c>
      <c r="G139" s="22" t="str">
        <f>Data!F138:N138</f>
        <v>Ba Chuc</v>
      </c>
      <c r="H139" s="46">
        <f>Data!F138</f>
        <v>1</v>
      </c>
      <c r="I139" s="22" t="str">
        <f>Data!H138:P138</f>
        <v>An Hòa B</v>
      </c>
      <c r="J139" s="22">
        <f>Data!I138:Q138</f>
        <v>1</v>
      </c>
      <c r="K139" s="2">
        <f>Data!AE138</f>
        <v>1</v>
      </c>
      <c r="L139" s="2">
        <v>2</v>
      </c>
      <c r="M139" s="2" t="s">
        <v>840</v>
      </c>
      <c r="N139" s="2" t="s">
        <v>1065</v>
      </c>
      <c r="O139" s="2" t="s">
        <v>1066</v>
      </c>
      <c r="P139" s="2">
        <v>8</v>
      </c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L139" s="3" t="s">
        <v>1158</v>
      </c>
      <c r="AM139" s="9" t="s">
        <v>1129</v>
      </c>
      <c r="AN139" t="s">
        <v>1129</v>
      </c>
      <c r="AO139" t="s">
        <v>1129</v>
      </c>
      <c r="AP139" s="3" t="s">
        <v>1108</v>
      </c>
      <c r="AQ139" s="3" t="s">
        <v>1121</v>
      </c>
      <c r="AR139" s="3"/>
    </row>
    <row r="140" spans="1:44" x14ac:dyDescent="0.3">
      <c r="A140" s="2">
        <f>Data!A139</f>
        <v>2504</v>
      </c>
      <c r="B140" s="22" t="str">
        <f>Data!B139:J139</f>
        <v xml:space="preserve">Lưu Văn Hùng </v>
      </c>
      <c r="C140" s="22" t="str">
        <f>Data!B139:K139</f>
        <v xml:space="preserve">Lưu Văn Hùng </v>
      </c>
      <c r="D140" s="22" t="str">
        <f>Data!B139:L139</f>
        <v>Chủ Hộ</v>
      </c>
      <c r="E140" s="22" t="str">
        <f>Data!C139:M139</f>
        <v>Tri Ton</v>
      </c>
      <c r="F140" s="44">
        <f>Data!D139:M139</f>
        <v>1</v>
      </c>
      <c r="G140" s="22" t="str">
        <f>Data!F139:N139</f>
        <v>Ba Chuc</v>
      </c>
      <c r="H140" s="46">
        <f>Data!F139</f>
        <v>1</v>
      </c>
      <c r="I140" s="22" t="str">
        <f>Data!H139:P139</f>
        <v xml:space="preserve">An Định B </v>
      </c>
      <c r="J140" s="22">
        <f>Data!I139:Q139</f>
        <v>1</v>
      </c>
      <c r="K140" s="2">
        <f>Data!AE139</f>
        <v>1</v>
      </c>
      <c r="L140" s="2">
        <v>2</v>
      </c>
      <c r="M140" s="2" t="s">
        <v>746</v>
      </c>
      <c r="N140" s="2">
        <v>45</v>
      </c>
      <c r="O140" s="2" t="s">
        <v>717</v>
      </c>
      <c r="P140" s="2">
        <v>67</v>
      </c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L140" s="3" t="s">
        <v>1129</v>
      </c>
      <c r="AM140" s="3" t="s">
        <v>1131</v>
      </c>
      <c r="AN140" t="s">
        <v>1173</v>
      </c>
      <c r="AO140" t="s">
        <v>1173</v>
      </c>
      <c r="AP140" s="3" t="s">
        <v>1125</v>
      </c>
      <c r="AQ140" s="3" t="s">
        <v>1119</v>
      </c>
      <c r="AR140" s="3"/>
    </row>
    <row r="141" spans="1:44" x14ac:dyDescent="0.3">
      <c r="A141" s="2">
        <f>Data!A140</f>
        <v>2505</v>
      </c>
      <c r="B141" s="22" t="str">
        <f>Data!B140:J140</f>
        <v xml:space="preserve">Lê Hoàng Anh </v>
      </c>
      <c r="C141" s="22" t="str">
        <f>Data!B140:K140</f>
        <v xml:space="preserve">Lê Hoàng Anh </v>
      </c>
      <c r="D141" s="22" t="str">
        <f>Data!B140:L140</f>
        <v>Chủ Hộ</v>
      </c>
      <c r="E141" s="22" t="str">
        <f>Data!C140:M140</f>
        <v>Tri Ton</v>
      </c>
      <c r="F141" s="44">
        <f>Data!D140:M140</f>
        <v>1</v>
      </c>
      <c r="G141" s="22" t="str">
        <f>Data!F140:N140</f>
        <v>Ba Chuc</v>
      </c>
      <c r="H141" s="46">
        <f>Data!F140</f>
        <v>1</v>
      </c>
      <c r="I141" s="22" t="str">
        <f>Data!H140:P140</f>
        <v>An Định A</v>
      </c>
      <c r="J141" s="22">
        <f>Data!I140:Q140</f>
        <v>1</v>
      </c>
      <c r="K141" s="2">
        <f>Data!AE140</f>
        <v>1</v>
      </c>
      <c r="L141" s="2">
        <v>2</v>
      </c>
      <c r="M141" s="2" t="s">
        <v>890</v>
      </c>
      <c r="N141" s="2">
        <v>34</v>
      </c>
      <c r="O141" s="2" t="s">
        <v>717</v>
      </c>
      <c r="P141" s="2" t="s">
        <v>1067</v>
      </c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L141" s="3" t="s">
        <v>1129</v>
      </c>
      <c r="AM141" s="3" t="s">
        <v>1131</v>
      </c>
      <c r="AN141" t="s">
        <v>1173</v>
      </c>
      <c r="AO141" t="s">
        <v>1173</v>
      </c>
      <c r="AP141" s="3" t="s">
        <v>1118</v>
      </c>
      <c r="AQ141" s="3" t="s">
        <v>1119</v>
      </c>
      <c r="AR141" s="3"/>
    </row>
    <row r="142" spans="1:44" x14ac:dyDescent="0.3">
      <c r="A142" s="2">
        <f>Data!A141</f>
        <v>2506</v>
      </c>
      <c r="B142" s="22" t="str">
        <f>Data!B141:J141</f>
        <v xml:space="preserve">Huỳnh Văn Hải </v>
      </c>
      <c r="C142" s="22" t="str">
        <f>Data!B141:K141</f>
        <v xml:space="preserve">Huỳnh Văn Hải </v>
      </c>
      <c r="D142" s="22" t="str">
        <f>Data!B141:L141</f>
        <v>Chủ Hộ</v>
      </c>
      <c r="E142" s="22" t="str">
        <f>Data!C141:M141</f>
        <v>Tri Ton</v>
      </c>
      <c r="F142" s="44">
        <f>Data!D141:M141</f>
        <v>1</v>
      </c>
      <c r="G142" s="22" t="str">
        <f>Data!F141:N141</f>
        <v>Ba Chuc</v>
      </c>
      <c r="H142" s="46">
        <f>Data!F141</f>
        <v>1</v>
      </c>
      <c r="I142" s="22" t="str">
        <f>Data!H141:P141</f>
        <v xml:space="preserve">An Hòa A </v>
      </c>
      <c r="J142" s="22">
        <f>Data!I141:Q141</f>
        <v>1</v>
      </c>
      <c r="K142" s="2">
        <f>Data!AE141</f>
        <v>1</v>
      </c>
      <c r="L142" s="2">
        <v>3</v>
      </c>
      <c r="M142" s="2" t="s">
        <v>746</v>
      </c>
      <c r="N142" s="2"/>
      <c r="O142" s="2" t="s">
        <v>896</v>
      </c>
      <c r="P142" s="2"/>
      <c r="Q142" s="2" t="s">
        <v>870</v>
      </c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L142" s="3" t="s">
        <v>1129</v>
      </c>
      <c r="AM142" s="3" t="s">
        <v>1157</v>
      </c>
      <c r="AN142" t="s">
        <v>1180</v>
      </c>
      <c r="AO142" t="s">
        <v>1180</v>
      </c>
      <c r="AP142" s="3" t="s">
        <v>1125</v>
      </c>
      <c r="AQ142" s="3" t="s">
        <v>1155</v>
      </c>
      <c r="AR142" s="3" t="s">
        <v>1112</v>
      </c>
    </row>
    <row r="143" spans="1:44" x14ac:dyDescent="0.3">
      <c r="A143" s="2">
        <f>Data!A142</f>
        <v>2507</v>
      </c>
      <c r="B143" s="22" t="str">
        <f>Data!B142:J142</f>
        <v>Nguyễn Văn Đạt</v>
      </c>
      <c r="C143" s="22" t="str">
        <f>Data!B142:K142</f>
        <v>Nguyễn Văn Đạt</v>
      </c>
      <c r="D143" s="22" t="str">
        <f>Data!B142:L142</f>
        <v>Chủ Hộ</v>
      </c>
      <c r="E143" s="22" t="str">
        <f>Data!C142:M142</f>
        <v>Tri Ton</v>
      </c>
      <c r="F143" s="44">
        <f>Data!D142:M142</f>
        <v>1</v>
      </c>
      <c r="G143" s="22" t="str">
        <f>Data!F142:N142</f>
        <v>Ba Chuc</v>
      </c>
      <c r="H143" s="46">
        <f>Data!F142</f>
        <v>1</v>
      </c>
      <c r="I143" s="22" t="str">
        <f>Data!H142:P142</f>
        <v>An Hòa B</v>
      </c>
      <c r="J143" s="22">
        <f>Data!I142:Q142</f>
        <v>1</v>
      </c>
      <c r="K143" s="2">
        <f>Data!AE142</f>
        <v>1</v>
      </c>
      <c r="L143" s="2">
        <v>4</v>
      </c>
      <c r="M143" s="2" t="s">
        <v>742</v>
      </c>
      <c r="N143" s="2"/>
      <c r="O143" s="2" t="s">
        <v>1066</v>
      </c>
      <c r="P143" s="2">
        <v>56</v>
      </c>
      <c r="Q143" s="2" t="s">
        <v>721</v>
      </c>
      <c r="R143" s="2">
        <v>12</v>
      </c>
      <c r="S143" s="2" t="s">
        <v>845</v>
      </c>
      <c r="T143" s="2">
        <v>56</v>
      </c>
      <c r="U143" s="2"/>
      <c r="V143" s="2"/>
      <c r="W143" s="2"/>
      <c r="X143" s="2"/>
      <c r="Y143" s="2" t="s">
        <v>1068</v>
      </c>
      <c r="Z143" s="2" t="s">
        <v>1048</v>
      </c>
      <c r="AA143" s="2">
        <v>15000</v>
      </c>
      <c r="AB143" s="2" t="s">
        <v>1048</v>
      </c>
      <c r="AC143" s="2"/>
      <c r="AD143" s="2"/>
      <c r="AE143" s="2"/>
      <c r="AF143" s="2"/>
      <c r="AG143" s="2"/>
      <c r="AH143" s="2"/>
      <c r="AL143" s="3" t="s">
        <v>1126</v>
      </c>
      <c r="AM143" s="9" t="s">
        <v>1129</v>
      </c>
      <c r="AN143" t="s">
        <v>1174</v>
      </c>
      <c r="AO143" t="s">
        <v>1174</v>
      </c>
      <c r="AP143" s="3" t="s">
        <v>1113</v>
      </c>
      <c r="AQ143" s="3" t="s">
        <v>1121</v>
      </c>
      <c r="AR143" s="3" t="s">
        <v>1108</v>
      </c>
    </row>
    <row r="144" spans="1:44" x14ac:dyDescent="0.3">
      <c r="A144" s="2">
        <f>Data!A143</f>
        <v>2508</v>
      </c>
      <c r="B144" s="22" t="str">
        <f>Data!B143:J143</f>
        <v xml:space="preserve">Bùi Văn Nhu </v>
      </c>
      <c r="C144" s="22" t="str">
        <f>Data!B143:K143</f>
        <v xml:space="preserve">Bùi Văn Nhu </v>
      </c>
      <c r="D144" s="22" t="str">
        <f>Data!B143:L143</f>
        <v>Chủ Hộ</v>
      </c>
      <c r="E144" s="22" t="str">
        <f>Data!C143:M143</f>
        <v>Tri Ton</v>
      </c>
      <c r="F144" s="44">
        <f>Data!D143:M143</f>
        <v>1</v>
      </c>
      <c r="G144" s="22" t="str">
        <f>Data!F143:N143</f>
        <v>Ba Chuc</v>
      </c>
      <c r="H144" s="46">
        <f>Data!F143</f>
        <v>1</v>
      </c>
      <c r="I144" s="22" t="str">
        <f>Data!H143:P143</f>
        <v>An Hòa B</v>
      </c>
      <c r="J144" s="22">
        <f>Data!I143:Q143</f>
        <v>1</v>
      </c>
      <c r="K144" s="2">
        <f>Data!AE143</f>
        <v>3</v>
      </c>
      <c r="L144" s="2">
        <v>4</v>
      </c>
      <c r="M144" s="2" t="s">
        <v>746</v>
      </c>
      <c r="N144" s="2"/>
      <c r="O144" s="2" t="s">
        <v>740</v>
      </c>
      <c r="P144" s="2"/>
      <c r="Q144" s="2" t="s">
        <v>730</v>
      </c>
      <c r="R144" s="2"/>
      <c r="S144" s="2" t="s">
        <v>717</v>
      </c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L144" s="3" t="s">
        <v>1129</v>
      </c>
      <c r="AM144" s="9" t="s">
        <v>1129</v>
      </c>
      <c r="AN144" t="s">
        <v>1129</v>
      </c>
      <c r="AO144" t="s">
        <v>1129</v>
      </c>
      <c r="AP144" s="3" t="s">
        <v>1125</v>
      </c>
      <c r="AQ144" s="3" t="s">
        <v>1156</v>
      </c>
      <c r="AR144" s="3"/>
    </row>
    <row r="145" spans="1:44" x14ac:dyDescent="0.3">
      <c r="A145" s="2">
        <f>Data!A144</f>
        <v>2509</v>
      </c>
      <c r="B145" s="22" t="str">
        <f>Data!B144:J144</f>
        <v>Ngô Văn Giỏi</v>
      </c>
      <c r="C145" s="22" t="str">
        <f>Data!B144:K144</f>
        <v>Ngô Văn Giỏi</v>
      </c>
      <c r="D145" s="22" t="str">
        <f>Data!B144:L144</f>
        <v>Chủ Hộ</v>
      </c>
      <c r="E145" s="22" t="str">
        <f>Data!C144:M144</f>
        <v>Tri Ton</v>
      </c>
      <c r="F145" s="44">
        <f>Data!D144:M144</f>
        <v>1</v>
      </c>
      <c r="G145" s="22" t="str">
        <f>Data!F144:N144</f>
        <v>Ba Chuc</v>
      </c>
      <c r="H145" s="46">
        <f>Data!F144</f>
        <v>1</v>
      </c>
      <c r="I145" s="22" t="str">
        <f>Data!H144:P144</f>
        <v xml:space="preserve">An Định B </v>
      </c>
      <c r="J145" s="22">
        <f>Data!I144:Q144</f>
        <v>1</v>
      </c>
      <c r="K145" s="2">
        <f>Data!AE144</f>
        <v>1</v>
      </c>
      <c r="L145" s="2">
        <v>3</v>
      </c>
      <c r="M145" s="2" t="s">
        <v>721</v>
      </c>
      <c r="N145" s="2"/>
      <c r="O145" s="2" t="s">
        <v>561</v>
      </c>
      <c r="P145" s="2"/>
      <c r="Q145" s="2" t="s">
        <v>768</v>
      </c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L145" s="3" t="s">
        <v>1158</v>
      </c>
      <c r="AM145" s="9" t="s">
        <v>1129</v>
      </c>
      <c r="AN145" t="s">
        <v>1129</v>
      </c>
      <c r="AO145" t="s">
        <v>1129</v>
      </c>
      <c r="AP145" s="3" t="s">
        <v>1108</v>
      </c>
      <c r="AQ145" s="9" t="s">
        <v>1116</v>
      </c>
      <c r="AR145" s="3" t="s">
        <v>1156</v>
      </c>
    </row>
    <row r="146" spans="1:44" x14ac:dyDescent="0.3">
      <c r="A146" s="2">
        <f>Data!A145</f>
        <v>2510</v>
      </c>
      <c r="B146" s="22" t="str">
        <f>Data!B145:J145</f>
        <v xml:space="preserve">Nguyễn Văn Oanh </v>
      </c>
      <c r="C146" s="22" t="str">
        <f>Data!B145:K145</f>
        <v>Lê Thị Vương</v>
      </c>
      <c r="D146" s="22" t="str">
        <f>Data!B145:L145</f>
        <v xml:space="preserve">Vợ Chủ Hộ </v>
      </c>
      <c r="E146" s="22" t="str">
        <f>Data!C145:M145</f>
        <v>Tri Ton</v>
      </c>
      <c r="F146" s="44">
        <f>Data!D145:M145</f>
        <v>1</v>
      </c>
      <c r="G146" s="22" t="str">
        <f>Data!F145:N145</f>
        <v>Ba Chuc</v>
      </c>
      <c r="H146" s="46">
        <f>Data!F145</f>
        <v>1</v>
      </c>
      <c r="I146" s="22" t="str">
        <f>Data!H145:P145</f>
        <v>An Định B</v>
      </c>
      <c r="J146" s="22">
        <f>Data!I145:Q145</f>
        <v>2</v>
      </c>
      <c r="K146" s="2">
        <f>Data!AE145</f>
        <v>1</v>
      </c>
      <c r="L146" s="2">
        <v>2</v>
      </c>
      <c r="M146" s="2" t="s">
        <v>721</v>
      </c>
      <c r="N146" s="2">
        <v>1</v>
      </c>
      <c r="O146" s="2" t="s">
        <v>1060</v>
      </c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L146" s="3" t="s">
        <v>1158</v>
      </c>
      <c r="AM146" s="9" t="s">
        <v>1158</v>
      </c>
      <c r="AN146" t="s">
        <v>1129</v>
      </c>
      <c r="AO146" t="s">
        <v>1129</v>
      </c>
      <c r="AP146" s="3" t="s">
        <v>1108</v>
      </c>
      <c r="AQ146" s="3" t="s">
        <v>1136</v>
      </c>
      <c r="AR146" s="3"/>
    </row>
    <row r="147" spans="1:44" x14ac:dyDescent="0.3">
      <c r="A147" s="2">
        <f>Data!A146</f>
        <v>1202</v>
      </c>
      <c r="B147" s="22" t="str">
        <f>Data!B146:J146</f>
        <v>Lý Văn Trị</v>
      </c>
      <c r="C147" s="22" t="str">
        <f>Data!B146:K146</f>
        <v>Nguyễn Thị Lập</v>
      </c>
      <c r="D147" s="22" t="str">
        <f>Data!B146:L146</f>
        <v xml:space="preserve">Vợ Chủ Hộ </v>
      </c>
      <c r="E147" s="22" t="str">
        <f>Data!C146:M146</f>
        <v>Tri Ton</v>
      </c>
      <c r="F147" s="44">
        <f>Data!D146:M146</f>
        <v>1</v>
      </c>
      <c r="G147" s="22" t="str">
        <f>Data!F146:N146</f>
        <v>Le Tri</v>
      </c>
      <c r="H147" s="46">
        <f>Data!F146</f>
        <v>1</v>
      </c>
      <c r="I147" s="22" t="str">
        <f>Data!H146:P146</f>
        <v xml:space="preserve">Thanh Lương </v>
      </c>
      <c r="J147" s="22">
        <f>Data!I146:Q146</f>
        <v>2</v>
      </c>
      <c r="K147" s="2">
        <f>Data!AE146</f>
        <v>2</v>
      </c>
      <c r="L147" s="2">
        <v>4</v>
      </c>
      <c r="M147" s="2" t="s">
        <v>713</v>
      </c>
      <c r="N147" s="2" t="s">
        <v>1069</v>
      </c>
      <c r="O147" s="2" t="s">
        <v>1070</v>
      </c>
      <c r="P147" s="2">
        <v>10</v>
      </c>
      <c r="Q147" s="2" t="s">
        <v>721</v>
      </c>
      <c r="R147" s="2"/>
      <c r="S147" s="2" t="s">
        <v>158</v>
      </c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L147" s="3" t="s">
        <v>1129</v>
      </c>
      <c r="AM147" s="3" t="s">
        <v>1131</v>
      </c>
      <c r="AN147" t="s">
        <v>1173</v>
      </c>
      <c r="AO147" t="s">
        <v>1173</v>
      </c>
      <c r="AP147" s="3" t="s">
        <v>1125</v>
      </c>
      <c r="AQ147" s="3" t="s">
        <v>1119</v>
      </c>
      <c r="AR147" s="3"/>
    </row>
    <row r="148" spans="1:44" x14ac:dyDescent="0.3">
      <c r="A148" s="2">
        <f>Data!A147</f>
        <v>1203</v>
      </c>
      <c r="B148" s="22" t="str">
        <f>Data!B147:J147</f>
        <v xml:space="preserve">Lê Văn Thành Phước </v>
      </c>
      <c r="C148" s="22" t="str">
        <f>Data!B147:K147</f>
        <v xml:space="preserve">Lê Văn Thành Phước </v>
      </c>
      <c r="D148" s="22" t="str">
        <f>Data!B147:L147</f>
        <v>Chủ Hộ</v>
      </c>
      <c r="E148" s="22" t="str">
        <f>Data!C147:M147</f>
        <v>Tri Ton</v>
      </c>
      <c r="F148" s="44">
        <f>Data!D147:M147</f>
        <v>1</v>
      </c>
      <c r="G148" s="22" t="str">
        <f>Data!F147:N147</f>
        <v>Le Tri</v>
      </c>
      <c r="H148" s="46">
        <f>Data!F147</f>
        <v>1</v>
      </c>
      <c r="I148" s="22" t="str">
        <f>Data!H147:P147</f>
        <v xml:space="preserve">An Trung </v>
      </c>
      <c r="J148" s="22">
        <f>Data!I147:Q147</f>
        <v>1</v>
      </c>
      <c r="K148" s="2">
        <f>Data!AE147</f>
        <v>2</v>
      </c>
      <c r="L148" s="2">
        <v>4</v>
      </c>
      <c r="M148" s="2" t="s">
        <v>713</v>
      </c>
      <c r="N148" s="2"/>
      <c r="O148" s="2" t="s">
        <v>561</v>
      </c>
      <c r="P148" s="2"/>
      <c r="Q148" s="2" t="s">
        <v>845</v>
      </c>
      <c r="R148" s="2">
        <v>7</v>
      </c>
      <c r="S148" s="2" t="s">
        <v>713</v>
      </c>
      <c r="T148" s="2"/>
      <c r="U148" s="2"/>
      <c r="V148" s="2"/>
      <c r="W148" s="2"/>
      <c r="X148" s="2"/>
      <c r="Y148" s="2">
        <v>10000</v>
      </c>
      <c r="Z148" s="2" t="s">
        <v>1048</v>
      </c>
      <c r="AA148" s="2"/>
      <c r="AB148" s="2"/>
      <c r="AC148" s="2"/>
      <c r="AD148" s="2"/>
      <c r="AE148" s="2"/>
      <c r="AF148" s="2"/>
      <c r="AG148" s="2"/>
      <c r="AH148" s="2"/>
      <c r="AL148" s="3" t="s">
        <v>1129</v>
      </c>
      <c r="AM148" s="9" t="s">
        <v>1129</v>
      </c>
      <c r="AN148" t="s">
        <v>1129</v>
      </c>
      <c r="AO148" t="s">
        <v>1129</v>
      </c>
      <c r="AP148" s="3" t="s">
        <v>1125</v>
      </c>
      <c r="AQ148" s="9" t="s">
        <v>1116</v>
      </c>
      <c r="AR148" s="3"/>
    </row>
    <row r="149" spans="1:44" x14ac:dyDescent="0.3">
      <c r="A149" s="2">
        <f>Data!A148</f>
        <v>2204</v>
      </c>
      <c r="B149" s="22" t="str">
        <f>Data!B148:J148</f>
        <v>Trương Tấn Tài</v>
      </c>
      <c r="C149" s="22" t="str">
        <f>Data!B148:K148</f>
        <v>Trương Tấn Tài</v>
      </c>
      <c r="D149" s="22" t="str">
        <f>Data!B148:L148</f>
        <v>Chủ Hộ</v>
      </c>
      <c r="E149" s="22" t="str">
        <f>Data!C148:M148</f>
        <v>Tri Ton</v>
      </c>
      <c r="F149" s="44">
        <f>Data!D148:M148</f>
        <v>1</v>
      </c>
      <c r="G149" s="22" t="str">
        <f>Data!F148:N148</f>
        <v>Ba Chuc</v>
      </c>
      <c r="H149" s="46">
        <f>Data!F148</f>
        <v>1</v>
      </c>
      <c r="I149" s="22" t="str">
        <f>Data!H148:P148</f>
        <v xml:space="preserve">An Hòa A </v>
      </c>
      <c r="J149" s="22">
        <f>Data!I148:Q148</f>
        <v>1</v>
      </c>
      <c r="K149" s="2">
        <f>Data!AE148</f>
        <v>1</v>
      </c>
      <c r="L149" s="2">
        <v>3</v>
      </c>
      <c r="M149" s="2" t="s">
        <v>713</v>
      </c>
      <c r="N149" s="2"/>
      <c r="O149" s="2" t="s">
        <v>290</v>
      </c>
      <c r="P149" s="2"/>
      <c r="Q149" s="2" t="s">
        <v>753</v>
      </c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L149" s="3" t="s">
        <v>1129</v>
      </c>
      <c r="AM149" s="3" t="s">
        <v>1130</v>
      </c>
      <c r="AN149" t="s">
        <v>1180</v>
      </c>
      <c r="AO149" t="s">
        <v>1180</v>
      </c>
      <c r="AP149" s="3" t="s">
        <v>1125</v>
      </c>
      <c r="AQ149" s="3" t="s">
        <v>1123</v>
      </c>
      <c r="AR149" s="3"/>
    </row>
    <row r="150" spans="1:44" x14ac:dyDescent="0.3">
      <c r="A150" s="2">
        <f>Data!A149</f>
        <v>2205</v>
      </c>
      <c r="B150" s="22" t="str">
        <f>Data!B149:J149</f>
        <v xml:space="preserve">Nguyễn Hoàng Lân </v>
      </c>
      <c r="C150" s="22" t="str">
        <f>Data!B149:K149</f>
        <v xml:space="preserve">Nguyễn Hoàng Lân </v>
      </c>
      <c r="D150" s="22" t="str">
        <f>Data!B149:L149</f>
        <v>Chủ Hộ</v>
      </c>
      <c r="E150" s="22" t="str">
        <f>Data!C149:M149</f>
        <v>Tri Ton</v>
      </c>
      <c r="F150" s="44">
        <f>Data!D149:M149</f>
        <v>1</v>
      </c>
      <c r="G150" s="22" t="str">
        <f>Data!F149:N149</f>
        <v>Ba Chuc</v>
      </c>
      <c r="H150" s="46">
        <f>Data!F149</f>
        <v>1</v>
      </c>
      <c r="I150" s="22" t="str">
        <f>Data!H149:P149</f>
        <v>An Hòa B</v>
      </c>
      <c r="J150" s="22">
        <f>Data!I149:Q149</f>
        <v>1</v>
      </c>
      <c r="K150" s="2">
        <f>Data!AE149</f>
        <v>1</v>
      </c>
      <c r="L150" s="2">
        <v>1</v>
      </c>
      <c r="M150" s="2" t="s">
        <v>753</v>
      </c>
      <c r="N150" s="2">
        <v>11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L150" s="3" t="s">
        <v>1130</v>
      </c>
      <c r="AM150" s="3"/>
      <c r="AN150" s="3" t="s">
        <v>1178</v>
      </c>
      <c r="AO150" s="3"/>
      <c r="AP150" s="3" t="s">
        <v>1123</v>
      </c>
      <c r="AQ150" s="3"/>
      <c r="AR150" s="3"/>
    </row>
    <row r="151" spans="1:44" x14ac:dyDescent="0.3">
      <c r="A151" s="2">
        <f>Data!A150</f>
        <v>2206</v>
      </c>
      <c r="B151" s="22" t="str">
        <f>Data!B150:J150</f>
        <v xml:space="preserve">Trương Văn Hưng </v>
      </c>
      <c r="C151" s="22" t="str">
        <f>Data!B150:K150</f>
        <v xml:space="preserve">Trương Văn Hưng </v>
      </c>
      <c r="D151" s="22" t="str">
        <f>Data!B150:L150</f>
        <v>Chủ Hộ</v>
      </c>
      <c r="E151" s="22" t="str">
        <f>Data!C150:M150</f>
        <v>Tri Ton</v>
      </c>
      <c r="F151" s="44">
        <f>Data!D150:M150</f>
        <v>1</v>
      </c>
      <c r="G151" s="22" t="str">
        <f>Data!F150:N150</f>
        <v>Ba Chuc</v>
      </c>
      <c r="H151" s="46">
        <f>Data!F150</f>
        <v>1</v>
      </c>
      <c r="I151" s="22" t="str">
        <f>Data!H150:P150</f>
        <v xml:space="preserve">An Hòa A </v>
      </c>
      <c r="J151" s="22">
        <f>Data!I150:Q150</f>
        <v>1</v>
      </c>
      <c r="K151" s="2">
        <f>Data!AE150</f>
        <v>1</v>
      </c>
      <c r="L151" s="2">
        <v>4</v>
      </c>
      <c r="M151" s="2" t="s">
        <v>713</v>
      </c>
      <c r="N151" s="2"/>
      <c r="O151" s="2" t="s">
        <v>290</v>
      </c>
      <c r="P151" s="2"/>
      <c r="Q151" s="2" t="s">
        <v>711</v>
      </c>
      <c r="R151" s="2"/>
      <c r="S151" s="2" t="s">
        <v>788</v>
      </c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L151" s="3" t="s">
        <v>1129</v>
      </c>
      <c r="AM151" s="9" t="s">
        <v>1129</v>
      </c>
      <c r="AN151" t="s">
        <v>1129</v>
      </c>
      <c r="AO151" t="s">
        <v>1129</v>
      </c>
      <c r="AP151" s="3" t="s">
        <v>1125</v>
      </c>
      <c r="AQ151" s="3" t="s">
        <v>1118</v>
      </c>
      <c r="AR151" s="3"/>
    </row>
    <row r="152" spans="1:44" x14ac:dyDescent="0.3">
      <c r="A152" s="2">
        <f>Data!A151</f>
        <v>2207</v>
      </c>
      <c r="B152" s="22" t="str">
        <f>Data!B151:J151</f>
        <v>Nguyễn Văn Em</v>
      </c>
      <c r="C152" s="22" t="str">
        <f>Data!B151:K151</f>
        <v>Nguyễn Văn Em</v>
      </c>
      <c r="D152" s="22" t="str">
        <f>Data!B151:L151</f>
        <v>Chủ Hộ</v>
      </c>
      <c r="E152" s="22" t="str">
        <f>Data!C151:M151</f>
        <v>Tri Ton</v>
      </c>
      <c r="F152" s="44">
        <f>Data!D151:M151</f>
        <v>1</v>
      </c>
      <c r="G152" s="22" t="str">
        <f>Data!F151:N151</f>
        <v>Ba Chuc</v>
      </c>
      <c r="H152" s="46">
        <f>Data!F151</f>
        <v>1</v>
      </c>
      <c r="I152" s="22" t="str">
        <f>Data!H151:P151</f>
        <v>An Hòa B</v>
      </c>
      <c r="J152" s="22">
        <f>Data!I151:Q151</f>
        <v>1</v>
      </c>
      <c r="K152" s="2">
        <f>Data!AE151</f>
        <v>1</v>
      </c>
      <c r="L152" s="2">
        <v>2</v>
      </c>
      <c r="M152" s="2" t="s">
        <v>753</v>
      </c>
      <c r="N152" s="2"/>
      <c r="O152" s="2" t="s">
        <v>896</v>
      </c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L152" s="3" t="s">
        <v>1130</v>
      </c>
      <c r="AM152" s="9" t="s">
        <v>1157</v>
      </c>
      <c r="AN152" s="3" t="s">
        <v>1178</v>
      </c>
      <c r="AO152" s="3"/>
      <c r="AP152" s="3" t="s">
        <v>1123</v>
      </c>
      <c r="AQ152" s="3" t="s">
        <v>1155</v>
      </c>
      <c r="AR152" s="3"/>
    </row>
    <row r="153" spans="1:44" x14ac:dyDescent="0.3">
      <c r="A153" s="2">
        <f>Data!A152</f>
        <v>2208</v>
      </c>
      <c r="B153" s="22" t="str">
        <f>Data!B152:J152</f>
        <v>Nguyễn Thị Ngợi</v>
      </c>
      <c r="C153" s="22" t="str">
        <f>Data!B152:K152</f>
        <v>Nguyễn Thị Ngợi</v>
      </c>
      <c r="D153" s="22" t="str">
        <f>Data!B152:L152</f>
        <v>Chủ Hộ</v>
      </c>
      <c r="E153" s="22" t="str">
        <f>Data!C152:M152</f>
        <v>Tri Ton</v>
      </c>
      <c r="F153" s="44">
        <f>Data!D152:M152</f>
        <v>1</v>
      </c>
      <c r="G153" s="22" t="str">
        <f>Data!F152:N152</f>
        <v>Ba Chuc</v>
      </c>
      <c r="H153" s="46">
        <f>Data!F152</f>
        <v>1</v>
      </c>
      <c r="I153" s="22" t="str">
        <f>Data!H152:P152</f>
        <v>An Bình</v>
      </c>
      <c r="J153" s="22">
        <f>Data!I152:Q152</f>
        <v>2</v>
      </c>
      <c r="K153" s="2">
        <f>Data!AE152</f>
        <v>1</v>
      </c>
      <c r="L153" s="2">
        <v>2</v>
      </c>
      <c r="M153" s="2" t="s">
        <v>753</v>
      </c>
      <c r="N153" s="2">
        <v>11</v>
      </c>
      <c r="O153" s="2" t="s">
        <v>713</v>
      </c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L153" s="3" t="s">
        <v>1130</v>
      </c>
      <c r="AM153" s="9" t="s">
        <v>1129</v>
      </c>
      <c r="AN153" t="s">
        <v>1180</v>
      </c>
      <c r="AO153" t="s">
        <v>1180</v>
      </c>
      <c r="AP153" s="3" t="s">
        <v>1123</v>
      </c>
      <c r="AQ153" s="3" t="s">
        <v>1156</v>
      </c>
      <c r="AR153" s="3"/>
    </row>
    <row r="154" spans="1:44" x14ac:dyDescent="0.3">
      <c r="A154" s="2">
        <f>Data!A153</f>
        <v>2209</v>
      </c>
      <c r="B154" s="22" t="str">
        <f>Data!B153:J153</f>
        <v>Lê Văn Cường</v>
      </c>
      <c r="C154" s="22" t="str">
        <f>Data!B153:K153</f>
        <v>Lê Thị Oanh</v>
      </c>
      <c r="D154" s="22" t="str">
        <f>Data!B153:L153</f>
        <v xml:space="preserve">Vợ Chủ Hộ </v>
      </c>
      <c r="E154" s="22" t="str">
        <f>Data!C153:M153</f>
        <v>Tri Ton</v>
      </c>
      <c r="F154" s="44">
        <f>Data!D153:M153</f>
        <v>1</v>
      </c>
      <c r="G154" s="22" t="str">
        <f>Data!F153:N153</f>
        <v>Ba Chuc</v>
      </c>
      <c r="H154" s="46">
        <f>Data!F153</f>
        <v>1</v>
      </c>
      <c r="I154" s="22" t="str">
        <f>Data!H153:P153</f>
        <v>An Định B</v>
      </c>
      <c r="J154" s="22">
        <f>Data!I153:Q153</f>
        <v>2</v>
      </c>
      <c r="K154" s="2">
        <f>Data!AE153</f>
        <v>2</v>
      </c>
      <c r="L154" s="2">
        <v>6</v>
      </c>
      <c r="M154" s="2" t="s">
        <v>713</v>
      </c>
      <c r="N154" s="2">
        <v>5</v>
      </c>
      <c r="O154" s="2" t="s">
        <v>845</v>
      </c>
      <c r="P154" s="2">
        <v>1</v>
      </c>
      <c r="Q154" s="2" t="s">
        <v>862</v>
      </c>
      <c r="R154" s="2">
        <v>1</v>
      </c>
      <c r="S154" s="2" t="s">
        <v>721</v>
      </c>
      <c r="T154" s="2">
        <v>1</v>
      </c>
      <c r="U154" s="2" t="s">
        <v>918</v>
      </c>
      <c r="V154" s="2">
        <v>8</v>
      </c>
      <c r="W154" s="2" t="s">
        <v>717</v>
      </c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L154" s="3" t="s">
        <v>1129</v>
      </c>
      <c r="AM154" s="9" t="s">
        <v>1158</v>
      </c>
      <c r="AN154" t="s">
        <v>1129</v>
      </c>
      <c r="AO154" t="s">
        <v>1129</v>
      </c>
      <c r="AP154" s="3" t="s">
        <v>1125</v>
      </c>
      <c r="AQ154" s="3" t="s">
        <v>1136</v>
      </c>
      <c r="AR154" s="3" t="s">
        <v>1120</v>
      </c>
    </row>
    <row r="155" spans="1:44" x14ac:dyDescent="0.3">
      <c r="A155" s="2">
        <f>Data!A154</f>
        <v>2210</v>
      </c>
      <c r="B155" s="22" t="str">
        <f>Data!B154:J154</f>
        <v>Bùi Văn Mách</v>
      </c>
      <c r="C155" s="22" t="str">
        <f>Data!B154:K154</f>
        <v>Bùi Văn Mách</v>
      </c>
      <c r="D155" s="22" t="str">
        <f>Data!B154:L154</f>
        <v>Chủ Hộ</v>
      </c>
      <c r="E155" s="22" t="str">
        <f>Data!C154:M154</f>
        <v>Tri Ton</v>
      </c>
      <c r="F155" s="44">
        <f>Data!D154:M154</f>
        <v>1</v>
      </c>
      <c r="G155" s="22" t="str">
        <f>Data!F154:N154</f>
        <v>Ba Chuc</v>
      </c>
      <c r="H155" s="46">
        <f>Data!F154</f>
        <v>1</v>
      </c>
      <c r="I155" s="22" t="str">
        <f>Data!H154:P154</f>
        <v>Định An</v>
      </c>
      <c r="J155" s="22">
        <f>Data!I154:Q154</f>
        <v>1</v>
      </c>
      <c r="K155" s="2">
        <f>Data!AE154</f>
        <v>1</v>
      </c>
      <c r="L155" s="2">
        <v>2</v>
      </c>
      <c r="M155" s="2" t="s">
        <v>561</v>
      </c>
      <c r="N155" s="2">
        <v>8</v>
      </c>
      <c r="O155" s="2" t="s">
        <v>713</v>
      </c>
      <c r="P155" s="2">
        <v>7</v>
      </c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L155" s="3" t="s">
        <v>1129</v>
      </c>
      <c r="AM155" s="9" t="s">
        <v>1129</v>
      </c>
      <c r="AN155" t="s">
        <v>1129</v>
      </c>
      <c r="AO155" t="s">
        <v>1129</v>
      </c>
      <c r="AP155" s="3" t="s">
        <v>1116</v>
      </c>
      <c r="AQ155" s="3" t="s">
        <v>1156</v>
      </c>
      <c r="AR155" s="3"/>
    </row>
    <row r="156" spans="1:44" x14ac:dyDescent="0.3">
      <c r="A156" s="2">
        <f>Data!A155</f>
        <v>2211</v>
      </c>
      <c r="B156" s="22" t="str">
        <f>Data!B155:J155</f>
        <v>Nguyễn Hùng Dũng</v>
      </c>
      <c r="C156" s="22" t="str">
        <f>Data!B155:K155</f>
        <v>Nguyễn Hùng Dũng</v>
      </c>
      <c r="D156" s="22" t="str">
        <f>Data!B155:L155</f>
        <v>Chủ Hộ</v>
      </c>
      <c r="E156" s="22" t="str">
        <f>Data!C155:M155</f>
        <v>Tri Ton</v>
      </c>
      <c r="F156" s="44">
        <f>Data!D155:M155</f>
        <v>1</v>
      </c>
      <c r="G156" s="22" t="str">
        <f>Data!F155:N155</f>
        <v>Ba Chuc</v>
      </c>
      <c r="H156" s="46">
        <f>Data!F155</f>
        <v>1</v>
      </c>
      <c r="I156" s="22" t="str">
        <f>Data!H155:P155</f>
        <v>An Hòa B</v>
      </c>
      <c r="J156" s="22">
        <f>Data!I155:Q155</f>
        <v>1</v>
      </c>
      <c r="K156" s="2">
        <f>Data!AE155</f>
        <v>1</v>
      </c>
      <c r="L156" s="2">
        <v>2</v>
      </c>
      <c r="M156" s="2" t="s">
        <v>158</v>
      </c>
      <c r="N156" s="2">
        <v>7</v>
      </c>
      <c r="O156" s="2" t="s">
        <v>821</v>
      </c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L156" s="3" t="s">
        <v>1129</v>
      </c>
      <c r="AM156" s="9" t="s">
        <v>1126</v>
      </c>
      <c r="AN156" t="s">
        <v>1174</v>
      </c>
      <c r="AO156" t="s">
        <v>1174</v>
      </c>
      <c r="AP156" s="3" t="s">
        <v>1107</v>
      </c>
      <c r="AQ156" s="3" t="s">
        <v>1113</v>
      </c>
      <c r="AR156" s="3"/>
    </row>
    <row r="157" spans="1:44" x14ac:dyDescent="0.3">
      <c r="A157" s="2">
        <f>Data!A156</f>
        <v>1200</v>
      </c>
      <c r="B157" s="22" t="str">
        <f>Data!B156:J156</f>
        <v>Lê Văn Bảo</v>
      </c>
      <c r="C157" s="22" t="str">
        <f>Data!B156:K156</f>
        <v>Trần Thị Kim Yến</v>
      </c>
      <c r="D157" s="22" t="str">
        <f>Data!B156:L156</f>
        <v>Vợ</v>
      </c>
      <c r="E157" s="22" t="str">
        <f>Data!C156:M156</f>
        <v>Tri Ton</v>
      </c>
      <c r="F157" s="44">
        <f>Data!D156:M156</f>
        <v>1</v>
      </c>
      <c r="G157" s="22" t="str">
        <f>Data!F156:N156</f>
        <v>Le Tri</v>
      </c>
      <c r="H157" s="46">
        <f>Data!F156</f>
        <v>1</v>
      </c>
      <c r="I157" s="22" t="str">
        <f>Data!H156:P156</f>
        <v>Trung An</v>
      </c>
      <c r="J157" s="22">
        <f>Data!I156:Q156</f>
        <v>2</v>
      </c>
      <c r="K157" s="2">
        <f>Data!AE156</f>
        <v>2</v>
      </c>
      <c r="L157" s="2">
        <v>2</v>
      </c>
      <c r="M157" s="2" t="s">
        <v>140</v>
      </c>
      <c r="N157" s="23" t="s">
        <v>144</v>
      </c>
      <c r="O157" s="2" t="s">
        <v>145</v>
      </c>
      <c r="P157" s="2">
        <v>1112</v>
      </c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L157" s="3" t="s">
        <v>1129</v>
      </c>
      <c r="AM157" s="9" t="s">
        <v>1129</v>
      </c>
      <c r="AN157" t="s">
        <v>1129</v>
      </c>
      <c r="AO157" t="s">
        <v>1129</v>
      </c>
      <c r="AP157" s="3" t="s">
        <v>1125</v>
      </c>
      <c r="AQ157" s="3" t="s">
        <v>1118</v>
      </c>
      <c r="AR157" s="3" t="s">
        <v>1116</v>
      </c>
    </row>
    <row r="158" spans="1:44" x14ac:dyDescent="0.3">
      <c r="A158" s="2">
        <f>Data!A157</f>
        <v>1201</v>
      </c>
      <c r="B158" s="22" t="str">
        <f>Data!B157:J157</f>
        <v>Nguyễn Thị Út</v>
      </c>
      <c r="C158" s="22" t="str">
        <f>Data!B157:K157</f>
        <v>Nguyễn Thị Út</v>
      </c>
      <c r="D158" s="22" t="str">
        <f>Data!B157:L157</f>
        <v>Chủ hộ</v>
      </c>
      <c r="E158" s="22" t="str">
        <f>Data!C157:M157</f>
        <v>Tri Ton</v>
      </c>
      <c r="F158" s="44">
        <f>Data!D157:M157</f>
        <v>1</v>
      </c>
      <c r="G158" s="22" t="str">
        <f>Data!F157:N157</f>
        <v>Le Tri</v>
      </c>
      <c r="H158" s="46">
        <f>Data!F157</f>
        <v>1</v>
      </c>
      <c r="I158" s="22" t="str">
        <f>Data!H157:P157</f>
        <v>An Định A</v>
      </c>
      <c r="J158" s="22">
        <f>Data!I157:Q157</f>
        <v>2</v>
      </c>
      <c r="K158" s="2">
        <f>Data!AE157</f>
        <v>1</v>
      </c>
      <c r="L158" s="2">
        <v>1</v>
      </c>
      <c r="M158" s="2" t="s">
        <v>125</v>
      </c>
      <c r="N158" s="2"/>
      <c r="O158" s="2" t="s">
        <v>152</v>
      </c>
      <c r="P158" s="2"/>
      <c r="Q158" s="2" t="s">
        <v>153</v>
      </c>
      <c r="R158" s="2"/>
      <c r="S158" s="2"/>
      <c r="T158" s="2"/>
      <c r="U158" s="2"/>
      <c r="V158" s="2"/>
      <c r="W158" s="2"/>
      <c r="X158" s="2"/>
      <c r="Y158" s="2">
        <v>8000</v>
      </c>
      <c r="Z158" s="2" t="s">
        <v>146</v>
      </c>
      <c r="AA158" s="2"/>
      <c r="AB158" s="2"/>
      <c r="AC158" s="2"/>
      <c r="AD158" s="2"/>
      <c r="AE158" s="2"/>
      <c r="AF158" s="2"/>
      <c r="AG158" s="2"/>
      <c r="AH158" s="2"/>
      <c r="AL158" s="3" t="s">
        <v>1129</v>
      </c>
      <c r="AM158" s="9" t="s">
        <v>1129</v>
      </c>
      <c r="AN158" t="s">
        <v>1129</v>
      </c>
      <c r="AO158" t="s">
        <v>1129</v>
      </c>
      <c r="AP158" s="3" t="s">
        <v>1125</v>
      </c>
      <c r="AQ158" s="9" t="s">
        <v>1116</v>
      </c>
      <c r="AR158" s="11" t="s">
        <v>1195</v>
      </c>
    </row>
    <row r="159" spans="1:44" x14ac:dyDescent="0.3">
      <c r="A159" s="2">
        <f>Data!A158</f>
        <v>1100</v>
      </c>
      <c r="B159" s="22" t="str">
        <f>Data!B158:J158</f>
        <v>Châu Chanh</v>
      </c>
      <c r="C159" s="22" t="str">
        <f>Data!B158:K158</f>
        <v>Neang Dat</v>
      </c>
      <c r="D159" s="22" t="str">
        <f>Data!B158:L158</f>
        <v>Vợ</v>
      </c>
      <c r="E159" s="22" t="str">
        <f>Data!C158:M158</f>
        <v>Tri Ton</v>
      </c>
      <c r="F159" s="44">
        <f>Data!D158:M158</f>
        <v>1</v>
      </c>
      <c r="G159" s="22" t="str">
        <f>Data!F158:N158</f>
        <v>Le Tri</v>
      </c>
      <c r="H159" s="46">
        <f>Data!F158</f>
        <v>1</v>
      </c>
      <c r="I159" s="22" t="str">
        <f>Data!H158:P158</f>
        <v>An Định B</v>
      </c>
      <c r="J159" s="22">
        <f>Data!I158:Q158</f>
        <v>2</v>
      </c>
      <c r="K159" s="2">
        <f>Data!AE158</f>
        <v>2</v>
      </c>
      <c r="L159" s="2">
        <v>2</v>
      </c>
      <c r="M159" s="2" t="s">
        <v>1071</v>
      </c>
      <c r="N159" s="23" t="s">
        <v>1072</v>
      </c>
      <c r="O159" s="2" t="s">
        <v>1073</v>
      </c>
      <c r="P159" s="23" t="s">
        <v>1072</v>
      </c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 t="s">
        <v>1074</v>
      </c>
      <c r="AH159" s="2" t="s">
        <v>1075</v>
      </c>
      <c r="AI159" s="2" t="s">
        <v>1076</v>
      </c>
      <c r="AJ159" s="2">
        <f>150000*7/100</f>
        <v>10500</v>
      </c>
      <c r="AL159" s="3" t="s">
        <v>1129</v>
      </c>
      <c r="AM159" s="3"/>
      <c r="AN159" t="s">
        <v>1129</v>
      </c>
      <c r="AO159" t="s">
        <v>1129</v>
      </c>
      <c r="AP159" s="3" t="s">
        <v>1116</v>
      </c>
      <c r="AQ159" s="3"/>
      <c r="AR159" s="3"/>
    </row>
    <row r="160" spans="1:44" x14ac:dyDescent="0.3">
      <c r="A160" s="2">
        <f>Data!A159</f>
        <v>1101</v>
      </c>
      <c r="B160" s="22" t="str">
        <f>Data!B159:J159</f>
        <v>Bùi Văn Quý</v>
      </c>
      <c r="C160" s="22" t="str">
        <f>Data!B159:K159</f>
        <v>Nguyễn Thị Thùy Trang</v>
      </c>
      <c r="D160" s="22" t="str">
        <f>Data!B159:L159</f>
        <v>Vợ</v>
      </c>
      <c r="E160" s="22" t="str">
        <f>Data!C159:M159</f>
        <v>Tri Ton</v>
      </c>
      <c r="F160" s="44">
        <f>Data!D159:M159</f>
        <v>1</v>
      </c>
      <c r="G160" s="22" t="str">
        <f>Data!F159:N159</f>
        <v>Le Tri</v>
      </c>
      <c r="H160" s="46">
        <f>Data!F159</f>
        <v>1</v>
      </c>
      <c r="I160" s="22" t="str">
        <f>Data!H159:P159</f>
        <v>An Định</v>
      </c>
      <c r="J160" s="22">
        <f>Data!I159:Q159</f>
        <v>2</v>
      </c>
      <c r="K160" s="2">
        <f>Data!AE159</f>
        <v>1</v>
      </c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L160" s="3" t="s">
        <v>1129</v>
      </c>
      <c r="AM160" s="3"/>
      <c r="AN160" t="s">
        <v>1129</v>
      </c>
      <c r="AO160" t="s">
        <v>1129</v>
      </c>
      <c r="AP160" s="3" t="s">
        <v>1125</v>
      </c>
      <c r="AQ160" s="3"/>
      <c r="AR160" s="3"/>
    </row>
    <row r="161" spans="1:44" x14ac:dyDescent="0.3">
      <c r="A161" s="2">
        <f>Data!A160</f>
        <v>1102</v>
      </c>
      <c r="B161" s="22" t="str">
        <f>Data!B160:J160</f>
        <v>Nguyễn Văn Bạc</v>
      </c>
      <c r="C161" s="22" t="str">
        <f>Data!B160:K160</f>
        <v>Nguyễn Văn Bạc</v>
      </c>
      <c r="D161" s="22" t="str">
        <f>Data!B160:L160</f>
        <v>Chủ Hộ</v>
      </c>
      <c r="E161" s="22" t="str">
        <f>Data!C160:M160</f>
        <v>Tri Ton</v>
      </c>
      <c r="F161" s="44">
        <f>Data!D160:M160</f>
        <v>1</v>
      </c>
      <c r="G161" s="22" t="str">
        <f>Data!F160:N160</f>
        <v>Le Tri</v>
      </c>
      <c r="H161" s="46">
        <f>Data!F160</f>
        <v>1</v>
      </c>
      <c r="I161" s="22" t="str">
        <f>Data!H160:P160</f>
        <v>Trung An</v>
      </c>
      <c r="J161" s="22">
        <f>Data!I160:Q160</f>
        <v>1</v>
      </c>
      <c r="K161" s="2">
        <f>Data!AE160</f>
        <v>2</v>
      </c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L161" s="3" t="s">
        <v>1126</v>
      </c>
      <c r="AM161" s="9" t="s">
        <v>1129</v>
      </c>
      <c r="AN161" t="s">
        <v>1174</v>
      </c>
      <c r="AO161" t="s">
        <v>1174</v>
      </c>
      <c r="AP161" s="3" t="s">
        <v>1122</v>
      </c>
      <c r="AQ161" s="3" t="s">
        <v>1156</v>
      </c>
      <c r="AR161" s="3"/>
    </row>
    <row r="162" spans="1:44" x14ac:dyDescent="0.3">
      <c r="A162" s="2">
        <f>Data!A161</f>
        <v>1103</v>
      </c>
      <c r="B162" s="22" t="str">
        <f>Data!B161:J161</f>
        <v>Lê Văn Lẹ</v>
      </c>
      <c r="C162" s="22" t="str">
        <f>Data!B161:K161</f>
        <v>Nguyễn Thị Thu</v>
      </c>
      <c r="D162" s="22" t="str">
        <f>Data!B161:L161</f>
        <v>Vợ</v>
      </c>
      <c r="E162" s="22" t="str">
        <f>Data!C161:M161</f>
        <v>Tri Ton</v>
      </c>
      <c r="F162" s="44">
        <f>Data!D161:M161</f>
        <v>1</v>
      </c>
      <c r="G162" s="22" t="str">
        <f>Data!F161:N161</f>
        <v>Le Tri</v>
      </c>
      <c r="H162" s="46">
        <f>Data!F161</f>
        <v>1</v>
      </c>
      <c r="I162" s="22" t="str">
        <f>Data!H161:P161</f>
        <v>Trung An</v>
      </c>
      <c r="J162" s="22">
        <f>Data!I161:Q161</f>
        <v>2</v>
      </c>
      <c r="K162" s="2">
        <f>Data!AE161</f>
        <v>2</v>
      </c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L162" s="3" t="s">
        <v>1126</v>
      </c>
      <c r="AM162" s="3"/>
      <c r="AN162" t="s">
        <v>1126</v>
      </c>
      <c r="AP162" s="3" t="s">
        <v>1128</v>
      </c>
      <c r="AQ162" s="3"/>
      <c r="AR162" s="3"/>
    </row>
    <row r="163" spans="1:44" x14ac:dyDescent="0.3">
      <c r="A163" s="2">
        <f>Data!A162</f>
        <v>1104</v>
      </c>
      <c r="B163" s="22" t="str">
        <f>Data!B162:J162</f>
        <v>Trần Văn Xì</v>
      </c>
      <c r="C163" s="22" t="str">
        <f>Data!B162:K162</f>
        <v>Trà Thị Muội</v>
      </c>
      <c r="D163" s="22" t="str">
        <f>Data!B162:L162</f>
        <v>Vợ</v>
      </c>
      <c r="E163" s="22" t="str">
        <f>Data!C162:M162</f>
        <v>Tri Ton</v>
      </c>
      <c r="F163" s="44">
        <f>Data!D162:M162</f>
        <v>1</v>
      </c>
      <c r="G163" s="22" t="str">
        <f>Data!F162:N162</f>
        <v>Le Tri</v>
      </c>
      <c r="H163" s="46">
        <f>Data!F162</f>
        <v>1</v>
      </c>
      <c r="I163" s="22" t="str">
        <f>Data!H162:P162</f>
        <v>An Thạnh</v>
      </c>
      <c r="J163" s="22">
        <f>Data!I162:Q162</f>
        <v>2</v>
      </c>
      <c r="K163" s="2">
        <f>Data!AE162</f>
        <v>2</v>
      </c>
      <c r="L163" s="2">
        <v>3</v>
      </c>
      <c r="M163" s="2" t="s">
        <v>552</v>
      </c>
      <c r="N163" s="2">
        <v>3</v>
      </c>
      <c r="O163" s="2" t="s">
        <v>140</v>
      </c>
      <c r="P163" s="2"/>
      <c r="Q163" s="2" t="s">
        <v>352</v>
      </c>
      <c r="R163" s="2">
        <v>1</v>
      </c>
      <c r="S163" s="2"/>
      <c r="T163" s="2"/>
      <c r="U163" s="2"/>
      <c r="V163" s="2"/>
      <c r="W163" s="2"/>
      <c r="X163" s="2"/>
      <c r="Y163" s="2">
        <v>30000</v>
      </c>
      <c r="Z163" s="2" t="s">
        <v>1077</v>
      </c>
      <c r="AA163" s="2"/>
      <c r="AB163" s="2"/>
      <c r="AC163" s="2"/>
      <c r="AD163" s="2"/>
      <c r="AE163" s="2"/>
      <c r="AF163" s="2"/>
      <c r="AG163" s="2"/>
      <c r="AH163" s="2"/>
      <c r="AL163" s="3" t="s">
        <v>1129</v>
      </c>
      <c r="AM163" s="3"/>
      <c r="AN163" t="s">
        <v>1129</v>
      </c>
      <c r="AO163" t="s">
        <v>1129</v>
      </c>
      <c r="AP163" s="3" t="s">
        <v>552</v>
      </c>
      <c r="AQ163" s="3"/>
      <c r="AR163" s="3"/>
    </row>
    <row r="164" spans="1:44" x14ac:dyDescent="0.3">
      <c r="A164" s="2">
        <f>Data!A163</f>
        <v>1105</v>
      </c>
      <c r="B164" s="22" t="str">
        <f>Data!B163:J163</f>
        <v>Trần Văn Châu</v>
      </c>
      <c r="C164" s="22" t="str">
        <f>Data!B163:K163</f>
        <v>Trần Văn Châu</v>
      </c>
      <c r="D164" s="22" t="str">
        <f>Data!B163:L163</f>
        <v>Chủ hộ</v>
      </c>
      <c r="E164" s="22" t="str">
        <f>Data!C163:M163</f>
        <v>Tri Ton</v>
      </c>
      <c r="F164" s="44">
        <f>Data!D163:M163</f>
        <v>1</v>
      </c>
      <c r="G164" s="22" t="str">
        <f>Data!F163:N163</f>
        <v>Le Tri</v>
      </c>
      <c r="H164" s="46">
        <f>Data!F163</f>
        <v>1</v>
      </c>
      <c r="I164" s="22" t="str">
        <f>Data!H163:P163</f>
        <v>Trung An</v>
      </c>
      <c r="J164" s="22">
        <f>Data!I163:Q163</f>
        <v>1</v>
      </c>
      <c r="K164" s="2">
        <f>Data!AE163</f>
        <v>1</v>
      </c>
      <c r="L164" s="2">
        <v>1</v>
      </c>
      <c r="M164" s="2" t="s">
        <v>969</v>
      </c>
      <c r="N164" s="23" t="s">
        <v>1078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L164" s="3" t="s">
        <v>1129</v>
      </c>
      <c r="AM164" s="3"/>
      <c r="AN164" t="s">
        <v>1129</v>
      </c>
      <c r="AO164" t="s">
        <v>1129</v>
      </c>
      <c r="AP164" s="3" t="s">
        <v>1125</v>
      </c>
      <c r="AQ164" s="3"/>
      <c r="AR164" s="3"/>
    </row>
    <row r="165" spans="1:44" x14ac:dyDescent="0.3">
      <c r="A165" s="2">
        <f>Data!A164</f>
        <v>1106</v>
      </c>
      <c r="B165" s="22" t="str">
        <f>Data!B164:J164</f>
        <v>Trần Hà Khê</v>
      </c>
      <c r="C165" s="22" t="str">
        <f>Data!B164:K164</f>
        <v>Trần Hà Khê</v>
      </c>
      <c r="D165" s="22" t="str">
        <f>Data!B164:L164</f>
        <v>Chủ Hộ</v>
      </c>
      <c r="E165" s="22" t="str">
        <f>Data!C164:M164</f>
        <v>Tri Ton</v>
      </c>
      <c r="F165" s="44">
        <f>Data!D164:M164</f>
        <v>1</v>
      </c>
      <c r="G165" s="22" t="str">
        <f>Data!F164:N164</f>
        <v>Le Tri</v>
      </c>
      <c r="H165" s="46">
        <f>Data!F164</f>
        <v>1</v>
      </c>
      <c r="I165" s="22" t="str">
        <f>Data!H164:P164</f>
        <v>An Thạnh</v>
      </c>
      <c r="J165" s="22">
        <f>Data!I164:Q164</f>
        <v>1</v>
      </c>
      <c r="K165" s="2">
        <f>Data!AE164</f>
        <v>2</v>
      </c>
      <c r="L165" s="2">
        <v>3</v>
      </c>
      <c r="M165" s="2" t="s">
        <v>1079</v>
      </c>
      <c r="N165" s="23" t="s">
        <v>1080</v>
      </c>
      <c r="O165" s="2" t="s">
        <v>924</v>
      </c>
      <c r="P165" s="23" t="s">
        <v>1080</v>
      </c>
      <c r="Q165" s="2" t="s">
        <v>969</v>
      </c>
      <c r="R165" s="23" t="s">
        <v>1080</v>
      </c>
      <c r="S165" s="2"/>
      <c r="T165" s="2"/>
      <c r="U165" s="2"/>
      <c r="V165" s="2"/>
      <c r="W165" s="2"/>
      <c r="X165" s="2"/>
      <c r="Y165" s="2">
        <v>40000</v>
      </c>
      <c r="Z165" s="2" t="s">
        <v>1077</v>
      </c>
      <c r="AA165" s="2"/>
      <c r="AB165" s="2"/>
      <c r="AC165" s="2"/>
      <c r="AD165" s="2"/>
      <c r="AE165" s="2"/>
      <c r="AF165" s="2"/>
      <c r="AG165" s="2"/>
      <c r="AH165" s="2"/>
      <c r="AL165" s="3" t="s">
        <v>1129</v>
      </c>
      <c r="AM165" s="3"/>
      <c r="AN165" t="s">
        <v>1129</v>
      </c>
      <c r="AO165" t="s">
        <v>1129</v>
      </c>
      <c r="AP165" s="3" t="s">
        <v>1125</v>
      </c>
      <c r="AQ165" s="3"/>
      <c r="AR165" s="3"/>
    </row>
    <row r="166" spans="1:44" x14ac:dyDescent="0.3">
      <c r="A166" s="2">
        <f>Data!A165</f>
        <v>1107</v>
      </c>
      <c r="B166" s="22" t="str">
        <f>Data!B165:J165</f>
        <v>Lê Văn Dũng</v>
      </c>
      <c r="C166" s="22" t="str">
        <f>Data!B165:K165</f>
        <v>Lê Văn Dũng</v>
      </c>
      <c r="D166" s="22" t="str">
        <f>Data!B165:L165</f>
        <v>Chủ Hộ</v>
      </c>
      <c r="E166" s="22" t="str">
        <f>Data!C165:M165</f>
        <v>Tri Ton</v>
      </c>
      <c r="F166" s="44">
        <f>Data!D165:M165</f>
        <v>1</v>
      </c>
      <c r="G166" s="22" t="str">
        <f>Data!F165:N165</f>
        <v>Le Tri</v>
      </c>
      <c r="H166" s="46">
        <f>Data!F165</f>
        <v>1</v>
      </c>
      <c r="I166" s="22" t="str">
        <f>Data!H165:P165</f>
        <v>Trung An</v>
      </c>
      <c r="J166" s="22">
        <f>Data!I165:Q165</f>
        <v>1</v>
      </c>
      <c r="K166" s="2">
        <f>Data!AE165</f>
        <v>1</v>
      </c>
      <c r="L166" s="2">
        <v>4</v>
      </c>
      <c r="M166" s="2" t="s">
        <v>969</v>
      </c>
      <c r="N166" s="23" t="s">
        <v>1081</v>
      </c>
      <c r="O166" s="2" t="s">
        <v>993</v>
      </c>
      <c r="P166" s="23" t="s">
        <v>508</v>
      </c>
      <c r="Q166" s="2" t="s">
        <v>1002</v>
      </c>
      <c r="R166" s="2">
        <v>11</v>
      </c>
      <c r="S166" s="2" t="s">
        <v>1082</v>
      </c>
      <c r="T166" s="23" t="s">
        <v>1083</v>
      </c>
      <c r="U166" s="2"/>
      <c r="V166" s="2"/>
      <c r="W166" s="2"/>
      <c r="X166" s="2"/>
      <c r="Y166" s="2">
        <v>10000</v>
      </c>
      <c r="Z166" s="2" t="s">
        <v>1077</v>
      </c>
      <c r="AA166" s="2">
        <v>3000</v>
      </c>
      <c r="AB166" s="2" t="s">
        <v>1048</v>
      </c>
      <c r="AC166" s="2"/>
      <c r="AD166" s="2"/>
      <c r="AE166" s="2"/>
      <c r="AF166" s="2"/>
      <c r="AG166" s="2"/>
      <c r="AH166" s="2"/>
      <c r="AL166" s="3" t="s">
        <v>1129</v>
      </c>
      <c r="AM166" s="3" t="s">
        <v>1131</v>
      </c>
      <c r="AN166" t="s">
        <v>1173</v>
      </c>
      <c r="AO166" t="s">
        <v>1173</v>
      </c>
      <c r="AP166" s="3" t="s">
        <v>1125</v>
      </c>
      <c r="AQ166" s="3" t="s">
        <v>1119</v>
      </c>
      <c r="AR166" s="28" t="s">
        <v>1195</v>
      </c>
    </row>
    <row r="167" spans="1:44" x14ac:dyDescent="0.3">
      <c r="A167" s="2">
        <f>Data!A166</f>
        <v>2108</v>
      </c>
      <c r="B167" s="22" t="str">
        <f>Data!B166:J166</f>
        <v>Nguyễn Văn Mao</v>
      </c>
      <c r="C167" s="22" t="str">
        <f>Data!B166:K166</f>
        <v>Nguyễn Văn Mao</v>
      </c>
      <c r="D167" s="22" t="str">
        <f>Data!B166:L166</f>
        <v>Chủ Hộ</v>
      </c>
      <c r="E167" s="22" t="str">
        <f>Data!C166:M166</f>
        <v>Tri Ton</v>
      </c>
      <c r="F167" s="44">
        <f>Data!D166:M166</f>
        <v>1</v>
      </c>
      <c r="G167" s="22" t="str">
        <f>Data!F166:N166</f>
        <v>Ba Chuc</v>
      </c>
      <c r="H167" s="46">
        <f>Data!F166</f>
        <v>1</v>
      </c>
      <c r="I167" s="22" t="str">
        <f>Data!H166:P166</f>
        <v>An Hòa B</v>
      </c>
      <c r="J167" s="22">
        <f>Data!I166:Q166</f>
        <v>1</v>
      </c>
      <c r="K167" s="2">
        <f>Data!AE166</f>
        <v>2</v>
      </c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L167" s="3" t="s">
        <v>1158</v>
      </c>
      <c r="AM167" s="3" t="s">
        <v>1131</v>
      </c>
      <c r="AN167" t="s">
        <v>1173</v>
      </c>
      <c r="AO167" t="s">
        <v>1173</v>
      </c>
      <c r="AP167" s="3" t="s">
        <v>1108</v>
      </c>
      <c r="AQ167" s="3" t="s">
        <v>1110</v>
      </c>
      <c r="AR167" s="3"/>
    </row>
    <row r="168" spans="1:44" x14ac:dyDescent="0.3">
      <c r="A168" s="2">
        <f>Data!A167</f>
        <v>2109</v>
      </c>
      <c r="B168" s="22" t="str">
        <f>Data!B167:J167</f>
        <v>Đặng Văn Hùng</v>
      </c>
      <c r="C168" s="22" t="str">
        <f>Data!B167:K167</f>
        <v>Đặng Văn Hùng</v>
      </c>
      <c r="D168" s="22" t="str">
        <f>Data!B167:L167</f>
        <v>Chủ Hộ</v>
      </c>
      <c r="E168" s="22" t="str">
        <f>Data!C167:M167</f>
        <v>Tri Ton</v>
      </c>
      <c r="F168" s="44">
        <f>Data!D167:M167</f>
        <v>1</v>
      </c>
      <c r="G168" s="22" t="str">
        <f>Data!F167:N167</f>
        <v>Ba Chuc</v>
      </c>
      <c r="H168" s="46">
        <f>Data!F167</f>
        <v>1</v>
      </c>
      <c r="I168" s="22" t="str">
        <f>Data!H167:P167</f>
        <v>An Bình</v>
      </c>
      <c r="J168" s="22">
        <f>Data!I167:Q167</f>
        <v>1</v>
      </c>
      <c r="K168" s="2">
        <f>Data!AE167</f>
        <v>2</v>
      </c>
      <c r="L168" s="2">
        <v>1</v>
      </c>
      <c r="M168" s="2" t="s">
        <v>1084</v>
      </c>
      <c r="N168" s="23" t="s">
        <v>1085</v>
      </c>
      <c r="O168" s="2" t="s">
        <v>1086</v>
      </c>
      <c r="P168" s="23" t="s">
        <v>1085</v>
      </c>
      <c r="Q168" s="2" t="s">
        <v>1087</v>
      </c>
      <c r="R168" s="23" t="s">
        <v>1085</v>
      </c>
      <c r="S168" s="2"/>
      <c r="T168" s="2"/>
      <c r="U168" s="2"/>
      <c r="V168" s="2"/>
      <c r="W168" s="2"/>
      <c r="X168" s="2"/>
      <c r="Y168" s="2">
        <v>35000</v>
      </c>
      <c r="Z168" s="2" t="s">
        <v>1051</v>
      </c>
      <c r="AA168" s="2"/>
      <c r="AB168" s="2"/>
      <c r="AC168" s="2"/>
      <c r="AD168" s="2"/>
      <c r="AE168" s="2"/>
      <c r="AF168" s="2"/>
      <c r="AG168" s="2"/>
      <c r="AH168" s="2"/>
      <c r="AL168" s="3" t="s">
        <v>1130</v>
      </c>
      <c r="AM168" s="3"/>
      <c r="AN168" s="3" t="s">
        <v>1178</v>
      </c>
      <c r="AO168" s="3"/>
      <c r="AP168" s="3" t="s">
        <v>1123</v>
      </c>
      <c r="AQ168" s="3"/>
      <c r="AR168" s="3"/>
    </row>
    <row r="169" spans="1:44" x14ac:dyDescent="0.3">
      <c r="A169" s="2">
        <f>Data!A168</f>
        <v>2110</v>
      </c>
      <c r="B169" s="22" t="str">
        <f>Data!B168:J168</f>
        <v>Võ Thị Phượng</v>
      </c>
      <c r="C169" s="22" t="str">
        <f>Data!B168:K168</f>
        <v>Võ Thị Phượng</v>
      </c>
      <c r="D169" s="22" t="str">
        <f>Data!B168:L168</f>
        <v>Chủ Hộ</v>
      </c>
      <c r="E169" s="22" t="str">
        <f>Data!C168:M168</f>
        <v>Tri Ton</v>
      </c>
      <c r="F169" s="44">
        <f>Data!D168:M168</f>
        <v>1</v>
      </c>
      <c r="G169" s="22" t="str">
        <f>Data!F168:N168</f>
        <v>Ba Chuc</v>
      </c>
      <c r="H169" s="46">
        <f>Data!F168</f>
        <v>1</v>
      </c>
      <c r="I169" s="22" t="str">
        <f>Data!H168:P168</f>
        <v>An Bình</v>
      </c>
      <c r="J169" s="22">
        <f>Data!I168:Q168</f>
        <v>2</v>
      </c>
      <c r="K169" s="2">
        <f>Data!AE168</f>
        <v>1</v>
      </c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L169" s="3" t="s">
        <v>1130</v>
      </c>
      <c r="AM169" s="3"/>
      <c r="AN169" s="3" t="s">
        <v>1178</v>
      </c>
      <c r="AO169" s="3"/>
      <c r="AP169" s="3" t="s">
        <v>1123</v>
      </c>
      <c r="AQ169" s="3"/>
      <c r="AR169" s="3"/>
    </row>
    <row r="170" spans="1:44" x14ac:dyDescent="0.3">
      <c r="A170" s="2">
        <f>Data!A169</f>
        <v>2111</v>
      </c>
      <c r="B170" s="22" t="str">
        <f>Data!B169:J169</f>
        <v>Đặng Văn Liệt</v>
      </c>
      <c r="C170" s="22" t="str">
        <f>Data!B169:K169</f>
        <v>Huỳnh Thị Vẽ</v>
      </c>
      <c r="D170" s="22" t="str">
        <f>Data!B169:L169</f>
        <v>Vợ</v>
      </c>
      <c r="E170" s="22" t="str">
        <f>Data!C169:M169</f>
        <v>Tri Ton</v>
      </c>
      <c r="F170" s="44">
        <f>Data!D169:M169</f>
        <v>1</v>
      </c>
      <c r="G170" s="22" t="str">
        <f>Data!F169:N169</f>
        <v>Ba Chuc</v>
      </c>
      <c r="H170" s="46">
        <f>Data!F169</f>
        <v>1</v>
      </c>
      <c r="I170" s="22" t="str">
        <f>Data!H169:P169</f>
        <v xml:space="preserve">An Hòa A </v>
      </c>
      <c r="J170" s="22">
        <f>Data!I169:Q169</f>
        <v>2</v>
      </c>
      <c r="K170" s="2">
        <f>Data!AE169</f>
        <v>1</v>
      </c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L170" s="3" t="s">
        <v>1126</v>
      </c>
      <c r="AM170" s="9" t="s">
        <v>1158</v>
      </c>
      <c r="AN170" t="s">
        <v>1174</v>
      </c>
      <c r="AO170" t="s">
        <v>1174</v>
      </c>
      <c r="AP170" s="3" t="s">
        <v>1109</v>
      </c>
      <c r="AQ170" s="3" t="s">
        <v>496</v>
      </c>
      <c r="AR170" s="3" t="s">
        <v>1128</v>
      </c>
    </row>
    <row r="171" spans="1:44" x14ac:dyDescent="0.3">
      <c r="A171" s="2">
        <f>Data!A170</f>
        <v>2112</v>
      </c>
      <c r="B171" s="22" t="str">
        <f>Data!B170:J170</f>
        <v>Lê Văn Hồng</v>
      </c>
      <c r="C171" s="22" t="str">
        <f>Data!B170:K170</f>
        <v>Lê Văn Hồng</v>
      </c>
      <c r="D171" s="22" t="str">
        <f>Data!B170:L170</f>
        <v>Chủ Hộ</v>
      </c>
      <c r="E171" s="22" t="str">
        <f>Data!C170:M170</f>
        <v>Tri Ton</v>
      </c>
      <c r="F171" s="44">
        <f>Data!D170:M170</f>
        <v>1</v>
      </c>
      <c r="G171" s="22" t="str">
        <f>Data!F170:N170</f>
        <v>Ba Chuc</v>
      </c>
      <c r="H171" s="46">
        <f>Data!F170</f>
        <v>1</v>
      </c>
      <c r="I171" s="22" t="str">
        <f>Data!H170:P170</f>
        <v>An Hòa</v>
      </c>
      <c r="J171" s="22">
        <f>Data!I170:Q170</f>
        <v>1</v>
      </c>
      <c r="K171" s="2">
        <f>Data!AE170</f>
        <v>1</v>
      </c>
      <c r="L171" s="2">
        <v>3</v>
      </c>
      <c r="M171" s="2" t="s">
        <v>1002</v>
      </c>
      <c r="N171" s="23" t="s">
        <v>1088</v>
      </c>
      <c r="O171" s="2" t="s">
        <v>896</v>
      </c>
      <c r="P171" s="23" t="s">
        <v>1088</v>
      </c>
      <c r="Q171" s="2" t="s">
        <v>989</v>
      </c>
      <c r="R171" s="23" t="s">
        <v>1088</v>
      </c>
      <c r="S171" s="2"/>
      <c r="T171" s="2"/>
      <c r="U171" s="2"/>
      <c r="V171" s="2"/>
      <c r="W171" s="2"/>
      <c r="X171" s="2"/>
      <c r="Y171" s="2">
        <v>5000</v>
      </c>
      <c r="Z171" s="2" t="s">
        <v>1048</v>
      </c>
      <c r="AA171" s="2"/>
      <c r="AB171" s="2"/>
      <c r="AC171" s="2"/>
      <c r="AD171" s="2"/>
      <c r="AE171" s="2"/>
      <c r="AF171" s="2"/>
      <c r="AG171" s="2"/>
      <c r="AH171" s="2"/>
      <c r="AL171" s="3" t="s">
        <v>1131</v>
      </c>
      <c r="AM171" s="3"/>
      <c r="AN171" t="s">
        <v>1173</v>
      </c>
      <c r="AO171" t="s">
        <v>1173</v>
      </c>
      <c r="AP171" s="3" t="s">
        <v>1119</v>
      </c>
      <c r="AQ171" s="3"/>
      <c r="AR171" s="3"/>
    </row>
    <row r="172" spans="1:44" x14ac:dyDescent="0.3">
      <c r="A172" s="2">
        <f>Data!A171</f>
        <v>2113</v>
      </c>
      <c r="B172" s="22" t="str">
        <f>Data!B171:J171</f>
        <v>Chao Tích</v>
      </c>
      <c r="C172" s="22" t="str">
        <f>Data!B171:K171</f>
        <v>Chao Tích</v>
      </c>
      <c r="D172" s="22" t="str">
        <f>Data!B171:L171</f>
        <v>Chủ Hộ</v>
      </c>
      <c r="E172" s="22" t="str">
        <f>Data!C171:M171</f>
        <v>Tri Ton</v>
      </c>
      <c r="F172" s="44">
        <f>Data!D171:M171</f>
        <v>1</v>
      </c>
      <c r="G172" s="22" t="str">
        <f>Data!F171:N171</f>
        <v>Ba Chuc</v>
      </c>
      <c r="H172" s="46">
        <f>Data!F171</f>
        <v>1</v>
      </c>
      <c r="I172" s="22" t="str">
        <f>Data!H171:P171</f>
        <v>An Bình</v>
      </c>
      <c r="J172" s="22">
        <f>Data!I171:Q171</f>
        <v>1</v>
      </c>
      <c r="K172" s="2">
        <f>Data!AE171</f>
        <v>1</v>
      </c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L172" s="3" t="s">
        <v>1126</v>
      </c>
      <c r="AM172" s="3"/>
      <c r="AN172" s="3" t="s">
        <v>1126</v>
      </c>
      <c r="AO172" s="3"/>
      <c r="AP172" s="3" t="s">
        <v>1109</v>
      </c>
      <c r="AQ172" s="3"/>
      <c r="AR172" s="3"/>
    </row>
    <row r="173" spans="1:44" x14ac:dyDescent="0.3">
      <c r="A173" s="2">
        <f>Data!A172</f>
        <v>2114</v>
      </c>
      <c r="B173" s="22" t="str">
        <f>Data!B172:J172</f>
        <v>Lê Văn Thanh</v>
      </c>
      <c r="C173" s="22" t="str">
        <f>Data!B172:K172</f>
        <v>Lê Văn Thanh</v>
      </c>
      <c r="D173" s="22" t="str">
        <f>Data!B172:L172</f>
        <v>Chủ Hộ</v>
      </c>
      <c r="E173" s="22" t="str">
        <f>Data!C172:M172</f>
        <v>Tri Ton</v>
      </c>
      <c r="F173" s="44">
        <f>Data!D172:M172</f>
        <v>1</v>
      </c>
      <c r="G173" s="22" t="str">
        <f>Data!F172:N172</f>
        <v>Ba Chuc</v>
      </c>
      <c r="H173" s="46">
        <f>Data!F172</f>
        <v>1</v>
      </c>
      <c r="I173" s="22" t="str">
        <f>Data!H172:P172</f>
        <v>An Hòa</v>
      </c>
      <c r="J173" s="22">
        <f>Data!I172:Q172</f>
        <v>1</v>
      </c>
      <c r="K173" s="2">
        <f>Data!AE172</f>
        <v>1</v>
      </c>
      <c r="L173" s="2">
        <v>4</v>
      </c>
      <c r="M173" s="2" t="s">
        <v>1001</v>
      </c>
      <c r="N173" s="23" t="s">
        <v>345</v>
      </c>
      <c r="O173" s="2" t="s">
        <v>947</v>
      </c>
      <c r="P173" s="2"/>
      <c r="Q173" s="2" t="s">
        <v>1002</v>
      </c>
      <c r="R173" s="2"/>
      <c r="S173" s="2" t="s">
        <v>993</v>
      </c>
      <c r="T173" s="2"/>
      <c r="U173" s="2" t="s">
        <v>1089</v>
      </c>
      <c r="V173" s="2"/>
      <c r="W173" s="2"/>
      <c r="X173" s="2"/>
      <c r="Y173" s="2">
        <v>7000</v>
      </c>
      <c r="Z173" s="2" t="s">
        <v>1048</v>
      </c>
      <c r="AA173" s="2">
        <v>20000</v>
      </c>
      <c r="AB173" s="2" t="s">
        <v>1048</v>
      </c>
      <c r="AC173" s="2">
        <v>40000</v>
      </c>
      <c r="AD173" s="2" t="s">
        <v>1090</v>
      </c>
      <c r="AE173" s="2"/>
      <c r="AF173" s="2"/>
      <c r="AG173" s="2"/>
      <c r="AH173" s="2"/>
      <c r="AL173" s="3" t="s">
        <v>1130</v>
      </c>
      <c r="AM173" s="9" t="s">
        <v>1129</v>
      </c>
      <c r="AN173" t="s">
        <v>1180</v>
      </c>
      <c r="AO173" t="s">
        <v>1180</v>
      </c>
      <c r="AP173" s="3" t="s">
        <v>1123</v>
      </c>
      <c r="AQ173" s="3" t="s">
        <v>1156</v>
      </c>
      <c r="AR173" s="3" t="s">
        <v>1119</v>
      </c>
    </row>
    <row r="174" spans="1:44" x14ac:dyDescent="0.3">
      <c r="A174" s="2">
        <f>Data!A173</f>
        <v>2115</v>
      </c>
      <c r="B174" s="22" t="str">
        <f>Data!B173:J173</f>
        <v>Huỳnh Ngọc Sang</v>
      </c>
      <c r="C174" s="22" t="str">
        <f>Data!B173:K173</f>
        <v>Huỳnh Ngọc Sang</v>
      </c>
      <c r="D174" s="22" t="str">
        <f>Data!B173:L173</f>
        <v>Chủ Hộ</v>
      </c>
      <c r="E174" s="22" t="str">
        <f>Data!C173:M173</f>
        <v>Tri Ton</v>
      </c>
      <c r="F174" s="44">
        <f>Data!D173:M173</f>
        <v>1</v>
      </c>
      <c r="G174" s="22" t="str">
        <f>Data!F173:N173</f>
        <v>Ba Chuc</v>
      </c>
      <c r="H174" s="46">
        <f>Data!F173</f>
        <v>1</v>
      </c>
      <c r="I174" s="22" t="str">
        <f>Data!H173:P173</f>
        <v xml:space="preserve">An Hòa A </v>
      </c>
      <c r="J174" s="22">
        <f>Data!I173:Q173</f>
        <v>1</v>
      </c>
      <c r="K174" s="2">
        <f>Data!AE173</f>
        <v>1</v>
      </c>
      <c r="L174" s="2">
        <v>4</v>
      </c>
      <c r="M174" s="2" t="s">
        <v>1091</v>
      </c>
      <c r="N174" s="2"/>
      <c r="O174" s="2" t="s">
        <v>1092</v>
      </c>
      <c r="P174" s="2"/>
      <c r="Q174" s="2" t="s">
        <v>1093</v>
      </c>
      <c r="R174" s="2"/>
      <c r="S174" s="2" t="s">
        <v>1094</v>
      </c>
      <c r="T174" s="2"/>
      <c r="U174" s="2" t="s">
        <v>1095</v>
      </c>
      <c r="V174" s="2"/>
      <c r="W174" s="2"/>
      <c r="X174" s="2"/>
      <c r="Y174" s="2">
        <v>14000</v>
      </c>
      <c r="Z174" s="2" t="s">
        <v>1051</v>
      </c>
      <c r="AA174" s="2">
        <v>10000</v>
      </c>
      <c r="AB174" s="2" t="s">
        <v>1051</v>
      </c>
      <c r="AC174" s="2">
        <v>5000</v>
      </c>
      <c r="AD174" s="2" t="s">
        <v>1051</v>
      </c>
      <c r="AE174" s="2"/>
      <c r="AF174" s="2"/>
      <c r="AG174" s="2"/>
      <c r="AH174" s="2"/>
      <c r="AL174" s="3" t="s">
        <v>1158</v>
      </c>
      <c r="AM174" s="3" t="s">
        <v>1126</v>
      </c>
      <c r="AN174" t="s">
        <v>1174</v>
      </c>
      <c r="AO174" t="s">
        <v>1174</v>
      </c>
      <c r="AP174" s="3" t="s">
        <v>1108</v>
      </c>
      <c r="AQ174" s="3" t="s">
        <v>1128</v>
      </c>
      <c r="AR174" s="3" t="s">
        <v>1109</v>
      </c>
    </row>
    <row r="175" spans="1:44" x14ac:dyDescent="0.3">
      <c r="A175" s="2">
        <f>Data!A174</f>
        <v>2116</v>
      </c>
      <c r="B175" s="22" t="str">
        <f>Data!B174:J174</f>
        <v>Võ Văn Thêm</v>
      </c>
      <c r="C175" s="22" t="str">
        <f>Data!B174:K174</f>
        <v>Võ Văn Thêm</v>
      </c>
      <c r="D175" s="22" t="str">
        <f>Data!B174:L174</f>
        <v>Chủ Hộ</v>
      </c>
      <c r="E175" s="22" t="str">
        <f>Data!C174:M174</f>
        <v>Tri Ton</v>
      </c>
      <c r="F175" s="44">
        <f>Data!D174:M174</f>
        <v>1</v>
      </c>
      <c r="G175" s="22" t="str">
        <f>Data!F174:N174</f>
        <v>Ba Chuc</v>
      </c>
      <c r="H175" s="46">
        <f>Data!F174</f>
        <v>1</v>
      </c>
      <c r="I175" s="22" t="str">
        <f>Data!H174:P174</f>
        <v>An Hòa</v>
      </c>
      <c r="J175" s="22">
        <f>Data!I174:Q174</f>
        <v>1</v>
      </c>
      <c r="K175" s="2">
        <f>Data!AE174</f>
        <v>1</v>
      </c>
      <c r="L175" s="2">
        <v>3</v>
      </c>
      <c r="M175" s="2" t="s">
        <v>291</v>
      </c>
      <c r="N175" s="23" t="s">
        <v>1096</v>
      </c>
      <c r="O175" s="2" t="s">
        <v>1001</v>
      </c>
      <c r="P175" s="23" t="s">
        <v>345</v>
      </c>
      <c r="Q175" s="2" t="s">
        <v>1097</v>
      </c>
      <c r="R175" s="23" t="s">
        <v>699</v>
      </c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L175" s="3" t="s">
        <v>1129</v>
      </c>
      <c r="AM175" s="9" t="s">
        <v>1129</v>
      </c>
      <c r="AN175" t="s">
        <v>1129</v>
      </c>
      <c r="AO175" t="s">
        <v>1129</v>
      </c>
      <c r="AP175" s="3" t="s">
        <v>1111</v>
      </c>
      <c r="AQ175" s="3" t="s">
        <v>1107</v>
      </c>
      <c r="AR175" s="3" t="s">
        <v>1118</v>
      </c>
    </row>
    <row r="176" spans="1:44" x14ac:dyDescent="0.3">
      <c r="A176" s="2">
        <f>Data!A175</f>
        <v>2117</v>
      </c>
      <c r="B176" s="22" t="str">
        <f>Data!B175:J175</f>
        <v>Nguyễn Văn Cát</v>
      </c>
      <c r="C176" s="22" t="str">
        <f>Data!B175:K175</f>
        <v>Nguyễn Văn Hậu</v>
      </c>
      <c r="D176" s="22" t="str">
        <f>Data!B175:L175</f>
        <v xml:space="preserve">Con Chủ Hộ </v>
      </c>
      <c r="E176" s="22" t="str">
        <f>Data!C175:M175</f>
        <v>Tri Ton</v>
      </c>
      <c r="F176" s="44">
        <f>Data!D175:M175</f>
        <v>1</v>
      </c>
      <c r="G176" s="22" t="str">
        <f>Data!F175:N175</f>
        <v>Ba Chuc</v>
      </c>
      <c r="H176" s="46">
        <f>Data!F175</f>
        <v>1</v>
      </c>
      <c r="I176" s="22" t="str">
        <f>Data!H175:P175</f>
        <v xml:space="preserve">Thanh Lương </v>
      </c>
      <c r="J176" s="22">
        <f>Data!I175:Q175</f>
        <v>1</v>
      </c>
      <c r="K176" s="2">
        <f>Data!AE175</f>
        <v>1</v>
      </c>
      <c r="L176" s="2">
        <v>3</v>
      </c>
      <c r="M176" s="2" t="s">
        <v>160</v>
      </c>
      <c r="N176" s="23" t="s">
        <v>217</v>
      </c>
      <c r="O176" s="2" t="s">
        <v>1001</v>
      </c>
      <c r="P176" s="23" t="s">
        <v>345</v>
      </c>
      <c r="Q176" s="2" t="s">
        <v>1015</v>
      </c>
      <c r="R176" s="23" t="s">
        <v>185</v>
      </c>
      <c r="S176" s="2"/>
      <c r="T176" s="2"/>
      <c r="U176" s="2"/>
      <c r="V176" s="2"/>
      <c r="W176" s="2"/>
      <c r="X176" s="2"/>
      <c r="Y176" s="2">
        <v>8000</v>
      </c>
      <c r="Z176" s="2" t="s">
        <v>1048</v>
      </c>
      <c r="AA176" s="2"/>
      <c r="AB176" s="2"/>
      <c r="AC176" s="2"/>
      <c r="AD176" s="2"/>
      <c r="AE176" s="2"/>
      <c r="AF176" s="2"/>
      <c r="AG176" s="2"/>
      <c r="AH176" s="2"/>
      <c r="AL176" s="3" t="s">
        <v>1129</v>
      </c>
      <c r="AM176" s="9" t="s">
        <v>1158</v>
      </c>
      <c r="AN176" t="s">
        <v>1129</v>
      </c>
      <c r="AO176" t="s">
        <v>1129</v>
      </c>
      <c r="AP176" s="3" t="s">
        <v>1107</v>
      </c>
      <c r="AQ176" s="3" t="s">
        <v>1108</v>
      </c>
      <c r="AR176" s="3" t="s">
        <v>1121</v>
      </c>
    </row>
    <row r="177" spans="1:44" x14ac:dyDescent="0.3">
      <c r="A177" s="2">
        <f>Data!A176</f>
        <v>3118</v>
      </c>
      <c r="B177" s="22" t="str">
        <f>Data!B176:J176</f>
        <v>Chau Chunh</v>
      </c>
      <c r="C177" s="22" t="str">
        <f>Data!B176:K176</f>
        <v>Chau Chunh</v>
      </c>
      <c r="D177" s="22" t="str">
        <f>Data!B176:L176</f>
        <v>Chủ Hộ</v>
      </c>
      <c r="E177" s="22" t="str">
        <f>Data!C176:M176</f>
        <v>Tri Ton</v>
      </c>
      <c r="F177" s="44">
        <f>Data!D176:M176</f>
        <v>1</v>
      </c>
      <c r="G177" s="22" t="str">
        <f>Data!F176:N176</f>
        <v>O Lam</v>
      </c>
      <c r="H177" s="46">
        <f>Data!F176</f>
        <v>1</v>
      </c>
      <c r="I177" s="22" t="str">
        <f>Data!H176:P176</f>
        <v>Phước Bình</v>
      </c>
      <c r="J177" s="22">
        <f>Data!I176:Q176</f>
        <v>1</v>
      </c>
      <c r="K177" s="2">
        <f>Data!AE176</f>
        <v>1</v>
      </c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L177" s="3" t="s">
        <v>1129</v>
      </c>
      <c r="AM177" s="3"/>
      <c r="AN177" t="s">
        <v>1129</v>
      </c>
      <c r="AO177" t="s">
        <v>1129</v>
      </c>
      <c r="AP177" s="3" t="s">
        <v>1125</v>
      </c>
      <c r="AQ177" s="3"/>
      <c r="AR177" s="3"/>
    </row>
    <row r="178" spans="1:44" x14ac:dyDescent="0.3">
      <c r="A178" s="2">
        <f>Data!A177</f>
        <v>3119</v>
      </c>
      <c r="B178" s="22" t="str">
        <f>Data!B177:J177</f>
        <v>Chau sa Runh</v>
      </c>
      <c r="C178" s="22" t="str">
        <f>Data!B177:K177</f>
        <v>Chau Sa Runh</v>
      </c>
      <c r="D178" s="22" t="str">
        <f>Data!B177:L177</f>
        <v>Chủ Hộ</v>
      </c>
      <c r="E178" s="22" t="str">
        <f>Data!C177:M177</f>
        <v>Tri Ton</v>
      </c>
      <c r="F178" s="44">
        <f>Data!D177:M177</f>
        <v>1</v>
      </c>
      <c r="G178" s="22" t="str">
        <f>Data!F177:N177</f>
        <v>O Lam</v>
      </c>
      <c r="H178" s="46">
        <f>Data!F177</f>
        <v>1</v>
      </c>
      <c r="I178" s="22" t="str">
        <f>Data!H177:P177</f>
        <v>Phước Lợi</v>
      </c>
      <c r="J178" s="22">
        <f>Data!I177:Q177</f>
        <v>1</v>
      </c>
      <c r="K178" s="2">
        <f>Data!AE177</f>
        <v>2</v>
      </c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L178" s="3" t="s">
        <v>1129</v>
      </c>
      <c r="AM178" s="3" t="s">
        <v>1131</v>
      </c>
      <c r="AN178" t="s">
        <v>1173</v>
      </c>
      <c r="AO178" t="s">
        <v>1173</v>
      </c>
      <c r="AP178" s="3" t="s">
        <v>1125</v>
      </c>
      <c r="AQ178" s="3" t="s">
        <v>1110</v>
      </c>
      <c r="AR178" s="3"/>
    </row>
    <row r="179" spans="1:44" x14ac:dyDescent="0.3">
      <c r="A179" s="2">
        <f>Data!A178</f>
        <v>3120</v>
      </c>
      <c r="B179" s="22" t="str">
        <f>Data!B178:J178</f>
        <v>Chau Sambo</v>
      </c>
      <c r="C179" s="22" t="str">
        <f>Data!B178:K178</f>
        <v>Chau Sambo</v>
      </c>
      <c r="D179" s="22" t="str">
        <f>Data!B178:L178</f>
        <v>Chủ Hộ</v>
      </c>
      <c r="E179" s="22" t="str">
        <f>Data!C178:M178</f>
        <v>Tri Ton</v>
      </c>
      <c r="F179" s="44">
        <f>Data!D178:M178</f>
        <v>1</v>
      </c>
      <c r="G179" s="22" t="str">
        <f>Data!F178:N178</f>
        <v>O Lam</v>
      </c>
      <c r="H179" s="46">
        <f>Data!F178</f>
        <v>1</v>
      </c>
      <c r="I179" s="22" t="str">
        <f>Data!H178:P178</f>
        <v>Phước Lợi</v>
      </c>
      <c r="J179" s="22">
        <f>Data!I178:Q178</f>
        <v>1</v>
      </c>
      <c r="K179" s="2">
        <f>Data!AE178</f>
        <v>2</v>
      </c>
      <c r="L179" s="2">
        <v>4</v>
      </c>
      <c r="M179" s="2" t="s">
        <v>761</v>
      </c>
      <c r="N179" s="23" t="s">
        <v>252</v>
      </c>
      <c r="O179" s="2" t="s">
        <v>1020</v>
      </c>
      <c r="P179" s="23" t="s">
        <v>320</v>
      </c>
      <c r="Q179" s="2" t="s">
        <v>145</v>
      </c>
      <c r="R179" s="23" t="s">
        <v>466</v>
      </c>
      <c r="S179" s="2" t="s">
        <v>1098</v>
      </c>
      <c r="T179" s="23" t="s">
        <v>1099</v>
      </c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L179" s="3" t="s">
        <v>1129</v>
      </c>
      <c r="AM179" s="3"/>
      <c r="AN179" t="s">
        <v>1129</v>
      </c>
      <c r="AO179" t="s">
        <v>1129</v>
      </c>
      <c r="AP179" s="3" t="s">
        <v>1125</v>
      </c>
      <c r="AQ179" s="3"/>
      <c r="AR179" s="3"/>
    </row>
    <row r="180" spans="1:44" x14ac:dyDescent="0.3">
      <c r="A180" s="2">
        <f>Data!A179</f>
        <v>3121</v>
      </c>
      <c r="B180" s="22" t="str">
        <f>Data!B179:J179</f>
        <v>Chau Kôp</v>
      </c>
      <c r="C180" s="22" t="str">
        <f>Data!B179:K179</f>
        <v>Chau Kôp</v>
      </c>
      <c r="D180" s="22" t="str">
        <f>Data!B179:L179</f>
        <v>Chủ Hộ</v>
      </c>
      <c r="E180" s="22" t="str">
        <f>Data!C179:M179</f>
        <v>Tri Ton</v>
      </c>
      <c r="F180" s="44">
        <f>Data!D179:M179</f>
        <v>1</v>
      </c>
      <c r="G180" s="22" t="str">
        <f>Data!F179:N179</f>
        <v>O Lam</v>
      </c>
      <c r="H180" s="46">
        <f>Data!F179</f>
        <v>1</v>
      </c>
      <c r="I180" s="22" t="str">
        <f>Data!H179:P179</f>
        <v>Phước Lợi</v>
      </c>
      <c r="J180" s="22">
        <f>Data!I179:Q179</f>
        <v>1</v>
      </c>
      <c r="K180" s="2">
        <f>Data!AE179</f>
        <v>1</v>
      </c>
      <c r="L180" s="2">
        <v>3</v>
      </c>
      <c r="M180" s="2" t="s">
        <v>761</v>
      </c>
      <c r="N180" s="23" t="s">
        <v>252</v>
      </c>
      <c r="O180" s="2" t="s">
        <v>1020</v>
      </c>
      <c r="P180" s="23" t="s">
        <v>320</v>
      </c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L180" s="3" t="s">
        <v>1129</v>
      </c>
      <c r="AN180" t="s">
        <v>1129</v>
      </c>
      <c r="AO180" t="s">
        <v>1129</v>
      </c>
      <c r="AP180" s="3" t="s">
        <v>1125</v>
      </c>
      <c r="AQ180" s="3"/>
      <c r="AR180" s="3"/>
    </row>
    <row r="181" spans="1:44" x14ac:dyDescent="0.3">
      <c r="A181" s="2">
        <f>Data!A180</f>
        <v>3122</v>
      </c>
      <c r="B181" s="22" t="str">
        <f>Data!B180:J180</f>
        <v>Chau Priene</v>
      </c>
      <c r="C181" s="22" t="str">
        <f>Data!B180:K180</f>
        <v>Chau Priene</v>
      </c>
      <c r="D181" s="22" t="str">
        <f>Data!B180:L180</f>
        <v>Chủ Hộ</v>
      </c>
      <c r="E181" s="22" t="str">
        <f>Data!C180:M180</f>
        <v>Tri Ton</v>
      </c>
      <c r="F181" s="44">
        <f>Data!D180:M180</f>
        <v>1</v>
      </c>
      <c r="G181" s="22" t="str">
        <f>Data!F180:N180</f>
        <v>O Lam</v>
      </c>
      <c r="H181" s="46">
        <f>Data!F180</f>
        <v>1</v>
      </c>
      <c r="I181" s="22" t="str">
        <f>Data!H180:P180</f>
        <v>Phước Lợi</v>
      </c>
      <c r="J181" s="22">
        <f>Data!I180:Q180</f>
        <v>1</v>
      </c>
      <c r="K181" s="2">
        <f>Data!AE180</f>
        <v>2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L181" s="3" t="s">
        <v>1129</v>
      </c>
      <c r="AN181" t="s">
        <v>1129</v>
      </c>
      <c r="AO181" t="s">
        <v>1129</v>
      </c>
      <c r="AP181" s="3" t="s">
        <v>1125</v>
      </c>
      <c r="AQ181" s="3"/>
      <c r="AR181" s="3"/>
    </row>
    <row r="182" spans="1:44" x14ac:dyDescent="0.3">
      <c r="A182" s="2">
        <f>Data!A181</f>
        <v>3212</v>
      </c>
      <c r="B182" s="22" t="str">
        <f>Data!B181:J181</f>
        <v>Châu Chuôp</v>
      </c>
      <c r="C182" s="22" t="str">
        <f>Data!B181:K181</f>
        <v>Châu Chuôp</v>
      </c>
      <c r="D182" s="22" t="str">
        <f>Data!B181:L181</f>
        <v>Chủ Hộ</v>
      </c>
      <c r="E182" s="22" t="str">
        <f>Data!C181:M181</f>
        <v>Tri Ton</v>
      </c>
      <c r="F182" s="44">
        <f>Data!D181:M181</f>
        <v>1</v>
      </c>
      <c r="G182" s="22" t="str">
        <f>Data!F181:N181</f>
        <v>O Lam</v>
      </c>
      <c r="H182" s="46">
        <f>Data!F181</f>
        <v>1</v>
      </c>
      <c r="I182" s="22" t="str">
        <f>Data!H181:P181</f>
        <v>Phước Bình</v>
      </c>
      <c r="J182" s="22">
        <f>Data!I181:Q181</f>
        <v>1</v>
      </c>
      <c r="K182" s="2">
        <f>Data!AE181</f>
        <v>1</v>
      </c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L182" s="3" t="s">
        <v>1130</v>
      </c>
      <c r="AN182" s="3" t="s">
        <v>1178</v>
      </c>
      <c r="AO182" s="3"/>
      <c r="AP182" s="3" t="s">
        <v>1123</v>
      </c>
      <c r="AQ182" s="3"/>
      <c r="AR182" s="3"/>
    </row>
    <row r="183" spans="1:44" x14ac:dyDescent="0.3">
      <c r="A183" s="2">
        <f>Data!A182</f>
        <v>3213</v>
      </c>
      <c r="B183" s="22" t="str">
        <f>Data!B182:J182</f>
        <v>Châu Chênh</v>
      </c>
      <c r="C183" s="22" t="str">
        <f>Data!B182:K182</f>
        <v>Châu Chênh</v>
      </c>
      <c r="D183" s="22" t="str">
        <f>Data!B182:L182</f>
        <v>Chủ Hộ</v>
      </c>
      <c r="E183" s="22" t="str">
        <f>Data!C182:M182</f>
        <v>Tri Ton</v>
      </c>
      <c r="F183" s="44">
        <f>Data!D182:M182</f>
        <v>1</v>
      </c>
      <c r="G183" s="22" t="str">
        <f>Data!F182:N182</f>
        <v>O Lam</v>
      </c>
      <c r="H183" s="46">
        <f>Data!F182</f>
        <v>1</v>
      </c>
      <c r="I183" s="22" t="str">
        <f>Data!H182:P182</f>
        <v>Phước Bình</v>
      </c>
      <c r="J183" s="22">
        <f>Data!I182:Q182</f>
        <v>1</v>
      </c>
      <c r="K183" s="2">
        <f>Data!AE182</f>
        <v>1</v>
      </c>
      <c r="L183" s="2">
        <v>3</v>
      </c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L183" s="3" t="s">
        <v>1129</v>
      </c>
      <c r="AN183" t="s">
        <v>1129</v>
      </c>
      <c r="AO183" t="s">
        <v>1129</v>
      </c>
      <c r="AP183" s="3" t="s">
        <v>1125</v>
      </c>
      <c r="AQ183" s="3"/>
      <c r="AR183" s="3"/>
    </row>
  </sheetData>
  <autoFilter ref="AN2:AO2" xr:uid="{00000000-0009-0000-0000-000001000000}"/>
  <pageMargins left="0.7" right="0.7" top="0.75" bottom="0.75" header="0.3" footer="0.3"/>
  <pageSetup paperSize="9"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48"/>
  <sheetViews>
    <sheetView workbookViewId="0"/>
  </sheetViews>
  <sheetFormatPr defaultColWidth="9.109375" defaultRowHeight="14.4" x14ac:dyDescent="0.3"/>
  <cols>
    <col min="1" max="16384" width="9.109375" style="50"/>
  </cols>
  <sheetData>
    <row r="1" spans="1:34" ht="17.399999999999999" x14ac:dyDescent="0.35">
      <c r="A1" s="38" t="s">
        <v>1172</v>
      </c>
    </row>
    <row r="2" spans="1:34" x14ac:dyDescent="0.3">
      <c r="A2" s="34" t="s">
        <v>1213</v>
      </c>
      <c r="W2" s="34" t="s">
        <v>1221</v>
      </c>
    </row>
    <row r="3" spans="1:34" x14ac:dyDescent="0.3">
      <c r="A3" s="64" t="s">
        <v>1214</v>
      </c>
      <c r="B3" s="64" t="s">
        <v>1192</v>
      </c>
      <c r="C3" s="64" t="s">
        <v>1193</v>
      </c>
      <c r="E3" s="64" t="s">
        <v>1214</v>
      </c>
      <c r="F3" s="64" t="s">
        <v>1192</v>
      </c>
      <c r="G3" s="64" t="s">
        <v>1193</v>
      </c>
      <c r="J3" s="65" t="s">
        <v>1220</v>
      </c>
      <c r="K3" s="65" t="s">
        <v>1215</v>
      </c>
      <c r="W3" s="64" t="s">
        <v>1214</v>
      </c>
      <c r="X3" s="64" t="s">
        <v>1192</v>
      </c>
      <c r="Y3" s="64" t="s">
        <v>1193</v>
      </c>
      <c r="AA3" s="64" t="s">
        <v>1214</v>
      </c>
      <c r="AB3" s="64" t="s">
        <v>1192</v>
      </c>
      <c r="AC3" s="64" t="s">
        <v>1193</v>
      </c>
      <c r="AF3" s="65" t="s">
        <v>1222</v>
      </c>
      <c r="AG3" s="65" t="s">
        <v>1223</v>
      </c>
    </row>
    <row r="4" spans="1:34" x14ac:dyDescent="0.3">
      <c r="A4" s="66">
        <v>1</v>
      </c>
      <c r="B4" s="66">
        <v>25</v>
      </c>
      <c r="C4" s="67">
        <v>2.0992000000000002</v>
      </c>
      <c r="E4" s="66">
        <v>1</v>
      </c>
      <c r="F4" s="66">
        <v>25</v>
      </c>
      <c r="G4" s="67">
        <v>1.5751999999999999</v>
      </c>
      <c r="I4" s="50" t="s">
        <v>1216</v>
      </c>
      <c r="J4" s="68">
        <f>C4</f>
        <v>2.0992000000000002</v>
      </c>
      <c r="K4" s="68">
        <f>G4</f>
        <v>1.5751999999999999</v>
      </c>
      <c r="W4" s="66">
        <v>1</v>
      </c>
      <c r="X4" s="66">
        <v>24</v>
      </c>
      <c r="Y4" s="69">
        <v>91.875</v>
      </c>
      <c r="AA4" s="66">
        <v>1</v>
      </c>
      <c r="AB4" s="66">
        <v>24</v>
      </c>
      <c r="AC4" s="69">
        <v>49.541699999999999</v>
      </c>
      <c r="AE4" s="50" t="s">
        <v>1216</v>
      </c>
      <c r="AF4" s="68">
        <f>Y4</f>
        <v>91.875</v>
      </c>
      <c r="AG4" s="68">
        <f>Y4*AC4/100</f>
        <v>45.516436874999997</v>
      </c>
    </row>
    <row r="5" spans="1:34" x14ac:dyDescent="0.3">
      <c r="A5" s="66">
        <v>2</v>
      </c>
      <c r="B5" s="66">
        <v>51</v>
      </c>
      <c r="C5" s="67">
        <v>2.19922</v>
      </c>
      <c r="E5" s="66">
        <v>2</v>
      </c>
      <c r="F5" s="66">
        <v>51</v>
      </c>
      <c r="G5" s="67">
        <v>1.8952899999999999</v>
      </c>
      <c r="I5" s="50" t="s">
        <v>1217</v>
      </c>
      <c r="J5" s="68">
        <f t="shared" ref="J5:J7" si="0">C5</f>
        <v>2.19922</v>
      </c>
      <c r="K5" s="68">
        <f t="shared" ref="K5:K7" si="1">G5</f>
        <v>1.8952899999999999</v>
      </c>
      <c r="W5" s="66">
        <v>2</v>
      </c>
      <c r="X5" s="66">
        <v>40</v>
      </c>
      <c r="Y5" s="69">
        <v>90.924999999999997</v>
      </c>
      <c r="AA5" s="66">
        <v>2</v>
      </c>
      <c r="AB5" s="66">
        <v>40</v>
      </c>
      <c r="AC5" s="69">
        <v>32.174999999999997</v>
      </c>
      <c r="AE5" s="50" t="s">
        <v>1217</v>
      </c>
      <c r="AF5" s="68">
        <f t="shared" ref="AF5:AF7" si="2">Y5</f>
        <v>90.924999999999997</v>
      </c>
      <c r="AG5" s="68">
        <f t="shared" ref="AG5:AG7" si="3">Y5*AC5/100</f>
        <v>29.255118749999998</v>
      </c>
    </row>
    <row r="6" spans="1:34" x14ac:dyDescent="0.3">
      <c r="A6" s="66">
        <v>3</v>
      </c>
      <c r="B6" s="66">
        <v>14</v>
      </c>
      <c r="C6" s="67">
        <v>1.1178600000000001</v>
      </c>
      <c r="E6" s="66">
        <v>3</v>
      </c>
      <c r="F6" s="66">
        <v>14</v>
      </c>
      <c r="G6" s="67">
        <v>0.66428600000000004</v>
      </c>
      <c r="I6" s="50" t="s">
        <v>1218</v>
      </c>
      <c r="J6" s="68">
        <f t="shared" si="0"/>
        <v>1.1178600000000001</v>
      </c>
      <c r="K6" s="68">
        <f t="shared" si="1"/>
        <v>0.66428600000000004</v>
      </c>
      <c r="W6" s="66">
        <v>3</v>
      </c>
      <c r="X6" s="66">
        <v>13</v>
      </c>
      <c r="Y6" s="69">
        <v>43.846200000000003</v>
      </c>
      <c r="AA6" s="66">
        <v>3</v>
      </c>
      <c r="AB6" s="66">
        <v>13</v>
      </c>
      <c r="AC6" s="69">
        <v>50</v>
      </c>
      <c r="AE6" s="50" t="s">
        <v>1218</v>
      </c>
      <c r="AF6" s="68">
        <f t="shared" si="2"/>
        <v>43.846200000000003</v>
      </c>
      <c r="AG6" s="68">
        <f t="shared" si="3"/>
        <v>21.923099999999998</v>
      </c>
    </row>
    <row r="7" spans="1:34" x14ac:dyDescent="0.3">
      <c r="A7" s="66">
        <v>4</v>
      </c>
      <c r="B7" s="66">
        <v>91</v>
      </c>
      <c r="C7" s="67">
        <v>1.57429</v>
      </c>
      <c r="E7" s="66">
        <v>4</v>
      </c>
      <c r="F7" s="66">
        <v>91</v>
      </c>
      <c r="G7" s="67">
        <v>1.4589000000000001</v>
      </c>
      <c r="I7" s="50" t="s">
        <v>1219</v>
      </c>
      <c r="J7" s="68">
        <f t="shared" si="0"/>
        <v>1.57429</v>
      </c>
      <c r="K7" s="68">
        <f t="shared" si="1"/>
        <v>1.4589000000000001</v>
      </c>
      <c r="W7" s="66">
        <v>4</v>
      </c>
      <c r="X7" s="66">
        <v>91</v>
      </c>
      <c r="Y7" s="69">
        <v>115.05500000000001</v>
      </c>
      <c r="AA7" s="66">
        <v>4</v>
      </c>
      <c r="AB7" s="66">
        <v>91</v>
      </c>
      <c r="AC7" s="69">
        <v>62.802199999999999</v>
      </c>
      <c r="AE7" s="50" t="s">
        <v>1219</v>
      </c>
      <c r="AF7" s="68">
        <f t="shared" si="2"/>
        <v>115.05500000000001</v>
      </c>
      <c r="AG7" s="68">
        <f t="shared" si="3"/>
        <v>72.257071210000007</v>
      </c>
    </row>
    <row r="8" spans="1:34" x14ac:dyDescent="0.3">
      <c r="A8" s="66" t="s">
        <v>1194</v>
      </c>
      <c r="B8" s="66">
        <v>181</v>
      </c>
      <c r="C8" s="67">
        <v>1.7875700000000001</v>
      </c>
      <c r="E8" s="66" t="s">
        <v>1194</v>
      </c>
      <c r="F8" s="66">
        <v>181</v>
      </c>
      <c r="G8" s="67">
        <v>1.5364599999999999</v>
      </c>
      <c r="W8" s="66" t="s">
        <v>1194</v>
      </c>
      <c r="X8" s="66">
        <v>168</v>
      </c>
      <c r="Y8" s="69">
        <v>100.488</v>
      </c>
      <c r="AA8" s="66" t="s">
        <v>1194</v>
      </c>
      <c r="AB8" s="66">
        <v>168</v>
      </c>
      <c r="AC8" s="69">
        <v>52.625</v>
      </c>
      <c r="AF8" s="68">
        <f t="shared" ref="AF8" si="4">Y8</f>
        <v>100.488</v>
      </c>
      <c r="AG8" s="68">
        <f t="shared" ref="AG8" si="5">Y8*AC8/100</f>
        <v>52.881809999999994</v>
      </c>
    </row>
    <row r="9" spans="1:34" ht="17.399999999999999" x14ac:dyDescent="0.35">
      <c r="A9" s="38"/>
    </row>
    <row r="10" spans="1:34" ht="17.399999999999999" x14ac:dyDescent="0.35">
      <c r="A10" s="38"/>
    </row>
    <row r="11" spans="1:34" ht="17.399999999999999" x14ac:dyDescent="0.35">
      <c r="A11" s="38"/>
    </row>
    <row r="12" spans="1:34" ht="17.399999999999999" x14ac:dyDescent="0.35">
      <c r="A12" s="38"/>
    </row>
    <row r="13" spans="1:34" ht="17.399999999999999" x14ac:dyDescent="0.35">
      <c r="A13" s="38"/>
    </row>
    <row r="14" spans="1:34" x14ac:dyDescent="0.3">
      <c r="A14" s="1"/>
    </row>
    <row r="15" spans="1:34" x14ac:dyDescent="0.3">
      <c r="A15" s="34" t="s">
        <v>1166</v>
      </c>
      <c r="L15" s="34" t="s">
        <v>1167</v>
      </c>
      <c r="W15" s="34" t="s">
        <v>1202</v>
      </c>
      <c r="AH15" s="34" t="s">
        <v>1203</v>
      </c>
    </row>
    <row r="16" spans="1:34" x14ac:dyDescent="0.3">
      <c r="A16" s="50" t="s">
        <v>1165</v>
      </c>
      <c r="L16" s="50" t="s">
        <v>1160</v>
      </c>
      <c r="W16" s="50" t="s">
        <v>1200</v>
      </c>
      <c r="AH16" s="50" t="s">
        <v>1201</v>
      </c>
    </row>
    <row r="17" spans="1:46" x14ac:dyDescent="0.3">
      <c r="D17" s="50" t="s">
        <v>1161</v>
      </c>
      <c r="O17" s="50" t="s">
        <v>1161</v>
      </c>
      <c r="Z17" s="50" t="s">
        <v>1161</v>
      </c>
      <c r="AK17" s="50" t="s">
        <v>1161</v>
      </c>
    </row>
    <row r="18" spans="1:46" x14ac:dyDescent="0.3">
      <c r="A18" s="50" t="s">
        <v>1162</v>
      </c>
      <c r="B18" s="50" t="s">
        <v>1163</v>
      </c>
      <c r="C18" s="50" t="s">
        <v>1164</v>
      </c>
      <c r="D18" s="50" t="s">
        <v>1164</v>
      </c>
      <c r="L18" s="50" t="s">
        <v>1162</v>
      </c>
      <c r="M18" s="50" t="s">
        <v>1163</v>
      </c>
      <c r="N18" s="50" t="s">
        <v>1164</v>
      </c>
      <c r="O18" s="50" t="s">
        <v>1164</v>
      </c>
      <c r="W18" s="50" t="s">
        <v>1162</v>
      </c>
      <c r="X18" s="50" t="s">
        <v>1163</v>
      </c>
      <c r="Y18" s="50" t="s">
        <v>1164</v>
      </c>
      <c r="Z18" s="50" t="s">
        <v>1164</v>
      </c>
      <c r="AH18" s="50" t="s">
        <v>1162</v>
      </c>
      <c r="AI18" s="50" t="s">
        <v>1163</v>
      </c>
      <c r="AJ18" s="50" t="s">
        <v>1164</v>
      </c>
      <c r="AK18" s="50" t="s">
        <v>1164</v>
      </c>
      <c r="AS18" s="50" t="s">
        <v>1228</v>
      </c>
      <c r="AT18" s="50" t="s">
        <v>1229</v>
      </c>
    </row>
    <row r="19" spans="1:46" x14ac:dyDescent="0.3">
      <c r="A19" s="50">
        <v>1</v>
      </c>
      <c r="B19" s="50" t="s">
        <v>312</v>
      </c>
      <c r="C19" s="50">
        <v>62</v>
      </c>
      <c r="D19" s="70">
        <v>0.34250000000000003</v>
      </c>
      <c r="L19" s="50">
        <v>1</v>
      </c>
      <c r="M19" s="50" t="s">
        <v>1107</v>
      </c>
      <c r="N19" s="50">
        <v>24</v>
      </c>
      <c r="O19" s="70">
        <v>0.15890000000000001</v>
      </c>
      <c r="W19" s="50">
        <v>1</v>
      </c>
      <c r="X19" s="50" t="s">
        <v>1107</v>
      </c>
      <c r="Y19" s="50">
        <v>20</v>
      </c>
      <c r="Z19" s="70">
        <v>0.22470000000000001</v>
      </c>
      <c r="AH19" s="50">
        <v>1</v>
      </c>
      <c r="AI19" s="50" t="s">
        <v>1120</v>
      </c>
      <c r="AJ19" s="50">
        <v>14</v>
      </c>
      <c r="AK19" s="70">
        <v>0.22220000000000001</v>
      </c>
      <c r="AS19" s="50" t="s">
        <v>312</v>
      </c>
      <c r="AT19" s="50">
        <v>2</v>
      </c>
    </row>
    <row r="20" spans="1:46" x14ac:dyDescent="0.3">
      <c r="A20" s="50">
        <v>2</v>
      </c>
      <c r="B20" s="50" t="s">
        <v>1156</v>
      </c>
      <c r="C20" s="50">
        <v>37</v>
      </c>
      <c r="D20" s="70">
        <v>0.2044</v>
      </c>
      <c r="L20" s="50">
        <v>2</v>
      </c>
      <c r="M20" s="50" t="s">
        <v>1159</v>
      </c>
      <c r="N20" s="50">
        <v>14</v>
      </c>
      <c r="O20" s="70">
        <v>9.2700000000000005E-2</v>
      </c>
      <c r="W20" s="50">
        <v>2</v>
      </c>
      <c r="X20" s="50" t="s">
        <v>1121</v>
      </c>
      <c r="Y20" s="50">
        <v>13</v>
      </c>
      <c r="Z20" s="70">
        <v>0.14610000000000001</v>
      </c>
      <c r="AH20" s="50">
        <v>2</v>
      </c>
      <c r="AI20" s="50" t="s">
        <v>1107</v>
      </c>
      <c r="AJ20" s="50">
        <v>7</v>
      </c>
      <c r="AK20" s="70">
        <v>0.1111</v>
      </c>
      <c r="AS20" s="50" t="s">
        <v>140</v>
      </c>
      <c r="AT20" s="50">
        <v>3</v>
      </c>
    </row>
    <row r="21" spans="1:46" x14ac:dyDescent="0.3">
      <c r="A21" s="50">
        <v>3</v>
      </c>
      <c r="B21" s="50" t="s">
        <v>1128</v>
      </c>
      <c r="C21" s="50">
        <v>22</v>
      </c>
      <c r="D21" s="70">
        <v>0.1215</v>
      </c>
      <c r="L21" s="50">
        <v>3</v>
      </c>
      <c r="M21" s="50" t="s">
        <v>1121</v>
      </c>
      <c r="N21" s="50">
        <v>14</v>
      </c>
      <c r="O21" s="70">
        <v>9.2700000000000005E-2</v>
      </c>
      <c r="W21" s="50">
        <v>3</v>
      </c>
      <c r="X21" s="50" t="s">
        <v>1120</v>
      </c>
      <c r="Y21" s="50">
        <v>10</v>
      </c>
      <c r="Z21" s="70">
        <v>0.1124</v>
      </c>
      <c r="AH21" s="50">
        <v>3</v>
      </c>
      <c r="AI21" s="50" t="s">
        <v>1121</v>
      </c>
      <c r="AJ21" s="50">
        <v>7</v>
      </c>
      <c r="AK21" s="70">
        <v>0.1111</v>
      </c>
      <c r="AS21" s="50" t="s">
        <v>160</v>
      </c>
      <c r="AT21" s="50">
        <v>3</v>
      </c>
    </row>
    <row r="22" spans="1:46" x14ac:dyDescent="0.3">
      <c r="A22" s="50">
        <v>4</v>
      </c>
      <c r="B22" s="50" t="s">
        <v>1224</v>
      </c>
      <c r="C22" s="50">
        <v>9</v>
      </c>
      <c r="D22" s="70">
        <v>4.9700000000000001E-2</v>
      </c>
      <c r="L22" s="50">
        <v>4</v>
      </c>
      <c r="M22" s="50" t="s">
        <v>1136</v>
      </c>
      <c r="N22" s="50">
        <v>12</v>
      </c>
      <c r="O22" s="70">
        <v>7.9500000000000001E-2</v>
      </c>
      <c r="W22" s="50">
        <v>4</v>
      </c>
      <c r="X22" s="50" t="s">
        <v>1159</v>
      </c>
      <c r="Y22" s="50">
        <v>8</v>
      </c>
      <c r="Z22" s="70">
        <v>8.9899999999999994E-2</v>
      </c>
      <c r="AH22" s="50">
        <v>4</v>
      </c>
      <c r="AI22" s="50" t="s">
        <v>1159</v>
      </c>
      <c r="AJ22" s="50">
        <v>6</v>
      </c>
      <c r="AK22" s="70">
        <v>9.5200000000000007E-2</v>
      </c>
      <c r="AS22" s="50" t="s">
        <v>170</v>
      </c>
      <c r="AT22" s="50">
        <v>3</v>
      </c>
    </row>
    <row r="23" spans="1:46" x14ac:dyDescent="0.3">
      <c r="A23" s="50">
        <v>5</v>
      </c>
      <c r="B23" s="50" t="s">
        <v>1113</v>
      </c>
      <c r="C23" s="50">
        <v>7</v>
      </c>
      <c r="D23" s="70">
        <v>3.8699999999999998E-2</v>
      </c>
      <c r="L23" s="50">
        <v>5</v>
      </c>
      <c r="M23" s="50" t="s">
        <v>1156</v>
      </c>
      <c r="N23" s="50">
        <v>11</v>
      </c>
      <c r="O23" s="70">
        <v>7.2800000000000004E-2</v>
      </c>
      <c r="W23" s="50">
        <v>5</v>
      </c>
      <c r="X23" s="50" t="s">
        <v>1116</v>
      </c>
      <c r="Y23" s="50">
        <v>5</v>
      </c>
      <c r="Z23" s="70">
        <v>5.62E-2</v>
      </c>
      <c r="AH23" s="50">
        <v>5</v>
      </c>
      <c r="AI23" s="50" t="s">
        <v>1118</v>
      </c>
      <c r="AJ23" s="50">
        <v>4</v>
      </c>
      <c r="AK23" s="70">
        <v>6.3500000000000001E-2</v>
      </c>
      <c r="AS23" s="50" t="s">
        <v>352</v>
      </c>
      <c r="AT23" s="50">
        <v>4</v>
      </c>
    </row>
    <row r="24" spans="1:46" x14ac:dyDescent="0.3">
      <c r="A24" s="50">
        <v>6</v>
      </c>
      <c r="B24" s="50" t="s">
        <v>1226</v>
      </c>
      <c r="C24" s="50">
        <v>7</v>
      </c>
      <c r="D24" s="70">
        <v>3.8699999999999998E-2</v>
      </c>
      <c r="L24" s="50">
        <v>6</v>
      </c>
      <c r="M24" s="50" t="s">
        <v>1108</v>
      </c>
      <c r="N24" s="50">
        <v>10</v>
      </c>
      <c r="O24" s="70">
        <v>6.6199999999999995E-2</v>
      </c>
      <c r="W24" s="50">
        <v>6</v>
      </c>
      <c r="X24" s="50" t="s">
        <v>1108</v>
      </c>
      <c r="Y24" s="50">
        <v>4</v>
      </c>
      <c r="Z24" s="70">
        <v>4.4900000000000002E-2</v>
      </c>
      <c r="AH24" s="50">
        <v>6</v>
      </c>
      <c r="AI24" s="50" t="s">
        <v>1139</v>
      </c>
      <c r="AJ24" s="50">
        <v>4</v>
      </c>
      <c r="AK24" s="70">
        <v>6.3500000000000001E-2</v>
      </c>
      <c r="AS24" s="50" t="s">
        <v>145</v>
      </c>
      <c r="AT24" s="50">
        <v>2</v>
      </c>
    </row>
    <row r="25" spans="1:46" x14ac:dyDescent="0.3">
      <c r="A25" s="50">
        <v>7</v>
      </c>
      <c r="B25" s="50" t="s">
        <v>1108</v>
      </c>
      <c r="C25" s="50">
        <v>6</v>
      </c>
      <c r="D25" s="70">
        <v>3.3099999999999997E-2</v>
      </c>
      <c r="L25" s="50">
        <v>7</v>
      </c>
      <c r="M25" s="50" t="s">
        <v>1119</v>
      </c>
      <c r="N25" s="50">
        <v>9</v>
      </c>
      <c r="O25" s="70">
        <v>5.96E-2</v>
      </c>
      <c r="W25" s="50">
        <v>7</v>
      </c>
      <c r="X25" s="50" t="s">
        <v>1135</v>
      </c>
      <c r="Y25" s="50">
        <v>4</v>
      </c>
      <c r="Z25" s="70">
        <v>4.4900000000000002E-2</v>
      </c>
      <c r="AH25" s="50">
        <v>7</v>
      </c>
      <c r="AI25" s="50" t="s">
        <v>1108</v>
      </c>
      <c r="AJ25" s="50">
        <v>3</v>
      </c>
      <c r="AK25" s="70">
        <v>4.7600000000000003E-2</v>
      </c>
      <c r="AS25" s="50" t="s">
        <v>1159</v>
      </c>
      <c r="AT25" s="50">
        <v>3</v>
      </c>
    </row>
    <row r="26" spans="1:46" x14ac:dyDescent="0.3">
      <c r="A26" s="50">
        <v>8</v>
      </c>
      <c r="B26" s="50" t="s">
        <v>1225</v>
      </c>
      <c r="C26" s="50">
        <v>5</v>
      </c>
      <c r="D26" s="70">
        <v>2.76E-2</v>
      </c>
      <c r="L26" s="50">
        <v>8</v>
      </c>
      <c r="M26" s="50" t="s">
        <v>1110</v>
      </c>
      <c r="N26" s="50">
        <v>8</v>
      </c>
      <c r="O26" s="70">
        <v>5.2999999999999999E-2</v>
      </c>
      <c r="W26" s="50">
        <v>8</v>
      </c>
      <c r="X26" s="50" t="s">
        <v>1139</v>
      </c>
      <c r="Y26" s="50">
        <v>4</v>
      </c>
      <c r="Z26" s="70">
        <v>4.4900000000000002E-2</v>
      </c>
      <c r="AH26" s="50">
        <v>8</v>
      </c>
      <c r="AI26" s="50" t="s">
        <v>1110</v>
      </c>
      <c r="AJ26" s="50">
        <v>3</v>
      </c>
      <c r="AK26" s="70">
        <v>4.7600000000000003E-2</v>
      </c>
      <c r="AS26" s="50" t="s">
        <v>1227</v>
      </c>
      <c r="AT26" s="50">
        <v>3</v>
      </c>
    </row>
    <row r="27" spans="1:46" x14ac:dyDescent="0.3">
      <c r="A27" s="50">
        <v>9</v>
      </c>
      <c r="B27" s="50" t="s">
        <v>1118</v>
      </c>
      <c r="C27" s="50">
        <v>4</v>
      </c>
      <c r="D27" s="70">
        <v>2.2100000000000002E-2</v>
      </c>
      <c r="E27" s="70">
        <f>SUM(D19:D27)</f>
        <v>0.87829999999999997</v>
      </c>
      <c r="L27" s="50">
        <v>9</v>
      </c>
      <c r="M27" s="50" t="s">
        <v>312</v>
      </c>
      <c r="N27" s="50">
        <v>8</v>
      </c>
      <c r="O27" s="70">
        <v>5.2999999999999999E-2</v>
      </c>
      <c r="P27" s="70">
        <f>SUM(O19:O27)</f>
        <v>0.72840000000000016</v>
      </c>
      <c r="W27" s="50">
        <v>9</v>
      </c>
      <c r="X27" s="50" t="s">
        <v>1156</v>
      </c>
      <c r="Y27" s="50">
        <v>4</v>
      </c>
      <c r="Z27" s="70">
        <v>4.4900000000000002E-2</v>
      </c>
      <c r="AA27" s="70">
        <f>SUM(Z19:Z27)</f>
        <v>0.80890000000000029</v>
      </c>
      <c r="AH27" s="50">
        <v>9</v>
      </c>
      <c r="AI27" s="50" t="s">
        <v>1197</v>
      </c>
      <c r="AJ27" s="50">
        <v>2</v>
      </c>
      <c r="AK27" s="70">
        <v>3.1699999999999999E-2</v>
      </c>
      <c r="AL27" s="70">
        <f>SUM(AK19:AK27)</f>
        <v>0.79349999999999998</v>
      </c>
      <c r="AS27" s="50" t="s">
        <v>220</v>
      </c>
      <c r="AT27" s="50">
        <v>2</v>
      </c>
    </row>
    <row r="28" spans="1:46" x14ac:dyDescent="0.3">
      <c r="A28" s="50">
        <v>10</v>
      </c>
      <c r="B28" s="50" t="s">
        <v>1107</v>
      </c>
      <c r="C28" s="50">
        <v>3</v>
      </c>
      <c r="D28" s="70">
        <v>1.66E-2</v>
      </c>
      <c r="L28" s="50">
        <v>10</v>
      </c>
      <c r="M28" s="50" t="s">
        <v>1118</v>
      </c>
      <c r="N28" s="50">
        <v>7</v>
      </c>
      <c r="O28" s="70">
        <v>4.6399999999999997E-2</v>
      </c>
      <c r="W28" s="50">
        <v>10</v>
      </c>
      <c r="X28" s="50" t="s">
        <v>1195</v>
      </c>
      <c r="Y28" s="50">
        <v>2</v>
      </c>
      <c r="Z28" s="70">
        <v>2.2499999999999999E-2</v>
      </c>
      <c r="AH28" s="50">
        <v>10</v>
      </c>
      <c r="AI28" s="50" t="s">
        <v>1116</v>
      </c>
      <c r="AJ28" s="50">
        <v>2</v>
      </c>
      <c r="AK28" s="70">
        <v>3.1699999999999999E-2</v>
      </c>
      <c r="AS28" s="50" t="s">
        <v>161</v>
      </c>
      <c r="AT28" s="50">
        <v>2</v>
      </c>
    </row>
    <row r="29" spans="1:46" x14ac:dyDescent="0.3">
      <c r="A29" s="50">
        <v>11</v>
      </c>
      <c r="B29" s="50" t="s">
        <v>1120</v>
      </c>
      <c r="C29" s="50">
        <v>3</v>
      </c>
      <c r="D29" s="70">
        <v>1.66E-2</v>
      </c>
      <c r="L29" s="50">
        <v>11</v>
      </c>
      <c r="M29" s="50" t="s">
        <v>1123</v>
      </c>
      <c r="N29" s="50">
        <v>6</v>
      </c>
      <c r="O29" s="70">
        <v>3.9699999999999999E-2</v>
      </c>
      <c r="W29" s="50">
        <v>11</v>
      </c>
      <c r="X29" s="50" t="s">
        <v>1118</v>
      </c>
      <c r="Y29" s="50">
        <v>2</v>
      </c>
      <c r="Z29" s="70">
        <v>2.2499999999999999E-2</v>
      </c>
      <c r="AH29" s="50">
        <v>11</v>
      </c>
      <c r="AI29" s="50" t="s">
        <v>1124</v>
      </c>
      <c r="AJ29" s="50">
        <v>2</v>
      </c>
      <c r="AK29" s="70">
        <v>3.1699999999999999E-2</v>
      </c>
    </row>
    <row r="30" spans="1:46" x14ac:dyDescent="0.3">
      <c r="A30" s="50">
        <v>12</v>
      </c>
      <c r="B30" s="50" t="s">
        <v>1111</v>
      </c>
      <c r="C30" s="50">
        <v>2</v>
      </c>
      <c r="D30" s="70">
        <v>1.0999999999999999E-2</v>
      </c>
      <c r="L30" s="50">
        <v>12</v>
      </c>
      <c r="M30" s="50" t="s">
        <v>1128</v>
      </c>
      <c r="N30" s="50">
        <v>5</v>
      </c>
      <c r="O30" s="70">
        <v>3.3099999999999997E-2</v>
      </c>
      <c r="W30" s="50">
        <v>12</v>
      </c>
      <c r="X30" s="50" t="s">
        <v>1119</v>
      </c>
      <c r="Y30" s="50">
        <v>2</v>
      </c>
      <c r="Z30" s="70">
        <v>2.2499999999999999E-2</v>
      </c>
      <c r="AH30" s="50">
        <v>12</v>
      </c>
      <c r="AI30" s="50" t="s">
        <v>1196</v>
      </c>
      <c r="AJ30" s="50">
        <v>1</v>
      </c>
      <c r="AK30" s="70">
        <v>1.5900000000000001E-2</v>
      </c>
    </row>
    <row r="31" spans="1:46" x14ac:dyDescent="0.3">
      <c r="A31" s="50">
        <v>13</v>
      </c>
      <c r="B31" s="50" t="s">
        <v>1114</v>
      </c>
      <c r="C31" s="50">
        <v>2</v>
      </c>
      <c r="D31" s="70">
        <v>1.0999999999999999E-2</v>
      </c>
      <c r="L31" s="50">
        <v>13</v>
      </c>
      <c r="M31" s="50" t="s">
        <v>1116</v>
      </c>
      <c r="N31" s="50">
        <v>4</v>
      </c>
      <c r="O31" s="70">
        <v>2.6499999999999999E-2</v>
      </c>
      <c r="W31" s="50">
        <v>13</v>
      </c>
      <c r="X31" s="50" t="s">
        <v>317</v>
      </c>
      <c r="Y31" s="50">
        <v>2</v>
      </c>
      <c r="Z31" s="70">
        <v>2.2499999999999999E-2</v>
      </c>
      <c r="AH31" s="50">
        <v>13</v>
      </c>
      <c r="AI31" s="50" t="s">
        <v>1199</v>
      </c>
      <c r="AJ31" s="50">
        <v>1</v>
      </c>
      <c r="AK31" s="70">
        <v>1.5900000000000001E-2</v>
      </c>
    </row>
    <row r="32" spans="1:46" x14ac:dyDescent="0.3">
      <c r="A32" s="50">
        <v>14</v>
      </c>
      <c r="B32" s="50" t="s">
        <v>1116</v>
      </c>
      <c r="C32" s="50">
        <v>2</v>
      </c>
      <c r="D32" s="70">
        <v>1.0999999999999999E-2</v>
      </c>
      <c r="L32" s="50">
        <v>14</v>
      </c>
      <c r="M32" s="50" t="s">
        <v>1139</v>
      </c>
      <c r="N32" s="50">
        <v>4</v>
      </c>
      <c r="O32" s="70">
        <v>2.6499999999999999E-2</v>
      </c>
      <c r="W32" s="50">
        <v>14</v>
      </c>
      <c r="X32" s="50" t="s">
        <v>1124</v>
      </c>
      <c r="Y32" s="50">
        <v>2</v>
      </c>
      <c r="Z32" s="70">
        <v>2.2499999999999999E-2</v>
      </c>
      <c r="AH32" s="50">
        <v>14</v>
      </c>
      <c r="AI32" s="50" t="s">
        <v>1113</v>
      </c>
      <c r="AJ32" s="50">
        <v>1</v>
      </c>
      <c r="AK32" s="70">
        <v>1.5900000000000001E-2</v>
      </c>
    </row>
    <row r="33" spans="1:37" x14ac:dyDescent="0.3">
      <c r="A33" s="50">
        <v>15</v>
      </c>
      <c r="B33" s="50" t="s">
        <v>1121</v>
      </c>
      <c r="C33" s="50">
        <v>2</v>
      </c>
      <c r="D33" s="70">
        <v>1.0999999999999999E-2</v>
      </c>
      <c r="L33" s="50">
        <v>15</v>
      </c>
      <c r="M33" s="50" t="s">
        <v>1132</v>
      </c>
      <c r="N33" s="50">
        <v>2</v>
      </c>
      <c r="O33" s="70">
        <v>1.32E-2</v>
      </c>
      <c r="W33" s="50">
        <v>15</v>
      </c>
      <c r="X33" s="50" t="s">
        <v>1110</v>
      </c>
      <c r="Y33" s="50">
        <v>1</v>
      </c>
      <c r="Z33" s="70">
        <v>1.12E-2</v>
      </c>
      <c r="AH33" s="50">
        <v>15</v>
      </c>
      <c r="AI33" s="50" t="s">
        <v>1155</v>
      </c>
      <c r="AJ33" s="50">
        <v>1</v>
      </c>
      <c r="AK33" s="70">
        <v>1.5900000000000001E-2</v>
      </c>
    </row>
    <row r="34" spans="1:37" x14ac:dyDescent="0.3">
      <c r="A34" s="50">
        <v>16</v>
      </c>
      <c r="B34" s="50" t="s">
        <v>1110</v>
      </c>
      <c r="C34" s="50">
        <v>1</v>
      </c>
      <c r="D34" s="70">
        <v>5.4999999999999997E-3</v>
      </c>
      <c r="L34" s="50">
        <v>16</v>
      </c>
      <c r="M34" s="50" t="s">
        <v>1137</v>
      </c>
      <c r="N34" s="50">
        <v>2</v>
      </c>
      <c r="O34" s="70">
        <v>1.32E-2</v>
      </c>
      <c r="W34" s="50">
        <v>16</v>
      </c>
      <c r="X34" s="50" t="s">
        <v>1199</v>
      </c>
      <c r="Y34" s="50">
        <v>1</v>
      </c>
      <c r="Z34" s="70">
        <v>1.12E-2</v>
      </c>
      <c r="AH34" s="50">
        <v>16</v>
      </c>
      <c r="AI34" s="50" t="s">
        <v>1119</v>
      </c>
      <c r="AJ34" s="50">
        <v>1</v>
      </c>
      <c r="AK34" s="70">
        <v>1.5900000000000001E-2</v>
      </c>
    </row>
    <row r="35" spans="1:37" x14ac:dyDescent="0.3">
      <c r="A35" s="50">
        <v>17</v>
      </c>
      <c r="B35" s="50" t="s">
        <v>1133</v>
      </c>
      <c r="C35" s="50">
        <v>1</v>
      </c>
      <c r="D35" s="70">
        <v>5.4999999999999997E-3</v>
      </c>
      <c r="L35" s="50">
        <v>17</v>
      </c>
      <c r="M35" s="50" t="s">
        <v>1155</v>
      </c>
      <c r="N35" s="50">
        <v>2</v>
      </c>
      <c r="O35" s="70">
        <v>1.32E-2</v>
      </c>
      <c r="W35" s="50">
        <v>17</v>
      </c>
      <c r="X35" s="50" t="s">
        <v>1112</v>
      </c>
      <c r="Y35" s="50">
        <v>1</v>
      </c>
      <c r="Z35" s="70">
        <v>1.12E-2</v>
      </c>
      <c r="AH35" s="50">
        <v>17</v>
      </c>
      <c r="AI35" s="50" t="s">
        <v>317</v>
      </c>
      <c r="AJ35" s="50">
        <v>1</v>
      </c>
      <c r="AK35" s="70">
        <v>1.5900000000000001E-2</v>
      </c>
    </row>
    <row r="36" spans="1:37" x14ac:dyDescent="0.3">
      <c r="A36" s="50">
        <v>18</v>
      </c>
      <c r="B36" s="50" t="s">
        <v>1115</v>
      </c>
      <c r="C36" s="50">
        <v>1</v>
      </c>
      <c r="D36" s="70">
        <v>5.4999999999999997E-3</v>
      </c>
      <c r="L36" s="50">
        <v>18</v>
      </c>
      <c r="M36" s="50" t="s">
        <v>317</v>
      </c>
      <c r="N36" s="50">
        <v>2</v>
      </c>
      <c r="O36" s="70">
        <v>1.32E-2</v>
      </c>
      <c r="W36" s="50">
        <v>18</v>
      </c>
      <c r="X36" s="50" t="s">
        <v>1115</v>
      </c>
      <c r="Y36" s="50">
        <v>1</v>
      </c>
      <c r="Z36" s="70">
        <v>1.12E-2</v>
      </c>
      <c r="AH36" s="50">
        <v>18</v>
      </c>
      <c r="AI36" s="50" t="s">
        <v>1123</v>
      </c>
      <c r="AJ36" s="50">
        <v>1</v>
      </c>
      <c r="AK36" s="70">
        <v>1.5900000000000001E-2</v>
      </c>
    </row>
    <row r="37" spans="1:37" x14ac:dyDescent="0.3">
      <c r="A37" s="50">
        <v>19</v>
      </c>
      <c r="B37" s="50" t="s">
        <v>1117</v>
      </c>
      <c r="C37" s="50">
        <v>1</v>
      </c>
      <c r="D37" s="70">
        <v>5.4999999999999997E-3</v>
      </c>
      <c r="L37" s="50">
        <v>19</v>
      </c>
      <c r="M37" s="50" t="s">
        <v>496</v>
      </c>
      <c r="N37" s="50">
        <v>1</v>
      </c>
      <c r="O37" s="70">
        <v>6.6E-3</v>
      </c>
      <c r="W37" s="50">
        <v>19</v>
      </c>
      <c r="X37" s="50" t="s">
        <v>1109</v>
      </c>
      <c r="Y37" s="50">
        <v>1</v>
      </c>
      <c r="Z37" s="70">
        <v>1.12E-2</v>
      </c>
      <c r="AH37" s="50">
        <v>19</v>
      </c>
      <c r="AI37" s="50" t="s">
        <v>1198</v>
      </c>
      <c r="AJ37" s="50">
        <v>1</v>
      </c>
      <c r="AK37" s="70">
        <v>1.5900000000000001E-2</v>
      </c>
    </row>
    <row r="38" spans="1:37" x14ac:dyDescent="0.3">
      <c r="A38" s="50">
        <v>20</v>
      </c>
      <c r="B38" s="50" t="s">
        <v>1119</v>
      </c>
      <c r="C38" s="50">
        <v>1</v>
      </c>
      <c r="D38" s="70">
        <v>5.4999999999999997E-3</v>
      </c>
      <c r="L38" s="50">
        <v>20</v>
      </c>
      <c r="M38" s="50" t="s">
        <v>1134</v>
      </c>
      <c r="N38" s="50">
        <v>1</v>
      </c>
      <c r="O38" s="70">
        <v>6.6E-3</v>
      </c>
      <c r="W38" s="50">
        <v>20</v>
      </c>
      <c r="X38" s="50" t="s">
        <v>1128</v>
      </c>
      <c r="Y38" s="50">
        <v>1</v>
      </c>
      <c r="Z38" s="70">
        <v>1.12E-2</v>
      </c>
      <c r="AH38" s="50">
        <v>20</v>
      </c>
      <c r="AI38" s="50" t="s">
        <v>1156</v>
      </c>
      <c r="AJ38" s="50">
        <v>1</v>
      </c>
      <c r="AK38" s="70">
        <v>1.5900000000000001E-2</v>
      </c>
    </row>
    <row r="39" spans="1:37" x14ac:dyDescent="0.3">
      <c r="A39" s="50">
        <v>21</v>
      </c>
      <c r="B39" s="50" t="s">
        <v>552</v>
      </c>
      <c r="C39" s="50">
        <v>1</v>
      </c>
      <c r="D39" s="70">
        <v>5.4999999999999997E-3</v>
      </c>
      <c r="L39" s="50">
        <v>21</v>
      </c>
      <c r="M39" s="50" t="s">
        <v>1135</v>
      </c>
      <c r="N39" s="50">
        <v>1</v>
      </c>
      <c r="O39" s="70">
        <v>6.6E-3</v>
      </c>
      <c r="W39" s="50">
        <v>21</v>
      </c>
      <c r="X39" s="50" t="s">
        <v>552</v>
      </c>
      <c r="Y39" s="50">
        <v>1</v>
      </c>
      <c r="Z39" s="70">
        <v>1.12E-2</v>
      </c>
      <c r="AK39" s="70"/>
    </row>
    <row r="40" spans="1:37" x14ac:dyDescent="0.3">
      <c r="A40" s="50">
        <v>22</v>
      </c>
      <c r="B40" s="50" t="s">
        <v>317</v>
      </c>
      <c r="C40" s="50">
        <v>1</v>
      </c>
      <c r="D40" s="70">
        <v>5.4999999999999997E-3</v>
      </c>
      <c r="L40" s="50">
        <v>22</v>
      </c>
      <c r="M40" s="50" t="s">
        <v>1113</v>
      </c>
      <c r="N40" s="50">
        <v>1</v>
      </c>
      <c r="O40" s="70">
        <v>6.6E-3</v>
      </c>
      <c r="AK40" s="70"/>
    </row>
    <row r="41" spans="1:37" x14ac:dyDescent="0.3">
      <c r="A41" s="50">
        <v>23</v>
      </c>
      <c r="B41" s="50" t="s">
        <v>1122</v>
      </c>
      <c r="C41" s="50">
        <v>1</v>
      </c>
      <c r="D41" s="70">
        <v>5.4999999999999997E-3</v>
      </c>
      <c r="L41" s="50">
        <v>23</v>
      </c>
      <c r="M41" s="50" t="s">
        <v>1154</v>
      </c>
      <c r="N41" s="50">
        <v>1</v>
      </c>
      <c r="O41" s="70">
        <v>6.6E-3</v>
      </c>
      <c r="AK41" s="70"/>
    </row>
    <row r="42" spans="1:37" x14ac:dyDescent="0.3">
      <c r="L42" s="50">
        <v>24</v>
      </c>
      <c r="M42" s="50" t="s">
        <v>351</v>
      </c>
      <c r="N42" s="50">
        <v>1</v>
      </c>
      <c r="O42" s="70">
        <v>6.6E-3</v>
      </c>
      <c r="AK42" s="70"/>
    </row>
    <row r="43" spans="1:37" x14ac:dyDescent="0.3">
      <c r="L43" s="50">
        <v>25</v>
      </c>
      <c r="M43" s="50" t="s">
        <v>1138</v>
      </c>
      <c r="N43" s="50">
        <v>1</v>
      </c>
      <c r="O43" s="70">
        <v>6.6E-3</v>
      </c>
      <c r="AK43" s="70"/>
    </row>
    <row r="44" spans="1:37" x14ac:dyDescent="0.3">
      <c r="AK44" s="70"/>
    </row>
    <row r="45" spans="1:37" x14ac:dyDescent="0.3">
      <c r="AK45" s="70"/>
    </row>
    <row r="46" spans="1:37" x14ac:dyDescent="0.3">
      <c r="A46" s="50" t="s">
        <v>1168</v>
      </c>
      <c r="L46" s="50" t="s">
        <v>1169</v>
      </c>
      <c r="W46" s="50" t="s">
        <v>1179</v>
      </c>
    </row>
    <row r="47" spans="1:37" x14ac:dyDescent="0.3">
      <c r="D47" s="50" t="s">
        <v>1161</v>
      </c>
      <c r="O47" s="50" t="s">
        <v>1161</v>
      </c>
      <c r="Z47" s="50" t="s">
        <v>1161</v>
      </c>
    </row>
    <row r="48" spans="1:37" x14ac:dyDescent="0.3">
      <c r="A48" s="50" t="s">
        <v>1162</v>
      </c>
      <c r="B48" s="50" t="s">
        <v>1163</v>
      </c>
      <c r="C48" s="50" t="s">
        <v>1164</v>
      </c>
      <c r="D48" s="50" t="s">
        <v>1164</v>
      </c>
      <c r="L48" s="50" t="s">
        <v>1162</v>
      </c>
      <c r="M48" s="50" t="s">
        <v>1163</v>
      </c>
      <c r="N48" s="50" t="s">
        <v>1164</v>
      </c>
      <c r="O48" s="50" t="s">
        <v>1164</v>
      </c>
      <c r="W48" s="50" t="s">
        <v>1162</v>
      </c>
      <c r="X48" s="50" t="s">
        <v>1163</v>
      </c>
      <c r="Y48" s="50" t="s">
        <v>1164</v>
      </c>
      <c r="Z48" s="50" t="s">
        <v>1164</v>
      </c>
    </row>
    <row r="49" spans="1:28" x14ac:dyDescent="0.3">
      <c r="A49" s="50">
        <v>1</v>
      </c>
      <c r="B49" s="50" t="s">
        <v>1171</v>
      </c>
      <c r="C49" s="50">
        <v>62</v>
      </c>
      <c r="D49" s="70">
        <v>0.34250000000000003</v>
      </c>
      <c r="L49" s="50">
        <v>1</v>
      </c>
      <c r="M49" s="50" t="s">
        <v>1129</v>
      </c>
      <c r="N49" s="50">
        <v>97</v>
      </c>
      <c r="O49" s="70">
        <v>0.64239999999999997</v>
      </c>
      <c r="W49" s="50">
        <v>1</v>
      </c>
      <c r="X49" s="50" t="s">
        <v>1177</v>
      </c>
      <c r="Y49" s="50">
        <v>59</v>
      </c>
      <c r="Z49" s="70">
        <v>0.32600000000000001</v>
      </c>
    </row>
    <row r="50" spans="1:28" x14ac:dyDescent="0.3">
      <c r="A50" s="50">
        <v>2</v>
      </c>
      <c r="B50" s="50" t="s">
        <v>1129</v>
      </c>
      <c r="C50" s="50">
        <v>53</v>
      </c>
      <c r="D50" s="70">
        <v>0.2928</v>
      </c>
      <c r="L50" s="50">
        <v>2</v>
      </c>
      <c r="M50" s="50" t="s">
        <v>1131</v>
      </c>
      <c r="N50" s="50">
        <v>21</v>
      </c>
      <c r="O50" s="70">
        <v>0.1391</v>
      </c>
      <c r="W50" s="50">
        <v>2</v>
      </c>
      <c r="X50" s="50" t="s">
        <v>1129</v>
      </c>
      <c r="Y50" s="50">
        <v>38</v>
      </c>
      <c r="Z50" s="70">
        <v>0.2099</v>
      </c>
    </row>
    <row r="51" spans="1:28" x14ac:dyDescent="0.3">
      <c r="A51" s="50">
        <v>3</v>
      </c>
      <c r="B51" s="50" t="s">
        <v>1126</v>
      </c>
      <c r="C51" s="50">
        <v>44</v>
      </c>
      <c r="D51" s="70">
        <v>0.24310000000000001</v>
      </c>
      <c r="L51" s="50">
        <v>3</v>
      </c>
      <c r="M51" s="50" t="s">
        <v>1158</v>
      </c>
      <c r="N51" s="50">
        <v>12</v>
      </c>
      <c r="O51" s="70">
        <v>7.9500000000000001E-2</v>
      </c>
      <c r="W51" s="50">
        <v>3</v>
      </c>
      <c r="X51" s="50" t="s">
        <v>1174</v>
      </c>
      <c r="Y51" s="50">
        <v>33</v>
      </c>
      <c r="Z51" s="70">
        <v>0.18229999999999999</v>
      </c>
    </row>
    <row r="52" spans="1:28" x14ac:dyDescent="0.3">
      <c r="A52" s="50">
        <v>4</v>
      </c>
      <c r="B52" s="50" t="s">
        <v>1158</v>
      </c>
      <c r="C52" s="50">
        <v>9</v>
      </c>
      <c r="D52" s="70">
        <v>4.9700000000000001E-2</v>
      </c>
      <c r="L52" s="50">
        <v>4</v>
      </c>
      <c r="M52" s="50" t="s">
        <v>1171</v>
      </c>
      <c r="N52" s="50">
        <v>8</v>
      </c>
      <c r="O52" s="70">
        <v>5.2999999999999999E-2</v>
      </c>
      <c r="W52" s="50">
        <v>4</v>
      </c>
      <c r="X52" s="50" t="s">
        <v>1173</v>
      </c>
      <c r="Y52" s="50">
        <v>16</v>
      </c>
      <c r="Z52" s="70">
        <v>8.8400000000000006E-2</v>
      </c>
    </row>
    <row r="53" spans="1:28" x14ac:dyDescent="0.3">
      <c r="A53" s="50">
        <v>5</v>
      </c>
      <c r="B53" s="50" t="s">
        <v>1130</v>
      </c>
      <c r="C53" s="50">
        <v>9</v>
      </c>
      <c r="D53" s="70">
        <v>4.9700000000000001E-2</v>
      </c>
      <c r="L53" s="50">
        <v>5</v>
      </c>
      <c r="M53" s="50" t="s">
        <v>1130</v>
      </c>
      <c r="N53" s="50">
        <v>6</v>
      </c>
      <c r="O53" s="70">
        <v>3.9699999999999999E-2</v>
      </c>
      <c r="W53" s="50">
        <v>5</v>
      </c>
      <c r="X53" s="50" t="s">
        <v>1180</v>
      </c>
      <c r="Y53" s="50">
        <v>10</v>
      </c>
      <c r="Z53" s="70">
        <v>5.5199999999999999E-2</v>
      </c>
      <c r="AA53" s="50">
        <f>SUM(Y49:Y53)</f>
        <v>156</v>
      </c>
    </row>
    <row r="54" spans="1:28" x14ac:dyDescent="0.3">
      <c r="A54" s="50">
        <v>6</v>
      </c>
      <c r="B54" s="50" t="s">
        <v>1131</v>
      </c>
      <c r="C54" s="50">
        <v>3</v>
      </c>
      <c r="D54" s="70">
        <v>1.66E-2</v>
      </c>
      <c r="L54" s="50">
        <v>6</v>
      </c>
      <c r="M54" s="50" t="s">
        <v>1126</v>
      </c>
      <c r="N54" s="50">
        <v>5</v>
      </c>
      <c r="O54" s="70">
        <v>3.3099999999999997E-2</v>
      </c>
      <c r="W54" s="50">
        <v>6</v>
      </c>
      <c r="X54" s="50" t="s">
        <v>1178</v>
      </c>
      <c r="Y54" s="50">
        <v>7</v>
      </c>
      <c r="Z54" s="70">
        <v>3.8699999999999998E-2</v>
      </c>
    </row>
    <row r="55" spans="1:28" x14ac:dyDescent="0.3">
      <c r="A55" s="50">
        <v>7</v>
      </c>
      <c r="B55" s="50" t="s">
        <v>1157</v>
      </c>
      <c r="C55" s="50">
        <v>1</v>
      </c>
      <c r="D55" s="70">
        <v>5.4999999999999997E-3</v>
      </c>
      <c r="L55" s="50">
        <v>7</v>
      </c>
      <c r="M55" s="50" t="s">
        <v>1157</v>
      </c>
      <c r="N55" s="50">
        <v>2</v>
      </c>
      <c r="O55" s="70">
        <v>1.32E-2</v>
      </c>
      <c r="W55" s="50">
        <v>7</v>
      </c>
      <c r="X55" s="50" t="s">
        <v>1176</v>
      </c>
      <c r="Y55" s="50">
        <v>7</v>
      </c>
      <c r="Z55" s="70">
        <v>3.8699999999999998E-2</v>
      </c>
    </row>
    <row r="56" spans="1:28" x14ac:dyDescent="0.3">
      <c r="W56" s="50">
        <v>8</v>
      </c>
      <c r="X56" s="50" t="s">
        <v>1175</v>
      </c>
      <c r="Y56" s="50">
        <v>6</v>
      </c>
      <c r="Z56" s="70">
        <v>3.3099999999999997E-2</v>
      </c>
    </row>
    <row r="57" spans="1:28" x14ac:dyDescent="0.3">
      <c r="W57" s="50">
        <v>9</v>
      </c>
      <c r="X57" s="50" t="s">
        <v>1126</v>
      </c>
      <c r="Y57" s="50">
        <v>5</v>
      </c>
      <c r="Z57" s="70">
        <v>2.76E-2</v>
      </c>
    </row>
    <row r="61" spans="1:28" x14ac:dyDescent="0.3">
      <c r="A61" s="34" t="s">
        <v>1243</v>
      </c>
    </row>
    <row r="62" spans="1:28" x14ac:dyDescent="0.3">
      <c r="A62" s="34"/>
      <c r="B62" s="50" t="s">
        <v>1245</v>
      </c>
      <c r="F62" s="50" t="s">
        <v>1246</v>
      </c>
      <c r="M62" s="50" t="s">
        <v>1247</v>
      </c>
      <c r="T62" s="50" t="s">
        <v>1244</v>
      </c>
      <c r="Z62" s="50" t="s">
        <v>1251</v>
      </c>
    </row>
    <row r="63" spans="1:28" x14ac:dyDescent="0.3">
      <c r="B63" s="71" t="s">
        <v>1191</v>
      </c>
      <c r="C63" s="72" t="s">
        <v>1192</v>
      </c>
      <c r="D63" s="72" t="s">
        <v>1193</v>
      </c>
      <c r="F63" s="71" t="s">
        <v>1240</v>
      </c>
      <c r="G63" s="73" t="s">
        <v>1192</v>
      </c>
      <c r="H63" s="74" t="s">
        <v>1193</v>
      </c>
      <c r="J63" s="75" t="s">
        <v>1241</v>
      </c>
      <c r="K63" s="72" t="s">
        <v>1241</v>
      </c>
      <c r="M63" s="71" t="s">
        <v>1240</v>
      </c>
      <c r="N63" s="71" t="s">
        <v>1192</v>
      </c>
      <c r="O63" s="71" t="s">
        <v>1193</v>
      </c>
      <c r="Q63" s="75" t="s">
        <v>1242</v>
      </c>
      <c r="T63" s="71" t="s">
        <v>1240</v>
      </c>
      <c r="U63" s="71" t="s">
        <v>1192</v>
      </c>
      <c r="V63" s="71" t="s">
        <v>1193</v>
      </c>
      <c r="Z63" s="71" t="s">
        <v>1191</v>
      </c>
      <c r="AA63" s="71" t="s">
        <v>1192</v>
      </c>
      <c r="AB63" s="71" t="s">
        <v>1193</v>
      </c>
    </row>
    <row r="64" spans="1:28" x14ac:dyDescent="0.3">
      <c r="B64" s="76" t="s">
        <v>1129</v>
      </c>
      <c r="C64" s="77">
        <v>35</v>
      </c>
      <c r="D64" s="78">
        <v>85.428600000000003</v>
      </c>
      <c r="F64" s="76" t="s">
        <v>1129</v>
      </c>
      <c r="G64" s="76">
        <v>30</v>
      </c>
      <c r="H64" s="78">
        <v>60.466700000000003</v>
      </c>
      <c r="J64" s="68">
        <f>H64/D64*100</f>
        <v>70.780394387827954</v>
      </c>
      <c r="K64" s="78">
        <v>46.542900000000003</v>
      </c>
      <c r="M64" s="76" t="s">
        <v>1129</v>
      </c>
      <c r="N64" s="76">
        <v>30</v>
      </c>
      <c r="O64" s="79">
        <v>26.433299999999999</v>
      </c>
      <c r="Q64" s="80">
        <f t="shared" ref="Q64:Q73" si="6">H64/O64</f>
        <v>2.287519908600137</v>
      </c>
      <c r="S64" s="68"/>
      <c r="T64" s="76" t="s">
        <v>1129</v>
      </c>
      <c r="U64" s="76">
        <v>30</v>
      </c>
      <c r="V64" s="79">
        <v>34.033299999999997</v>
      </c>
      <c r="Z64" s="76" t="s">
        <v>1129</v>
      </c>
      <c r="AA64" s="76">
        <v>38</v>
      </c>
      <c r="AB64" s="81">
        <v>1.7539499999999999</v>
      </c>
    </row>
    <row r="65" spans="2:28" x14ac:dyDescent="0.3">
      <c r="B65" s="76" t="s">
        <v>1173</v>
      </c>
      <c r="C65" s="77">
        <v>15</v>
      </c>
      <c r="D65" s="78">
        <v>84.666700000000006</v>
      </c>
      <c r="F65" s="76" t="s">
        <v>1173</v>
      </c>
      <c r="G65" s="76">
        <v>14</v>
      </c>
      <c r="H65" s="78">
        <v>41.785699999999999</v>
      </c>
      <c r="J65" s="68">
        <f t="shared" ref="J65:J73" si="7">H65/D65*100</f>
        <v>49.353169545996231</v>
      </c>
      <c r="K65" s="78">
        <v>49.866700000000002</v>
      </c>
      <c r="M65" s="76" t="s">
        <v>1173</v>
      </c>
      <c r="N65" s="76">
        <v>14</v>
      </c>
      <c r="O65" s="79">
        <v>23.714300000000001</v>
      </c>
      <c r="Q65" s="80">
        <f t="shared" si="6"/>
        <v>1.762046528887633</v>
      </c>
      <c r="S65" s="68"/>
      <c r="T65" s="76" t="s">
        <v>1173</v>
      </c>
      <c r="U65" s="76">
        <v>14</v>
      </c>
      <c r="V65" s="79">
        <v>18.071400000000001</v>
      </c>
      <c r="Z65" s="76" t="s">
        <v>1180</v>
      </c>
      <c r="AA65" s="76">
        <v>10</v>
      </c>
      <c r="AB65" s="81">
        <v>1.7430000000000001</v>
      </c>
    </row>
    <row r="66" spans="2:28" x14ac:dyDescent="0.3">
      <c r="B66" s="76" t="s">
        <v>1180</v>
      </c>
      <c r="C66" s="77">
        <v>7</v>
      </c>
      <c r="D66" s="78">
        <v>87.428600000000003</v>
      </c>
      <c r="F66" s="76" t="s">
        <v>1180</v>
      </c>
      <c r="G66" s="76">
        <v>8</v>
      </c>
      <c r="H66" s="78">
        <v>24.75</v>
      </c>
      <c r="J66" s="68">
        <f t="shared" si="7"/>
        <v>28.308814278165269</v>
      </c>
      <c r="K66" s="78">
        <v>32.285699999999999</v>
      </c>
      <c r="M66" s="76" t="s">
        <v>1180</v>
      </c>
      <c r="N66" s="76">
        <v>8</v>
      </c>
      <c r="O66" s="79">
        <v>6.375</v>
      </c>
      <c r="Q66" s="80">
        <f t="shared" si="6"/>
        <v>3.8823529411764706</v>
      </c>
      <c r="S66" s="68"/>
      <c r="T66" s="76" t="s">
        <v>1180</v>
      </c>
      <c r="U66" s="76">
        <v>8</v>
      </c>
      <c r="V66" s="79">
        <v>18.625</v>
      </c>
      <c r="Z66" s="76" t="s">
        <v>1174</v>
      </c>
      <c r="AA66" s="76">
        <v>33</v>
      </c>
      <c r="AB66" s="81">
        <v>1.6757599999999999</v>
      </c>
    </row>
    <row r="67" spans="2:28" x14ac:dyDescent="0.3">
      <c r="B67" s="76" t="s">
        <v>1126</v>
      </c>
      <c r="C67" s="77">
        <v>4</v>
      </c>
      <c r="D67" s="78">
        <v>121.25</v>
      </c>
      <c r="F67" s="76" t="s">
        <v>1126</v>
      </c>
      <c r="G67" s="76">
        <v>2</v>
      </c>
      <c r="H67" s="78">
        <v>70</v>
      </c>
      <c r="J67" s="68">
        <f t="shared" si="7"/>
        <v>57.731958762886592</v>
      </c>
      <c r="K67" s="78">
        <v>41.25</v>
      </c>
      <c r="M67" s="76" t="s">
        <v>1126</v>
      </c>
      <c r="N67" s="76">
        <v>2</v>
      </c>
      <c r="O67" s="79">
        <v>23.5</v>
      </c>
      <c r="Q67" s="80">
        <f t="shared" si="6"/>
        <v>2.978723404255319</v>
      </c>
      <c r="S67" s="68"/>
      <c r="T67" s="76" t="s">
        <v>1126</v>
      </c>
      <c r="U67" s="76">
        <v>2</v>
      </c>
      <c r="V67" s="79">
        <v>46.5</v>
      </c>
      <c r="Z67" s="76" t="s">
        <v>1177</v>
      </c>
      <c r="AA67" s="76">
        <v>59</v>
      </c>
      <c r="AB67" s="81">
        <v>1.52</v>
      </c>
    </row>
    <row r="68" spans="2:28" x14ac:dyDescent="0.3">
      <c r="B68" s="76" t="s">
        <v>1174</v>
      </c>
      <c r="C68" s="77">
        <v>29</v>
      </c>
      <c r="D68" s="78">
        <v>84.827600000000004</v>
      </c>
      <c r="F68" s="76" t="s">
        <v>1174</v>
      </c>
      <c r="G68" s="76">
        <v>28</v>
      </c>
      <c r="H68" s="78">
        <v>42.821399999999997</v>
      </c>
      <c r="J68" s="68">
        <f t="shared" si="7"/>
        <v>50.480503986909916</v>
      </c>
      <c r="K68" s="78">
        <v>45.034500000000001</v>
      </c>
      <c r="M68" s="76" t="s">
        <v>1174</v>
      </c>
      <c r="N68" s="76">
        <v>28</v>
      </c>
      <c r="O68" s="79">
        <v>14.0357</v>
      </c>
      <c r="Q68" s="80">
        <f t="shared" si="6"/>
        <v>3.050891654851557</v>
      </c>
      <c r="S68" s="68"/>
      <c r="T68" s="76" t="s">
        <v>1174</v>
      </c>
      <c r="U68" s="76">
        <v>28</v>
      </c>
      <c r="V68" s="79">
        <v>28.785699999999999</v>
      </c>
      <c r="Z68" s="76" t="s">
        <v>1173</v>
      </c>
      <c r="AA68" s="76">
        <v>16</v>
      </c>
      <c r="AB68" s="81">
        <v>1.40313</v>
      </c>
    </row>
    <row r="69" spans="2:28" x14ac:dyDescent="0.3">
      <c r="B69" s="76" t="s">
        <v>1175</v>
      </c>
      <c r="C69" s="77">
        <v>6</v>
      </c>
      <c r="D69" s="78">
        <v>115.833</v>
      </c>
      <c r="F69" s="76" t="s">
        <v>1175</v>
      </c>
      <c r="G69" s="76">
        <v>6</v>
      </c>
      <c r="H69" s="78">
        <v>55</v>
      </c>
      <c r="J69" s="68">
        <f t="shared" si="7"/>
        <v>47.482151027772737</v>
      </c>
      <c r="K69" s="78">
        <v>52.5</v>
      </c>
      <c r="M69" s="76" t="s">
        <v>1175</v>
      </c>
      <c r="N69" s="76">
        <v>6</v>
      </c>
      <c r="O69" s="79">
        <v>17.166699999999999</v>
      </c>
      <c r="Q69" s="80">
        <f t="shared" si="6"/>
        <v>3.2038772740247108</v>
      </c>
      <c r="S69" s="68"/>
      <c r="T69" s="76" t="s">
        <v>1175</v>
      </c>
      <c r="U69" s="76">
        <v>6</v>
      </c>
      <c r="V69" s="79">
        <v>37.833300000000001</v>
      </c>
      <c r="Z69" s="76" t="s">
        <v>1175</v>
      </c>
      <c r="AA69" s="76">
        <v>6</v>
      </c>
      <c r="AB69" s="81">
        <v>1.38167</v>
      </c>
    </row>
    <row r="70" spans="2:28" x14ac:dyDescent="0.3">
      <c r="B70" s="76" t="s">
        <v>1178</v>
      </c>
      <c r="C70" s="77">
        <v>6</v>
      </c>
      <c r="D70" s="78">
        <v>75</v>
      </c>
      <c r="F70" s="76" t="s">
        <v>1178</v>
      </c>
      <c r="G70" s="76">
        <v>7</v>
      </c>
      <c r="H70" s="78">
        <v>28.285699999999999</v>
      </c>
      <c r="J70" s="68">
        <f t="shared" si="7"/>
        <v>37.71426666666666</v>
      </c>
      <c r="K70" s="78">
        <v>39.5</v>
      </c>
      <c r="M70" s="76" t="s">
        <v>1178</v>
      </c>
      <c r="N70" s="76">
        <v>7</v>
      </c>
      <c r="O70" s="79">
        <v>7.4285699999999997</v>
      </c>
      <c r="Q70" s="80">
        <f t="shared" si="6"/>
        <v>3.8076911168636762</v>
      </c>
      <c r="S70" s="68"/>
      <c r="T70" s="76" t="s">
        <v>1178</v>
      </c>
      <c r="U70" s="76">
        <v>7</v>
      </c>
      <c r="V70" s="79">
        <v>21</v>
      </c>
      <c r="Z70" s="76" t="s">
        <v>1178</v>
      </c>
      <c r="AA70" s="76">
        <v>7</v>
      </c>
      <c r="AB70" s="81">
        <v>1.2428600000000001</v>
      </c>
    </row>
    <row r="71" spans="2:28" x14ac:dyDescent="0.3">
      <c r="B71" s="76" t="s">
        <v>1177</v>
      </c>
      <c r="C71" s="77">
        <v>59</v>
      </c>
      <c r="D71" s="78">
        <v>122.627</v>
      </c>
      <c r="F71" s="76" t="s">
        <v>1177</v>
      </c>
      <c r="G71" s="76">
        <v>59</v>
      </c>
      <c r="H71" s="78">
        <v>94.237300000000005</v>
      </c>
      <c r="J71" s="68">
        <f t="shared" si="7"/>
        <v>76.848736412046293</v>
      </c>
      <c r="K71" s="78">
        <v>65.508499999999998</v>
      </c>
      <c r="M71" s="76" t="s">
        <v>1177</v>
      </c>
      <c r="N71" s="76">
        <v>59</v>
      </c>
      <c r="O71" s="79">
        <v>25.5593</v>
      </c>
      <c r="Q71" s="80">
        <f t="shared" si="6"/>
        <v>3.6870062951645783</v>
      </c>
      <c r="S71" s="68"/>
      <c r="T71" s="76" t="s">
        <v>1177</v>
      </c>
      <c r="U71" s="76">
        <v>59</v>
      </c>
      <c r="V71" s="79">
        <v>68.830500000000001</v>
      </c>
      <c r="Z71" s="76" t="s">
        <v>1176</v>
      </c>
      <c r="AA71" s="76">
        <v>7</v>
      </c>
      <c r="AB71" s="81">
        <v>0.96428599999999998</v>
      </c>
    </row>
    <row r="72" spans="2:28" x14ac:dyDescent="0.3">
      <c r="B72" s="76" t="s">
        <v>1176</v>
      </c>
      <c r="C72" s="77">
        <v>7</v>
      </c>
      <c r="D72" s="78">
        <v>97.857100000000003</v>
      </c>
      <c r="F72" s="76" t="s">
        <v>1176</v>
      </c>
      <c r="G72" s="76">
        <v>7</v>
      </c>
      <c r="H72" s="78">
        <v>42.571399999999997</v>
      </c>
      <c r="J72" s="68">
        <f t="shared" si="7"/>
        <v>43.503639490645028</v>
      </c>
      <c r="K72" s="78">
        <v>50</v>
      </c>
      <c r="M72" s="76" t="s">
        <v>1176</v>
      </c>
      <c r="N72" s="76">
        <v>7</v>
      </c>
      <c r="O72" s="79">
        <v>9.8571399999999993</v>
      </c>
      <c r="Q72" s="80">
        <f t="shared" si="6"/>
        <v>4.3188389329967922</v>
      </c>
      <c r="S72" s="68"/>
      <c r="T72" s="76" t="s">
        <v>1176</v>
      </c>
      <c r="U72" s="76">
        <v>7</v>
      </c>
      <c r="V72" s="79">
        <v>32.714300000000001</v>
      </c>
      <c r="Z72" s="76" t="s">
        <v>1126</v>
      </c>
      <c r="AA72" s="76">
        <v>5</v>
      </c>
      <c r="AB72" s="81">
        <v>0.56999999999999995</v>
      </c>
    </row>
    <row r="73" spans="2:28" x14ac:dyDescent="0.3">
      <c r="B73" s="76" t="s">
        <v>1194</v>
      </c>
      <c r="C73" s="77">
        <v>168</v>
      </c>
      <c r="D73" s="78">
        <v>100.488</v>
      </c>
      <c r="F73" s="76" t="s">
        <v>1194</v>
      </c>
      <c r="G73" s="76">
        <v>161</v>
      </c>
      <c r="H73" s="78">
        <v>64.111800000000002</v>
      </c>
      <c r="J73" s="68">
        <f t="shared" si="7"/>
        <v>63.800453785526635</v>
      </c>
      <c r="K73" s="78">
        <v>52.625</v>
      </c>
      <c r="M73" s="76" t="s">
        <v>1194</v>
      </c>
      <c r="N73" s="76">
        <v>161</v>
      </c>
      <c r="O73" s="79">
        <v>20.795000000000002</v>
      </c>
      <c r="Q73" s="80">
        <f t="shared" si="6"/>
        <v>3.0830391921134885</v>
      </c>
      <c r="S73" s="68"/>
      <c r="T73" s="76" t="s">
        <v>1194</v>
      </c>
      <c r="U73" s="76">
        <v>161</v>
      </c>
      <c r="V73" s="79">
        <v>43.391300000000001</v>
      </c>
      <c r="Z73" s="76" t="s">
        <v>1194</v>
      </c>
      <c r="AA73" s="76">
        <v>181</v>
      </c>
      <c r="AB73" s="81">
        <v>1.5364599999999999</v>
      </c>
    </row>
    <row r="76" spans="2:28" x14ac:dyDescent="0.3">
      <c r="B76" s="50" t="str">
        <f>B63</f>
        <v>MH CTtr</v>
      </c>
      <c r="C76" s="49" t="s">
        <v>1248</v>
      </c>
      <c r="H76" s="76" t="s">
        <v>1240</v>
      </c>
      <c r="I76" s="49" t="s">
        <v>1241</v>
      </c>
      <c r="N76" s="71" t="s">
        <v>1240</v>
      </c>
      <c r="O76" s="82" t="s">
        <v>1249</v>
      </c>
      <c r="T76" s="76" t="s">
        <v>1240</v>
      </c>
      <c r="U76" s="82" t="s">
        <v>1126</v>
      </c>
      <c r="Z76" s="71" t="s">
        <v>1240</v>
      </c>
      <c r="AA76" s="49" t="s">
        <v>1242</v>
      </c>
    </row>
    <row r="77" spans="2:28" x14ac:dyDescent="0.3">
      <c r="B77" s="76" t="s">
        <v>1177</v>
      </c>
      <c r="C77" s="68">
        <v>94.237300000000005</v>
      </c>
      <c r="H77" s="76" t="s">
        <v>1177</v>
      </c>
      <c r="I77" s="68">
        <v>76.848736412046293</v>
      </c>
      <c r="N77" s="76" t="s">
        <v>1129</v>
      </c>
      <c r="O77" s="68">
        <v>26.433299999999999</v>
      </c>
      <c r="T77" s="76" t="s">
        <v>1177</v>
      </c>
      <c r="U77" s="68">
        <v>68.830500000000001</v>
      </c>
      <c r="Z77" s="76" t="s">
        <v>1176</v>
      </c>
      <c r="AA77" s="68">
        <v>4.3188389329967922</v>
      </c>
    </row>
    <row r="78" spans="2:28" x14ac:dyDescent="0.3">
      <c r="B78" s="76" t="s">
        <v>1126</v>
      </c>
      <c r="C78" s="68">
        <v>70</v>
      </c>
      <c r="H78" s="76" t="s">
        <v>1129</v>
      </c>
      <c r="I78" s="68">
        <v>70.780394387827954</v>
      </c>
      <c r="N78" s="76" t="s">
        <v>1177</v>
      </c>
      <c r="O78" s="68">
        <v>25.5593</v>
      </c>
      <c r="T78" s="76" t="s">
        <v>1126</v>
      </c>
      <c r="U78" s="68">
        <v>46.5</v>
      </c>
      <c r="Z78" s="76" t="s">
        <v>1180</v>
      </c>
      <c r="AA78" s="68">
        <v>3.8823529411764706</v>
      </c>
    </row>
    <row r="79" spans="2:28" x14ac:dyDescent="0.3">
      <c r="B79" s="76" t="s">
        <v>1129</v>
      </c>
      <c r="C79" s="68">
        <v>60.466700000000003</v>
      </c>
      <c r="H79" s="76" t="s">
        <v>1126</v>
      </c>
      <c r="I79" s="68">
        <v>57.731958762886592</v>
      </c>
      <c r="N79" s="76" t="s">
        <v>1173</v>
      </c>
      <c r="O79" s="68">
        <v>23.714300000000001</v>
      </c>
      <c r="T79" s="76" t="s">
        <v>1175</v>
      </c>
      <c r="U79" s="68">
        <v>37.833300000000001</v>
      </c>
      <c r="Z79" s="76" t="s">
        <v>1178</v>
      </c>
      <c r="AA79" s="68">
        <v>3.8076911168636762</v>
      </c>
      <c r="AB79" s="68">
        <f>AA78/AA79</f>
        <v>1.0196081620124406</v>
      </c>
    </row>
    <row r="80" spans="2:28" x14ac:dyDescent="0.3">
      <c r="B80" s="76" t="s">
        <v>1175</v>
      </c>
      <c r="C80" s="68">
        <v>55</v>
      </c>
      <c r="H80" s="76" t="s">
        <v>1174</v>
      </c>
      <c r="I80" s="68">
        <v>50.480503986909916</v>
      </c>
      <c r="N80" s="76" t="s">
        <v>1126</v>
      </c>
      <c r="O80" s="68">
        <v>23.5</v>
      </c>
      <c r="T80" s="76" t="s">
        <v>1129</v>
      </c>
      <c r="U80" s="68">
        <v>34.033299999999997</v>
      </c>
      <c r="Z80" s="76" t="s">
        <v>1177</v>
      </c>
      <c r="AA80" s="68">
        <v>3.6870062951645783</v>
      </c>
    </row>
    <row r="81" spans="2:28" x14ac:dyDescent="0.3">
      <c r="B81" s="76" t="s">
        <v>1174</v>
      </c>
      <c r="C81" s="68">
        <v>42.821399999999997</v>
      </c>
      <c r="H81" s="76" t="s">
        <v>1173</v>
      </c>
      <c r="I81" s="68">
        <v>49.353169545996231</v>
      </c>
      <c r="N81" s="76" t="s">
        <v>1175</v>
      </c>
      <c r="O81" s="68">
        <v>17.166699999999999</v>
      </c>
      <c r="T81" s="76" t="s">
        <v>1176</v>
      </c>
      <c r="U81" s="68">
        <v>32.714300000000001</v>
      </c>
      <c r="Z81" s="76" t="s">
        <v>1175</v>
      </c>
      <c r="AA81" s="68">
        <v>3.2038772740247108</v>
      </c>
    </row>
    <row r="82" spans="2:28" x14ac:dyDescent="0.3">
      <c r="B82" s="76" t="s">
        <v>1176</v>
      </c>
      <c r="C82" s="68">
        <v>42.571399999999997</v>
      </c>
      <c r="H82" s="76" t="s">
        <v>1175</v>
      </c>
      <c r="I82" s="68">
        <v>47.482151027772737</v>
      </c>
      <c r="N82" s="76" t="s">
        <v>1174</v>
      </c>
      <c r="O82" s="68">
        <v>14.0357</v>
      </c>
      <c r="T82" s="76" t="s">
        <v>1174</v>
      </c>
      <c r="U82" s="68">
        <v>28.785699999999999</v>
      </c>
      <c r="Z82" s="76" t="s">
        <v>1174</v>
      </c>
      <c r="AA82" s="68">
        <v>3.050891654851557</v>
      </c>
    </row>
    <row r="83" spans="2:28" x14ac:dyDescent="0.3">
      <c r="B83" s="76" t="s">
        <v>1173</v>
      </c>
      <c r="C83" s="68">
        <v>41.785699999999999</v>
      </c>
      <c r="H83" s="76" t="s">
        <v>1176</v>
      </c>
      <c r="I83" s="68">
        <v>43.503639490645028</v>
      </c>
      <c r="N83" s="76" t="s">
        <v>1176</v>
      </c>
      <c r="O83" s="68">
        <v>9.8571399999999993</v>
      </c>
      <c r="T83" s="76" t="s">
        <v>1178</v>
      </c>
      <c r="U83" s="68">
        <v>21</v>
      </c>
      <c r="Z83" s="76" t="s">
        <v>1126</v>
      </c>
      <c r="AA83" s="68">
        <v>2.978723404255319</v>
      </c>
    </row>
    <row r="84" spans="2:28" x14ac:dyDescent="0.3">
      <c r="B84" s="76" t="s">
        <v>1178</v>
      </c>
      <c r="C84" s="68">
        <v>28.285699999999999</v>
      </c>
      <c r="H84" s="76" t="s">
        <v>1178</v>
      </c>
      <c r="I84" s="68">
        <v>37.71426666666666</v>
      </c>
      <c r="N84" s="76" t="s">
        <v>1178</v>
      </c>
      <c r="O84" s="68">
        <v>7.4285699999999997</v>
      </c>
      <c r="T84" s="76" t="s">
        <v>1180</v>
      </c>
      <c r="U84" s="68">
        <v>18.625</v>
      </c>
      <c r="Z84" s="76" t="s">
        <v>1129</v>
      </c>
      <c r="AA84" s="68">
        <v>2.287519908600137</v>
      </c>
    </row>
    <row r="85" spans="2:28" x14ac:dyDescent="0.3">
      <c r="B85" s="76" t="s">
        <v>1180</v>
      </c>
      <c r="C85" s="68">
        <v>24.75</v>
      </c>
      <c r="H85" s="76" t="s">
        <v>1180</v>
      </c>
      <c r="I85" s="68">
        <v>28.308814278165269</v>
      </c>
      <c r="N85" s="76" t="s">
        <v>1180</v>
      </c>
      <c r="O85" s="68">
        <v>6.375</v>
      </c>
      <c r="T85" s="76" t="s">
        <v>1173</v>
      </c>
      <c r="U85" s="68">
        <v>18.071400000000001</v>
      </c>
      <c r="Z85" s="76" t="s">
        <v>1173</v>
      </c>
      <c r="AA85" s="68">
        <v>1.762046528887633</v>
      </c>
      <c r="AB85" s="68">
        <f>AA77/AA85</f>
        <v>2.4510356918459149</v>
      </c>
    </row>
    <row r="86" spans="2:28" x14ac:dyDescent="0.3">
      <c r="B86" s="76" t="s">
        <v>1194</v>
      </c>
      <c r="C86" s="68">
        <v>64.111800000000002</v>
      </c>
      <c r="H86" s="76" t="s">
        <v>1194</v>
      </c>
      <c r="I86" s="68">
        <v>63.800453785526635</v>
      </c>
      <c r="N86" s="76" t="s">
        <v>1194</v>
      </c>
      <c r="O86" s="68">
        <v>20.795000000000002</v>
      </c>
      <c r="T86" s="76" t="s">
        <v>1194</v>
      </c>
      <c r="U86" s="68">
        <v>43.391300000000001</v>
      </c>
      <c r="Z86" s="76" t="s">
        <v>1194</v>
      </c>
      <c r="AA86" s="68">
        <v>3.0830391921134885</v>
      </c>
    </row>
    <row r="101" spans="1:24" x14ac:dyDescent="0.3">
      <c r="A101" s="34" t="s">
        <v>1256</v>
      </c>
    </row>
    <row r="103" spans="1:24" x14ac:dyDescent="0.3">
      <c r="B103" s="71" t="s">
        <v>1191</v>
      </c>
      <c r="C103" s="83" t="s">
        <v>1259</v>
      </c>
      <c r="D103" s="83" t="s">
        <v>1260</v>
      </c>
      <c r="E103" s="84" t="s">
        <v>1257</v>
      </c>
      <c r="F103" s="84" t="s">
        <v>1258</v>
      </c>
      <c r="G103" s="85"/>
      <c r="N103" s="86"/>
      <c r="O103" s="87"/>
      <c r="P103" s="87"/>
      <c r="Q103" s="87"/>
      <c r="R103" s="87"/>
      <c r="T103" s="86"/>
      <c r="U103" s="87"/>
      <c r="V103" s="87"/>
      <c r="W103" s="87"/>
      <c r="X103" s="87"/>
    </row>
    <row r="104" spans="1:24" x14ac:dyDescent="0.3">
      <c r="B104" s="76" t="s">
        <v>1177</v>
      </c>
      <c r="C104" s="76">
        <v>32.6</v>
      </c>
      <c r="D104" s="81">
        <v>1.52</v>
      </c>
      <c r="E104" s="88">
        <v>0.30509999999999998</v>
      </c>
      <c r="F104" s="88">
        <v>0.52539999999999998</v>
      </c>
      <c r="G104" s="89"/>
      <c r="R104" s="90"/>
      <c r="T104" s="90"/>
      <c r="X104" s="90"/>
    </row>
    <row r="105" spans="1:24" x14ac:dyDescent="0.3">
      <c r="B105" s="76" t="s">
        <v>1129</v>
      </c>
      <c r="C105" s="79">
        <v>21</v>
      </c>
      <c r="D105" s="81">
        <v>1.7539499999999999</v>
      </c>
      <c r="E105" s="91">
        <v>0.52939999999999998</v>
      </c>
      <c r="F105" s="88">
        <v>0.38240000000000002</v>
      </c>
      <c r="G105" s="89"/>
      <c r="R105" s="92"/>
      <c r="T105" s="90"/>
      <c r="X105" s="92"/>
    </row>
    <row r="106" spans="1:24" x14ac:dyDescent="0.3">
      <c r="B106" s="76" t="s">
        <v>1174</v>
      </c>
      <c r="C106" s="76">
        <v>18.2</v>
      </c>
      <c r="D106" s="81">
        <v>1.6757599999999999</v>
      </c>
      <c r="E106" s="88">
        <v>0.4667</v>
      </c>
      <c r="F106" s="88">
        <v>0.4</v>
      </c>
      <c r="G106" s="89"/>
      <c r="R106" s="92"/>
      <c r="T106" s="90"/>
      <c r="X106" s="92"/>
    </row>
    <row r="107" spans="1:24" x14ac:dyDescent="0.3">
      <c r="B107" s="76" t="s">
        <v>1173</v>
      </c>
      <c r="C107" s="76">
        <v>8.8000000000000007</v>
      </c>
      <c r="D107" s="81">
        <v>1.40313</v>
      </c>
      <c r="E107" s="88">
        <v>0.57140000000000002</v>
      </c>
      <c r="F107" s="88">
        <v>0.35709999999999997</v>
      </c>
      <c r="G107" s="89"/>
      <c r="R107" s="92"/>
      <c r="T107" s="90"/>
      <c r="X107" s="92"/>
    </row>
    <row r="108" spans="1:24" x14ac:dyDescent="0.3">
      <c r="B108" s="76" t="s">
        <v>1180</v>
      </c>
      <c r="C108" s="76">
        <v>5.5</v>
      </c>
      <c r="D108" s="81">
        <v>1.7430000000000001</v>
      </c>
      <c r="E108" s="88">
        <v>0.6</v>
      </c>
      <c r="F108" s="88">
        <v>0.4</v>
      </c>
      <c r="G108" s="89"/>
      <c r="R108" s="92"/>
      <c r="T108" s="90"/>
      <c r="X108" s="92"/>
    </row>
    <row r="109" spans="1:24" x14ac:dyDescent="0.3">
      <c r="B109" s="90"/>
      <c r="C109" s="90"/>
      <c r="D109" s="93"/>
      <c r="E109" s="89"/>
      <c r="F109" s="89"/>
      <c r="G109" s="89"/>
      <c r="R109" s="92"/>
      <c r="T109" s="90"/>
      <c r="X109" s="92"/>
    </row>
    <row r="110" spans="1:24" x14ac:dyDescent="0.3">
      <c r="B110" s="90"/>
      <c r="C110" s="90"/>
      <c r="D110" s="93"/>
      <c r="E110" s="89"/>
      <c r="F110" s="89"/>
      <c r="G110" s="89"/>
      <c r="R110" s="92"/>
      <c r="T110" s="90"/>
      <c r="X110" s="92"/>
    </row>
    <row r="111" spans="1:24" x14ac:dyDescent="0.3">
      <c r="B111" s="90"/>
      <c r="C111" s="90"/>
      <c r="D111" s="93"/>
      <c r="E111" s="89"/>
      <c r="F111" s="89"/>
      <c r="G111" s="89"/>
      <c r="R111" s="92"/>
      <c r="T111" s="90"/>
      <c r="X111" s="92"/>
    </row>
    <row r="112" spans="1:24" x14ac:dyDescent="0.3">
      <c r="B112" s="90"/>
      <c r="C112" s="90"/>
      <c r="D112" s="93"/>
      <c r="E112" s="89"/>
      <c r="F112" s="89"/>
      <c r="G112" s="89"/>
      <c r="R112" s="92"/>
      <c r="T112" s="90"/>
      <c r="X112" s="92"/>
    </row>
    <row r="113" spans="1:24" x14ac:dyDescent="0.3">
      <c r="B113" s="90"/>
      <c r="C113" s="90"/>
      <c r="D113" s="90"/>
      <c r="R113" s="92"/>
      <c r="T113" s="90"/>
      <c r="X113" s="92"/>
    </row>
    <row r="114" spans="1:24" x14ac:dyDescent="0.3">
      <c r="C114" s="94"/>
      <c r="D114" s="68"/>
      <c r="N114" s="90"/>
      <c r="O114" s="92"/>
      <c r="P114" s="92"/>
      <c r="Q114" s="92"/>
      <c r="R114" s="92"/>
      <c r="T114" s="90"/>
      <c r="U114" s="92"/>
      <c r="V114" s="92"/>
      <c r="W114" s="92"/>
      <c r="X114" s="92"/>
    </row>
    <row r="115" spans="1:24" x14ac:dyDescent="0.3">
      <c r="A115" s="34" t="s">
        <v>1265</v>
      </c>
      <c r="C115" s="94"/>
      <c r="D115" s="68"/>
    </row>
    <row r="116" spans="1:24" x14ac:dyDescent="0.3">
      <c r="A116" s="50" t="s">
        <v>1264</v>
      </c>
      <c r="C116" s="94"/>
      <c r="D116" s="68"/>
      <c r="K116" s="50" t="s">
        <v>1266</v>
      </c>
    </row>
    <row r="117" spans="1:24" x14ac:dyDescent="0.3">
      <c r="B117" s="49" t="s">
        <v>1129</v>
      </c>
      <c r="C117" s="95" t="s">
        <v>1158</v>
      </c>
      <c r="D117" s="96" t="s">
        <v>1157</v>
      </c>
      <c r="E117" s="49" t="s">
        <v>1126</v>
      </c>
      <c r="F117" s="49" t="s">
        <v>1130</v>
      </c>
      <c r="G117" s="49" t="s">
        <v>1131</v>
      </c>
      <c r="H117" s="49" t="s">
        <v>1170</v>
      </c>
      <c r="L117" s="49" t="s">
        <v>1129</v>
      </c>
      <c r="M117" s="49" t="s">
        <v>1158</v>
      </c>
      <c r="N117" s="49" t="s">
        <v>1157</v>
      </c>
      <c r="O117" s="49" t="s">
        <v>1126</v>
      </c>
      <c r="P117" s="49" t="s">
        <v>1130</v>
      </c>
      <c r="Q117" s="49" t="s">
        <v>1131</v>
      </c>
      <c r="R117" s="49" t="s">
        <v>1170</v>
      </c>
      <c r="S117" s="49"/>
    </row>
    <row r="118" spans="1:24" x14ac:dyDescent="0.3">
      <c r="A118" s="50" t="s">
        <v>1129</v>
      </c>
      <c r="B118" s="97">
        <v>0.86839999999999995</v>
      </c>
      <c r="C118" s="98">
        <v>0.13159999999999999</v>
      </c>
      <c r="D118" s="99"/>
      <c r="E118" s="97"/>
      <c r="F118" s="97"/>
      <c r="G118" s="97"/>
      <c r="H118" s="97"/>
      <c r="I118" s="97"/>
      <c r="K118" s="50" t="s">
        <v>1129</v>
      </c>
      <c r="L118" s="97">
        <v>0.85</v>
      </c>
      <c r="M118" s="97">
        <v>0.15</v>
      </c>
      <c r="N118" s="97"/>
      <c r="O118" s="97"/>
      <c r="P118" s="97"/>
      <c r="Q118" s="97"/>
      <c r="R118" s="97"/>
      <c r="S118" s="97"/>
    </row>
    <row r="119" spans="1:24" x14ac:dyDescent="0.3">
      <c r="A119" s="50" t="s">
        <v>1173</v>
      </c>
      <c r="B119" s="97">
        <v>0.8125</v>
      </c>
      <c r="C119" s="97">
        <v>6.25E-2</v>
      </c>
      <c r="D119" s="97"/>
      <c r="E119" s="97"/>
      <c r="F119" s="97"/>
      <c r="G119" s="97">
        <v>0.125</v>
      </c>
      <c r="H119" s="97">
        <v>0</v>
      </c>
      <c r="I119" s="97"/>
      <c r="K119" s="50" t="s">
        <v>1173</v>
      </c>
      <c r="L119" s="97">
        <v>6.6699999999999995E-2</v>
      </c>
      <c r="M119" s="97"/>
      <c r="N119" s="97"/>
      <c r="O119" s="97"/>
      <c r="P119" s="97"/>
      <c r="Q119" s="97">
        <v>0.93330000000000002</v>
      </c>
      <c r="R119" s="97"/>
      <c r="S119" s="97"/>
    </row>
    <row r="120" spans="1:24" x14ac:dyDescent="0.3">
      <c r="A120" s="50" t="s">
        <v>1180</v>
      </c>
      <c r="B120" s="97">
        <v>0.3</v>
      </c>
      <c r="C120" s="97"/>
      <c r="D120" s="97">
        <v>0.1</v>
      </c>
      <c r="E120" s="97">
        <v>0.4</v>
      </c>
      <c r="F120" s="97">
        <v>0.2</v>
      </c>
      <c r="G120" s="97"/>
      <c r="H120" s="97"/>
      <c r="I120" s="97"/>
      <c r="K120" s="50" t="s">
        <v>1180</v>
      </c>
      <c r="L120" s="97">
        <v>0.2</v>
      </c>
      <c r="M120" s="97">
        <v>0.1</v>
      </c>
      <c r="N120" s="97">
        <v>0.1</v>
      </c>
      <c r="O120" s="97"/>
      <c r="P120" s="97">
        <v>0.6</v>
      </c>
      <c r="Q120" s="97"/>
      <c r="R120" s="97"/>
      <c r="S120" s="97"/>
    </row>
    <row r="121" spans="1:24" x14ac:dyDescent="0.3">
      <c r="A121" s="50" t="s">
        <v>1174</v>
      </c>
      <c r="B121" s="97">
        <v>9.0899999999999995E-2</v>
      </c>
      <c r="C121" s="97">
        <v>3.0300000000000001E-2</v>
      </c>
      <c r="D121" s="97"/>
      <c r="E121" s="97">
        <v>0.87880000000000003</v>
      </c>
      <c r="F121" s="97"/>
      <c r="G121" s="97"/>
      <c r="H121" s="97"/>
      <c r="I121" s="97"/>
      <c r="K121" s="50" t="s">
        <v>1174</v>
      </c>
      <c r="L121" s="97">
        <v>0.75760000000000005</v>
      </c>
      <c r="M121" s="97">
        <v>0.1212</v>
      </c>
      <c r="N121" s="97"/>
      <c r="O121" s="97">
        <v>0.1212</v>
      </c>
      <c r="P121" s="97"/>
      <c r="Q121" s="97"/>
      <c r="R121" s="97"/>
      <c r="S121" s="97"/>
    </row>
    <row r="122" spans="1:24" x14ac:dyDescent="0.3">
      <c r="A122" s="50" t="s">
        <v>1177</v>
      </c>
      <c r="B122" s="97">
        <v>1.6899999999999998E-2</v>
      </c>
      <c r="C122" s="97">
        <v>3.39E-2</v>
      </c>
      <c r="D122" s="97"/>
      <c r="E122" s="97"/>
      <c r="F122" s="97"/>
      <c r="G122" s="97"/>
      <c r="H122" s="97">
        <v>0.94920000000000004</v>
      </c>
      <c r="I122" s="97"/>
      <c r="K122" s="50" t="s">
        <v>1177</v>
      </c>
      <c r="L122" s="97">
        <v>0.88139999999999996</v>
      </c>
      <c r="M122" s="97">
        <v>6.7799999999999999E-2</v>
      </c>
      <c r="N122" s="97"/>
      <c r="O122" s="97"/>
      <c r="P122" s="97"/>
      <c r="Q122" s="97"/>
      <c r="R122" s="97">
        <v>5.0799999999999998E-2</v>
      </c>
      <c r="S122" s="97"/>
    </row>
    <row r="123" spans="1:24" x14ac:dyDescent="0.3">
      <c r="B123" s="97"/>
      <c r="C123" s="97"/>
      <c r="D123" s="97"/>
      <c r="E123" s="97"/>
      <c r="F123" s="97"/>
      <c r="G123" s="97"/>
      <c r="H123" s="97"/>
      <c r="I123" s="97"/>
      <c r="L123" s="97"/>
      <c r="M123" s="97"/>
      <c r="N123" s="97"/>
      <c r="O123" s="97"/>
      <c r="P123" s="97"/>
      <c r="Q123" s="97"/>
      <c r="R123" s="97"/>
      <c r="S123" s="97"/>
    </row>
    <row r="124" spans="1:24" x14ac:dyDescent="0.3">
      <c r="B124" s="97"/>
      <c r="C124" s="97"/>
      <c r="D124" s="97"/>
      <c r="E124" s="97"/>
      <c r="F124" s="97"/>
      <c r="G124" s="97"/>
      <c r="H124" s="97"/>
      <c r="I124" s="97"/>
      <c r="L124" s="97"/>
      <c r="M124" s="97"/>
      <c r="N124" s="97"/>
      <c r="O124" s="97"/>
      <c r="P124" s="97"/>
      <c r="Q124" s="97"/>
      <c r="R124" s="97"/>
      <c r="S124" s="97"/>
    </row>
    <row r="125" spans="1:24" x14ac:dyDescent="0.3">
      <c r="A125" s="34" t="s">
        <v>1303</v>
      </c>
    </row>
    <row r="126" spans="1:24" x14ac:dyDescent="0.3">
      <c r="A126" s="100" t="s">
        <v>1250</v>
      </c>
      <c r="B126" s="100" t="s">
        <v>1252</v>
      </c>
      <c r="C126" s="100" t="s">
        <v>1253</v>
      </c>
      <c r="D126" s="101" t="s">
        <v>1254</v>
      </c>
      <c r="E126" s="101" t="s">
        <v>1248</v>
      </c>
      <c r="F126" s="101" t="s">
        <v>1126</v>
      </c>
      <c r="G126" s="100" t="s">
        <v>1242</v>
      </c>
      <c r="H126" s="102" t="s">
        <v>1241</v>
      </c>
    </row>
    <row r="127" spans="1:24" x14ac:dyDescent="0.3">
      <c r="A127" s="100">
        <v>1</v>
      </c>
      <c r="B127" s="103" t="s">
        <v>1177</v>
      </c>
      <c r="C127" s="103" t="s">
        <v>1177</v>
      </c>
      <c r="D127" s="76" t="s">
        <v>1129</v>
      </c>
      <c r="E127" s="103" t="s">
        <v>1177</v>
      </c>
      <c r="F127" s="103" t="s">
        <v>1177</v>
      </c>
      <c r="G127" s="103" t="s">
        <v>1176</v>
      </c>
      <c r="H127" s="103" t="s">
        <v>1177</v>
      </c>
    </row>
    <row r="128" spans="1:24" ht="15" customHeight="1" x14ac:dyDescent="0.3">
      <c r="A128" s="100">
        <v>2</v>
      </c>
      <c r="B128" s="104" t="s">
        <v>1129</v>
      </c>
      <c r="C128" s="104" t="s">
        <v>1129</v>
      </c>
      <c r="D128" s="76" t="s">
        <v>1180</v>
      </c>
      <c r="E128" s="104" t="s">
        <v>1126</v>
      </c>
      <c r="F128" s="104" t="s">
        <v>1126</v>
      </c>
      <c r="G128" s="104" t="s">
        <v>1180</v>
      </c>
      <c r="H128" s="104" t="s">
        <v>1129</v>
      </c>
    </row>
    <row r="129" spans="1:10" ht="15" customHeight="1" x14ac:dyDescent="0.3">
      <c r="A129" s="100">
        <v>3</v>
      </c>
      <c r="B129" s="104" t="s">
        <v>1174</v>
      </c>
      <c r="C129" s="104" t="s">
        <v>1174</v>
      </c>
      <c r="D129" s="76" t="s">
        <v>1174</v>
      </c>
      <c r="E129" s="104" t="s">
        <v>1129</v>
      </c>
      <c r="F129" s="104" t="s">
        <v>1175</v>
      </c>
      <c r="G129" s="104" t="s">
        <v>1178</v>
      </c>
      <c r="H129" s="104" t="s">
        <v>1126</v>
      </c>
    </row>
    <row r="130" spans="1:10" ht="15" customHeight="1" x14ac:dyDescent="0.3">
      <c r="A130" s="100">
        <v>4</v>
      </c>
      <c r="B130" s="104" t="s">
        <v>1173</v>
      </c>
      <c r="C130" s="104" t="s">
        <v>1173</v>
      </c>
      <c r="D130" s="76" t="s">
        <v>1177</v>
      </c>
      <c r="E130" s="104" t="s">
        <v>1175</v>
      </c>
      <c r="F130" s="104" t="s">
        <v>1129</v>
      </c>
      <c r="G130" s="104" t="s">
        <v>1177</v>
      </c>
      <c r="H130" s="104" t="s">
        <v>1174</v>
      </c>
    </row>
    <row r="131" spans="1:10" ht="15" customHeight="1" x14ac:dyDescent="0.3">
      <c r="A131" s="100">
        <v>5</v>
      </c>
      <c r="B131" s="104" t="s">
        <v>1180</v>
      </c>
      <c r="C131" s="104" t="s">
        <v>1180</v>
      </c>
      <c r="D131" s="76" t="s">
        <v>1173</v>
      </c>
      <c r="E131" s="104" t="s">
        <v>1174</v>
      </c>
      <c r="F131" s="104" t="s">
        <v>1176</v>
      </c>
      <c r="G131" s="104" t="s">
        <v>1175</v>
      </c>
      <c r="H131" s="104" t="s">
        <v>1173</v>
      </c>
    </row>
    <row r="132" spans="1:10" ht="15" customHeight="1" x14ac:dyDescent="0.3">
      <c r="A132" s="100">
        <v>6</v>
      </c>
      <c r="B132" s="104" t="s">
        <v>1178</v>
      </c>
      <c r="C132" s="104" t="s">
        <v>1178</v>
      </c>
      <c r="D132" s="76" t="s">
        <v>1175</v>
      </c>
      <c r="E132" s="104" t="s">
        <v>1176</v>
      </c>
      <c r="F132" s="104" t="s">
        <v>1174</v>
      </c>
      <c r="G132" s="104" t="s">
        <v>1174</v>
      </c>
      <c r="H132" s="104" t="s">
        <v>1175</v>
      </c>
    </row>
    <row r="133" spans="1:10" ht="15" customHeight="1" x14ac:dyDescent="0.3">
      <c r="A133" s="100">
        <v>7</v>
      </c>
      <c r="B133" s="104" t="s">
        <v>1176</v>
      </c>
      <c r="C133" s="104" t="s">
        <v>1176</v>
      </c>
      <c r="D133" s="76" t="s">
        <v>1178</v>
      </c>
      <c r="E133" s="104" t="s">
        <v>1173</v>
      </c>
      <c r="F133" s="104" t="s">
        <v>1178</v>
      </c>
      <c r="G133" s="104" t="s">
        <v>1126</v>
      </c>
      <c r="H133" s="104" t="s">
        <v>1176</v>
      </c>
    </row>
    <row r="134" spans="1:10" ht="15" customHeight="1" x14ac:dyDescent="0.3">
      <c r="A134" s="100">
        <v>8</v>
      </c>
      <c r="B134" s="104" t="s">
        <v>1175</v>
      </c>
      <c r="C134" s="104" t="s">
        <v>1175</v>
      </c>
      <c r="D134" s="76" t="s">
        <v>1176</v>
      </c>
      <c r="E134" s="104" t="s">
        <v>1178</v>
      </c>
      <c r="F134" s="104" t="s">
        <v>1180</v>
      </c>
      <c r="G134" s="104" t="s">
        <v>1129</v>
      </c>
      <c r="H134" s="104" t="s">
        <v>1178</v>
      </c>
    </row>
    <row r="135" spans="1:10" ht="15" customHeight="1" x14ac:dyDescent="0.3">
      <c r="A135" s="100">
        <v>9</v>
      </c>
      <c r="B135" s="104" t="s">
        <v>1126</v>
      </c>
      <c r="C135" s="104" t="s">
        <v>1126</v>
      </c>
      <c r="D135" s="76" t="s">
        <v>1126</v>
      </c>
      <c r="E135" s="104" t="s">
        <v>1180</v>
      </c>
      <c r="F135" s="104" t="s">
        <v>1173</v>
      </c>
      <c r="G135" s="104" t="s">
        <v>1173</v>
      </c>
      <c r="H135" s="104" t="s">
        <v>1180</v>
      </c>
    </row>
    <row r="136" spans="1:10" x14ac:dyDescent="0.3">
      <c r="B136" s="102"/>
      <c r="C136" s="102"/>
      <c r="D136" s="102"/>
      <c r="E136" s="102"/>
      <c r="F136" s="102"/>
      <c r="G136" s="102"/>
    </row>
    <row r="137" spans="1:10" x14ac:dyDescent="0.3">
      <c r="B137" s="56"/>
      <c r="C137" s="102"/>
      <c r="D137" s="102"/>
      <c r="E137" s="102"/>
      <c r="F137" s="102"/>
      <c r="G137" s="102"/>
      <c r="H137" s="102"/>
    </row>
    <row r="138" spans="1:10" ht="15" customHeight="1" x14ac:dyDescent="0.3">
      <c r="A138" s="105">
        <v>1</v>
      </c>
      <c r="B138" s="106" t="s">
        <v>1177</v>
      </c>
      <c r="C138" s="107">
        <v>2</v>
      </c>
      <c r="D138" s="101">
        <v>4</v>
      </c>
      <c r="E138" s="107">
        <v>1</v>
      </c>
      <c r="F138" s="107">
        <v>1</v>
      </c>
      <c r="G138" s="107">
        <v>4</v>
      </c>
      <c r="H138" s="107">
        <v>1</v>
      </c>
      <c r="I138" s="108">
        <f t="shared" ref="I138:I146" si="8">SUM(C138:H138)</f>
        <v>13</v>
      </c>
      <c r="J138" s="108">
        <v>1</v>
      </c>
    </row>
    <row r="139" spans="1:10" ht="15" customHeight="1" x14ac:dyDescent="0.3">
      <c r="A139" s="105">
        <v>2</v>
      </c>
      <c r="B139" s="109" t="s">
        <v>1129</v>
      </c>
      <c r="C139" s="107">
        <v>4</v>
      </c>
      <c r="D139" s="101">
        <v>1</v>
      </c>
      <c r="E139" s="107">
        <v>3</v>
      </c>
      <c r="F139" s="107">
        <v>2</v>
      </c>
      <c r="G139" s="107">
        <v>8</v>
      </c>
      <c r="H139" s="107">
        <v>2</v>
      </c>
      <c r="I139" s="108">
        <f t="shared" si="8"/>
        <v>20</v>
      </c>
      <c r="J139" s="108">
        <v>2</v>
      </c>
    </row>
    <row r="140" spans="1:10" ht="15" customHeight="1" x14ac:dyDescent="0.3">
      <c r="A140" s="105">
        <v>3</v>
      </c>
      <c r="B140" s="109" t="s">
        <v>1174</v>
      </c>
      <c r="C140" s="107">
        <v>6</v>
      </c>
      <c r="D140" s="101">
        <v>3</v>
      </c>
      <c r="E140" s="107">
        <v>5</v>
      </c>
      <c r="F140" s="107">
        <v>6</v>
      </c>
      <c r="G140" s="107">
        <v>6</v>
      </c>
      <c r="H140" s="107">
        <v>4</v>
      </c>
      <c r="I140" s="108">
        <f t="shared" si="8"/>
        <v>30</v>
      </c>
      <c r="J140" s="108">
        <v>3</v>
      </c>
    </row>
    <row r="141" spans="1:10" ht="15" customHeight="1" x14ac:dyDescent="0.3">
      <c r="A141" s="105">
        <v>4</v>
      </c>
      <c r="B141" s="109" t="s">
        <v>1173</v>
      </c>
      <c r="C141" s="107">
        <v>8</v>
      </c>
      <c r="D141" s="101">
        <v>5</v>
      </c>
      <c r="E141" s="107">
        <v>7</v>
      </c>
      <c r="F141" s="107">
        <v>7</v>
      </c>
      <c r="G141" s="107">
        <v>5</v>
      </c>
      <c r="H141" s="107">
        <v>5</v>
      </c>
      <c r="I141" s="108">
        <f t="shared" si="8"/>
        <v>37</v>
      </c>
      <c r="J141" s="108">
        <v>4</v>
      </c>
    </row>
    <row r="142" spans="1:10" ht="15" customHeight="1" x14ac:dyDescent="0.3">
      <c r="A142" s="105">
        <v>5</v>
      </c>
      <c r="B142" s="109" t="s">
        <v>1180</v>
      </c>
      <c r="C142" s="107">
        <v>10</v>
      </c>
      <c r="D142" s="101">
        <v>2</v>
      </c>
      <c r="E142" s="107">
        <v>9</v>
      </c>
      <c r="F142" s="107">
        <v>8</v>
      </c>
      <c r="G142" s="107">
        <v>2</v>
      </c>
      <c r="H142" s="107">
        <v>9</v>
      </c>
      <c r="I142" s="108">
        <f t="shared" si="8"/>
        <v>40</v>
      </c>
      <c r="J142" s="108">
        <v>5</v>
      </c>
    </row>
    <row r="143" spans="1:10" ht="15" customHeight="1" x14ac:dyDescent="0.3">
      <c r="A143" s="105">
        <v>6</v>
      </c>
      <c r="B143" s="109" t="s">
        <v>1178</v>
      </c>
      <c r="C143" s="107">
        <v>12</v>
      </c>
      <c r="D143" s="101">
        <v>7</v>
      </c>
      <c r="E143" s="107">
        <v>8</v>
      </c>
      <c r="F143" s="107">
        <v>9</v>
      </c>
      <c r="G143" s="107">
        <v>3</v>
      </c>
      <c r="H143" s="107">
        <v>8</v>
      </c>
      <c r="I143" s="108">
        <f t="shared" si="8"/>
        <v>47</v>
      </c>
      <c r="J143" s="108">
        <v>9</v>
      </c>
    </row>
    <row r="144" spans="1:10" ht="15" customHeight="1" x14ac:dyDescent="0.3">
      <c r="A144" s="105">
        <v>7</v>
      </c>
      <c r="B144" s="109" t="s">
        <v>1176</v>
      </c>
      <c r="C144" s="107">
        <v>14</v>
      </c>
      <c r="D144" s="101">
        <v>8</v>
      </c>
      <c r="E144" s="107">
        <v>6</v>
      </c>
      <c r="F144" s="107">
        <v>5</v>
      </c>
      <c r="G144" s="107">
        <v>1</v>
      </c>
      <c r="H144" s="107">
        <v>7</v>
      </c>
      <c r="I144" s="108">
        <f t="shared" si="8"/>
        <v>41</v>
      </c>
      <c r="J144" s="108">
        <v>6</v>
      </c>
    </row>
    <row r="145" spans="1:10" ht="15" customHeight="1" x14ac:dyDescent="0.3">
      <c r="A145" s="105">
        <v>8</v>
      </c>
      <c r="B145" s="104" t="s">
        <v>1175</v>
      </c>
      <c r="C145" s="107">
        <v>16</v>
      </c>
      <c r="D145" s="101">
        <v>6</v>
      </c>
      <c r="E145" s="107">
        <v>4</v>
      </c>
      <c r="F145" s="107">
        <v>3</v>
      </c>
      <c r="G145" s="107">
        <v>9</v>
      </c>
      <c r="H145" s="107">
        <v>6</v>
      </c>
      <c r="I145" s="108">
        <f t="shared" si="8"/>
        <v>44</v>
      </c>
      <c r="J145" s="108">
        <v>8</v>
      </c>
    </row>
    <row r="146" spans="1:10" ht="15" customHeight="1" x14ac:dyDescent="0.3">
      <c r="A146" s="105">
        <v>9</v>
      </c>
      <c r="B146" s="104" t="s">
        <v>1126</v>
      </c>
      <c r="C146" s="107">
        <v>18</v>
      </c>
      <c r="D146" s="101">
        <v>9</v>
      </c>
      <c r="E146" s="107">
        <v>2</v>
      </c>
      <c r="F146" s="107">
        <v>4</v>
      </c>
      <c r="G146" s="107">
        <v>7</v>
      </c>
      <c r="H146" s="107">
        <v>3</v>
      </c>
      <c r="I146" s="108">
        <f t="shared" si="8"/>
        <v>43</v>
      </c>
      <c r="J146" s="108">
        <v>7</v>
      </c>
    </row>
    <row r="147" spans="1:10" ht="15" customHeight="1" x14ac:dyDescent="0.3">
      <c r="B147" s="108" t="s">
        <v>1255</v>
      </c>
      <c r="C147" s="101">
        <f t="shared" ref="C147:I147" si="9">SUM(C138:C146)</f>
        <v>90</v>
      </c>
      <c r="D147" s="101">
        <f t="shared" si="9"/>
        <v>45</v>
      </c>
      <c r="E147" s="101">
        <f t="shared" si="9"/>
        <v>45</v>
      </c>
      <c r="F147" s="101">
        <f t="shared" si="9"/>
        <v>45</v>
      </c>
      <c r="G147" s="101">
        <f t="shared" si="9"/>
        <v>45</v>
      </c>
      <c r="H147" s="101">
        <f t="shared" si="9"/>
        <v>45</v>
      </c>
      <c r="I147" s="101">
        <f t="shared" si="9"/>
        <v>315</v>
      </c>
    </row>
    <row r="148" spans="1:10" x14ac:dyDescent="0.3">
      <c r="B148" s="102"/>
      <c r="C148" s="102"/>
      <c r="D148" s="102"/>
      <c r="E148" s="102"/>
      <c r="F148" s="102"/>
      <c r="G148" s="102"/>
    </row>
  </sheetData>
  <sortState xmlns:xlrd2="http://schemas.microsoft.com/office/spreadsheetml/2017/richdata2" ref="B104:G112">
    <sortCondition descending="1" ref="C104:C112"/>
  </sortState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204"/>
  <sheetViews>
    <sheetView topLeftCell="A180" workbookViewId="0">
      <selection activeCell="J190" sqref="J190"/>
    </sheetView>
  </sheetViews>
  <sheetFormatPr defaultRowHeight="14.4" x14ac:dyDescent="0.3"/>
  <cols>
    <col min="1" max="1" width="6.33203125" style="45" customWidth="1"/>
    <col min="2" max="3" width="19.5546875" customWidth="1"/>
    <col min="4" max="4" width="9.5546875" customWidth="1"/>
    <col min="5" max="5" width="9.88671875" customWidth="1"/>
    <col min="6" max="6" width="6.44140625" customWidth="1"/>
    <col min="7" max="7" width="9" customWidth="1"/>
    <col min="8" max="8" width="6.44140625" style="53" customWidth="1"/>
    <col min="9" max="13" width="12.6640625" style="53" customWidth="1"/>
    <col min="14" max="14" width="12.6640625" customWidth="1"/>
  </cols>
  <sheetData>
    <row r="1" spans="1:13" ht="17.399999999999999" x14ac:dyDescent="0.35">
      <c r="A1" s="31" t="s">
        <v>1302</v>
      </c>
      <c r="B1" s="5"/>
      <c r="C1" s="5"/>
      <c r="D1" s="5"/>
      <c r="E1" s="5"/>
      <c r="F1" s="5"/>
      <c r="G1" s="5"/>
      <c r="H1" s="5"/>
    </row>
    <row r="2" spans="1:13" ht="27.75" customHeight="1" x14ac:dyDescent="0.3">
      <c r="A2" s="60" t="s">
        <v>1102</v>
      </c>
      <c r="B2" s="61" t="s">
        <v>1307</v>
      </c>
      <c r="C2" s="61" t="s">
        <v>1</v>
      </c>
      <c r="D2" s="60" t="s">
        <v>2</v>
      </c>
      <c r="E2" s="60" t="s">
        <v>1305</v>
      </c>
      <c r="F2" s="60" t="s">
        <v>1182</v>
      </c>
      <c r="G2" s="60" t="s">
        <v>1306</v>
      </c>
      <c r="H2" s="60" t="s">
        <v>1304</v>
      </c>
      <c r="I2" s="52"/>
      <c r="M2" s="51"/>
    </row>
    <row r="3" spans="1:13" ht="14.25" customHeight="1" x14ac:dyDescent="0.3">
      <c r="A3" s="62">
        <v>1</v>
      </c>
      <c r="B3" s="63" t="s">
        <v>309</v>
      </c>
      <c r="C3" s="63" t="str">
        <f>B3</f>
        <v>Trương Văn Hậu</v>
      </c>
      <c r="D3" s="63" t="s">
        <v>148</v>
      </c>
      <c r="E3" s="63" t="s">
        <v>1186</v>
      </c>
      <c r="F3" s="62">
        <v>2</v>
      </c>
      <c r="G3" s="63" t="s">
        <v>1187</v>
      </c>
      <c r="H3" s="62">
        <v>4</v>
      </c>
    </row>
    <row r="4" spans="1:13" ht="14.25" customHeight="1" x14ac:dyDescent="0.3">
      <c r="A4" s="62">
        <v>2</v>
      </c>
      <c r="B4" s="63" t="s">
        <v>474</v>
      </c>
      <c r="C4" s="63" t="str">
        <f>B4</f>
        <v>Võ Thị Xuyến</v>
      </c>
      <c r="D4" s="63" t="s">
        <v>148</v>
      </c>
      <c r="E4" s="63" t="s">
        <v>1186</v>
      </c>
      <c r="F4" s="62">
        <v>2</v>
      </c>
      <c r="G4" s="63" t="s">
        <v>1187</v>
      </c>
      <c r="H4" s="62">
        <v>4</v>
      </c>
    </row>
    <row r="5" spans="1:13" ht="14.25" customHeight="1" x14ac:dyDescent="0.3">
      <c r="A5" s="62">
        <v>3</v>
      </c>
      <c r="B5" s="63" t="s">
        <v>154</v>
      </c>
      <c r="C5" s="63" t="s">
        <v>154</v>
      </c>
      <c r="D5" s="63" t="s">
        <v>148</v>
      </c>
      <c r="E5" s="63" t="s">
        <v>1186</v>
      </c>
      <c r="F5" s="62">
        <v>2</v>
      </c>
      <c r="G5" s="63" t="s">
        <v>1187</v>
      </c>
      <c r="H5" s="62">
        <v>4</v>
      </c>
    </row>
    <row r="6" spans="1:13" ht="14.25" customHeight="1" x14ac:dyDescent="0.3">
      <c r="A6" s="62">
        <v>4</v>
      </c>
      <c r="B6" s="63" t="s">
        <v>639</v>
      </c>
      <c r="C6" s="63" t="s">
        <v>639</v>
      </c>
      <c r="D6" s="63" t="s">
        <v>148</v>
      </c>
      <c r="E6" s="63" t="s">
        <v>1186</v>
      </c>
      <c r="F6" s="62">
        <v>2</v>
      </c>
      <c r="G6" s="63" t="s">
        <v>1187</v>
      </c>
      <c r="H6" s="62">
        <v>4</v>
      </c>
    </row>
    <row r="7" spans="1:13" ht="14.25" customHeight="1" x14ac:dyDescent="0.3">
      <c r="A7" s="62">
        <v>5</v>
      </c>
      <c r="B7" s="63" t="s">
        <v>564</v>
      </c>
      <c r="C7" s="63" t="str">
        <f>B7</f>
        <v>Lê Thanh Hiền</v>
      </c>
      <c r="D7" s="63" t="s">
        <v>148</v>
      </c>
      <c r="E7" s="63" t="s">
        <v>1186</v>
      </c>
      <c r="F7" s="62">
        <v>2</v>
      </c>
      <c r="G7" s="63" t="s">
        <v>1187</v>
      </c>
      <c r="H7" s="62">
        <v>4</v>
      </c>
    </row>
    <row r="8" spans="1:13" ht="14.25" customHeight="1" x14ac:dyDescent="0.3">
      <c r="A8" s="62">
        <v>6</v>
      </c>
      <c r="B8" s="63" t="s">
        <v>315</v>
      </c>
      <c r="C8" s="63" t="str">
        <f>B8</f>
        <v>Nguyễn Văn Luật</v>
      </c>
      <c r="D8" s="63" t="s">
        <v>148</v>
      </c>
      <c r="E8" s="63" t="s">
        <v>1186</v>
      </c>
      <c r="F8" s="62">
        <v>2</v>
      </c>
      <c r="G8" s="63" t="s">
        <v>1187</v>
      </c>
      <c r="H8" s="62">
        <v>4</v>
      </c>
    </row>
    <row r="9" spans="1:13" ht="14.25" customHeight="1" x14ac:dyDescent="0.3">
      <c r="A9" s="62">
        <v>7</v>
      </c>
      <c r="B9" s="63" t="s">
        <v>1298</v>
      </c>
      <c r="C9" s="63" t="str">
        <f>B9</f>
        <v>Chung T Ngọc Tường</v>
      </c>
      <c r="D9" s="63" t="s">
        <v>148</v>
      </c>
      <c r="E9" s="63" t="s">
        <v>1186</v>
      </c>
      <c r="F9" s="62">
        <v>2</v>
      </c>
      <c r="G9" s="63" t="s">
        <v>1187</v>
      </c>
      <c r="H9" s="62">
        <v>4</v>
      </c>
    </row>
    <row r="10" spans="1:13" ht="14.25" customHeight="1" x14ac:dyDescent="0.3">
      <c r="A10" s="62">
        <v>8</v>
      </c>
      <c r="B10" s="63" t="s">
        <v>168</v>
      </c>
      <c r="C10" s="63" t="s">
        <v>168</v>
      </c>
      <c r="D10" s="63" t="s">
        <v>148</v>
      </c>
      <c r="E10" s="63" t="s">
        <v>1186</v>
      </c>
      <c r="F10" s="62">
        <v>2</v>
      </c>
      <c r="G10" s="63" t="s">
        <v>1187</v>
      </c>
      <c r="H10" s="62">
        <v>4</v>
      </c>
    </row>
    <row r="11" spans="1:13" ht="14.25" customHeight="1" x14ac:dyDescent="0.3">
      <c r="A11" s="62">
        <v>9</v>
      </c>
      <c r="B11" s="63" t="s">
        <v>640</v>
      </c>
      <c r="C11" s="63" t="s">
        <v>640</v>
      </c>
      <c r="D11" s="63" t="s">
        <v>148</v>
      </c>
      <c r="E11" s="63" t="s">
        <v>1186</v>
      </c>
      <c r="F11" s="62">
        <v>2</v>
      </c>
      <c r="G11" s="63" t="s">
        <v>1187</v>
      </c>
      <c r="H11" s="62">
        <v>4</v>
      </c>
    </row>
    <row r="12" spans="1:13" ht="14.25" customHeight="1" x14ac:dyDescent="0.3">
      <c r="A12" s="62">
        <v>10</v>
      </c>
      <c r="B12" s="63" t="s">
        <v>569</v>
      </c>
      <c r="C12" s="63" t="str">
        <f>B12</f>
        <v>Nguyễn Văn Năm</v>
      </c>
      <c r="D12" s="63" t="s">
        <v>148</v>
      </c>
      <c r="E12" s="63" t="s">
        <v>1186</v>
      </c>
      <c r="F12" s="62">
        <v>2</v>
      </c>
      <c r="G12" s="63" t="s">
        <v>1187</v>
      </c>
      <c r="H12" s="62">
        <v>4</v>
      </c>
    </row>
    <row r="13" spans="1:13" ht="14.25" customHeight="1" x14ac:dyDescent="0.3">
      <c r="A13" s="62">
        <v>11</v>
      </c>
      <c r="B13" s="63" t="s">
        <v>322</v>
      </c>
      <c r="C13" s="63" t="str">
        <f>B13</f>
        <v>Lê Văn Cường</v>
      </c>
      <c r="D13" s="63" t="s">
        <v>148</v>
      </c>
      <c r="E13" s="63" t="s">
        <v>1186</v>
      </c>
      <c r="F13" s="62">
        <v>2</v>
      </c>
      <c r="G13" s="63" t="s">
        <v>1187</v>
      </c>
      <c r="H13" s="62">
        <v>4</v>
      </c>
    </row>
    <row r="14" spans="1:13" ht="14.25" customHeight="1" x14ac:dyDescent="0.3">
      <c r="A14" s="62">
        <v>12</v>
      </c>
      <c r="B14" s="63" t="s">
        <v>476</v>
      </c>
      <c r="C14" s="63" t="s">
        <v>477</v>
      </c>
      <c r="D14" s="63" t="s">
        <v>478</v>
      </c>
      <c r="E14" s="63" t="s">
        <v>1186</v>
      </c>
      <c r="F14" s="62">
        <v>2</v>
      </c>
      <c r="G14" s="63" t="s">
        <v>1187</v>
      </c>
      <c r="H14" s="62">
        <v>4</v>
      </c>
    </row>
    <row r="15" spans="1:13" ht="14.25" customHeight="1" x14ac:dyDescent="0.3">
      <c r="A15" s="62">
        <v>13</v>
      </c>
      <c r="B15" s="63" t="s">
        <v>186</v>
      </c>
      <c r="C15" s="63" t="s">
        <v>186</v>
      </c>
      <c r="D15" s="63" t="s">
        <v>148</v>
      </c>
      <c r="E15" s="63" t="s">
        <v>1186</v>
      </c>
      <c r="F15" s="62">
        <v>2</v>
      </c>
      <c r="G15" s="63" t="s">
        <v>1187</v>
      </c>
      <c r="H15" s="62">
        <v>4</v>
      </c>
    </row>
    <row r="16" spans="1:13" ht="14.25" customHeight="1" x14ac:dyDescent="0.3">
      <c r="A16" s="62">
        <v>14</v>
      </c>
      <c r="B16" s="63" t="s">
        <v>646</v>
      </c>
      <c r="C16" s="63" t="s">
        <v>646</v>
      </c>
      <c r="D16" s="63" t="s">
        <v>148</v>
      </c>
      <c r="E16" s="63" t="s">
        <v>1186</v>
      </c>
      <c r="F16" s="62">
        <v>2</v>
      </c>
      <c r="G16" s="63" t="s">
        <v>1187</v>
      </c>
      <c r="H16" s="62">
        <v>4</v>
      </c>
    </row>
    <row r="17" spans="1:17" ht="14.25" customHeight="1" x14ac:dyDescent="0.3">
      <c r="A17" s="62">
        <v>15</v>
      </c>
      <c r="B17" s="63" t="s">
        <v>577</v>
      </c>
      <c r="C17" s="63" t="str">
        <f>B17</f>
        <v>Nguyễn Văn Đời</v>
      </c>
      <c r="D17" s="63" t="s">
        <v>148</v>
      </c>
      <c r="E17" s="63" t="s">
        <v>1186</v>
      </c>
      <c r="F17" s="62">
        <v>2</v>
      </c>
      <c r="G17" s="63" t="s">
        <v>1187</v>
      </c>
      <c r="H17" s="62">
        <v>4</v>
      </c>
    </row>
    <row r="18" spans="1:17" ht="14.25" customHeight="1" x14ac:dyDescent="0.3">
      <c r="A18" s="62">
        <v>16</v>
      </c>
      <c r="B18" s="63" t="s">
        <v>333</v>
      </c>
      <c r="C18" s="63" t="str">
        <f>B18</f>
        <v>Trần Hữu Phước</v>
      </c>
      <c r="D18" s="63" t="s">
        <v>148</v>
      </c>
      <c r="E18" s="63" t="s">
        <v>1186</v>
      </c>
      <c r="F18" s="62">
        <v>2</v>
      </c>
      <c r="G18" s="63" t="s">
        <v>1187</v>
      </c>
      <c r="H18" s="62">
        <v>4</v>
      </c>
    </row>
    <row r="19" spans="1:17" ht="14.25" customHeight="1" x14ac:dyDescent="0.3">
      <c r="A19" s="62">
        <v>17</v>
      </c>
      <c r="B19" s="63" t="s">
        <v>492</v>
      </c>
      <c r="C19" s="63" t="s">
        <v>493</v>
      </c>
      <c r="D19" s="63" t="s">
        <v>494</v>
      </c>
      <c r="E19" s="63" t="s">
        <v>1186</v>
      </c>
      <c r="F19" s="62">
        <v>2</v>
      </c>
      <c r="G19" s="63" t="s">
        <v>1187</v>
      </c>
      <c r="H19" s="62">
        <v>4</v>
      </c>
    </row>
    <row r="20" spans="1:17" ht="14.25" customHeight="1" x14ac:dyDescent="0.3">
      <c r="A20" s="62">
        <v>18</v>
      </c>
      <c r="B20" s="63" t="s">
        <v>199</v>
      </c>
      <c r="C20" s="63" t="s">
        <v>199</v>
      </c>
      <c r="D20" s="63" t="s">
        <v>148</v>
      </c>
      <c r="E20" s="63" t="s">
        <v>1186</v>
      </c>
      <c r="F20" s="62">
        <v>2</v>
      </c>
      <c r="G20" s="63" t="s">
        <v>1187</v>
      </c>
      <c r="H20" s="62">
        <v>4</v>
      </c>
    </row>
    <row r="21" spans="1:17" ht="14.25" customHeight="1" x14ac:dyDescent="0.3">
      <c r="A21" s="62">
        <v>19</v>
      </c>
      <c r="B21" s="63" t="s">
        <v>652</v>
      </c>
      <c r="C21" s="63" t="s">
        <v>652</v>
      </c>
      <c r="D21" s="63" t="s">
        <v>148</v>
      </c>
      <c r="E21" s="63" t="s">
        <v>1186</v>
      </c>
      <c r="F21" s="62">
        <v>2</v>
      </c>
      <c r="G21" s="63" t="s">
        <v>1187</v>
      </c>
      <c r="H21" s="62">
        <v>4</v>
      </c>
    </row>
    <row r="22" spans="1:17" ht="14.25" customHeight="1" x14ac:dyDescent="0.3">
      <c r="A22" s="62">
        <v>20</v>
      </c>
      <c r="B22" s="63" t="s">
        <v>581</v>
      </c>
      <c r="C22" s="63" t="str">
        <f>B22</f>
        <v>Nguyễn Văn Liêm</v>
      </c>
      <c r="D22" s="63" t="s">
        <v>148</v>
      </c>
      <c r="E22" s="63" t="s">
        <v>1186</v>
      </c>
      <c r="F22" s="62">
        <v>2</v>
      </c>
      <c r="G22" s="63" t="s">
        <v>1187</v>
      </c>
      <c r="H22" s="62">
        <v>4</v>
      </c>
    </row>
    <row r="23" spans="1:17" ht="14.25" customHeight="1" x14ac:dyDescent="0.3">
      <c r="A23" s="62">
        <v>21</v>
      </c>
      <c r="B23" s="63" t="s">
        <v>346</v>
      </c>
      <c r="C23" s="63" t="str">
        <f>B23</f>
        <v>Phan Ngọc Đức</v>
      </c>
      <c r="D23" s="63" t="s">
        <v>148</v>
      </c>
      <c r="E23" s="63" t="s">
        <v>1186</v>
      </c>
      <c r="F23" s="62">
        <v>2</v>
      </c>
      <c r="G23" s="63" t="s">
        <v>1187</v>
      </c>
      <c r="H23" s="62">
        <v>4</v>
      </c>
    </row>
    <row r="24" spans="1:17" ht="14.25" customHeight="1" x14ac:dyDescent="0.3">
      <c r="A24" s="62">
        <v>22</v>
      </c>
      <c r="B24" s="63" t="s">
        <v>484</v>
      </c>
      <c r="C24" s="63" t="s">
        <v>485</v>
      </c>
      <c r="D24" s="63" t="s">
        <v>116</v>
      </c>
      <c r="E24" s="63" t="s">
        <v>1186</v>
      </c>
      <c r="F24" s="62">
        <v>2</v>
      </c>
      <c r="G24" s="63" t="s">
        <v>1187</v>
      </c>
      <c r="H24" s="62">
        <v>4</v>
      </c>
    </row>
    <row r="25" spans="1:17" ht="14.25" customHeight="1" x14ac:dyDescent="0.3">
      <c r="A25" s="62">
        <v>23</v>
      </c>
      <c r="B25" s="63" t="s">
        <v>201</v>
      </c>
      <c r="C25" s="63" t="s">
        <v>202</v>
      </c>
      <c r="D25" s="63" t="s">
        <v>148</v>
      </c>
      <c r="E25" s="63" t="s">
        <v>1186</v>
      </c>
      <c r="F25" s="62">
        <v>2</v>
      </c>
      <c r="G25" s="63" t="s">
        <v>1187</v>
      </c>
      <c r="H25" s="62">
        <v>4</v>
      </c>
      <c r="Q25" s="55"/>
    </row>
    <row r="26" spans="1:17" ht="14.25" customHeight="1" x14ac:dyDescent="0.3">
      <c r="A26" s="62">
        <v>24</v>
      </c>
      <c r="B26" s="63" t="s">
        <v>402</v>
      </c>
      <c r="C26" s="63" t="s">
        <v>656</v>
      </c>
      <c r="D26" s="63" t="s">
        <v>116</v>
      </c>
      <c r="E26" s="63" t="s">
        <v>1186</v>
      </c>
      <c r="F26" s="62">
        <v>2</v>
      </c>
      <c r="G26" s="63" t="s">
        <v>1187</v>
      </c>
      <c r="H26" s="62">
        <v>4</v>
      </c>
      <c r="Q26" s="55"/>
    </row>
    <row r="27" spans="1:17" ht="14.25" customHeight="1" x14ac:dyDescent="0.3">
      <c r="A27" s="62">
        <v>25</v>
      </c>
      <c r="B27" s="63" t="s">
        <v>587</v>
      </c>
      <c r="C27" s="63" t="str">
        <f>B27</f>
        <v>Trần Thị Yến</v>
      </c>
      <c r="D27" s="63" t="s">
        <v>148</v>
      </c>
      <c r="E27" s="63" t="s">
        <v>1186</v>
      </c>
      <c r="F27" s="62">
        <v>2</v>
      </c>
      <c r="G27" s="63" t="s">
        <v>1187</v>
      </c>
      <c r="H27" s="62">
        <v>4</v>
      </c>
      <c r="Q27" s="55"/>
    </row>
    <row r="28" spans="1:17" ht="14.25" customHeight="1" x14ac:dyDescent="0.3">
      <c r="A28" s="62">
        <v>26</v>
      </c>
      <c r="B28" s="63" t="s">
        <v>350</v>
      </c>
      <c r="C28" s="63" t="str">
        <f>B28</f>
        <v>Phạm Thị Út</v>
      </c>
      <c r="D28" s="63" t="s">
        <v>148</v>
      </c>
      <c r="E28" s="63" t="s">
        <v>1186</v>
      </c>
      <c r="F28" s="62">
        <v>2</v>
      </c>
      <c r="G28" s="63" t="s">
        <v>1187</v>
      </c>
      <c r="H28" s="62">
        <v>4</v>
      </c>
      <c r="Q28" s="55"/>
    </row>
    <row r="29" spans="1:17" ht="14.25" customHeight="1" x14ac:dyDescent="0.3">
      <c r="A29" s="62">
        <v>27</v>
      </c>
      <c r="B29" s="63" t="s">
        <v>470</v>
      </c>
      <c r="C29" s="63" t="str">
        <f>B29</f>
        <v>Ngô Thị Hai</v>
      </c>
      <c r="D29" s="63" t="s">
        <v>148</v>
      </c>
      <c r="E29" s="63" t="s">
        <v>1186</v>
      </c>
      <c r="F29" s="62">
        <v>2</v>
      </c>
      <c r="G29" s="63" t="s">
        <v>1187</v>
      </c>
      <c r="H29" s="62">
        <v>4</v>
      </c>
      <c r="Q29" s="55"/>
    </row>
    <row r="30" spans="1:17" ht="14.25" customHeight="1" x14ac:dyDescent="0.3">
      <c r="A30" s="62">
        <v>28</v>
      </c>
      <c r="B30" s="63" t="s">
        <v>219</v>
      </c>
      <c r="C30" s="63" t="s">
        <v>219</v>
      </c>
      <c r="D30" s="63" t="s">
        <v>148</v>
      </c>
      <c r="E30" s="63" t="s">
        <v>1186</v>
      </c>
      <c r="F30" s="62">
        <v>2</v>
      </c>
      <c r="G30" s="63" t="s">
        <v>1187</v>
      </c>
      <c r="H30" s="62">
        <v>4</v>
      </c>
      <c r="Q30" s="55"/>
    </row>
    <row r="31" spans="1:17" ht="14.25" customHeight="1" x14ac:dyDescent="0.3">
      <c r="A31" s="62">
        <v>29</v>
      </c>
      <c r="B31" s="63" t="s">
        <v>661</v>
      </c>
      <c r="C31" s="63" t="s">
        <v>661</v>
      </c>
      <c r="D31" s="63" t="s">
        <v>148</v>
      </c>
      <c r="E31" s="63" t="s">
        <v>1186</v>
      </c>
      <c r="F31" s="62">
        <v>2</v>
      </c>
      <c r="G31" s="63" t="s">
        <v>1187</v>
      </c>
      <c r="H31" s="62">
        <v>4</v>
      </c>
      <c r="Q31" s="55"/>
    </row>
    <row r="32" spans="1:17" ht="14.25" customHeight="1" x14ac:dyDescent="0.3">
      <c r="A32" s="62">
        <v>30</v>
      </c>
      <c r="B32" s="63" t="s">
        <v>590</v>
      </c>
      <c r="C32" s="63" t="str">
        <f>B32</f>
        <v>Vũ Phát Đạt</v>
      </c>
      <c r="D32" s="63" t="s">
        <v>148</v>
      </c>
      <c r="E32" s="63" t="s">
        <v>1186</v>
      </c>
      <c r="F32" s="62">
        <v>2</v>
      </c>
      <c r="G32" s="63" t="s">
        <v>1187</v>
      </c>
      <c r="H32" s="62">
        <v>4</v>
      </c>
      <c r="Q32" s="55"/>
    </row>
    <row r="33" spans="1:18" ht="14.25" customHeight="1" x14ac:dyDescent="0.3">
      <c r="A33" s="62">
        <v>31</v>
      </c>
      <c r="B33" s="63" t="s">
        <v>359</v>
      </c>
      <c r="C33" s="63" t="s">
        <v>360</v>
      </c>
      <c r="D33" s="63" t="s">
        <v>116</v>
      </c>
      <c r="E33" s="63" t="s">
        <v>1186</v>
      </c>
      <c r="F33" s="62">
        <v>2</v>
      </c>
      <c r="G33" s="63" t="s">
        <v>1187</v>
      </c>
      <c r="H33" s="62">
        <v>4</v>
      </c>
      <c r="Q33" s="55"/>
    </row>
    <row r="34" spans="1:18" ht="14.25" customHeight="1" x14ac:dyDescent="0.3">
      <c r="A34" s="62">
        <v>32</v>
      </c>
      <c r="B34" s="63" t="s">
        <v>460</v>
      </c>
      <c r="C34" s="63" t="str">
        <f>B34</f>
        <v>Nguyễn Văn Mừng</v>
      </c>
      <c r="D34" s="63" t="s">
        <v>148</v>
      </c>
      <c r="E34" s="63" t="s">
        <v>1186</v>
      </c>
      <c r="F34" s="62">
        <v>2</v>
      </c>
      <c r="G34" s="63" t="s">
        <v>1187</v>
      </c>
      <c r="H34" s="62">
        <v>4</v>
      </c>
    </row>
    <row r="35" spans="1:18" ht="14.25" customHeight="1" x14ac:dyDescent="0.3">
      <c r="A35" s="62">
        <v>33</v>
      </c>
      <c r="B35" s="63" t="s">
        <v>230</v>
      </c>
      <c r="C35" s="63" t="s">
        <v>230</v>
      </c>
      <c r="D35" s="63" t="s">
        <v>148</v>
      </c>
      <c r="E35" s="63" t="s">
        <v>1186</v>
      </c>
      <c r="F35" s="62">
        <v>2</v>
      </c>
      <c r="G35" s="63" t="s">
        <v>1187</v>
      </c>
      <c r="H35" s="62">
        <v>4</v>
      </c>
    </row>
    <row r="36" spans="1:18" ht="14.25" customHeight="1" x14ac:dyDescent="0.3">
      <c r="A36" s="62">
        <v>34</v>
      </c>
      <c r="B36" s="63" t="s">
        <v>663</v>
      </c>
      <c r="C36" s="63" t="s">
        <v>664</v>
      </c>
      <c r="D36" s="63" t="s">
        <v>665</v>
      </c>
      <c r="E36" s="63" t="s">
        <v>1186</v>
      </c>
      <c r="F36" s="62">
        <v>2</v>
      </c>
      <c r="G36" s="63" t="s">
        <v>1187</v>
      </c>
      <c r="H36" s="62">
        <v>4</v>
      </c>
    </row>
    <row r="37" spans="1:18" ht="14.25" customHeight="1" x14ac:dyDescent="0.3">
      <c r="A37" s="62">
        <v>35</v>
      </c>
      <c r="B37" s="63" t="s">
        <v>596</v>
      </c>
      <c r="C37" s="63" t="str">
        <f>B37</f>
        <v>Vũ Quang Lộc</v>
      </c>
      <c r="D37" s="63" t="s">
        <v>148</v>
      </c>
      <c r="E37" s="63" t="s">
        <v>1186</v>
      </c>
      <c r="F37" s="62">
        <v>2</v>
      </c>
      <c r="G37" s="63" t="s">
        <v>1187</v>
      </c>
      <c r="H37" s="62">
        <v>4</v>
      </c>
    </row>
    <row r="38" spans="1:18" ht="14.25" customHeight="1" x14ac:dyDescent="0.3">
      <c r="A38" s="62">
        <v>36</v>
      </c>
      <c r="B38" s="63" t="s">
        <v>368</v>
      </c>
      <c r="C38" s="63" t="str">
        <f>B38</f>
        <v>Huỳnh Văn Bảo</v>
      </c>
      <c r="D38" s="63" t="s">
        <v>148</v>
      </c>
      <c r="E38" s="63" t="s">
        <v>1186</v>
      </c>
      <c r="F38" s="62">
        <v>2</v>
      </c>
      <c r="G38" s="63" t="s">
        <v>1187</v>
      </c>
      <c r="H38" s="62">
        <v>4</v>
      </c>
    </row>
    <row r="39" spans="1:18" ht="14.25" customHeight="1" x14ac:dyDescent="0.3">
      <c r="A39" s="62">
        <v>37</v>
      </c>
      <c r="B39" s="63" t="s">
        <v>509</v>
      </c>
      <c r="C39" s="63" t="str">
        <f>B39</f>
        <v>Phạm Văn Út</v>
      </c>
      <c r="D39" s="63" t="s">
        <v>148</v>
      </c>
      <c r="E39" s="63" t="s">
        <v>1186</v>
      </c>
      <c r="F39" s="62">
        <v>2</v>
      </c>
      <c r="G39" s="63" t="s">
        <v>1187</v>
      </c>
      <c r="H39" s="62">
        <v>4</v>
      </c>
    </row>
    <row r="40" spans="1:18" ht="14.25" customHeight="1" x14ac:dyDescent="0.3">
      <c r="A40" s="62">
        <v>38</v>
      </c>
      <c r="B40" s="63" t="s">
        <v>240</v>
      </c>
      <c r="C40" s="63" t="s">
        <v>240</v>
      </c>
      <c r="D40" s="63" t="s">
        <v>148</v>
      </c>
      <c r="E40" s="63" t="s">
        <v>1186</v>
      </c>
      <c r="F40" s="62">
        <v>2</v>
      </c>
      <c r="G40" s="63" t="s">
        <v>1187</v>
      </c>
      <c r="H40" s="62">
        <v>4</v>
      </c>
    </row>
    <row r="41" spans="1:18" ht="14.25" customHeight="1" x14ac:dyDescent="0.3">
      <c r="A41" s="62">
        <v>39</v>
      </c>
      <c r="B41" s="63" t="s">
        <v>667</v>
      </c>
      <c r="C41" s="63" t="s">
        <v>668</v>
      </c>
      <c r="D41" s="63" t="s">
        <v>665</v>
      </c>
      <c r="E41" s="63" t="s">
        <v>1186</v>
      </c>
      <c r="F41" s="62">
        <v>2</v>
      </c>
      <c r="G41" s="63" t="s">
        <v>1187</v>
      </c>
      <c r="H41" s="62">
        <v>4</v>
      </c>
    </row>
    <row r="42" spans="1:18" ht="14.25" customHeight="1" x14ac:dyDescent="0.3">
      <c r="A42" s="62">
        <v>40</v>
      </c>
      <c r="B42" s="63" t="s">
        <v>599</v>
      </c>
      <c r="C42" s="63" t="str">
        <f>B42</f>
        <v>Nguyễn Thị Tiền</v>
      </c>
      <c r="D42" s="63" t="s">
        <v>148</v>
      </c>
      <c r="E42" s="63" t="s">
        <v>1186</v>
      </c>
      <c r="F42" s="62">
        <v>2</v>
      </c>
      <c r="G42" s="63" t="s">
        <v>1187</v>
      </c>
      <c r="H42" s="62">
        <v>4</v>
      </c>
    </row>
    <row r="43" spans="1:18" ht="14.25" customHeight="1" x14ac:dyDescent="0.3">
      <c r="A43" s="62">
        <v>41</v>
      </c>
      <c r="B43" s="63" t="s">
        <v>377</v>
      </c>
      <c r="C43" s="63" t="str">
        <f>B43</f>
        <v>Phạm Thị Lợi</v>
      </c>
      <c r="D43" s="63" t="s">
        <v>148</v>
      </c>
      <c r="E43" s="63" t="s">
        <v>1186</v>
      </c>
      <c r="F43" s="62">
        <v>2</v>
      </c>
      <c r="G43" s="63" t="s">
        <v>1187</v>
      </c>
      <c r="H43" s="62">
        <v>4</v>
      </c>
    </row>
    <row r="44" spans="1:18" ht="14.25" customHeight="1" x14ac:dyDescent="0.3">
      <c r="A44" s="62">
        <v>42</v>
      </c>
      <c r="B44" s="63" t="s">
        <v>502</v>
      </c>
      <c r="C44" s="63" t="s">
        <v>503</v>
      </c>
      <c r="D44" s="63" t="s">
        <v>478</v>
      </c>
      <c r="E44" s="63" t="s">
        <v>1186</v>
      </c>
      <c r="F44" s="62">
        <v>2</v>
      </c>
      <c r="G44" s="63" t="s">
        <v>1187</v>
      </c>
      <c r="H44" s="62">
        <v>4</v>
      </c>
    </row>
    <row r="45" spans="1:18" ht="14.25" customHeight="1" x14ac:dyDescent="0.3">
      <c r="A45" s="62">
        <v>43</v>
      </c>
      <c r="B45" s="63" t="s">
        <v>246</v>
      </c>
      <c r="C45" s="63" t="str">
        <f>B45</f>
        <v>Nguyễn Văn Sử</v>
      </c>
      <c r="D45" s="63" t="s">
        <v>148</v>
      </c>
      <c r="E45" s="63" t="s">
        <v>1186</v>
      </c>
      <c r="F45" s="62">
        <v>2</v>
      </c>
      <c r="G45" s="63" t="s">
        <v>1187</v>
      </c>
      <c r="H45" s="62">
        <v>4</v>
      </c>
    </row>
    <row r="46" spans="1:18" ht="14.25" customHeight="1" x14ac:dyDescent="0.3">
      <c r="A46" s="62">
        <v>44</v>
      </c>
      <c r="B46" s="63" t="s">
        <v>673</v>
      </c>
      <c r="C46" s="63" t="s">
        <v>673</v>
      </c>
      <c r="D46" s="63" t="s">
        <v>148</v>
      </c>
      <c r="E46" s="63" t="s">
        <v>1186</v>
      </c>
      <c r="F46" s="62">
        <v>2</v>
      </c>
      <c r="G46" s="63" t="s">
        <v>1187</v>
      </c>
      <c r="H46" s="62">
        <v>4</v>
      </c>
    </row>
    <row r="47" spans="1:18" ht="14.25" customHeight="1" x14ac:dyDescent="0.3">
      <c r="A47" s="62">
        <v>45</v>
      </c>
      <c r="B47" s="63" t="s">
        <v>602</v>
      </c>
      <c r="C47" s="63" t="s">
        <v>474</v>
      </c>
      <c r="D47" s="63" t="s">
        <v>116</v>
      </c>
      <c r="E47" s="63" t="s">
        <v>1186</v>
      </c>
      <c r="F47" s="62">
        <v>2</v>
      </c>
      <c r="G47" s="63" t="s">
        <v>1187</v>
      </c>
      <c r="H47" s="62">
        <v>4</v>
      </c>
      <c r="I47" s="54"/>
      <c r="J47" s="54"/>
      <c r="K47" s="54"/>
      <c r="L47" s="54"/>
      <c r="M47" s="54"/>
      <c r="N47" s="45"/>
      <c r="O47" s="55"/>
      <c r="P47" s="55"/>
      <c r="Q47" s="55"/>
      <c r="R47" s="55"/>
    </row>
    <row r="48" spans="1:18" ht="14.25" customHeight="1" x14ac:dyDescent="0.3">
      <c r="A48" s="62">
        <v>46</v>
      </c>
      <c r="B48" s="63" t="s">
        <v>386</v>
      </c>
      <c r="C48" s="63" t="str">
        <f>B48</f>
        <v>Nguyễn Văn Lớn</v>
      </c>
      <c r="D48" s="63" t="s">
        <v>148</v>
      </c>
      <c r="E48" s="63" t="s">
        <v>1186</v>
      </c>
      <c r="F48" s="62">
        <v>2</v>
      </c>
      <c r="G48" s="63" t="s">
        <v>1187</v>
      </c>
      <c r="H48" s="62">
        <v>4</v>
      </c>
      <c r="I48" s="54"/>
      <c r="J48" s="54"/>
      <c r="K48" s="54"/>
      <c r="L48" s="54"/>
      <c r="M48" s="54"/>
      <c r="N48" s="45"/>
      <c r="O48" s="55"/>
      <c r="P48" s="55"/>
      <c r="Q48" s="55"/>
      <c r="R48" s="55"/>
    </row>
    <row r="49" spans="1:18" ht="14.25" customHeight="1" x14ac:dyDescent="0.3">
      <c r="A49" s="62">
        <v>47</v>
      </c>
      <c r="B49" s="63" t="s">
        <v>512</v>
      </c>
      <c r="C49" s="63" t="str">
        <f>B49</f>
        <v>Trần Huy Dũng</v>
      </c>
      <c r="D49" s="63" t="s">
        <v>148</v>
      </c>
      <c r="E49" s="63" t="s">
        <v>1186</v>
      </c>
      <c r="F49" s="62">
        <v>2</v>
      </c>
      <c r="G49" s="63" t="s">
        <v>1187</v>
      </c>
      <c r="H49" s="62">
        <v>4</v>
      </c>
      <c r="I49" s="54"/>
      <c r="J49" s="54"/>
      <c r="K49" s="54"/>
      <c r="L49" s="54"/>
      <c r="M49" s="54"/>
      <c r="N49" s="45"/>
      <c r="O49" s="55"/>
      <c r="P49" s="55"/>
      <c r="Q49" s="55"/>
      <c r="R49" s="55"/>
    </row>
    <row r="50" spans="1:18" ht="14.25" customHeight="1" x14ac:dyDescent="0.3">
      <c r="A50" s="62">
        <v>48</v>
      </c>
      <c r="B50" s="63" t="s">
        <v>253</v>
      </c>
      <c r="C50" s="63" t="str">
        <f>B50</f>
        <v>Nguyễn Văn Dưỡng</v>
      </c>
      <c r="D50" s="63" t="s">
        <v>148</v>
      </c>
      <c r="E50" s="63" t="s">
        <v>1186</v>
      </c>
      <c r="F50" s="62">
        <v>2</v>
      </c>
      <c r="G50" s="63" t="s">
        <v>1187</v>
      </c>
      <c r="H50" s="62">
        <v>4</v>
      </c>
      <c r="I50" s="54"/>
      <c r="J50" s="54"/>
      <c r="K50" s="54"/>
      <c r="L50" s="54"/>
      <c r="M50" s="54"/>
      <c r="N50" s="45"/>
      <c r="O50" s="55"/>
      <c r="P50" s="55"/>
      <c r="Q50" s="55"/>
      <c r="R50" s="55"/>
    </row>
    <row r="51" spans="1:18" ht="14.25" customHeight="1" x14ac:dyDescent="0.3">
      <c r="A51" s="62">
        <v>49</v>
      </c>
      <c r="B51" s="63" t="s">
        <v>677</v>
      </c>
      <c r="C51" s="63" t="s">
        <v>677</v>
      </c>
      <c r="D51" s="63" t="s">
        <v>148</v>
      </c>
      <c r="E51" s="63" t="s">
        <v>1186</v>
      </c>
      <c r="F51" s="62">
        <v>2</v>
      </c>
      <c r="G51" s="63" t="s">
        <v>1187</v>
      </c>
      <c r="H51" s="62">
        <v>4</v>
      </c>
      <c r="I51" s="54"/>
      <c r="J51" s="54"/>
      <c r="K51" s="54"/>
      <c r="L51" s="54"/>
      <c r="M51" s="54"/>
      <c r="N51" s="45"/>
      <c r="O51" s="55"/>
      <c r="P51" s="55"/>
      <c r="Q51" s="55"/>
      <c r="R51" s="55"/>
    </row>
    <row r="52" spans="1:18" ht="14.25" customHeight="1" x14ac:dyDescent="0.3">
      <c r="A52" s="62">
        <v>50</v>
      </c>
      <c r="B52" s="63" t="s">
        <v>607</v>
      </c>
      <c r="C52" s="63" t="str">
        <f>B52</f>
        <v>Nguyễn Văn Quận</v>
      </c>
      <c r="D52" s="63" t="s">
        <v>148</v>
      </c>
      <c r="E52" s="63" t="s">
        <v>1186</v>
      </c>
      <c r="F52" s="62">
        <v>2</v>
      </c>
      <c r="G52" s="63" t="s">
        <v>1187</v>
      </c>
      <c r="H52" s="62">
        <v>4</v>
      </c>
      <c r="I52" s="54"/>
      <c r="J52" s="54"/>
      <c r="K52" s="54"/>
      <c r="L52" s="54"/>
      <c r="M52" s="54"/>
      <c r="N52" s="45"/>
      <c r="O52" s="55"/>
      <c r="P52" s="55"/>
      <c r="Q52" s="55"/>
      <c r="R52" s="55"/>
    </row>
    <row r="53" spans="1:18" ht="14.25" customHeight="1" x14ac:dyDescent="0.3">
      <c r="A53" s="62">
        <v>51</v>
      </c>
      <c r="B53" s="63" t="s">
        <v>392</v>
      </c>
      <c r="C53" s="63" t="str">
        <f>B53</f>
        <v>Lê Tấn Lộc</v>
      </c>
      <c r="D53" s="63" t="s">
        <v>148</v>
      </c>
      <c r="E53" s="63" t="s">
        <v>1186</v>
      </c>
      <c r="F53" s="62">
        <v>2</v>
      </c>
      <c r="G53" s="63" t="s">
        <v>1187</v>
      </c>
      <c r="H53" s="62">
        <v>4</v>
      </c>
      <c r="I53" s="54"/>
      <c r="J53" s="54"/>
      <c r="K53" s="54"/>
      <c r="L53" s="54"/>
      <c r="M53" s="54"/>
      <c r="N53" s="45"/>
      <c r="O53" s="55"/>
      <c r="P53" s="55"/>
      <c r="Q53" s="55"/>
      <c r="R53" s="55"/>
    </row>
    <row r="54" spans="1:18" ht="14.25" customHeight="1" x14ac:dyDescent="0.3">
      <c r="A54" s="62">
        <v>52</v>
      </c>
      <c r="B54" s="63" t="s">
        <v>560</v>
      </c>
      <c r="C54" s="63" t="str">
        <f>B54</f>
        <v>Trần Thị Thúy Diễm</v>
      </c>
      <c r="D54" s="63" t="s">
        <v>148</v>
      </c>
      <c r="E54" s="63" t="s">
        <v>1186</v>
      </c>
      <c r="F54" s="62">
        <v>2</v>
      </c>
      <c r="G54" s="63" t="s">
        <v>1187</v>
      </c>
      <c r="H54" s="62">
        <v>4</v>
      </c>
      <c r="I54" s="54"/>
      <c r="J54" s="54"/>
      <c r="K54" s="54"/>
      <c r="L54" s="54"/>
      <c r="M54" s="54"/>
      <c r="N54" s="45"/>
      <c r="O54" s="55"/>
      <c r="P54" s="55"/>
      <c r="Q54" s="55"/>
      <c r="R54" s="55"/>
    </row>
    <row r="55" spans="1:18" ht="14.25" customHeight="1" x14ac:dyDescent="0.3">
      <c r="A55" s="62">
        <v>53</v>
      </c>
      <c r="B55" s="63" t="s">
        <v>258</v>
      </c>
      <c r="C55" s="63" t="str">
        <f>B55</f>
        <v>Đinh Văn Tươi</v>
      </c>
      <c r="D55" s="63" t="s">
        <v>148</v>
      </c>
      <c r="E55" s="63" t="s">
        <v>1186</v>
      </c>
      <c r="F55" s="62">
        <v>2</v>
      </c>
      <c r="G55" s="63" t="s">
        <v>1187</v>
      </c>
      <c r="H55" s="62">
        <v>4</v>
      </c>
      <c r="I55" s="54"/>
      <c r="J55" s="54"/>
      <c r="K55" s="54"/>
      <c r="L55" s="54"/>
      <c r="M55" s="54"/>
      <c r="N55" s="45"/>
      <c r="O55" s="55"/>
      <c r="P55" s="55"/>
      <c r="Q55" s="55"/>
      <c r="R55" s="55"/>
    </row>
    <row r="56" spans="1:18" ht="14.25" customHeight="1" x14ac:dyDescent="0.3">
      <c r="A56" s="62">
        <v>54</v>
      </c>
      <c r="B56" s="63" t="s">
        <v>683</v>
      </c>
      <c r="C56" s="63" t="s">
        <v>683</v>
      </c>
      <c r="D56" s="63" t="s">
        <v>148</v>
      </c>
      <c r="E56" s="63" t="s">
        <v>1186</v>
      </c>
      <c r="F56" s="62">
        <v>2</v>
      </c>
      <c r="G56" s="63" t="s">
        <v>1187</v>
      </c>
      <c r="H56" s="62">
        <v>4</v>
      </c>
      <c r="I56" s="45"/>
      <c r="J56" s="45"/>
      <c r="K56" s="45"/>
      <c r="L56" s="45"/>
      <c r="M56" s="45"/>
      <c r="N56" s="45"/>
    </row>
    <row r="57" spans="1:18" ht="14.25" customHeight="1" x14ac:dyDescent="0.3">
      <c r="A57" s="62">
        <v>55</v>
      </c>
      <c r="B57" s="63" t="s">
        <v>614</v>
      </c>
      <c r="C57" s="63" t="str">
        <f>B57</f>
        <v>Tống Văn Sơn</v>
      </c>
      <c r="D57" s="63" t="s">
        <v>148</v>
      </c>
      <c r="E57" s="63" t="s">
        <v>1186</v>
      </c>
      <c r="F57" s="62">
        <v>2</v>
      </c>
      <c r="G57" s="63" t="s">
        <v>1187</v>
      </c>
      <c r="H57" s="62">
        <v>4</v>
      </c>
    </row>
    <row r="58" spans="1:18" ht="14.25" customHeight="1" x14ac:dyDescent="0.3">
      <c r="A58" s="62">
        <v>56</v>
      </c>
      <c r="B58" s="63" t="s">
        <v>398</v>
      </c>
      <c r="C58" s="63" t="str">
        <f>B58</f>
        <v>Đỗ Minh Hưng</v>
      </c>
      <c r="D58" s="63" t="s">
        <v>148</v>
      </c>
      <c r="E58" s="63" t="s">
        <v>1186</v>
      </c>
      <c r="F58" s="62">
        <v>2</v>
      </c>
      <c r="G58" s="63" t="s">
        <v>1187</v>
      </c>
      <c r="H58" s="62">
        <v>4</v>
      </c>
    </row>
    <row r="59" spans="1:18" ht="14.25" customHeight="1" x14ac:dyDescent="0.3">
      <c r="A59" s="62">
        <v>57</v>
      </c>
      <c r="B59" s="63" t="s">
        <v>517</v>
      </c>
      <c r="C59" s="63" t="str">
        <f>B59</f>
        <v>Nguyễn Văn Cò</v>
      </c>
      <c r="D59" s="63" t="s">
        <v>148</v>
      </c>
      <c r="E59" s="63" t="s">
        <v>1186</v>
      </c>
      <c r="F59" s="62">
        <v>2</v>
      </c>
      <c r="G59" s="63" t="s">
        <v>1187</v>
      </c>
      <c r="H59" s="62">
        <v>4</v>
      </c>
    </row>
    <row r="60" spans="1:18" ht="14.25" customHeight="1" x14ac:dyDescent="0.3">
      <c r="A60" s="62">
        <v>58</v>
      </c>
      <c r="B60" s="63" t="s">
        <v>264</v>
      </c>
      <c r="C60" s="63" t="s">
        <v>265</v>
      </c>
      <c r="D60" s="63" t="s">
        <v>116</v>
      </c>
      <c r="E60" s="63" t="s">
        <v>1186</v>
      </c>
      <c r="F60" s="62">
        <v>2</v>
      </c>
      <c r="G60" s="63" t="s">
        <v>1187</v>
      </c>
      <c r="H60" s="62">
        <v>4</v>
      </c>
    </row>
    <row r="61" spans="1:18" ht="14.25" customHeight="1" x14ac:dyDescent="0.3">
      <c r="A61" s="62">
        <v>59</v>
      </c>
      <c r="B61" s="63" t="s">
        <v>686</v>
      </c>
      <c r="C61" s="63" t="s">
        <v>686</v>
      </c>
      <c r="D61" s="63" t="s">
        <v>148</v>
      </c>
      <c r="E61" s="63" t="s">
        <v>1186</v>
      </c>
      <c r="F61" s="62">
        <v>2</v>
      </c>
      <c r="G61" s="63" t="s">
        <v>1187</v>
      </c>
      <c r="H61" s="62">
        <v>4</v>
      </c>
    </row>
    <row r="62" spans="1:18" ht="14.25" customHeight="1" x14ac:dyDescent="0.3">
      <c r="A62" s="62">
        <v>60</v>
      </c>
      <c r="B62" s="63" t="s">
        <v>620</v>
      </c>
      <c r="C62" s="63" t="str">
        <f>B62</f>
        <v>Võ Minh Trung</v>
      </c>
      <c r="D62" s="63" t="s">
        <v>148</v>
      </c>
      <c r="E62" s="63" t="s">
        <v>1186</v>
      </c>
      <c r="F62" s="62">
        <v>2</v>
      </c>
      <c r="G62" s="63" t="s">
        <v>1187</v>
      </c>
      <c r="H62" s="62">
        <v>4</v>
      </c>
    </row>
    <row r="63" spans="1:18" ht="14.25" customHeight="1" x14ac:dyDescent="0.3">
      <c r="A63" s="62">
        <v>61</v>
      </c>
      <c r="B63" s="63" t="s">
        <v>402</v>
      </c>
      <c r="C63" s="63" t="str">
        <f>B63</f>
        <v>Nguyễn Văn Cu</v>
      </c>
      <c r="D63" s="63" t="s">
        <v>148</v>
      </c>
      <c r="E63" s="63" t="s">
        <v>1186</v>
      </c>
      <c r="F63" s="62">
        <v>2</v>
      </c>
      <c r="G63" s="63" t="s">
        <v>1187</v>
      </c>
      <c r="H63" s="62">
        <v>4</v>
      </c>
    </row>
    <row r="64" spans="1:18" ht="14.25" customHeight="1" x14ac:dyDescent="0.3">
      <c r="A64" s="62">
        <v>62</v>
      </c>
      <c r="B64" s="63" t="s">
        <v>525</v>
      </c>
      <c r="C64" s="63" t="str">
        <f>B64</f>
        <v>Hà Văn Trí</v>
      </c>
      <c r="D64" s="63" t="s">
        <v>148</v>
      </c>
      <c r="E64" s="63" t="s">
        <v>1186</v>
      </c>
      <c r="F64" s="62">
        <v>2</v>
      </c>
      <c r="G64" s="63" t="s">
        <v>1187</v>
      </c>
      <c r="H64" s="62">
        <v>4</v>
      </c>
    </row>
    <row r="65" spans="1:8" ht="14.25" customHeight="1" x14ac:dyDescent="0.3">
      <c r="A65" s="62">
        <v>63</v>
      </c>
      <c r="B65" s="63" t="s">
        <v>269</v>
      </c>
      <c r="C65" s="63" t="str">
        <f>B65</f>
        <v>Đinh Ngọc Đáng</v>
      </c>
      <c r="D65" s="63" t="s">
        <v>148</v>
      </c>
      <c r="E65" s="63" t="s">
        <v>1186</v>
      </c>
      <c r="F65" s="62">
        <v>2</v>
      </c>
      <c r="G65" s="63" t="s">
        <v>1187</v>
      </c>
      <c r="H65" s="62">
        <v>4</v>
      </c>
    </row>
    <row r="66" spans="1:8" ht="14.25" customHeight="1" x14ac:dyDescent="0.3">
      <c r="A66" s="62">
        <v>64</v>
      </c>
      <c r="B66" s="63" t="s">
        <v>691</v>
      </c>
      <c r="C66" s="63" t="s">
        <v>691</v>
      </c>
      <c r="D66" s="63" t="s">
        <v>148</v>
      </c>
      <c r="E66" s="63" t="s">
        <v>1186</v>
      </c>
      <c r="F66" s="62">
        <v>2</v>
      </c>
      <c r="G66" s="63" t="s">
        <v>1187</v>
      </c>
      <c r="H66" s="62">
        <v>4</v>
      </c>
    </row>
    <row r="67" spans="1:8" ht="14.25" customHeight="1" x14ac:dyDescent="0.3">
      <c r="A67" s="62">
        <v>65</v>
      </c>
      <c r="B67" s="63" t="s">
        <v>624</v>
      </c>
      <c r="C67" s="63" t="s">
        <v>625</v>
      </c>
      <c r="D67" s="63" t="s">
        <v>116</v>
      </c>
      <c r="E67" s="63" t="s">
        <v>1186</v>
      </c>
      <c r="F67" s="62">
        <v>2</v>
      </c>
      <c r="G67" s="63" t="s">
        <v>1187</v>
      </c>
      <c r="H67" s="62">
        <v>4</v>
      </c>
    </row>
    <row r="68" spans="1:8" ht="14.25" customHeight="1" x14ac:dyDescent="0.3">
      <c r="A68" s="62">
        <v>66</v>
      </c>
      <c r="B68" s="63" t="s">
        <v>409</v>
      </c>
      <c r="C68" s="63" t="str">
        <f>B68</f>
        <v>Nguyễn Văn Hoa</v>
      </c>
      <c r="D68" s="63" t="s">
        <v>148</v>
      </c>
      <c r="E68" s="63" t="s">
        <v>1186</v>
      </c>
      <c r="F68" s="62">
        <v>2</v>
      </c>
      <c r="G68" s="63" t="s">
        <v>1187</v>
      </c>
      <c r="H68" s="62">
        <v>4</v>
      </c>
    </row>
    <row r="69" spans="1:8" ht="14.25" customHeight="1" x14ac:dyDescent="0.3">
      <c r="A69" s="62">
        <v>67</v>
      </c>
      <c r="B69" s="63" t="s">
        <v>533</v>
      </c>
      <c r="C69" s="63" t="str">
        <f>B69</f>
        <v>Nguyễn Văn Hai</v>
      </c>
      <c r="D69" s="63" t="s">
        <v>148</v>
      </c>
      <c r="E69" s="63" t="s">
        <v>1186</v>
      </c>
      <c r="F69" s="62">
        <v>2</v>
      </c>
      <c r="G69" s="63" t="s">
        <v>1187</v>
      </c>
      <c r="H69" s="62">
        <v>4</v>
      </c>
    </row>
    <row r="70" spans="1:8" ht="14.25" customHeight="1" x14ac:dyDescent="0.3">
      <c r="A70" s="62">
        <v>68</v>
      </c>
      <c r="B70" s="63" t="s">
        <v>273</v>
      </c>
      <c r="C70" s="63" t="s">
        <v>1300</v>
      </c>
      <c r="D70" s="63" t="s">
        <v>116</v>
      </c>
      <c r="E70" s="63" t="s">
        <v>1186</v>
      </c>
      <c r="F70" s="62">
        <v>2</v>
      </c>
      <c r="G70" s="63" t="s">
        <v>1187</v>
      </c>
      <c r="H70" s="62">
        <v>4</v>
      </c>
    </row>
    <row r="71" spans="1:8" ht="14.25" customHeight="1" x14ac:dyDescent="0.3">
      <c r="A71" s="62">
        <v>69</v>
      </c>
      <c r="B71" s="63" t="s">
        <v>694</v>
      </c>
      <c r="C71" s="63" t="s">
        <v>695</v>
      </c>
      <c r="D71" s="63" t="s">
        <v>116</v>
      </c>
      <c r="E71" s="63" t="s">
        <v>1186</v>
      </c>
      <c r="F71" s="62">
        <v>2</v>
      </c>
      <c r="G71" s="63" t="s">
        <v>1187</v>
      </c>
      <c r="H71" s="62">
        <v>4</v>
      </c>
    </row>
    <row r="72" spans="1:8" ht="14.25" customHeight="1" x14ac:dyDescent="0.3">
      <c r="A72" s="62">
        <v>70</v>
      </c>
      <c r="B72" s="63" t="s">
        <v>629</v>
      </c>
      <c r="C72" s="63" t="str">
        <f>B72</f>
        <v>Võ Thanh Hùng</v>
      </c>
      <c r="D72" s="63" t="s">
        <v>148</v>
      </c>
      <c r="E72" s="63" t="s">
        <v>1186</v>
      </c>
      <c r="F72" s="62">
        <v>2</v>
      </c>
      <c r="G72" s="63" t="s">
        <v>1187</v>
      </c>
      <c r="H72" s="62">
        <v>4</v>
      </c>
    </row>
    <row r="73" spans="1:8" ht="14.25" customHeight="1" x14ac:dyDescent="0.3">
      <c r="A73" s="62">
        <v>71</v>
      </c>
      <c r="B73" s="63" t="s">
        <v>415</v>
      </c>
      <c r="C73" s="63" t="s">
        <v>416</v>
      </c>
      <c r="D73" s="63" t="s">
        <v>116</v>
      </c>
      <c r="E73" s="63" t="s">
        <v>1186</v>
      </c>
      <c r="F73" s="62">
        <v>2</v>
      </c>
      <c r="G73" s="63" t="s">
        <v>1187</v>
      </c>
      <c r="H73" s="62">
        <v>4</v>
      </c>
    </row>
    <row r="74" spans="1:8" ht="14.25" customHeight="1" x14ac:dyDescent="0.3">
      <c r="A74" s="62">
        <v>72</v>
      </c>
      <c r="B74" s="63" t="s">
        <v>529</v>
      </c>
      <c r="C74" s="63" t="str">
        <f>B74</f>
        <v>Huỳnh Quốc Nam</v>
      </c>
      <c r="D74" s="63" t="s">
        <v>148</v>
      </c>
      <c r="E74" s="63" t="s">
        <v>1186</v>
      </c>
      <c r="F74" s="62">
        <v>2</v>
      </c>
      <c r="G74" s="63" t="s">
        <v>1187</v>
      </c>
      <c r="H74" s="62">
        <v>4</v>
      </c>
    </row>
    <row r="75" spans="1:8" ht="14.25" customHeight="1" x14ac:dyDescent="0.3">
      <c r="A75" s="62">
        <v>73</v>
      </c>
      <c r="B75" s="63" t="s">
        <v>283</v>
      </c>
      <c r="C75" s="63" t="str">
        <f>B75</f>
        <v>Trần Hữu Lộc</v>
      </c>
      <c r="D75" s="63" t="s">
        <v>148</v>
      </c>
      <c r="E75" s="63" t="s">
        <v>1186</v>
      </c>
      <c r="F75" s="62">
        <v>2</v>
      </c>
      <c r="G75" s="63" t="s">
        <v>1187</v>
      </c>
      <c r="H75" s="62">
        <v>4</v>
      </c>
    </row>
    <row r="76" spans="1:8" ht="14.25" customHeight="1" x14ac:dyDescent="0.3">
      <c r="A76" s="62">
        <v>74</v>
      </c>
      <c r="B76" s="63" t="s">
        <v>696</v>
      </c>
      <c r="C76" s="63" t="s">
        <v>696</v>
      </c>
      <c r="D76" s="63" t="s">
        <v>148</v>
      </c>
      <c r="E76" s="63" t="s">
        <v>1186</v>
      </c>
      <c r="F76" s="62">
        <v>2</v>
      </c>
      <c r="G76" s="63" t="s">
        <v>1187</v>
      </c>
      <c r="H76" s="62">
        <v>4</v>
      </c>
    </row>
    <row r="77" spans="1:8" ht="14.25" customHeight="1" x14ac:dyDescent="0.3">
      <c r="A77" s="62">
        <v>75</v>
      </c>
      <c r="B77" s="63" t="s">
        <v>545</v>
      </c>
      <c r="C77" s="63" t="str">
        <f>B77</f>
        <v>Nguyễn Văn Tư</v>
      </c>
      <c r="D77" s="63" t="s">
        <v>148</v>
      </c>
      <c r="E77" s="63" t="s">
        <v>1186</v>
      </c>
      <c r="F77" s="62">
        <v>2</v>
      </c>
      <c r="G77" s="63" t="s">
        <v>1187</v>
      </c>
      <c r="H77" s="62">
        <v>4</v>
      </c>
    </row>
    <row r="78" spans="1:8" ht="14.25" customHeight="1" x14ac:dyDescent="0.3">
      <c r="A78" s="62">
        <v>76</v>
      </c>
      <c r="B78" s="63" t="s">
        <v>423</v>
      </c>
      <c r="C78" s="63" t="str">
        <f>B78</f>
        <v xml:space="preserve">Đoàn Văn Tuyền </v>
      </c>
      <c r="D78" s="63" t="s">
        <v>148</v>
      </c>
      <c r="E78" s="63" t="s">
        <v>1186</v>
      </c>
      <c r="F78" s="62">
        <v>2</v>
      </c>
      <c r="G78" s="63" t="s">
        <v>1187</v>
      </c>
      <c r="H78" s="62">
        <v>4</v>
      </c>
    </row>
    <row r="79" spans="1:8" ht="14.25" customHeight="1" x14ac:dyDescent="0.3">
      <c r="A79" s="62">
        <v>77</v>
      </c>
      <c r="B79" s="63" t="s">
        <v>539</v>
      </c>
      <c r="C79" s="63" t="str">
        <f>B79</f>
        <v>Nguyễn Thanh Tùng</v>
      </c>
      <c r="D79" s="63" t="s">
        <v>148</v>
      </c>
      <c r="E79" s="63" t="s">
        <v>1186</v>
      </c>
      <c r="F79" s="62">
        <v>2</v>
      </c>
      <c r="G79" s="63" t="s">
        <v>1187</v>
      </c>
      <c r="H79" s="62">
        <v>4</v>
      </c>
    </row>
    <row r="80" spans="1:8" ht="14.25" customHeight="1" x14ac:dyDescent="0.3">
      <c r="A80" s="62">
        <v>78</v>
      </c>
      <c r="B80" s="63" t="s">
        <v>287</v>
      </c>
      <c r="C80" s="63" t="s">
        <v>288</v>
      </c>
      <c r="D80" s="63" t="s">
        <v>116</v>
      </c>
      <c r="E80" s="63" t="s">
        <v>1186</v>
      </c>
      <c r="F80" s="62">
        <v>2</v>
      </c>
      <c r="G80" s="63" t="s">
        <v>1187</v>
      </c>
      <c r="H80" s="62">
        <v>4</v>
      </c>
    </row>
    <row r="81" spans="1:8" ht="14.25" customHeight="1" x14ac:dyDescent="0.3">
      <c r="A81" s="62">
        <v>79</v>
      </c>
      <c r="B81" s="63" t="s">
        <v>304</v>
      </c>
      <c r="C81" s="63" t="s">
        <v>304</v>
      </c>
      <c r="D81" s="63" t="s">
        <v>148</v>
      </c>
      <c r="E81" s="63" t="s">
        <v>1186</v>
      </c>
      <c r="F81" s="62">
        <v>2</v>
      </c>
      <c r="G81" s="63" t="s">
        <v>1187</v>
      </c>
      <c r="H81" s="62">
        <v>4</v>
      </c>
    </row>
    <row r="82" spans="1:8" ht="14.25" customHeight="1" x14ac:dyDescent="0.3">
      <c r="A82" s="62">
        <v>80</v>
      </c>
      <c r="B82" s="63" t="s">
        <v>438</v>
      </c>
      <c r="C82" s="63" t="str">
        <f>B82</f>
        <v>Võ Thị Kim Huê</v>
      </c>
      <c r="D82" s="63" t="s">
        <v>148</v>
      </c>
      <c r="E82" s="63" t="s">
        <v>1186</v>
      </c>
      <c r="F82" s="62">
        <v>2</v>
      </c>
      <c r="G82" s="63" t="s">
        <v>1187</v>
      </c>
      <c r="H82" s="62">
        <v>4</v>
      </c>
    </row>
    <row r="83" spans="1:8" ht="14.25" customHeight="1" x14ac:dyDescent="0.3">
      <c r="A83" s="62">
        <v>81</v>
      </c>
      <c r="B83" s="63" t="s">
        <v>425</v>
      </c>
      <c r="C83" s="63" t="s">
        <v>426</v>
      </c>
      <c r="D83" s="63" t="s">
        <v>1296</v>
      </c>
      <c r="E83" s="63" t="s">
        <v>1186</v>
      </c>
      <c r="F83" s="62">
        <v>2</v>
      </c>
      <c r="G83" s="63" t="s">
        <v>1187</v>
      </c>
      <c r="H83" s="62">
        <v>4</v>
      </c>
    </row>
    <row r="84" spans="1:8" ht="14.25" customHeight="1" x14ac:dyDescent="0.3">
      <c r="A84" s="62">
        <v>82</v>
      </c>
      <c r="B84" s="63" t="s">
        <v>555</v>
      </c>
      <c r="C84" s="63" t="str">
        <f>B84</f>
        <v>Trần Văn Tùng</v>
      </c>
      <c r="D84" s="63" t="s">
        <v>148</v>
      </c>
      <c r="E84" s="63" t="s">
        <v>1186</v>
      </c>
      <c r="F84" s="62">
        <v>2</v>
      </c>
      <c r="G84" s="63" t="s">
        <v>1187</v>
      </c>
      <c r="H84" s="62">
        <v>4</v>
      </c>
    </row>
    <row r="85" spans="1:8" ht="14.25" customHeight="1" x14ac:dyDescent="0.3">
      <c r="A85" s="62">
        <v>83</v>
      </c>
      <c r="B85" s="63" t="s">
        <v>297</v>
      </c>
      <c r="C85" s="63" t="str">
        <f>B85</f>
        <v>Nguyễn Văn Thái</v>
      </c>
      <c r="D85" s="63" t="s">
        <v>148</v>
      </c>
      <c r="E85" s="63" t="s">
        <v>1186</v>
      </c>
      <c r="F85" s="62">
        <v>2</v>
      </c>
      <c r="G85" s="63" t="s">
        <v>1187</v>
      </c>
      <c r="H85" s="62">
        <v>4</v>
      </c>
    </row>
    <row r="86" spans="1:8" ht="14.25" customHeight="1" x14ac:dyDescent="0.3">
      <c r="A86" s="62">
        <v>84</v>
      </c>
      <c r="B86" s="63" t="s">
        <v>230</v>
      </c>
      <c r="C86" s="63" t="str">
        <f>B86</f>
        <v>Nguyễn Văn Út</v>
      </c>
      <c r="D86" s="63" t="s">
        <v>148</v>
      </c>
      <c r="E86" s="63" t="s">
        <v>1186</v>
      </c>
      <c r="F86" s="62">
        <v>2</v>
      </c>
      <c r="G86" s="63" t="s">
        <v>1187</v>
      </c>
      <c r="H86" s="62">
        <v>4</v>
      </c>
    </row>
    <row r="87" spans="1:8" ht="14.25" customHeight="1" x14ac:dyDescent="0.3">
      <c r="A87" s="62">
        <v>85</v>
      </c>
      <c r="B87" s="63" t="s">
        <v>457</v>
      </c>
      <c r="C87" s="63" t="str">
        <f>B87</f>
        <v>Nguyễn Minh Toàn</v>
      </c>
      <c r="D87" s="63" t="s">
        <v>148</v>
      </c>
      <c r="E87" s="63" t="s">
        <v>1186</v>
      </c>
      <c r="F87" s="62">
        <v>2</v>
      </c>
      <c r="G87" s="63" t="s">
        <v>1187</v>
      </c>
      <c r="H87" s="62">
        <v>4</v>
      </c>
    </row>
    <row r="88" spans="1:8" ht="14.25" customHeight="1" x14ac:dyDescent="0.3">
      <c r="A88" s="62">
        <v>86</v>
      </c>
      <c r="B88" s="63" t="s">
        <v>430</v>
      </c>
      <c r="C88" s="63" t="s">
        <v>431</v>
      </c>
      <c r="D88" s="63" t="s">
        <v>116</v>
      </c>
      <c r="E88" s="63" t="s">
        <v>1186</v>
      </c>
      <c r="F88" s="62">
        <v>2</v>
      </c>
      <c r="G88" s="63" t="s">
        <v>1187</v>
      </c>
      <c r="H88" s="62">
        <v>4</v>
      </c>
    </row>
    <row r="89" spans="1:8" ht="14.25" customHeight="1" x14ac:dyDescent="0.3">
      <c r="A89" s="62">
        <v>87</v>
      </c>
      <c r="B89" s="63" t="s">
        <v>551</v>
      </c>
      <c r="C89" s="63" t="str">
        <f>B89</f>
        <v>Phạm Thanh Liêm</v>
      </c>
      <c r="D89" s="63" t="s">
        <v>148</v>
      </c>
      <c r="E89" s="63" t="s">
        <v>1186</v>
      </c>
      <c r="F89" s="62">
        <v>2</v>
      </c>
      <c r="G89" s="63" t="s">
        <v>1187</v>
      </c>
      <c r="H89" s="62">
        <v>4</v>
      </c>
    </row>
    <row r="90" spans="1:8" ht="14.25" customHeight="1" x14ac:dyDescent="0.3">
      <c r="A90" s="62">
        <v>88</v>
      </c>
      <c r="B90" s="63" t="s">
        <v>300</v>
      </c>
      <c r="C90" s="63" t="str">
        <f>B90</f>
        <v>Lê Văn Hai</v>
      </c>
      <c r="D90" s="63" t="s">
        <v>148</v>
      </c>
      <c r="E90" s="63" t="s">
        <v>1186</v>
      </c>
      <c r="F90" s="62">
        <v>2</v>
      </c>
      <c r="G90" s="63" t="s">
        <v>1187</v>
      </c>
      <c r="H90" s="62">
        <v>4</v>
      </c>
    </row>
    <row r="91" spans="1:8" ht="14.25" customHeight="1" x14ac:dyDescent="0.3">
      <c r="A91" s="62">
        <v>89</v>
      </c>
      <c r="B91" s="63" t="s">
        <v>451</v>
      </c>
      <c r="C91" s="63" t="s">
        <v>452</v>
      </c>
      <c r="D91" s="63" t="s">
        <v>116</v>
      </c>
      <c r="E91" s="63" t="s">
        <v>1186</v>
      </c>
      <c r="F91" s="62">
        <v>2</v>
      </c>
      <c r="G91" s="63" t="s">
        <v>1187</v>
      </c>
      <c r="H91" s="62">
        <v>4</v>
      </c>
    </row>
    <row r="92" spans="1:8" ht="14.25" customHeight="1" x14ac:dyDescent="0.3">
      <c r="A92" s="62">
        <v>90</v>
      </c>
      <c r="B92" s="63" t="s">
        <v>447</v>
      </c>
      <c r="C92" s="63" t="str">
        <f>B92</f>
        <v>Lê Văn Lợi</v>
      </c>
      <c r="D92" s="63" t="s">
        <v>148</v>
      </c>
      <c r="E92" s="63" t="s">
        <v>1186</v>
      </c>
      <c r="F92" s="62">
        <v>2</v>
      </c>
      <c r="G92" s="63" t="s">
        <v>1187</v>
      </c>
      <c r="H92" s="62">
        <v>4</v>
      </c>
    </row>
    <row r="93" spans="1:8" ht="14.25" customHeight="1" x14ac:dyDescent="0.3">
      <c r="A93" s="62">
        <v>91</v>
      </c>
      <c r="B93" s="63" t="s">
        <v>445</v>
      </c>
      <c r="C93" s="63" t="str">
        <f>B93</f>
        <v>Phạm Thị Ánh</v>
      </c>
      <c r="D93" s="63" t="s">
        <v>148</v>
      </c>
      <c r="E93" s="63" t="s">
        <v>1186</v>
      </c>
      <c r="F93" s="62">
        <v>2</v>
      </c>
      <c r="G93" s="63" t="s">
        <v>1187</v>
      </c>
      <c r="H93" s="62">
        <v>4</v>
      </c>
    </row>
    <row r="94" spans="1:8" ht="14.25" customHeight="1" x14ac:dyDescent="0.3">
      <c r="A94" s="62">
        <v>92</v>
      </c>
      <c r="B94" s="63" t="s">
        <v>708</v>
      </c>
      <c r="C94" s="63" t="s">
        <v>708</v>
      </c>
      <c r="D94" s="63" t="s">
        <v>709</v>
      </c>
      <c r="E94" s="63" t="s">
        <v>1185</v>
      </c>
      <c r="F94" s="62">
        <v>1</v>
      </c>
      <c r="G94" s="63" t="s">
        <v>1188</v>
      </c>
      <c r="H94" s="62" t="str">
        <f>LEFT(A94,1)</f>
        <v>9</v>
      </c>
    </row>
    <row r="95" spans="1:8" ht="14.25" customHeight="1" x14ac:dyDescent="0.3">
      <c r="A95" s="62">
        <v>93</v>
      </c>
      <c r="B95" s="63" t="s">
        <v>716</v>
      </c>
      <c r="C95" s="63" t="s">
        <v>716</v>
      </c>
      <c r="D95" s="63" t="s">
        <v>709</v>
      </c>
      <c r="E95" s="63" t="s">
        <v>1185</v>
      </c>
      <c r="F95" s="62">
        <v>1</v>
      </c>
      <c r="G95" s="63" t="s">
        <v>1188</v>
      </c>
      <c r="H95" s="62" t="str">
        <f t="shared" ref="H95:H156" si="0">LEFT(A95,1)</f>
        <v>9</v>
      </c>
    </row>
    <row r="96" spans="1:8" ht="14.25" customHeight="1" x14ac:dyDescent="0.3">
      <c r="A96" s="62">
        <v>94</v>
      </c>
      <c r="B96" s="63" t="s">
        <v>720</v>
      </c>
      <c r="C96" s="63" t="s">
        <v>720</v>
      </c>
      <c r="D96" s="63" t="s">
        <v>709</v>
      </c>
      <c r="E96" s="63" t="s">
        <v>1185</v>
      </c>
      <c r="F96" s="62">
        <v>1</v>
      </c>
      <c r="G96" s="63" t="s">
        <v>1188</v>
      </c>
      <c r="H96" s="62" t="str">
        <f t="shared" si="0"/>
        <v>9</v>
      </c>
    </row>
    <row r="97" spans="1:8" ht="14.25" customHeight="1" x14ac:dyDescent="0.3">
      <c r="A97" s="62">
        <v>95</v>
      </c>
      <c r="B97" s="63" t="s">
        <v>722</v>
      </c>
      <c r="C97" s="63" t="s">
        <v>722</v>
      </c>
      <c r="D97" s="63" t="s">
        <v>709</v>
      </c>
      <c r="E97" s="63" t="s">
        <v>1185</v>
      </c>
      <c r="F97" s="62">
        <v>1</v>
      </c>
      <c r="G97" s="63" t="s">
        <v>1188</v>
      </c>
      <c r="H97" s="62" t="str">
        <f t="shared" si="0"/>
        <v>9</v>
      </c>
    </row>
    <row r="98" spans="1:8" ht="14.25" customHeight="1" x14ac:dyDescent="0.3">
      <c r="A98" s="62">
        <v>96</v>
      </c>
      <c r="B98" s="63" t="s">
        <v>729</v>
      </c>
      <c r="C98" s="63" t="s">
        <v>729</v>
      </c>
      <c r="D98" s="63" t="s">
        <v>709</v>
      </c>
      <c r="E98" s="63" t="s">
        <v>1185</v>
      </c>
      <c r="F98" s="62">
        <v>1</v>
      </c>
      <c r="G98" s="63" t="s">
        <v>1188</v>
      </c>
      <c r="H98" s="62" t="str">
        <f t="shared" si="0"/>
        <v>9</v>
      </c>
    </row>
    <row r="99" spans="1:8" ht="14.25" customHeight="1" x14ac:dyDescent="0.3">
      <c r="A99" s="62">
        <v>97</v>
      </c>
      <c r="B99" s="63" t="s">
        <v>739</v>
      </c>
      <c r="C99" s="63" t="s">
        <v>739</v>
      </c>
      <c r="D99" s="63" t="s">
        <v>709</v>
      </c>
      <c r="E99" s="63" t="s">
        <v>1185</v>
      </c>
      <c r="F99" s="62">
        <v>1</v>
      </c>
      <c r="G99" s="63" t="s">
        <v>1188</v>
      </c>
      <c r="H99" s="62" t="str">
        <f t="shared" si="0"/>
        <v>9</v>
      </c>
    </row>
    <row r="100" spans="1:8" ht="14.25" customHeight="1" x14ac:dyDescent="0.3">
      <c r="A100" s="62">
        <v>98</v>
      </c>
      <c r="B100" s="63" t="s">
        <v>750</v>
      </c>
      <c r="C100" s="63" t="s">
        <v>750</v>
      </c>
      <c r="D100" s="63" t="s">
        <v>709</v>
      </c>
      <c r="E100" s="63" t="s">
        <v>1185</v>
      </c>
      <c r="F100" s="62">
        <v>1</v>
      </c>
      <c r="G100" s="63" t="s">
        <v>1188</v>
      </c>
      <c r="H100" s="62" t="str">
        <f t="shared" si="0"/>
        <v>9</v>
      </c>
    </row>
    <row r="101" spans="1:8" ht="14.25" customHeight="1" x14ac:dyDescent="0.3">
      <c r="A101" s="62">
        <v>99</v>
      </c>
      <c r="B101" s="63" t="s">
        <v>752</v>
      </c>
      <c r="C101" s="63" t="s">
        <v>752</v>
      </c>
      <c r="D101" s="63" t="s">
        <v>709</v>
      </c>
      <c r="E101" s="63" t="s">
        <v>1185</v>
      </c>
      <c r="F101" s="62">
        <v>1</v>
      </c>
      <c r="G101" s="63" t="s">
        <v>1188</v>
      </c>
      <c r="H101" s="62" t="str">
        <f t="shared" si="0"/>
        <v>9</v>
      </c>
    </row>
    <row r="102" spans="1:8" ht="14.25" customHeight="1" x14ac:dyDescent="0.3">
      <c r="A102" s="62">
        <v>100</v>
      </c>
      <c r="B102" s="63" t="s">
        <v>754</v>
      </c>
      <c r="C102" s="63" t="s">
        <v>754</v>
      </c>
      <c r="D102" s="63" t="s">
        <v>709</v>
      </c>
      <c r="E102" s="63" t="s">
        <v>1185</v>
      </c>
      <c r="F102" s="62">
        <v>1</v>
      </c>
      <c r="G102" s="63" t="s">
        <v>1188</v>
      </c>
      <c r="H102" s="62" t="str">
        <f t="shared" si="0"/>
        <v>1</v>
      </c>
    </row>
    <row r="103" spans="1:8" ht="14.25" customHeight="1" x14ac:dyDescent="0.3">
      <c r="A103" s="62">
        <v>101</v>
      </c>
      <c r="B103" s="63" t="s">
        <v>755</v>
      </c>
      <c r="C103" s="63" t="s">
        <v>756</v>
      </c>
      <c r="D103" s="63" t="s">
        <v>709</v>
      </c>
      <c r="E103" s="63" t="s">
        <v>1185</v>
      </c>
      <c r="F103" s="62">
        <v>1</v>
      </c>
      <c r="G103" s="63" t="s">
        <v>1188</v>
      </c>
      <c r="H103" s="62" t="str">
        <f t="shared" si="0"/>
        <v>1</v>
      </c>
    </row>
    <row r="104" spans="1:8" ht="14.25" customHeight="1" x14ac:dyDescent="0.3">
      <c r="A104" s="62">
        <v>102</v>
      </c>
      <c r="B104" s="63" t="s">
        <v>765</v>
      </c>
      <c r="C104" s="63" t="s">
        <v>765</v>
      </c>
      <c r="D104" s="63" t="s">
        <v>709</v>
      </c>
      <c r="E104" s="63" t="s">
        <v>1185</v>
      </c>
      <c r="F104" s="62">
        <v>1</v>
      </c>
      <c r="G104" s="63" t="s">
        <v>1188</v>
      </c>
      <c r="H104" s="62" t="str">
        <f t="shared" si="0"/>
        <v>1</v>
      </c>
    </row>
    <row r="105" spans="1:8" ht="14.25" customHeight="1" x14ac:dyDescent="0.3">
      <c r="A105" s="62">
        <v>103</v>
      </c>
      <c r="B105" s="63" t="s">
        <v>767</v>
      </c>
      <c r="C105" s="63" t="s">
        <v>767</v>
      </c>
      <c r="D105" s="63" t="s">
        <v>709</v>
      </c>
      <c r="E105" s="63" t="s">
        <v>1185</v>
      </c>
      <c r="F105" s="62">
        <v>1</v>
      </c>
      <c r="G105" s="63" t="s">
        <v>1188</v>
      </c>
      <c r="H105" s="62" t="str">
        <f t="shared" si="0"/>
        <v>1</v>
      </c>
    </row>
    <row r="106" spans="1:8" ht="14.25" customHeight="1" x14ac:dyDescent="0.3">
      <c r="A106" s="62">
        <v>104</v>
      </c>
      <c r="B106" s="63" t="s">
        <v>770</v>
      </c>
      <c r="C106" s="63" t="s">
        <v>771</v>
      </c>
      <c r="D106" s="63" t="s">
        <v>1297</v>
      </c>
      <c r="E106" s="63" t="s">
        <v>1185</v>
      </c>
      <c r="F106" s="62">
        <v>1</v>
      </c>
      <c r="G106" s="63" t="s">
        <v>1188</v>
      </c>
      <c r="H106" s="62" t="str">
        <f t="shared" si="0"/>
        <v>1</v>
      </c>
    </row>
    <row r="107" spans="1:8" ht="14.25" customHeight="1" x14ac:dyDescent="0.3">
      <c r="A107" s="62">
        <v>105</v>
      </c>
      <c r="B107" s="63" t="s">
        <v>783</v>
      </c>
      <c r="C107" s="63" t="s">
        <v>783</v>
      </c>
      <c r="D107" s="63" t="s">
        <v>709</v>
      </c>
      <c r="E107" s="63" t="s">
        <v>1185</v>
      </c>
      <c r="F107" s="62">
        <v>1</v>
      </c>
      <c r="G107" s="63" t="s">
        <v>1189</v>
      </c>
      <c r="H107" s="62" t="str">
        <f t="shared" si="0"/>
        <v>1</v>
      </c>
    </row>
    <row r="108" spans="1:8" ht="14.25" customHeight="1" x14ac:dyDescent="0.3">
      <c r="A108" s="62">
        <v>106</v>
      </c>
      <c r="B108" s="63" t="s">
        <v>787</v>
      </c>
      <c r="C108" s="63" t="s">
        <v>787</v>
      </c>
      <c r="D108" s="63" t="s">
        <v>709</v>
      </c>
      <c r="E108" s="63" t="s">
        <v>1185</v>
      </c>
      <c r="F108" s="62">
        <v>1</v>
      </c>
      <c r="G108" s="63" t="s">
        <v>1189</v>
      </c>
      <c r="H108" s="62" t="str">
        <f t="shared" si="0"/>
        <v>1</v>
      </c>
    </row>
    <row r="109" spans="1:8" ht="14.25" customHeight="1" x14ac:dyDescent="0.3">
      <c r="A109" s="62">
        <v>107</v>
      </c>
      <c r="B109" s="63" t="s">
        <v>796</v>
      </c>
      <c r="C109" s="63" t="s">
        <v>797</v>
      </c>
      <c r="D109" s="63" t="s">
        <v>665</v>
      </c>
      <c r="E109" s="63" t="s">
        <v>1185</v>
      </c>
      <c r="F109" s="62">
        <v>1</v>
      </c>
      <c r="G109" s="63" t="s">
        <v>1189</v>
      </c>
      <c r="H109" s="62" t="str">
        <f t="shared" si="0"/>
        <v>1</v>
      </c>
    </row>
    <row r="110" spans="1:8" ht="14.25" customHeight="1" x14ac:dyDescent="0.3">
      <c r="A110" s="62">
        <v>108</v>
      </c>
      <c r="B110" s="63" t="s">
        <v>798</v>
      </c>
      <c r="C110" s="63" t="s">
        <v>799</v>
      </c>
      <c r="D110" s="63" t="s">
        <v>116</v>
      </c>
      <c r="E110" s="63" t="s">
        <v>1185</v>
      </c>
      <c r="F110" s="62">
        <v>1</v>
      </c>
      <c r="G110" s="63" t="s">
        <v>1189</v>
      </c>
      <c r="H110" s="62" t="str">
        <f t="shared" si="0"/>
        <v>1</v>
      </c>
    </row>
    <row r="111" spans="1:8" ht="14.25" customHeight="1" x14ac:dyDescent="0.3">
      <c r="A111" s="62">
        <v>109</v>
      </c>
      <c r="B111" s="63" t="s">
        <v>802</v>
      </c>
      <c r="C111" s="63" t="s">
        <v>803</v>
      </c>
      <c r="D111" s="63" t="s">
        <v>709</v>
      </c>
      <c r="E111" s="63" t="s">
        <v>1185</v>
      </c>
      <c r="F111" s="62">
        <v>1</v>
      </c>
      <c r="G111" s="63" t="s">
        <v>1189</v>
      </c>
      <c r="H111" s="62" t="str">
        <f t="shared" si="0"/>
        <v>1</v>
      </c>
    </row>
    <row r="112" spans="1:8" ht="14.25" customHeight="1" x14ac:dyDescent="0.3">
      <c r="A112" s="62">
        <v>110</v>
      </c>
      <c r="B112" s="63" t="s">
        <v>805</v>
      </c>
      <c r="C112" s="63" t="s">
        <v>1301</v>
      </c>
      <c r="D112" s="63" t="s">
        <v>116</v>
      </c>
      <c r="E112" s="63" t="s">
        <v>1185</v>
      </c>
      <c r="F112" s="62">
        <v>1</v>
      </c>
      <c r="G112" s="63" t="s">
        <v>1189</v>
      </c>
      <c r="H112" s="62" t="str">
        <f t="shared" si="0"/>
        <v>1</v>
      </c>
    </row>
    <row r="113" spans="1:8" ht="14.25" customHeight="1" x14ac:dyDescent="0.3">
      <c r="A113" s="62">
        <v>111</v>
      </c>
      <c r="B113" s="63" t="s">
        <v>813</v>
      </c>
      <c r="C113" s="63" t="s">
        <v>813</v>
      </c>
      <c r="D113" s="63" t="s">
        <v>709</v>
      </c>
      <c r="E113" s="63" t="s">
        <v>1185</v>
      </c>
      <c r="F113" s="62">
        <v>1</v>
      </c>
      <c r="G113" s="63" t="s">
        <v>1189</v>
      </c>
      <c r="H113" s="62" t="str">
        <f t="shared" si="0"/>
        <v>1</v>
      </c>
    </row>
    <row r="114" spans="1:8" ht="14.25" customHeight="1" x14ac:dyDescent="0.3">
      <c r="A114" s="62">
        <v>112</v>
      </c>
      <c r="B114" s="63" t="s">
        <v>816</v>
      </c>
      <c r="C114" s="63" t="s">
        <v>817</v>
      </c>
      <c r="D114" s="63" t="s">
        <v>116</v>
      </c>
      <c r="E114" s="63" t="s">
        <v>1185</v>
      </c>
      <c r="F114" s="62">
        <v>1</v>
      </c>
      <c r="G114" s="63" t="s">
        <v>1189</v>
      </c>
      <c r="H114" s="62" t="str">
        <f t="shared" si="0"/>
        <v>1</v>
      </c>
    </row>
    <row r="115" spans="1:8" ht="14.25" customHeight="1" x14ac:dyDescent="0.3">
      <c r="A115" s="62">
        <v>113</v>
      </c>
      <c r="B115" s="63" t="s">
        <v>820</v>
      </c>
      <c r="C115" s="63" t="s">
        <v>820</v>
      </c>
      <c r="D115" s="63" t="s">
        <v>709</v>
      </c>
      <c r="E115" s="63" t="s">
        <v>1185</v>
      </c>
      <c r="F115" s="62">
        <v>1</v>
      </c>
      <c r="G115" s="63" t="s">
        <v>1189</v>
      </c>
      <c r="H115" s="62" t="str">
        <f t="shared" si="0"/>
        <v>1</v>
      </c>
    </row>
    <row r="116" spans="1:8" ht="14.25" customHeight="1" x14ac:dyDescent="0.3">
      <c r="A116" s="62">
        <v>114</v>
      </c>
      <c r="B116" s="63" t="s">
        <v>822</v>
      </c>
      <c r="C116" s="63" t="s">
        <v>822</v>
      </c>
      <c r="D116" s="63" t="s">
        <v>709</v>
      </c>
      <c r="E116" s="63" t="s">
        <v>1185</v>
      </c>
      <c r="F116" s="62">
        <v>1</v>
      </c>
      <c r="G116" s="63" t="s">
        <v>1189</v>
      </c>
      <c r="H116" s="62" t="str">
        <f t="shared" si="0"/>
        <v>1</v>
      </c>
    </row>
    <row r="117" spans="1:8" ht="14.25" customHeight="1" x14ac:dyDescent="0.3">
      <c r="A117" s="62">
        <v>115</v>
      </c>
      <c r="B117" s="63" t="s">
        <v>829</v>
      </c>
      <c r="C117" s="63" t="s">
        <v>830</v>
      </c>
      <c r="D117" s="63" t="s">
        <v>116</v>
      </c>
      <c r="E117" s="63" t="s">
        <v>1185</v>
      </c>
      <c r="F117" s="62">
        <v>1</v>
      </c>
      <c r="G117" s="63" t="s">
        <v>1189</v>
      </c>
      <c r="H117" s="62" t="str">
        <f t="shared" si="0"/>
        <v>1</v>
      </c>
    </row>
    <row r="118" spans="1:8" ht="14.25" customHeight="1" x14ac:dyDescent="0.3">
      <c r="A118" s="62">
        <v>116</v>
      </c>
      <c r="B118" s="63" t="s">
        <v>831</v>
      </c>
      <c r="C118" s="63" t="s">
        <v>832</v>
      </c>
      <c r="D118" s="63" t="s">
        <v>665</v>
      </c>
      <c r="E118" s="63" t="s">
        <v>1185</v>
      </c>
      <c r="F118" s="62">
        <v>1</v>
      </c>
      <c r="G118" s="63" t="s">
        <v>1189</v>
      </c>
      <c r="H118" s="62" t="str">
        <f t="shared" si="0"/>
        <v>1</v>
      </c>
    </row>
    <row r="119" spans="1:8" ht="14.25" customHeight="1" x14ac:dyDescent="0.3">
      <c r="A119" s="62">
        <v>117</v>
      </c>
      <c r="B119" s="63" t="s">
        <v>839</v>
      </c>
      <c r="C119" s="63" t="s">
        <v>839</v>
      </c>
      <c r="D119" s="63" t="s">
        <v>709</v>
      </c>
      <c r="E119" s="63" t="s">
        <v>1185</v>
      </c>
      <c r="F119" s="62">
        <v>1</v>
      </c>
      <c r="G119" s="63" t="s">
        <v>1189</v>
      </c>
      <c r="H119" s="62" t="str">
        <f t="shared" si="0"/>
        <v>1</v>
      </c>
    </row>
    <row r="120" spans="1:8" ht="14.25" customHeight="1" x14ac:dyDescent="0.3">
      <c r="A120" s="62">
        <v>118</v>
      </c>
      <c r="B120" s="63" t="s">
        <v>841</v>
      </c>
      <c r="C120" s="63" t="s">
        <v>841</v>
      </c>
      <c r="D120" s="63" t="s">
        <v>709</v>
      </c>
      <c r="E120" s="63" t="s">
        <v>1185</v>
      </c>
      <c r="F120" s="62">
        <v>1</v>
      </c>
      <c r="G120" s="63" t="s">
        <v>1189</v>
      </c>
      <c r="H120" s="62" t="str">
        <f t="shared" si="0"/>
        <v>1</v>
      </c>
    </row>
    <row r="121" spans="1:8" ht="14.25" customHeight="1" x14ac:dyDescent="0.3">
      <c r="A121" s="62">
        <v>119</v>
      </c>
      <c r="B121" s="63" t="s">
        <v>844</v>
      </c>
      <c r="C121" s="63" t="s">
        <v>844</v>
      </c>
      <c r="D121" s="63" t="s">
        <v>709</v>
      </c>
      <c r="E121" s="63" t="s">
        <v>1185</v>
      </c>
      <c r="F121" s="62">
        <v>1</v>
      </c>
      <c r="G121" s="63" t="s">
        <v>1189</v>
      </c>
      <c r="H121" s="62" t="str">
        <f t="shared" si="0"/>
        <v>1</v>
      </c>
    </row>
    <row r="122" spans="1:8" ht="14.25" customHeight="1" x14ac:dyDescent="0.3">
      <c r="A122" s="62">
        <v>120</v>
      </c>
      <c r="B122" s="63" t="s">
        <v>849</v>
      </c>
      <c r="C122" s="63" t="s">
        <v>850</v>
      </c>
      <c r="D122" s="63" t="s">
        <v>116</v>
      </c>
      <c r="E122" s="63" t="s">
        <v>1185</v>
      </c>
      <c r="F122" s="62">
        <v>1</v>
      </c>
      <c r="G122" s="63" t="s">
        <v>1189</v>
      </c>
      <c r="H122" s="62" t="str">
        <f t="shared" si="0"/>
        <v>1</v>
      </c>
    </row>
    <row r="123" spans="1:8" ht="14.25" customHeight="1" x14ac:dyDescent="0.3">
      <c r="A123" s="62">
        <v>121</v>
      </c>
      <c r="B123" s="63" t="s">
        <v>852</v>
      </c>
      <c r="C123" s="63" t="s">
        <v>852</v>
      </c>
      <c r="D123" s="63" t="s">
        <v>709</v>
      </c>
      <c r="E123" s="63" t="s">
        <v>1185</v>
      </c>
      <c r="F123" s="62">
        <v>1</v>
      </c>
      <c r="G123" s="63" t="s">
        <v>1189</v>
      </c>
      <c r="H123" s="62" t="str">
        <f t="shared" si="0"/>
        <v>1</v>
      </c>
    </row>
    <row r="124" spans="1:8" ht="14.25" customHeight="1" x14ac:dyDescent="0.3">
      <c r="A124" s="62">
        <v>122</v>
      </c>
      <c r="B124" s="63" t="s">
        <v>854</v>
      </c>
      <c r="C124" s="63" t="s">
        <v>855</v>
      </c>
      <c r="D124" s="63" t="s">
        <v>665</v>
      </c>
      <c r="E124" s="63" t="s">
        <v>1185</v>
      </c>
      <c r="F124" s="62">
        <v>1</v>
      </c>
      <c r="G124" s="63" t="s">
        <v>1189</v>
      </c>
      <c r="H124" s="62" t="str">
        <f t="shared" si="0"/>
        <v>1</v>
      </c>
    </row>
    <row r="125" spans="1:8" ht="14.25" customHeight="1" x14ac:dyDescent="0.3">
      <c r="A125" s="62">
        <v>123</v>
      </c>
      <c r="B125" s="63" t="s">
        <v>857</v>
      </c>
      <c r="C125" s="63" t="s">
        <v>857</v>
      </c>
      <c r="D125" s="63" t="s">
        <v>709</v>
      </c>
      <c r="E125" s="63" t="s">
        <v>1185</v>
      </c>
      <c r="F125" s="62">
        <v>1</v>
      </c>
      <c r="G125" s="63" t="s">
        <v>1189</v>
      </c>
      <c r="H125" s="62" t="str">
        <f t="shared" si="0"/>
        <v>1</v>
      </c>
    </row>
    <row r="126" spans="1:8" ht="14.25" customHeight="1" x14ac:dyDescent="0.3">
      <c r="A126" s="62">
        <v>124</v>
      </c>
      <c r="B126" s="63" t="s">
        <v>859</v>
      </c>
      <c r="C126" s="63" t="s">
        <v>860</v>
      </c>
      <c r="D126" s="63" t="s">
        <v>665</v>
      </c>
      <c r="E126" s="63" t="s">
        <v>1185</v>
      </c>
      <c r="F126" s="62">
        <v>1</v>
      </c>
      <c r="G126" s="63" t="s">
        <v>1189</v>
      </c>
      <c r="H126" s="62" t="str">
        <f t="shared" si="0"/>
        <v>1</v>
      </c>
    </row>
    <row r="127" spans="1:8" ht="14.25" customHeight="1" x14ac:dyDescent="0.3">
      <c r="A127" s="62">
        <v>125</v>
      </c>
      <c r="B127" s="63" t="s">
        <v>861</v>
      </c>
      <c r="C127" s="63" t="s">
        <v>861</v>
      </c>
      <c r="D127" s="63" t="s">
        <v>709</v>
      </c>
      <c r="E127" s="63" t="s">
        <v>1185</v>
      </c>
      <c r="F127" s="62">
        <v>1</v>
      </c>
      <c r="G127" s="63" t="s">
        <v>1189</v>
      </c>
      <c r="H127" s="62" t="str">
        <f t="shared" si="0"/>
        <v>1</v>
      </c>
    </row>
    <row r="128" spans="1:8" ht="14.25" customHeight="1" x14ac:dyDescent="0.3">
      <c r="A128" s="62">
        <v>126</v>
      </c>
      <c r="B128" s="63" t="s">
        <v>864</v>
      </c>
      <c r="C128" s="63" t="s">
        <v>864</v>
      </c>
      <c r="D128" s="63" t="s">
        <v>709</v>
      </c>
      <c r="E128" s="63" t="s">
        <v>1185</v>
      </c>
      <c r="F128" s="62">
        <v>1</v>
      </c>
      <c r="G128" s="63" t="s">
        <v>1189</v>
      </c>
      <c r="H128" s="62" t="str">
        <f t="shared" si="0"/>
        <v>1</v>
      </c>
    </row>
    <row r="129" spans="1:8" ht="14.25" customHeight="1" x14ac:dyDescent="0.3">
      <c r="A129" s="62">
        <v>127</v>
      </c>
      <c r="B129" s="63" t="s">
        <v>865</v>
      </c>
      <c r="C129" s="63" t="s">
        <v>865</v>
      </c>
      <c r="D129" s="63" t="s">
        <v>709</v>
      </c>
      <c r="E129" s="63" t="s">
        <v>1185</v>
      </c>
      <c r="F129" s="62">
        <v>1</v>
      </c>
      <c r="G129" s="63" t="s">
        <v>1190</v>
      </c>
      <c r="H129" s="62" t="str">
        <f t="shared" si="0"/>
        <v>1</v>
      </c>
    </row>
    <row r="130" spans="1:8" ht="14.25" customHeight="1" x14ac:dyDescent="0.3">
      <c r="A130" s="62">
        <v>128</v>
      </c>
      <c r="B130" s="63" t="s">
        <v>868</v>
      </c>
      <c r="C130" s="63" t="s">
        <v>868</v>
      </c>
      <c r="D130" s="63" t="s">
        <v>709</v>
      </c>
      <c r="E130" s="63" t="s">
        <v>1185</v>
      </c>
      <c r="F130" s="62">
        <v>1</v>
      </c>
      <c r="G130" s="63" t="s">
        <v>1190</v>
      </c>
      <c r="H130" s="62" t="str">
        <f t="shared" si="0"/>
        <v>1</v>
      </c>
    </row>
    <row r="131" spans="1:8" ht="14.25" customHeight="1" x14ac:dyDescent="0.3">
      <c r="A131" s="62">
        <v>129</v>
      </c>
      <c r="B131" s="63" t="s">
        <v>869</v>
      </c>
      <c r="C131" s="63" t="s">
        <v>869</v>
      </c>
      <c r="D131" s="63" t="s">
        <v>709</v>
      </c>
      <c r="E131" s="63" t="s">
        <v>1185</v>
      </c>
      <c r="F131" s="62">
        <v>1</v>
      </c>
      <c r="G131" s="63" t="s">
        <v>1190</v>
      </c>
      <c r="H131" s="62" t="str">
        <f t="shared" si="0"/>
        <v>1</v>
      </c>
    </row>
    <row r="132" spans="1:8" ht="14.25" customHeight="1" x14ac:dyDescent="0.3">
      <c r="A132" s="62">
        <v>130</v>
      </c>
      <c r="B132" s="63" t="s">
        <v>874</v>
      </c>
      <c r="C132" s="63" t="s">
        <v>874</v>
      </c>
      <c r="D132" s="63" t="s">
        <v>709</v>
      </c>
      <c r="E132" s="63" t="s">
        <v>1185</v>
      </c>
      <c r="F132" s="62">
        <v>1</v>
      </c>
      <c r="G132" s="63" t="s">
        <v>1190</v>
      </c>
      <c r="H132" s="62" t="str">
        <f t="shared" si="0"/>
        <v>1</v>
      </c>
    </row>
    <row r="133" spans="1:8" ht="14.25" customHeight="1" x14ac:dyDescent="0.3">
      <c r="A133" s="62">
        <v>131</v>
      </c>
      <c r="B133" s="63" t="s">
        <v>877</v>
      </c>
      <c r="C133" s="63" t="s">
        <v>877</v>
      </c>
      <c r="D133" s="63" t="s">
        <v>709</v>
      </c>
      <c r="E133" s="63" t="s">
        <v>1185</v>
      </c>
      <c r="F133" s="62">
        <v>1</v>
      </c>
      <c r="G133" s="63" t="s">
        <v>1190</v>
      </c>
      <c r="H133" s="62" t="str">
        <f t="shared" si="0"/>
        <v>1</v>
      </c>
    </row>
    <row r="134" spans="1:8" ht="14.25" customHeight="1" x14ac:dyDescent="0.3">
      <c r="A134" s="62">
        <v>132</v>
      </c>
      <c r="B134" s="63" t="s">
        <v>881</v>
      </c>
      <c r="C134" s="63" t="s">
        <v>881</v>
      </c>
      <c r="D134" s="63" t="s">
        <v>709</v>
      </c>
      <c r="E134" s="63" t="s">
        <v>1185</v>
      </c>
      <c r="F134" s="62">
        <v>1</v>
      </c>
      <c r="G134" s="63" t="s">
        <v>1190</v>
      </c>
      <c r="H134" s="62" t="str">
        <f t="shared" si="0"/>
        <v>1</v>
      </c>
    </row>
    <row r="135" spans="1:8" ht="14.25" customHeight="1" x14ac:dyDescent="0.3">
      <c r="A135" s="62">
        <v>133</v>
      </c>
      <c r="B135" s="63" t="s">
        <v>877</v>
      </c>
      <c r="C135" s="63" t="s">
        <v>877</v>
      </c>
      <c r="D135" s="63" t="s">
        <v>709</v>
      </c>
      <c r="E135" s="63" t="s">
        <v>1185</v>
      </c>
      <c r="F135" s="62">
        <v>1</v>
      </c>
      <c r="G135" s="63" t="s">
        <v>1190</v>
      </c>
      <c r="H135" s="62" t="str">
        <f t="shared" si="0"/>
        <v>1</v>
      </c>
    </row>
    <row r="136" spans="1:8" ht="14.25" customHeight="1" x14ac:dyDescent="0.3">
      <c r="A136" s="62">
        <v>134</v>
      </c>
      <c r="B136" s="63" t="s">
        <v>886</v>
      </c>
      <c r="C136" s="63" t="s">
        <v>886</v>
      </c>
      <c r="D136" s="63" t="s">
        <v>709</v>
      </c>
      <c r="E136" s="63" t="s">
        <v>1185</v>
      </c>
      <c r="F136" s="62">
        <v>1</v>
      </c>
      <c r="G136" s="63" t="s">
        <v>1189</v>
      </c>
      <c r="H136" s="62" t="str">
        <f t="shared" si="0"/>
        <v>1</v>
      </c>
    </row>
    <row r="137" spans="1:8" ht="14.25" customHeight="1" x14ac:dyDescent="0.3">
      <c r="A137" s="62">
        <v>135</v>
      </c>
      <c r="B137" s="63" t="s">
        <v>888</v>
      </c>
      <c r="C137" s="63" t="s">
        <v>888</v>
      </c>
      <c r="D137" s="63" t="s">
        <v>709</v>
      </c>
      <c r="E137" s="63" t="s">
        <v>1185</v>
      </c>
      <c r="F137" s="62">
        <v>1</v>
      </c>
      <c r="G137" s="63" t="s">
        <v>1189</v>
      </c>
      <c r="H137" s="62" t="str">
        <f t="shared" si="0"/>
        <v>1</v>
      </c>
    </row>
    <row r="138" spans="1:8" ht="14.25" customHeight="1" x14ac:dyDescent="0.3">
      <c r="A138" s="62">
        <v>136</v>
      </c>
      <c r="B138" s="63" t="s">
        <v>889</v>
      </c>
      <c r="C138" s="63" t="s">
        <v>889</v>
      </c>
      <c r="D138" s="63" t="s">
        <v>709</v>
      </c>
      <c r="E138" s="63" t="s">
        <v>1185</v>
      </c>
      <c r="F138" s="62">
        <v>1</v>
      </c>
      <c r="G138" s="63" t="s">
        <v>1189</v>
      </c>
      <c r="H138" s="62" t="str">
        <f t="shared" si="0"/>
        <v>1</v>
      </c>
    </row>
    <row r="139" spans="1:8" ht="14.25" customHeight="1" x14ac:dyDescent="0.3">
      <c r="A139" s="62">
        <v>137</v>
      </c>
      <c r="B139" s="63" t="s">
        <v>891</v>
      </c>
      <c r="C139" s="63" t="s">
        <v>891</v>
      </c>
      <c r="D139" s="63" t="s">
        <v>709</v>
      </c>
      <c r="E139" s="63" t="s">
        <v>1185</v>
      </c>
      <c r="F139" s="62">
        <v>1</v>
      </c>
      <c r="G139" s="63" t="s">
        <v>1189</v>
      </c>
      <c r="H139" s="62" t="str">
        <f t="shared" si="0"/>
        <v>1</v>
      </c>
    </row>
    <row r="140" spans="1:8" ht="14.25" customHeight="1" x14ac:dyDescent="0.3">
      <c r="A140" s="62">
        <v>138</v>
      </c>
      <c r="B140" s="63" t="s">
        <v>893</v>
      </c>
      <c r="C140" s="63" t="s">
        <v>893</v>
      </c>
      <c r="D140" s="63" t="s">
        <v>709</v>
      </c>
      <c r="E140" s="63" t="s">
        <v>1185</v>
      </c>
      <c r="F140" s="62">
        <v>1</v>
      </c>
      <c r="G140" s="63" t="s">
        <v>1189</v>
      </c>
      <c r="H140" s="62" t="str">
        <f t="shared" si="0"/>
        <v>1</v>
      </c>
    </row>
    <row r="141" spans="1:8" ht="14.25" customHeight="1" x14ac:dyDescent="0.3">
      <c r="A141" s="62">
        <v>139</v>
      </c>
      <c r="B141" s="63" t="s">
        <v>894</v>
      </c>
      <c r="C141" s="63" t="s">
        <v>894</v>
      </c>
      <c r="D141" s="63" t="s">
        <v>709</v>
      </c>
      <c r="E141" s="63" t="s">
        <v>1185</v>
      </c>
      <c r="F141" s="62">
        <v>1</v>
      </c>
      <c r="G141" s="63" t="s">
        <v>1189</v>
      </c>
      <c r="H141" s="62" t="str">
        <f t="shared" si="0"/>
        <v>1</v>
      </c>
    </row>
    <row r="142" spans="1:8" ht="14.25" customHeight="1" x14ac:dyDescent="0.3">
      <c r="A142" s="62">
        <v>140</v>
      </c>
      <c r="B142" s="63" t="s">
        <v>895</v>
      </c>
      <c r="C142" s="63" t="s">
        <v>895</v>
      </c>
      <c r="D142" s="63" t="s">
        <v>709</v>
      </c>
      <c r="E142" s="63" t="s">
        <v>1185</v>
      </c>
      <c r="F142" s="62">
        <v>1</v>
      </c>
      <c r="G142" s="63" t="s">
        <v>1189</v>
      </c>
      <c r="H142" s="62" t="str">
        <f t="shared" si="0"/>
        <v>1</v>
      </c>
    </row>
    <row r="143" spans="1:8" ht="14.25" customHeight="1" x14ac:dyDescent="0.3">
      <c r="A143" s="62">
        <v>141</v>
      </c>
      <c r="B143" s="63" t="s">
        <v>897</v>
      </c>
      <c r="C143" s="63" t="s">
        <v>897</v>
      </c>
      <c r="D143" s="63" t="s">
        <v>709</v>
      </c>
      <c r="E143" s="63" t="s">
        <v>1185</v>
      </c>
      <c r="F143" s="62">
        <v>1</v>
      </c>
      <c r="G143" s="63" t="s">
        <v>1189</v>
      </c>
      <c r="H143" s="62" t="str">
        <f t="shared" si="0"/>
        <v>1</v>
      </c>
    </row>
    <row r="144" spans="1:8" ht="14.25" customHeight="1" x14ac:dyDescent="0.3">
      <c r="A144" s="62">
        <v>142</v>
      </c>
      <c r="B144" s="63" t="s">
        <v>898</v>
      </c>
      <c r="C144" s="63" t="s">
        <v>898</v>
      </c>
      <c r="D144" s="63" t="s">
        <v>709</v>
      </c>
      <c r="E144" s="63" t="s">
        <v>1185</v>
      </c>
      <c r="F144" s="62">
        <v>1</v>
      </c>
      <c r="G144" s="63" t="s">
        <v>1189</v>
      </c>
      <c r="H144" s="62" t="str">
        <f t="shared" si="0"/>
        <v>1</v>
      </c>
    </row>
    <row r="145" spans="1:8" ht="14.25" customHeight="1" x14ac:dyDescent="0.3">
      <c r="A145" s="62">
        <v>143</v>
      </c>
      <c r="B145" s="63" t="s">
        <v>900</v>
      </c>
      <c r="C145" s="63" t="s">
        <v>900</v>
      </c>
      <c r="D145" s="63" t="s">
        <v>709</v>
      </c>
      <c r="E145" s="63" t="s">
        <v>1185</v>
      </c>
      <c r="F145" s="62">
        <v>1</v>
      </c>
      <c r="G145" s="63" t="s">
        <v>1189</v>
      </c>
      <c r="H145" s="62" t="str">
        <f t="shared" si="0"/>
        <v>1</v>
      </c>
    </row>
    <row r="146" spans="1:8" ht="14.25" customHeight="1" x14ac:dyDescent="0.3">
      <c r="A146" s="62">
        <v>144</v>
      </c>
      <c r="B146" s="63" t="s">
        <v>902</v>
      </c>
      <c r="C146" s="63" t="s">
        <v>903</v>
      </c>
      <c r="D146" s="63" t="s">
        <v>116</v>
      </c>
      <c r="E146" s="63" t="s">
        <v>1185</v>
      </c>
      <c r="F146" s="62">
        <v>1</v>
      </c>
      <c r="G146" s="63" t="s">
        <v>1189</v>
      </c>
      <c r="H146" s="62" t="str">
        <f t="shared" si="0"/>
        <v>1</v>
      </c>
    </row>
    <row r="147" spans="1:8" ht="14.25" customHeight="1" x14ac:dyDescent="0.3">
      <c r="A147" s="62">
        <v>145</v>
      </c>
      <c r="B147" s="63" t="s">
        <v>905</v>
      </c>
      <c r="C147" s="63" t="s">
        <v>906</v>
      </c>
      <c r="D147" s="63" t="s">
        <v>116</v>
      </c>
      <c r="E147" s="63" t="s">
        <v>1185</v>
      </c>
      <c r="F147" s="62">
        <v>1</v>
      </c>
      <c r="G147" s="63" t="s">
        <v>1188</v>
      </c>
      <c r="H147" s="62" t="str">
        <f t="shared" si="0"/>
        <v>1</v>
      </c>
    </row>
    <row r="148" spans="1:8" ht="14.25" customHeight="1" x14ac:dyDescent="0.3">
      <c r="A148" s="62">
        <v>146</v>
      </c>
      <c r="B148" s="63" t="s">
        <v>909</v>
      </c>
      <c r="C148" s="63" t="s">
        <v>909</v>
      </c>
      <c r="D148" s="63" t="s">
        <v>709</v>
      </c>
      <c r="E148" s="63" t="s">
        <v>1185</v>
      </c>
      <c r="F148" s="62">
        <v>1</v>
      </c>
      <c r="G148" s="63" t="s">
        <v>1188</v>
      </c>
      <c r="H148" s="62" t="str">
        <f t="shared" si="0"/>
        <v>1</v>
      </c>
    </row>
    <row r="149" spans="1:8" ht="14.25" customHeight="1" x14ac:dyDescent="0.3">
      <c r="A149" s="62">
        <v>147</v>
      </c>
      <c r="B149" s="63" t="s">
        <v>911</v>
      </c>
      <c r="C149" s="63" t="s">
        <v>911</v>
      </c>
      <c r="D149" s="63" t="s">
        <v>709</v>
      </c>
      <c r="E149" s="63" t="s">
        <v>1185</v>
      </c>
      <c r="F149" s="62">
        <v>1</v>
      </c>
      <c r="G149" s="63" t="s">
        <v>1189</v>
      </c>
      <c r="H149" s="62" t="str">
        <f t="shared" si="0"/>
        <v>1</v>
      </c>
    </row>
    <row r="150" spans="1:8" ht="14.25" customHeight="1" x14ac:dyDescent="0.3">
      <c r="A150" s="62">
        <v>148</v>
      </c>
      <c r="B150" s="63" t="s">
        <v>912</v>
      </c>
      <c r="C150" s="63" t="s">
        <v>912</v>
      </c>
      <c r="D150" s="63" t="s">
        <v>709</v>
      </c>
      <c r="E150" s="63" t="s">
        <v>1185</v>
      </c>
      <c r="F150" s="62">
        <v>1</v>
      </c>
      <c r="G150" s="63" t="s">
        <v>1189</v>
      </c>
      <c r="H150" s="62" t="str">
        <f t="shared" si="0"/>
        <v>1</v>
      </c>
    </row>
    <row r="151" spans="1:8" ht="14.25" customHeight="1" x14ac:dyDescent="0.3">
      <c r="A151" s="62">
        <v>149</v>
      </c>
      <c r="B151" s="63" t="s">
        <v>913</v>
      </c>
      <c r="C151" s="63" t="s">
        <v>913</v>
      </c>
      <c r="D151" s="63" t="s">
        <v>709</v>
      </c>
      <c r="E151" s="63" t="s">
        <v>1185</v>
      </c>
      <c r="F151" s="62">
        <v>1</v>
      </c>
      <c r="G151" s="63" t="s">
        <v>1189</v>
      </c>
      <c r="H151" s="62" t="str">
        <f t="shared" si="0"/>
        <v>1</v>
      </c>
    </row>
    <row r="152" spans="1:8" ht="14.25" customHeight="1" x14ac:dyDescent="0.3">
      <c r="A152" s="62">
        <v>150</v>
      </c>
      <c r="B152" s="63" t="s">
        <v>914</v>
      </c>
      <c r="C152" s="63" t="s">
        <v>914</v>
      </c>
      <c r="D152" s="63" t="s">
        <v>709</v>
      </c>
      <c r="E152" s="63" t="s">
        <v>1185</v>
      </c>
      <c r="F152" s="62">
        <v>1</v>
      </c>
      <c r="G152" s="63" t="s">
        <v>1189</v>
      </c>
      <c r="H152" s="62" t="str">
        <f t="shared" si="0"/>
        <v>1</v>
      </c>
    </row>
    <row r="153" spans="1:8" ht="14.25" customHeight="1" x14ac:dyDescent="0.3">
      <c r="A153" s="62">
        <v>151</v>
      </c>
      <c r="B153" s="63" t="s">
        <v>915</v>
      </c>
      <c r="C153" s="63" t="s">
        <v>915</v>
      </c>
      <c r="D153" s="63" t="s">
        <v>709</v>
      </c>
      <c r="E153" s="63" t="s">
        <v>1185</v>
      </c>
      <c r="F153" s="62">
        <v>1</v>
      </c>
      <c r="G153" s="63" t="s">
        <v>1189</v>
      </c>
      <c r="H153" s="62" t="str">
        <f t="shared" si="0"/>
        <v>1</v>
      </c>
    </row>
    <row r="154" spans="1:8" ht="14.25" customHeight="1" x14ac:dyDescent="0.3">
      <c r="A154" s="62">
        <v>152</v>
      </c>
      <c r="B154" s="63" t="s">
        <v>322</v>
      </c>
      <c r="C154" s="63" t="s">
        <v>916</v>
      </c>
      <c r="D154" s="63" t="s">
        <v>116</v>
      </c>
      <c r="E154" s="63" t="s">
        <v>1185</v>
      </c>
      <c r="F154" s="62">
        <v>1</v>
      </c>
      <c r="G154" s="63" t="s">
        <v>1189</v>
      </c>
      <c r="H154" s="62" t="str">
        <f t="shared" si="0"/>
        <v>1</v>
      </c>
    </row>
    <row r="155" spans="1:8" ht="14.25" customHeight="1" x14ac:dyDescent="0.3">
      <c r="A155" s="62">
        <v>153</v>
      </c>
      <c r="B155" s="63" t="s">
        <v>919</v>
      </c>
      <c r="C155" s="63" t="s">
        <v>919</v>
      </c>
      <c r="D155" s="63" t="s">
        <v>709</v>
      </c>
      <c r="E155" s="63" t="s">
        <v>1185</v>
      </c>
      <c r="F155" s="62">
        <v>1</v>
      </c>
      <c r="G155" s="63" t="s">
        <v>1189</v>
      </c>
      <c r="H155" s="62" t="str">
        <f t="shared" si="0"/>
        <v>1</v>
      </c>
    </row>
    <row r="156" spans="1:8" ht="14.25" customHeight="1" x14ac:dyDescent="0.3">
      <c r="A156" s="62">
        <v>154</v>
      </c>
      <c r="B156" s="63" t="s">
        <v>921</v>
      </c>
      <c r="C156" s="63" t="s">
        <v>921</v>
      </c>
      <c r="D156" s="63" t="s">
        <v>709</v>
      </c>
      <c r="E156" s="63" t="s">
        <v>1185</v>
      </c>
      <c r="F156" s="62">
        <v>1</v>
      </c>
      <c r="G156" s="63" t="s">
        <v>1189</v>
      </c>
      <c r="H156" s="62" t="str">
        <f t="shared" si="0"/>
        <v>1</v>
      </c>
    </row>
    <row r="157" spans="1:8" ht="14.25" customHeight="1" x14ac:dyDescent="0.3">
      <c r="A157" s="62">
        <v>155</v>
      </c>
      <c r="B157" s="63" t="s">
        <v>922</v>
      </c>
      <c r="C157" s="63" t="s">
        <v>923</v>
      </c>
      <c r="D157" s="63" t="s">
        <v>116</v>
      </c>
      <c r="E157" s="63" t="s">
        <v>1185</v>
      </c>
      <c r="F157" s="62">
        <v>1</v>
      </c>
      <c r="G157" s="63" t="s">
        <v>1188</v>
      </c>
      <c r="H157" s="62" t="str">
        <f>LEFT(A157,1)</f>
        <v>1</v>
      </c>
    </row>
    <row r="158" spans="1:8" ht="14.25" customHeight="1" x14ac:dyDescent="0.3">
      <c r="A158" s="62">
        <v>156</v>
      </c>
      <c r="B158" s="63" t="s">
        <v>933</v>
      </c>
      <c r="C158" s="63" t="s">
        <v>933</v>
      </c>
      <c r="D158" s="63" t="s">
        <v>148</v>
      </c>
      <c r="E158" s="63" t="s">
        <v>1185</v>
      </c>
      <c r="F158" s="62">
        <v>1</v>
      </c>
      <c r="G158" s="63" t="s">
        <v>1188</v>
      </c>
      <c r="H158" s="62" t="str">
        <f t="shared" ref="H158:H183" si="1">LEFT(A158,1)</f>
        <v>1</v>
      </c>
    </row>
    <row r="159" spans="1:8" ht="14.25" customHeight="1" x14ac:dyDescent="0.3">
      <c r="A159" s="62">
        <v>157</v>
      </c>
      <c r="B159" s="63" t="s">
        <v>934</v>
      </c>
      <c r="C159" s="63" t="s">
        <v>935</v>
      </c>
      <c r="D159" s="63" t="s">
        <v>116</v>
      </c>
      <c r="E159" s="63" t="s">
        <v>1185</v>
      </c>
      <c r="F159" s="62">
        <v>1</v>
      </c>
      <c r="G159" s="63" t="s">
        <v>1188</v>
      </c>
      <c r="H159" s="62" t="str">
        <f t="shared" si="1"/>
        <v>1</v>
      </c>
    </row>
    <row r="160" spans="1:8" ht="14.25" customHeight="1" x14ac:dyDescent="0.3">
      <c r="A160" s="62">
        <v>158</v>
      </c>
      <c r="B160" s="63" t="s">
        <v>938</v>
      </c>
      <c r="C160" s="63" t="s">
        <v>1299</v>
      </c>
      <c r="D160" s="63" t="s">
        <v>116</v>
      </c>
      <c r="E160" s="63" t="s">
        <v>1185</v>
      </c>
      <c r="F160" s="62">
        <v>1</v>
      </c>
      <c r="G160" s="63" t="s">
        <v>1188</v>
      </c>
      <c r="H160" s="62" t="str">
        <f t="shared" si="1"/>
        <v>1</v>
      </c>
    </row>
    <row r="161" spans="1:8" ht="14.25" customHeight="1" x14ac:dyDescent="0.3">
      <c r="A161" s="62">
        <v>159</v>
      </c>
      <c r="B161" s="63" t="s">
        <v>946</v>
      </c>
      <c r="C161" s="63" t="s">
        <v>946</v>
      </c>
      <c r="D161" s="63" t="s">
        <v>709</v>
      </c>
      <c r="E161" s="63" t="s">
        <v>1185</v>
      </c>
      <c r="F161" s="62">
        <v>1</v>
      </c>
      <c r="G161" s="63" t="s">
        <v>1188</v>
      </c>
      <c r="H161" s="62" t="str">
        <f t="shared" si="1"/>
        <v>1</v>
      </c>
    </row>
    <row r="162" spans="1:8" ht="14.25" customHeight="1" x14ac:dyDescent="0.3">
      <c r="A162" s="62">
        <v>160</v>
      </c>
      <c r="B162" s="63" t="s">
        <v>949</v>
      </c>
      <c r="C162" s="63" t="s">
        <v>950</v>
      </c>
      <c r="D162" s="63" t="s">
        <v>116</v>
      </c>
      <c r="E162" s="63" t="s">
        <v>1185</v>
      </c>
      <c r="F162" s="62">
        <v>1</v>
      </c>
      <c r="G162" s="63" t="s">
        <v>1188</v>
      </c>
      <c r="H162" s="62" t="str">
        <f t="shared" si="1"/>
        <v>1</v>
      </c>
    </row>
    <row r="163" spans="1:8" ht="14.25" customHeight="1" x14ac:dyDescent="0.3">
      <c r="A163" s="62">
        <v>161</v>
      </c>
      <c r="B163" s="63" t="s">
        <v>957</v>
      </c>
      <c r="C163" s="63" t="s">
        <v>958</v>
      </c>
      <c r="D163" s="63" t="s">
        <v>116</v>
      </c>
      <c r="E163" s="63" t="s">
        <v>1185</v>
      </c>
      <c r="F163" s="62">
        <v>1</v>
      </c>
      <c r="G163" s="63" t="s">
        <v>1188</v>
      </c>
      <c r="H163" s="62" t="str">
        <f t="shared" si="1"/>
        <v>1</v>
      </c>
    </row>
    <row r="164" spans="1:8" ht="14.25" customHeight="1" x14ac:dyDescent="0.3">
      <c r="A164" s="62">
        <v>162</v>
      </c>
      <c r="B164" s="63" t="s">
        <v>963</v>
      </c>
      <c r="C164" s="63" t="s">
        <v>963</v>
      </c>
      <c r="D164" s="63" t="s">
        <v>148</v>
      </c>
      <c r="E164" s="63" t="s">
        <v>1185</v>
      </c>
      <c r="F164" s="62">
        <v>1</v>
      </c>
      <c r="G164" s="63" t="s">
        <v>1188</v>
      </c>
      <c r="H164" s="62" t="str">
        <f t="shared" si="1"/>
        <v>1</v>
      </c>
    </row>
    <row r="165" spans="1:8" ht="14.25" customHeight="1" x14ac:dyDescent="0.3">
      <c r="A165" s="62">
        <v>163</v>
      </c>
      <c r="B165" s="63" t="s">
        <v>965</v>
      </c>
      <c r="C165" s="63" t="s">
        <v>965</v>
      </c>
      <c r="D165" s="63" t="s">
        <v>709</v>
      </c>
      <c r="E165" s="63" t="s">
        <v>1185</v>
      </c>
      <c r="F165" s="62">
        <v>1</v>
      </c>
      <c r="G165" s="63" t="s">
        <v>1188</v>
      </c>
      <c r="H165" s="62" t="str">
        <f t="shared" si="1"/>
        <v>1</v>
      </c>
    </row>
    <row r="166" spans="1:8" ht="14.25" customHeight="1" x14ac:dyDescent="0.3">
      <c r="A166" s="62">
        <v>164</v>
      </c>
      <c r="B166" s="63" t="s">
        <v>970</v>
      </c>
      <c r="C166" s="63" t="s">
        <v>970</v>
      </c>
      <c r="D166" s="63" t="s">
        <v>709</v>
      </c>
      <c r="E166" s="63" t="s">
        <v>1185</v>
      </c>
      <c r="F166" s="62">
        <v>1</v>
      </c>
      <c r="G166" s="63" t="s">
        <v>1188</v>
      </c>
      <c r="H166" s="62" t="str">
        <f t="shared" si="1"/>
        <v>1</v>
      </c>
    </row>
    <row r="167" spans="1:8" ht="14.25" customHeight="1" x14ac:dyDescent="0.3">
      <c r="A167" s="62">
        <v>165</v>
      </c>
      <c r="B167" s="63" t="s">
        <v>979</v>
      </c>
      <c r="C167" s="63" t="s">
        <v>979</v>
      </c>
      <c r="D167" s="63" t="s">
        <v>709</v>
      </c>
      <c r="E167" s="63" t="s">
        <v>1185</v>
      </c>
      <c r="F167" s="62">
        <v>1</v>
      </c>
      <c r="G167" s="63" t="s">
        <v>1189</v>
      </c>
      <c r="H167" s="62" t="str">
        <f t="shared" si="1"/>
        <v>1</v>
      </c>
    </row>
    <row r="168" spans="1:8" ht="14.25" customHeight="1" x14ac:dyDescent="0.3">
      <c r="A168" s="62">
        <v>166</v>
      </c>
      <c r="B168" s="63" t="s">
        <v>982</v>
      </c>
      <c r="C168" s="63" t="s">
        <v>982</v>
      </c>
      <c r="D168" s="63" t="s">
        <v>709</v>
      </c>
      <c r="E168" s="63" t="s">
        <v>1185</v>
      </c>
      <c r="F168" s="62">
        <v>1</v>
      </c>
      <c r="G168" s="63" t="s">
        <v>1189</v>
      </c>
      <c r="H168" s="62" t="str">
        <f t="shared" si="1"/>
        <v>1</v>
      </c>
    </row>
    <row r="169" spans="1:8" ht="14.25" customHeight="1" x14ac:dyDescent="0.3">
      <c r="A169" s="62">
        <v>167</v>
      </c>
      <c r="B169" s="63" t="s">
        <v>983</v>
      </c>
      <c r="C169" s="63" t="s">
        <v>983</v>
      </c>
      <c r="D169" s="63" t="s">
        <v>709</v>
      </c>
      <c r="E169" s="63" t="s">
        <v>1185</v>
      </c>
      <c r="F169" s="62">
        <v>1</v>
      </c>
      <c r="G169" s="63" t="s">
        <v>1189</v>
      </c>
      <c r="H169" s="62" t="str">
        <f t="shared" si="1"/>
        <v>1</v>
      </c>
    </row>
    <row r="170" spans="1:8" ht="14.25" customHeight="1" x14ac:dyDescent="0.3">
      <c r="A170" s="62">
        <v>168</v>
      </c>
      <c r="B170" s="63" t="s">
        <v>985</v>
      </c>
      <c r="C170" s="63" t="s">
        <v>986</v>
      </c>
      <c r="D170" s="63" t="s">
        <v>116</v>
      </c>
      <c r="E170" s="63" t="s">
        <v>1185</v>
      </c>
      <c r="F170" s="62">
        <v>1</v>
      </c>
      <c r="G170" s="63" t="s">
        <v>1189</v>
      </c>
      <c r="H170" s="62" t="str">
        <f t="shared" si="1"/>
        <v>1</v>
      </c>
    </row>
    <row r="171" spans="1:8" ht="14.25" customHeight="1" x14ac:dyDescent="0.3">
      <c r="A171" s="62">
        <v>169</v>
      </c>
      <c r="B171" s="63" t="s">
        <v>988</v>
      </c>
      <c r="C171" s="63" t="s">
        <v>988</v>
      </c>
      <c r="D171" s="63" t="s">
        <v>709</v>
      </c>
      <c r="E171" s="63" t="s">
        <v>1185</v>
      </c>
      <c r="F171" s="62">
        <v>1</v>
      </c>
      <c r="G171" s="63" t="s">
        <v>1189</v>
      </c>
      <c r="H171" s="62" t="str">
        <f t="shared" si="1"/>
        <v>1</v>
      </c>
    </row>
    <row r="172" spans="1:8" ht="14.25" customHeight="1" x14ac:dyDescent="0.3">
      <c r="A172" s="62">
        <v>170</v>
      </c>
      <c r="B172" s="63" t="s">
        <v>997</v>
      </c>
      <c r="C172" s="63" t="s">
        <v>997</v>
      </c>
      <c r="D172" s="63" t="s">
        <v>709</v>
      </c>
      <c r="E172" s="63" t="s">
        <v>1185</v>
      </c>
      <c r="F172" s="62">
        <v>1</v>
      </c>
      <c r="G172" s="63" t="s">
        <v>1189</v>
      </c>
      <c r="H172" s="62" t="str">
        <f t="shared" si="1"/>
        <v>1</v>
      </c>
    </row>
    <row r="173" spans="1:8" ht="14.25" customHeight="1" x14ac:dyDescent="0.3">
      <c r="A173" s="62">
        <v>171</v>
      </c>
      <c r="B173" s="63" t="s">
        <v>1000</v>
      </c>
      <c r="C173" s="63" t="s">
        <v>1000</v>
      </c>
      <c r="D173" s="63" t="s">
        <v>709</v>
      </c>
      <c r="E173" s="63" t="s">
        <v>1185</v>
      </c>
      <c r="F173" s="62">
        <v>1</v>
      </c>
      <c r="G173" s="63" t="s">
        <v>1189</v>
      </c>
      <c r="H173" s="62" t="str">
        <f t="shared" si="1"/>
        <v>1</v>
      </c>
    </row>
    <row r="174" spans="1:8" ht="14.25" customHeight="1" x14ac:dyDescent="0.3">
      <c r="A174" s="62">
        <v>172</v>
      </c>
      <c r="B174" s="63" t="s">
        <v>1005</v>
      </c>
      <c r="C174" s="63" t="s">
        <v>1005</v>
      </c>
      <c r="D174" s="63" t="s">
        <v>709</v>
      </c>
      <c r="E174" s="63" t="s">
        <v>1185</v>
      </c>
      <c r="F174" s="62">
        <v>1</v>
      </c>
      <c r="G174" s="63" t="s">
        <v>1189</v>
      </c>
      <c r="H174" s="62" t="str">
        <f t="shared" si="1"/>
        <v>1</v>
      </c>
    </row>
    <row r="175" spans="1:8" ht="14.25" customHeight="1" x14ac:dyDescent="0.3">
      <c r="A175" s="62">
        <v>173</v>
      </c>
      <c r="B175" s="63" t="s">
        <v>1008</v>
      </c>
      <c r="C175" s="63" t="s">
        <v>1008</v>
      </c>
      <c r="D175" s="63" t="s">
        <v>709</v>
      </c>
      <c r="E175" s="63" t="s">
        <v>1185</v>
      </c>
      <c r="F175" s="62">
        <v>1</v>
      </c>
      <c r="G175" s="63" t="s">
        <v>1189</v>
      </c>
      <c r="H175" s="62" t="str">
        <f t="shared" si="1"/>
        <v>1</v>
      </c>
    </row>
    <row r="176" spans="1:8" ht="14.25" customHeight="1" x14ac:dyDescent="0.3">
      <c r="A176" s="62">
        <v>174</v>
      </c>
      <c r="B176" s="63" t="s">
        <v>1013</v>
      </c>
      <c r="C176" s="63" t="s">
        <v>1014</v>
      </c>
      <c r="D176" s="63" t="s">
        <v>665</v>
      </c>
      <c r="E176" s="63" t="s">
        <v>1185</v>
      </c>
      <c r="F176" s="62">
        <v>1</v>
      </c>
      <c r="G176" s="63" t="s">
        <v>1189</v>
      </c>
      <c r="H176" s="62" t="str">
        <f t="shared" si="1"/>
        <v>1</v>
      </c>
    </row>
    <row r="177" spans="1:8" ht="14.25" customHeight="1" x14ac:dyDescent="0.3">
      <c r="A177" s="62">
        <v>175</v>
      </c>
      <c r="B177" s="63" t="s">
        <v>1018</v>
      </c>
      <c r="C177" s="63" t="s">
        <v>1018</v>
      </c>
      <c r="D177" s="63" t="s">
        <v>709</v>
      </c>
      <c r="E177" s="63" t="s">
        <v>1185</v>
      </c>
      <c r="F177" s="62">
        <v>1</v>
      </c>
      <c r="G177" s="63" t="s">
        <v>1190</v>
      </c>
      <c r="H177" s="62" t="str">
        <f t="shared" si="1"/>
        <v>1</v>
      </c>
    </row>
    <row r="178" spans="1:8" ht="14.25" customHeight="1" x14ac:dyDescent="0.3">
      <c r="A178" s="62">
        <v>176</v>
      </c>
      <c r="B178" s="63" t="s">
        <v>1023</v>
      </c>
      <c r="C178" s="63" t="s">
        <v>1024</v>
      </c>
      <c r="D178" s="63" t="s">
        <v>709</v>
      </c>
      <c r="E178" s="63" t="s">
        <v>1185</v>
      </c>
      <c r="F178" s="62">
        <v>1</v>
      </c>
      <c r="G178" s="63" t="s">
        <v>1190</v>
      </c>
      <c r="H178" s="62" t="str">
        <f t="shared" si="1"/>
        <v>1</v>
      </c>
    </row>
    <row r="179" spans="1:8" ht="14.25" customHeight="1" x14ac:dyDescent="0.3">
      <c r="A179" s="62">
        <v>177</v>
      </c>
      <c r="B179" s="63" t="s">
        <v>1029</v>
      </c>
      <c r="C179" s="63" t="s">
        <v>1029</v>
      </c>
      <c r="D179" s="63" t="s">
        <v>709</v>
      </c>
      <c r="E179" s="63" t="s">
        <v>1185</v>
      </c>
      <c r="F179" s="62">
        <v>1</v>
      </c>
      <c r="G179" s="63" t="s">
        <v>1190</v>
      </c>
      <c r="H179" s="62" t="str">
        <f t="shared" si="1"/>
        <v>1</v>
      </c>
    </row>
    <row r="180" spans="1:8" ht="14.25" customHeight="1" x14ac:dyDescent="0.3">
      <c r="A180" s="62">
        <v>178</v>
      </c>
      <c r="B180" s="63" t="s">
        <v>1036</v>
      </c>
      <c r="C180" s="63" t="s">
        <v>1036</v>
      </c>
      <c r="D180" s="63" t="s">
        <v>709</v>
      </c>
      <c r="E180" s="63" t="s">
        <v>1185</v>
      </c>
      <c r="F180" s="62">
        <v>1</v>
      </c>
      <c r="G180" s="63" t="s">
        <v>1190</v>
      </c>
      <c r="H180" s="62" t="str">
        <f t="shared" si="1"/>
        <v>1</v>
      </c>
    </row>
    <row r="181" spans="1:8" ht="14.25" customHeight="1" x14ac:dyDescent="0.3">
      <c r="A181" s="62">
        <v>179</v>
      </c>
      <c r="B181" s="63" t="s">
        <v>1040</v>
      </c>
      <c r="C181" s="63" t="s">
        <v>1040</v>
      </c>
      <c r="D181" s="63" t="s">
        <v>709</v>
      </c>
      <c r="E181" s="63" t="s">
        <v>1185</v>
      </c>
      <c r="F181" s="62">
        <v>1</v>
      </c>
      <c r="G181" s="63" t="s">
        <v>1190</v>
      </c>
      <c r="H181" s="62" t="str">
        <f t="shared" si="1"/>
        <v>1</v>
      </c>
    </row>
    <row r="182" spans="1:8" ht="14.25" customHeight="1" x14ac:dyDescent="0.3">
      <c r="A182" s="62">
        <v>180</v>
      </c>
      <c r="B182" s="63" t="s">
        <v>1044</v>
      </c>
      <c r="C182" s="63" t="s">
        <v>1044</v>
      </c>
      <c r="D182" s="63" t="s">
        <v>709</v>
      </c>
      <c r="E182" s="63" t="s">
        <v>1185</v>
      </c>
      <c r="F182" s="62">
        <v>1</v>
      </c>
      <c r="G182" s="63" t="s">
        <v>1190</v>
      </c>
      <c r="H182" s="62" t="str">
        <f t="shared" si="1"/>
        <v>1</v>
      </c>
    </row>
    <row r="183" spans="1:8" ht="14.25" customHeight="1" x14ac:dyDescent="0.3">
      <c r="A183" s="62">
        <v>181</v>
      </c>
      <c r="B183" s="63" t="s">
        <v>1047</v>
      </c>
      <c r="C183" s="63" t="s">
        <v>1047</v>
      </c>
      <c r="D183" s="63" t="s">
        <v>709</v>
      </c>
      <c r="E183" s="63" t="s">
        <v>1185</v>
      </c>
      <c r="F183" s="62">
        <v>1</v>
      </c>
      <c r="G183" s="63" t="s">
        <v>1190</v>
      </c>
      <c r="H183" s="62" t="str">
        <f t="shared" si="1"/>
        <v>1</v>
      </c>
    </row>
    <row r="184" spans="1:8" x14ac:dyDescent="0.3">
      <c r="A184" s="59"/>
      <c r="B184" s="57"/>
      <c r="C184" s="57"/>
      <c r="D184" s="57"/>
      <c r="E184" s="57"/>
      <c r="F184" s="57"/>
      <c r="G184" s="57"/>
      <c r="H184" s="58"/>
    </row>
    <row r="185" spans="1:8" x14ac:dyDescent="0.3">
      <c r="A185" s="59"/>
      <c r="B185" s="57"/>
      <c r="C185" s="57"/>
      <c r="D185" s="57"/>
      <c r="E185" s="57"/>
      <c r="F185" s="57"/>
      <c r="G185" s="57"/>
      <c r="H185" s="58"/>
    </row>
    <row r="186" spans="1:8" x14ac:dyDescent="0.3">
      <c r="A186" s="59"/>
      <c r="B186" s="57"/>
      <c r="C186" s="57"/>
      <c r="D186" s="57"/>
      <c r="E186" s="57"/>
      <c r="F186" s="57"/>
      <c r="G186" s="57"/>
      <c r="H186" s="58"/>
    </row>
    <row r="187" spans="1:8" x14ac:dyDescent="0.3">
      <c r="A187" s="59"/>
      <c r="B187" s="57"/>
      <c r="C187" s="57"/>
      <c r="D187" s="57"/>
      <c r="E187" s="57"/>
      <c r="F187" s="57"/>
      <c r="G187" s="57"/>
      <c r="H187" s="58"/>
    </row>
    <row r="188" spans="1:8" x14ac:dyDescent="0.3">
      <c r="A188" s="59"/>
      <c r="B188" s="57"/>
      <c r="C188" s="57"/>
      <c r="D188" s="57"/>
      <c r="E188" s="57"/>
      <c r="F188" s="57"/>
      <c r="G188" s="57"/>
      <c r="H188" s="58"/>
    </row>
    <row r="189" spans="1:8" x14ac:dyDescent="0.3">
      <c r="A189" s="59"/>
      <c r="B189" s="57"/>
      <c r="C189" s="57"/>
      <c r="D189" s="57"/>
      <c r="E189" s="57"/>
      <c r="F189" s="57"/>
      <c r="G189" s="57"/>
      <c r="H189" s="58"/>
    </row>
    <row r="190" spans="1:8" x14ac:dyDescent="0.3">
      <c r="A190" s="59"/>
      <c r="B190" s="57"/>
      <c r="C190" s="57"/>
      <c r="D190" s="57"/>
      <c r="E190" s="57"/>
      <c r="F190" s="57"/>
      <c r="G190" s="57"/>
      <c r="H190" s="58"/>
    </row>
    <row r="191" spans="1:8" x14ac:dyDescent="0.3">
      <c r="A191" s="59"/>
      <c r="B191" s="57"/>
      <c r="C191" s="57"/>
      <c r="D191" s="57"/>
      <c r="E191" s="57"/>
      <c r="F191" s="57"/>
      <c r="G191" s="57"/>
      <c r="H191" s="58"/>
    </row>
    <row r="192" spans="1:8" x14ac:dyDescent="0.3">
      <c r="A192" s="59"/>
      <c r="B192" s="57"/>
      <c r="C192" s="57"/>
      <c r="D192" s="57"/>
      <c r="E192" s="57"/>
      <c r="F192" s="57"/>
      <c r="G192" s="57"/>
      <c r="H192" s="58"/>
    </row>
    <row r="193" spans="1:8" x14ac:dyDescent="0.3">
      <c r="A193" s="59"/>
      <c r="B193" s="57"/>
      <c r="C193" s="57"/>
      <c r="D193" s="57"/>
      <c r="E193" s="57"/>
      <c r="F193" s="57"/>
      <c r="G193" s="57"/>
      <c r="H193" s="58"/>
    </row>
    <row r="194" spans="1:8" x14ac:dyDescent="0.3">
      <c r="A194" s="59"/>
      <c r="B194" s="57"/>
      <c r="C194" s="57"/>
      <c r="D194" s="57"/>
      <c r="E194" s="57"/>
      <c r="F194" s="57"/>
      <c r="G194" s="57"/>
      <c r="H194" s="58"/>
    </row>
    <row r="195" spans="1:8" x14ac:dyDescent="0.3">
      <c r="A195" s="59"/>
      <c r="B195" s="57"/>
      <c r="C195" s="57"/>
      <c r="D195" s="57"/>
      <c r="E195" s="57"/>
      <c r="F195" s="57"/>
      <c r="G195" s="57"/>
      <c r="H195" s="58"/>
    </row>
    <row r="196" spans="1:8" x14ac:dyDescent="0.3">
      <c r="A196" s="59"/>
      <c r="B196" s="57"/>
      <c r="C196" s="57"/>
      <c r="D196" s="57"/>
      <c r="E196" s="57"/>
      <c r="F196" s="57"/>
      <c r="G196" s="57"/>
      <c r="H196" s="58"/>
    </row>
    <row r="197" spans="1:8" x14ac:dyDescent="0.3">
      <c r="A197" s="59"/>
      <c r="B197" s="57"/>
      <c r="C197" s="57"/>
      <c r="D197" s="57"/>
      <c r="E197" s="57"/>
      <c r="F197" s="57"/>
      <c r="G197" s="57"/>
      <c r="H197" s="58"/>
    </row>
    <row r="198" spans="1:8" x14ac:dyDescent="0.3">
      <c r="A198" s="59"/>
      <c r="B198" s="57"/>
      <c r="C198" s="57"/>
      <c r="D198" s="57"/>
      <c r="E198" s="57"/>
      <c r="F198" s="57"/>
      <c r="G198" s="57"/>
      <c r="H198" s="58"/>
    </row>
    <row r="199" spans="1:8" x14ac:dyDescent="0.3">
      <c r="A199" s="59"/>
      <c r="B199" s="57"/>
      <c r="C199" s="57"/>
      <c r="D199" s="57"/>
      <c r="E199" s="57"/>
      <c r="F199" s="57"/>
      <c r="G199" s="57"/>
      <c r="H199" s="58"/>
    </row>
    <row r="200" spans="1:8" x14ac:dyDescent="0.3">
      <c r="A200" s="59"/>
      <c r="B200" s="57"/>
      <c r="C200" s="57"/>
      <c r="D200" s="57"/>
      <c r="E200" s="57"/>
      <c r="F200" s="57"/>
      <c r="G200" s="57"/>
      <c r="H200" s="58"/>
    </row>
    <row r="201" spans="1:8" x14ac:dyDescent="0.3">
      <c r="A201" s="59"/>
      <c r="B201" s="57"/>
      <c r="C201" s="57"/>
      <c r="D201" s="57"/>
      <c r="E201" s="57"/>
      <c r="F201" s="57"/>
      <c r="G201" s="57"/>
      <c r="H201" s="58"/>
    </row>
    <row r="202" spans="1:8" x14ac:dyDescent="0.3">
      <c r="A202" s="59"/>
      <c r="B202" s="57"/>
      <c r="C202" s="57"/>
      <c r="D202" s="57"/>
      <c r="E202" s="57"/>
      <c r="F202" s="57"/>
      <c r="G202" s="57"/>
      <c r="H202" s="58"/>
    </row>
    <row r="203" spans="1:8" x14ac:dyDescent="0.3">
      <c r="A203" s="59"/>
      <c r="B203" s="57"/>
      <c r="C203" s="57"/>
      <c r="D203" s="57"/>
      <c r="E203" s="57"/>
      <c r="F203" s="57"/>
      <c r="G203" s="57"/>
      <c r="H203" s="58"/>
    </row>
    <row r="204" spans="1:8" x14ac:dyDescent="0.3">
      <c r="A204" s="59"/>
      <c r="B204" s="57"/>
      <c r="C204" s="57"/>
      <c r="D204" s="57"/>
      <c r="E204" s="57"/>
      <c r="F204" s="57"/>
      <c r="G204" s="57"/>
      <c r="H204" s="58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Question 18-19-20</vt:lpstr>
      <vt:lpstr>Trinh bay ket qua</vt:lpstr>
      <vt:lpstr>Linh tinh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Quoc Binh</dc:creator>
  <cp:lastModifiedBy>Admin</cp:lastModifiedBy>
  <cp:lastPrinted>2020-03-19T20:29:37Z</cp:lastPrinted>
  <dcterms:created xsi:type="dcterms:W3CDTF">2019-11-15T03:28:49Z</dcterms:created>
  <dcterms:modified xsi:type="dcterms:W3CDTF">2022-02-06T15:03:21Z</dcterms:modified>
</cp:coreProperties>
</file>