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nix/Desktop/"/>
    </mc:Choice>
  </mc:AlternateContent>
  <xr:revisionPtr revIDLastSave="0" documentId="8_{56205D08-CB6D-1E4C-A1A9-2E8E8500ACF1}" xr6:coauthVersionLast="47" xr6:coauthVersionMax="47" xr10:uidLastSave="{00000000-0000-0000-0000-000000000000}"/>
  <bookViews>
    <workbookView xWindow="960" yWindow="740" windowWidth="28240" windowHeight="16840" xr2:uid="{6BF667E1-CF8A-6949-8648-B6D735A5E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C14" i="1"/>
  <c r="C15" i="1" s="1"/>
  <c r="D15" i="1" s="1"/>
  <c r="E15" i="1" s="1"/>
  <c r="C6" i="1"/>
  <c r="D6" i="1" s="1"/>
  <c r="E6" i="1" s="1"/>
  <c r="D7" i="1"/>
  <c r="E7" i="1" s="1"/>
  <c r="D13" i="1"/>
  <c r="E13" i="1" s="1"/>
  <c r="D14" i="1" l="1"/>
  <c r="E14" i="1" s="1"/>
  <c r="F12" i="1" s="1"/>
  <c r="F6" i="1"/>
  <c r="F15" i="1"/>
  <c r="F11" i="1"/>
  <c r="F9" i="1"/>
  <c r="F8" i="1"/>
  <c r="F7" i="1"/>
  <c r="E16" i="1"/>
  <c r="E17" i="1" s="1"/>
  <c r="F10" i="1"/>
  <c r="D16" i="1"/>
  <c r="F13" i="1"/>
  <c r="F14" i="1" l="1"/>
  <c r="E18" i="1"/>
  <c r="I6" i="1" s="1"/>
</calcChain>
</file>

<file path=xl/sharedStrings.xml><?xml version="1.0" encoding="utf-8"?>
<sst xmlns="http://schemas.openxmlformats.org/spreadsheetml/2006/main" count="12" uniqueCount="11">
  <si>
    <t>到期收益率</t>
    <phoneticPr fontId="1" type="noConversion"/>
  </si>
  <si>
    <t>DV01</t>
    <phoneticPr fontId="1" type="noConversion"/>
  </si>
  <si>
    <r>
      <rPr>
        <sz val="12"/>
        <color theme="1"/>
        <rFont val="楷体"/>
        <family val="3"/>
        <charset val="134"/>
      </rPr>
      <t>到期收益率</t>
    </r>
    <phoneticPr fontId="1" type="noConversion"/>
  </si>
  <si>
    <r>
      <rPr>
        <sz val="12"/>
        <color theme="1"/>
        <rFont val="楷体"/>
        <family val="3"/>
        <charset val="134"/>
      </rPr>
      <t>期限</t>
    </r>
    <phoneticPr fontId="1" type="noConversion"/>
  </si>
  <si>
    <r>
      <rPr>
        <sz val="12"/>
        <color theme="1"/>
        <rFont val="楷体"/>
        <family val="3"/>
        <charset val="134"/>
      </rPr>
      <t>现金流</t>
    </r>
    <phoneticPr fontId="1" type="noConversion"/>
  </si>
  <si>
    <r>
      <rPr>
        <sz val="12"/>
        <color theme="1"/>
        <rFont val="楷体"/>
        <family val="3"/>
        <charset val="134"/>
      </rPr>
      <t>现值</t>
    </r>
    <phoneticPr fontId="1" type="noConversion"/>
  </si>
  <si>
    <r>
      <rPr>
        <sz val="12"/>
        <color theme="1"/>
        <rFont val="楷体"/>
        <family val="3"/>
        <charset val="134"/>
      </rPr>
      <t>时间加权的现值</t>
    </r>
    <phoneticPr fontId="1" type="noConversion"/>
  </si>
  <si>
    <r>
      <rPr>
        <sz val="12"/>
        <color theme="1"/>
        <rFont val="楷体"/>
        <family val="3"/>
        <charset val="134"/>
      </rPr>
      <t>百分比加权的现值</t>
    </r>
    <phoneticPr fontId="1" type="noConversion"/>
  </si>
  <si>
    <r>
      <rPr>
        <sz val="12"/>
        <color theme="1"/>
        <rFont val="楷体"/>
        <family val="3"/>
        <charset val="134"/>
      </rPr>
      <t>合计</t>
    </r>
    <phoneticPr fontId="1" type="noConversion"/>
  </si>
  <si>
    <r>
      <rPr>
        <sz val="12"/>
        <color theme="1"/>
        <rFont val="楷体"/>
        <family val="3"/>
        <charset val="134"/>
      </rPr>
      <t>久期</t>
    </r>
    <phoneticPr fontId="1" type="noConversion"/>
  </si>
  <si>
    <t>息票率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</si>
</sst>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9" formatCode="0.0000_ "/>
    <numFmt numFmtId="180" formatCode="0.0_);[Red]\(0.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10" fontId="3" fillId="2" borderId="4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180" fontId="3" fillId="2" borderId="0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179" fontId="3" fillId="2" borderId="0" xfId="0" applyNumberFormat="1" applyFont="1" applyFill="1" applyBorder="1">
      <alignment vertical="center"/>
    </xf>
    <xf numFmtId="10" fontId="3" fillId="2" borderId="0" xfId="0" applyNumberFormat="1" applyFont="1" applyFill="1" applyBorder="1">
      <alignment vertical="center"/>
    </xf>
    <xf numFmtId="179" fontId="3" fillId="2" borderId="9" xfId="0" applyNumberFormat="1" applyFont="1" applyFill="1" applyBorder="1">
      <alignment vertical="center"/>
    </xf>
    <xf numFmtId="0" fontId="2" fillId="2" borderId="0" xfId="0" applyFont="1" applyFill="1" applyAlignment="1">
      <alignment horizontal="center" vertical="center" wrapText="1"/>
    </xf>
    <xf numFmtId="179" fontId="3" fillId="2" borderId="6" xfId="0" applyNumberFormat="1" applyFont="1" applyFill="1" applyBorder="1">
      <alignment vertical="center"/>
    </xf>
    <xf numFmtId="179" fontId="3" fillId="2" borderId="7" xfId="0" applyNumberFormat="1" applyFont="1" applyFill="1" applyBorder="1">
      <alignment vertical="center"/>
    </xf>
    <xf numFmtId="179" fontId="3" fillId="2" borderId="8" xfId="0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179" fontId="3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9982-3A80-C74F-8F6A-B31F30B82B29}">
  <dimension ref="B2:O19"/>
  <sheetViews>
    <sheetView tabSelected="1" zoomScale="150" workbookViewId="0">
      <selection activeCell="I15" sqref="I15"/>
    </sheetView>
  </sheetViews>
  <sheetFormatPr baseColWidth="10" defaultRowHeight="16"/>
  <cols>
    <col min="1" max="1" width="10.83203125" style="2"/>
    <col min="2" max="3" width="11" style="2" bestFit="1" customWidth="1"/>
    <col min="4" max="4" width="11.1640625" style="2" bestFit="1" customWidth="1"/>
    <col min="5" max="5" width="15.5" style="2" customWidth="1"/>
    <col min="6" max="6" width="17" style="2" customWidth="1"/>
    <col min="7" max="7" width="10.83203125" style="2"/>
    <col min="8" max="8" width="4.6640625" style="2" customWidth="1"/>
    <col min="9" max="16384" width="10.83203125" style="2"/>
  </cols>
  <sheetData>
    <row r="2" spans="2:15">
      <c r="B2" s="1"/>
      <c r="C2" s="1"/>
      <c r="D2" s="1"/>
      <c r="E2" s="1"/>
      <c r="F2" s="1"/>
    </row>
    <row r="3" spans="2:15">
      <c r="B3" s="3" t="s">
        <v>2</v>
      </c>
      <c r="C3" s="4">
        <v>2.0920000000000001E-2</v>
      </c>
      <c r="D3" s="5"/>
      <c r="E3" s="6" t="s">
        <v>10</v>
      </c>
      <c r="F3" s="4">
        <v>2.1250000000000002E-2</v>
      </c>
    </row>
    <row r="4" spans="2:15" ht="17" thickBot="1">
      <c r="B4" s="1"/>
      <c r="C4" s="1"/>
      <c r="D4" s="1"/>
      <c r="E4" s="1"/>
      <c r="F4" s="1"/>
    </row>
    <row r="5" spans="2:15"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I5" s="8" t="s">
        <v>10</v>
      </c>
      <c r="J5" s="8"/>
      <c r="K5" s="8"/>
      <c r="L5" s="8"/>
      <c r="M5" s="8"/>
      <c r="N5" s="8"/>
      <c r="O5" s="8"/>
    </row>
    <row r="6" spans="2:15">
      <c r="B6" s="9">
        <v>0.5</v>
      </c>
      <c r="C6" s="10">
        <f>100*$F$3/2</f>
        <v>1.0625</v>
      </c>
      <c r="D6" s="11">
        <f>C6/((1+$C$3/2)^(2*B6))</f>
        <v>1.0515012964392456</v>
      </c>
      <c r="E6" s="11">
        <f>B6*D6</f>
        <v>0.52575064821962281</v>
      </c>
      <c r="F6" s="12">
        <f>E6/(SUM(E$6:E$15))</f>
        <v>1.100444479502285E-3</v>
      </c>
      <c r="I6" s="13">
        <f>E18</f>
        <v>4.7208049071216243</v>
      </c>
      <c r="J6" s="12">
        <v>0.01</v>
      </c>
      <c r="K6" s="12">
        <v>1.4999999999999999E-2</v>
      </c>
      <c r="L6" s="12">
        <v>0.02</v>
      </c>
      <c r="M6" s="12">
        <v>2.1250000000000002E-2</v>
      </c>
      <c r="N6" s="12">
        <v>0.03</v>
      </c>
      <c r="O6" s="12">
        <v>3.5000000000000003E-2</v>
      </c>
    </row>
    <row r="7" spans="2:15" ht="16" customHeight="1">
      <c r="B7" s="9">
        <v>1</v>
      </c>
      <c r="C7" s="10">
        <f t="shared" ref="C7:C14" si="0">100*$F$3/2</f>
        <v>1.0625</v>
      </c>
      <c r="D7" s="11">
        <f>C7/((1+$C$3/2)^(2*B7))</f>
        <v>1.0406164483890958</v>
      </c>
      <c r="E7" s="11">
        <f t="shared" ref="E7:E15" si="1">B7*D7</f>
        <v>1.0406164483890958</v>
      </c>
      <c r="F7" s="12">
        <f t="shared" ref="F7:F15" si="2">E7/(SUM(E$6:E$15))</f>
        <v>2.1781059705525902E-3</v>
      </c>
      <c r="H7" s="14" t="s">
        <v>0</v>
      </c>
      <c r="I7" s="12">
        <v>0.01</v>
      </c>
      <c r="J7" s="15">
        <f t="dataTable" ref="J7:O13" dt2D="1" dtr="1" r1="F3" r2="C3"/>
        <v>4.865205930393123</v>
      </c>
      <c r="K7" s="16">
        <v>4.8141622754178757</v>
      </c>
      <c r="L7" s="16">
        <v>4.7654867833684653</v>
      </c>
      <c r="M7" s="16">
        <v>4.753668733984787</v>
      </c>
      <c r="N7" s="16">
        <v>4.6746102931287563</v>
      </c>
      <c r="O7" s="16">
        <v>4.6321284559652174</v>
      </c>
    </row>
    <row r="8" spans="2:15">
      <c r="B8" s="9">
        <v>1.5</v>
      </c>
      <c r="C8" s="10">
        <f t="shared" si="0"/>
        <v>1.0625</v>
      </c>
      <c r="D8" s="11">
        <f>C8/((1+$C$3/2)^(2*B8))</f>
        <v>1.0298442772490706</v>
      </c>
      <c r="E8" s="11">
        <f t="shared" si="1"/>
        <v>1.5447664158736059</v>
      </c>
      <c r="F8" s="12">
        <f t="shared" si="2"/>
        <v>3.2333382378608609E-3</v>
      </c>
      <c r="H8" s="14"/>
      <c r="I8" s="12">
        <v>1.4999999999999999E-2</v>
      </c>
      <c r="J8" s="17">
        <v>4.8514477408402659</v>
      </c>
      <c r="K8" s="11">
        <v>4.7997897885306156</v>
      </c>
      <c r="L8" s="11">
        <v>4.7505531991749841</v>
      </c>
      <c r="M8" s="11">
        <v>4.7386025554469038</v>
      </c>
      <c r="N8" s="11">
        <v>4.6586936204806548</v>
      </c>
      <c r="O8" s="11">
        <v>4.6157809959996596</v>
      </c>
    </row>
    <row r="9" spans="2:15">
      <c r="B9" s="9">
        <v>2</v>
      </c>
      <c r="C9" s="10">
        <f t="shared" si="0"/>
        <v>1.0625</v>
      </c>
      <c r="D9" s="11">
        <f>C9/((1+$C$3/2)^(2*B9))</f>
        <v>1.0191836166192334</v>
      </c>
      <c r="E9" s="11">
        <f t="shared" si="1"/>
        <v>2.0383672332384668</v>
      </c>
      <c r="F9" s="12">
        <f t="shared" si="2"/>
        <v>4.2664901633722736E-3</v>
      </c>
      <c r="H9" s="14"/>
      <c r="I9" s="12">
        <v>0.02</v>
      </c>
      <c r="J9" s="17">
        <v>4.8377336706349974</v>
      </c>
      <c r="K9" s="11">
        <v>4.7854551023922758</v>
      </c>
      <c r="L9" s="11">
        <v>4.7356522653508355</v>
      </c>
      <c r="M9" s="11">
        <v>4.7235679014198277</v>
      </c>
      <c r="N9" s="11">
        <v>4.6428021395350898</v>
      </c>
      <c r="O9" s="11">
        <v>4.5994561496547748</v>
      </c>
    </row>
    <row r="10" spans="2:15">
      <c r="B10" s="9">
        <v>2.5</v>
      </c>
      <c r="C10" s="10">
        <f t="shared" si="0"/>
        <v>1.0625</v>
      </c>
      <c r="D10" s="11">
        <f>C10/((1+$C$3/2)^(2*B10))</f>
        <v>1.0086333121738946</v>
      </c>
      <c r="E10" s="11">
        <f t="shared" si="1"/>
        <v>2.5215832804347365</v>
      </c>
      <c r="F10" s="12">
        <f t="shared" si="2"/>
        <v>5.2779058094485111E-3</v>
      </c>
      <c r="H10" s="14"/>
      <c r="I10" s="12">
        <v>2.0920000000000001E-2</v>
      </c>
      <c r="J10" s="17">
        <v>4.8352150388021329</v>
      </c>
      <c r="K10" s="11">
        <v>4.7828215864518926</v>
      </c>
      <c r="L10" s="11">
        <v>4.7329139981419397</v>
      </c>
      <c r="M10" s="11">
        <v>4.7208049071216243</v>
      </c>
      <c r="N10" s="11">
        <v>4.6398808017257069</v>
      </c>
      <c r="O10" s="11">
        <v>4.5964547943804845</v>
      </c>
    </row>
    <row r="11" spans="2:15">
      <c r="B11" s="9">
        <v>3</v>
      </c>
      <c r="C11" s="10">
        <f t="shared" si="0"/>
        <v>1.0625</v>
      </c>
      <c r="D11" s="11">
        <f>C11/((1+$C$3/2)^(2*B11))</f>
        <v>0.99819222153662146</v>
      </c>
      <c r="E11" s="11">
        <f t="shared" si="1"/>
        <v>2.9945766646098644</v>
      </c>
      <c r="F11" s="12">
        <f t="shared" si="2"/>
        <v>6.2679244812641893E-3</v>
      </c>
      <c r="H11" s="14"/>
      <c r="I11" s="12">
        <v>0.03</v>
      </c>
      <c r="J11" s="17">
        <v>4.8104354364159052</v>
      </c>
      <c r="K11" s="11">
        <v>4.7568965554891891</v>
      </c>
      <c r="L11" s="11">
        <v>4.7059457398437852</v>
      </c>
      <c r="M11" s="11">
        <v>4.6935905617753209</v>
      </c>
      <c r="N11" s="11">
        <v>4.6110922759272182</v>
      </c>
      <c r="O11" s="11">
        <v>4.5668719542613498</v>
      </c>
    </row>
    <row r="12" spans="2:15">
      <c r="B12" s="9">
        <v>3.5</v>
      </c>
      <c r="C12" s="10">
        <f t="shared" si="0"/>
        <v>1.0625</v>
      </c>
      <c r="D12" s="11">
        <f>C12/((1+$C$3/2)^(2*B12))</f>
        <v>0.9878592141565441</v>
      </c>
      <c r="E12" s="11">
        <f t="shared" si="1"/>
        <v>3.4575072495479042</v>
      </c>
      <c r="F12" s="12">
        <f t="shared" si="2"/>
        <v>7.2368807884279325E-3</v>
      </c>
      <c r="H12" s="14"/>
      <c r="I12" s="12">
        <v>3.5000000000000003E-2</v>
      </c>
      <c r="J12" s="17">
        <v>4.7968500561277105</v>
      </c>
      <c r="K12" s="11">
        <v>4.7426714177088733</v>
      </c>
      <c r="L12" s="11">
        <v>4.6911388577410795</v>
      </c>
      <c r="M12" s="11">
        <v>4.6786465884088768</v>
      </c>
      <c r="N12" s="11">
        <v>4.5952726753789168</v>
      </c>
      <c r="O12" s="11">
        <v>4.5506114573065259</v>
      </c>
    </row>
    <row r="13" spans="2:15">
      <c r="B13" s="9">
        <v>4</v>
      </c>
      <c r="C13" s="10">
        <f t="shared" si="0"/>
        <v>1.0625</v>
      </c>
      <c r="D13" s="11">
        <f>C13/((1+$C$3/2)^(2*B13))</f>
        <v>0.97763317118593929</v>
      </c>
      <c r="E13" s="11">
        <f t="shared" si="1"/>
        <v>3.9105326847437571</v>
      </c>
      <c r="F13" s="12">
        <f t="shared" si="2"/>
        <v>8.1851047058374357E-3</v>
      </c>
      <c r="H13" s="14"/>
      <c r="I13" s="12">
        <v>0.04</v>
      </c>
      <c r="J13" s="17">
        <v>4.78330636257044</v>
      </c>
      <c r="K13" s="11">
        <v>4.7284815266293796</v>
      </c>
      <c r="L13" s="11">
        <v>4.6763620452038683</v>
      </c>
      <c r="M13" s="11">
        <v>4.6637315641035046</v>
      </c>
      <c r="N13" s="11">
        <v>4.5794758308821013</v>
      </c>
      <c r="O13" s="11">
        <v>4.5343712783074333</v>
      </c>
    </row>
    <row r="14" spans="2:15">
      <c r="B14" s="9">
        <v>4.5</v>
      </c>
      <c r="C14" s="10">
        <f t="shared" si="0"/>
        <v>1.0625</v>
      </c>
      <c r="D14" s="11">
        <f>C14/((1+$C$3/2)^(2*B14))</f>
        <v>0.96751298535908337</v>
      </c>
      <c r="E14" s="11">
        <f t="shared" si="1"/>
        <v>4.3538084341158747</v>
      </c>
      <c r="F14" s="12">
        <f t="shared" si="2"/>
        <v>9.1129216337777989E-3</v>
      </c>
    </row>
    <row r="15" spans="2:15">
      <c r="B15" s="9">
        <v>5</v>
      </c>
      <c r="C15" s="10">
        <f>C14+100</f>
        <v>101.0625</v>
      </c>
      <c r="D15" s="11">
        <f>C15/((1+$C$3/2)^(2*B15))</f>
        <v>91.074915054741396</v>
      </c>
      <c r="E15" s="11">
        <f t="shared" si="1"/>
        <v>455.37457527370697</v>
      </c>
      <c r="F15" s="12">
        <f t="shared" si="2"/>
        <v>0.95314088372995609</v>
      </c>
    </row>
    <row r="16" spans="2:15">
      <c r="B16" s="10" t="s">
        <v>8</v>
      </c>
      <c r="C16" s="10"/>
      <c r="D16" s="11">
        <f>SUM(D6:D15)</f>
        <v>100.15589159785013</v>
      </c>
      <c r="E16" s="11">
        <f>SUM(E6:E15)</f>
        <v>477.76208433287991</v>
      </c>
      <c r="F16" s="10"/>
    </row>
    <row r="17" spans="2:6">
      <c r="B17" s="10" t="s">
        <v>1</v>
      </c>
      <c r="C17" s="10"/>
      <c r="D17" s="11"/>
      <c r="E17" s="11">
        <f>E16/(1+C3/2)/10000</f>
        <v>4.7281642453227239E-2</v>
      </c>
      <c r="F17" s="10"/>
    </row>
    <row r="18" spans="2:6" ht="17" thickBot="1">
      <c r="B18" s="18" t="s">
        <v>9</v>
      </c>
      <c r="C18" s="18"/>
      <c r="D18" s="19"/>
      <c r="E18" s="19">
        <f>E17*10000/D16</f>
        <v>4.7208049071216243</v>
      </c>
      <c r="F18" s="18"/>
    </row>
    <row r="19" spans="2:6">
      <c r="B19" s="1"/>
      <c r="C19" s="1"/>
      <c r="D19" s="1"/>
      <c r="E19" s="1"/>
      <c r="F19" s="1"/>
    </row>
  </sheetData>
  <mergeCells count="2">
    <mergeCell ref="H7:H13"/>
    <mergeCell ref="I5:O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2024-03-04T08:48:29Z</dcterms:created>
  <dcterms:modified xsi:type="dcterms:W3CDTF">2024-03-04T09:14:27Z</dcterms:modified>
</cp:coreProperties>
</file>