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eoz\Downloads\"/>
    </mc:Choice>
  </mc:AlternateContent>
  <xr:revisionPtr revIDLastSave="0" documentId="13_ncr:1_{28A34700-1F80-4253-8B5B-5839DD95CF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1" l="1"/>
  <c r="D35" i="1"/>
  <c r="R56" i="1"/>
  <c r="Q56" i="1"/>
  <c r="P56" i="1"/>
  <c r="O56" i="1"/>
  <c r="N56" i="1"/>
  <c r="M56" i="1"/>
  <c r="R54" i="1"/>
  <c r="Q54" i="1"/>
  <c r="X52" i="1" s="1"/>
  <c r="P54" i="1"/>
  <c r="O54" i="1"/>
  <c r="N54" i="1"/>
  <c r="M54" i="1"/>
  <c r="T52" i="1" s="1"/>
  <c r="W50" i="1"/>
  <c r="X49" i="1"/>
  <c r="W49" i="1"/>
  <c r="X48" i="1"/>
  <c r="W48" i="1"/>
  <c r="T47" i="1"/>
  <c r="W46" i="1"/>
  <c r="X45" i="1"/>
  <c r="W45" i="1"/>
  <c r="X44" i="1"/>
  <c r="W44" i="1"/>
  <c r="T43" i="1"/>
  <c r="W42" i="1"/>
  <c r="X41" i="1"/>
  <c r="W41" i="1"/>
  <c r="X40" i="1"/>
  <c r="W40" i="1"/>
  <c r="X39" i="1"/>
  <c r="T36" i="1" l="1"/>
  <c r="T38" i="1"/>
  <c r="X36" i="1"/>
  <c r="T34" i="1"/>
  <c r="T37" i="1"/>
  <c r="T35" i="1"/>
  <c r="B37" i="1" s="1"/>
  <c r="U39" i="1"/>
  <c r="U33" i="1"/>
  <c r="W36" i="1"/>
  <c r="Y39" i="1"/>
  <c r="Y37" i="1"/>
  <c r="Y35" i="1"/>
  <c r="Y33" i="1"/>
  <c r="W34" i="1"/>
  <c r="U35" i="1"/>
  <c r="U37" i="1"/>
  <c r="V52" i="1"/>
  <c r="T51" i="1"/>
  <c r="X33" i="1"/>
  <c r="V35" i="1"/>
  <c r="V36" i="1"/>
  <c r="X38" i="1"/>
  <c r="T41" i="1"/>
  <c r="T42" i="1"/>
  <c r="X43" i="1"/>
  <c r="T45" i="1"/>
  <c r="T46" i="1"/>
  <c r="X47" i="1"/>
  <c r="T49" i="1"/>
  <c r="T50" i="1"/>
  <c r="X51" i="1"/>
  <c r="V34" i="1"/>
  <c r="T33" i="1"/>
  <c r="X34" i="1"/>
  <c r="X35" i="1"/>
  <c r="X37" i="1"/>
  <c r="T39" i="1"/>
  <c r="T40" i="1"/>
  <c r="V41" i="1"/>
  <c r="T44" i="1"/>
  <c r="V45" i="1"/>
  <c r="T48" i="1"/>
  <c r="V49" i="1"/>
  <c r="V50" i="1"/>
  <c r="V33" i="1"/>
  <c r="X42" i="1"/>
  <c r="X46" i="1"/>
  <c r="X50" i="1"/>
  <c r="V42" i="1"/>
  <c r="V46" i="1"/>
  <c r="V38" i="1"/>
  <c r="V43" i="1"/>
  <c r="V47" i="1"/>
  <c r="V51" i="1"/>
  <c r="W39" i="1"/>
  <c r="W37" i="1"/>
  <c r="W35" i="1"/>
  <c r="W33" i="1"/>
  <c r="V37" i="1"/>
  <c r="W38" i="1"/>
  <c r="V39" i="1"/>
  <c r="V40" i="1"/>
  <c r="W43" i="1"/>
  <c r="V44" i="1"/>
  <c r="W47" i="1"/>
  <c r="V48" i="1"/>
  <c r="W51" i="1"/>
  <c r="W52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8" i="1"/>
  <c r="U36" i="1"/>
  <c r="U34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8" i="1"/>
  <c r="Y36" i="1"/>
  <c r="Y34" i="1"/>
  <c r="B14" i="1" l="1"/>
  <c r="E23" i="1"/>
  <c r="H27" i="1"/>
  <c r="B53" i="1"/>
  <c r="H16" i="1"/>
  <c r="B26" i="1"/>
  <c r="E37" i="1"/>
  <c r="B31" i="1"/>
  <c r="B17" i="1"/>
  <c r="E40" i="1"/>
  <c r="E42" i="1"/>
  <c r="E22" i="1"/>
  <c r="B30" i="1"/>
  <c r="E39" i="1"/>
  <c r="E19" i="1"/>
  <c r="B13" i="1"/>
  <c r="E13" i="1"/>
  <c r="E29" i="1"/>
  <c r="E18" i="1"/>
  <c r="B48" i="1"/>
  <c r="E31" i="1"/>
  <c r="H30" i="1"/>
  <c r="B24" i="1"/>
  <c r="H28" i="1"/>
  <c r="H32" i="1"/>
  <c r="B40" i="1"/>
  <c r="H23" i="1"/>
  <c r="B39" i="1"/>
  <c r="B15" i="1"/>
  <c r="H17" i="1"/>
  <c r="E17" i="1"/>
  <c r="B23" i="1"/>
  <c r="H13" i="1"/>
  <c r="E26" i="1"/>
  <c r="B38" i="1"/>
  <c r="E16" i="1"/>
  <c r="B41" i="1"/>
  <c r="E48" i="1"/>
  <c r="B27" i="1"/>
  <c r="B45" i="1"/>
  <c r="B16" i="1"/>
  <c r="E38" i="1"/>
  <c r="H24" i="1"/>
  <c r="E24" i="1"/>
  <c r="B49" i="1"/>
  <c r="E27" i="1"/>
  <c r="E49" i="1"/>
  <c r="E41" i="1"/>
  <c r="H14" i="1"/>
  <c r="E14" i="1"/>
  <c r="B21" i="1"/>
  <c r="B43" i="1"/>
  <c r="H21" i="1"/>
  <c r="E21" i="1"/>
  <c r="B25" i="1"/>
  <c r="B47" i="1"/>
  <c r="H25" i="1"/>
  <c r="B51" i="1"/>
  <c r="B29" i="1"/>
  <c r="B54" i="1"/>
  <c r="B46" i="1"/>
  <c r="H29" i="1"/>
  <c r="E51" i="1"/>
  <c r="H19" i="1"/>
  <c r="E43" i="1"/>
  <c r="B32" i="1"/>
  <c r="B35" i="1"/>
  <c r="E25" i="1"/>
  <c r="B52" i="1"/>
  <c r="B44" i="1"/>
  <c r="B36" i="1"/>
  <c r="B28" i="1"/>
  <c r="B18" i="1"/>
  <c r="E36" i="1"/>
  <c r="E54" i="1"/>
  <c r="E50" i="1"/>
  <c r="E35" i="1"/>
  <c r="H31" i="1"/>
  <c r="E53" i="1"/>
  <c r="E45" i="1"/>
  <c r="E52" i="1"/>
  <c r="H22" i="1"/>
  <c r="H26" i="1"/>
  <c r="B20" i="1"/>
  <c r="H20" i="1"/>
  <c r="E46" i="1"/>
  <c r="B50" i="1"/>
  <c r="B42" i="1"/>
  <c r="E32" i="1"/>
  <c r="B22" i="1"/>
  <c r="E20" i="1"/>
  <c r="E47" i="1"/>
  <c r="H15" i="1"/>
  <c r="B19" i="1"/>
  <c r="C19" i="1" s="1"/>
  <c r="H18" i="1"/>
  <c r="E44" i="1"/>
  <c r="E28" i="1"/>
  <c r="E15" i="1"/>
  <c r="F15" i="1" s="1"/>
  <c r="E30" i="1"/>
  <c r="I18" i="1" l="1"/>
  <c r="I27" i="1"/>
  <c r="C22" i="1"/>
  <c r="C20" i="1"/>
  <c r="I22" i="1"/>
  <c r="I31" i="1"/>
  <c r="C28" i="1"/>
  <c r="F25" i="1"/>
  <c r="C32" i="1"/>
  <c r="I19" i="1"/>
  <c r="I29" i="1"/>
  <c r="F21" i="1"/>
  <c r="F14" i="1"/>
  <c r="F27" i="1"/>
  <c r="F24" i="1"/>
  <c r="F16" i="1"/>
  <c r="F26" i="1"/>
  <c r="C23" i="1"/>
  <c r="I17" i="1"/>
  <c r="I28" i="1"/>
  <c r="I30" i="1"/>
  <c r="F29" i="1"/>
  <c r="C13" i="1"/>
  <c r="D13" i="1"/>
  <c r="C26" i="1"/>
  <c r="C17" i="1"/>
  <c r="F30" i="1"/>
  <c r="F28" i="1"/>
  <c r="I15" i="1"/>
  <c r="F20" i="1"/>
  <c r="F32" i="1"/>
  <c r="I20" i="1"/>
  <c r="I26" i="1"/>
  <c r="C18" i="1"/>
  <c r="C29" i="1"/>
  <c r="I25" i="1"/>
  <c r="C25" i="1"/>
  <c r="I21" i="1"/>
  <c r="C21" i="1"/>
  <c r="I14" i="1"/>
  <c r="I24" i="1"/>
  <c r="C16" i="1"/>
  <c r="C27" i="1"/>
  <c r="J13" i="1"/>
  <c r="F17" i="1"/>
  <c r="C15" i="1"/>
  <c r="I23" i="1"/>
  <c r="I32" i="1"/>
  <c r="C24" i="1"/>
  <c r="F31" i="1"/>
  <c r="F18" i="1"/>
  <c r="F13" i="1"/>
  <c r="G13" i="1"/>
  <c r="F19" i="1"/>
  <c r="C30" i="1"/>
  <c r="F22" i="1"/>
  <c r="I16" i="1"/>
  <c r="F23" i="1"/>
  <c r="C14" i="1"/>
  <c r="C31" i="1"/>
  <c r="F48" i="1"/>
  <c r="F44" i="1"/>
  <c r="C42" i="1"/>
  <c r="F47" i="1"/>
  <c r="F46" i="1"/>
  <c r="F54" i="1"/>
  <c r="F41" i="1"/>
  <c r="C50" i="1"/>
  <c r="C48" i="1"/>
  <c r="F53" i="1"/>
  <c r="C38" i="1"/>
  <c r="C37" i="1"/>
  <c r="F40" i="1"/>
  <c r="F36" i="1"/>
  <c r="C36" i="1"/>
  <c r="C35" i="1"/>
  <c r="C46" i="1"/>
  <c r="C51" i="1"/>
  <c r="C49" i="1"/>
  <c r="F42" i="1"/>
  <c r="C41" i="1"/>
  <c r="F52" i="1"/>
  <c r="F35" i="1"/>
  <c r="C44" i="1"/>
  <c r="F38" i="1"/>
  <c r="C45" i="1"/>
  <c r="F37" i="1"/>
  <c r="F51" i="1"/>
  <c r="C54" i="1"/>
  <c r="F49" i="1"/>
  <c r="F39" i="1"/>
  <c r="I13" i="1"/>
  <c r="C53" i="1"/>
  <c r="C40" i="1"/>
  <c r="F45" i="1"/>
  <c r="F50" i="1"/>
  <c r="C52" i="1"/>
  <c r="F43" i="1"/>
  <c r="C47" i="1"/>
  <c r="C43" i="1"/>
  <c r="C39" i="1"/>
</calcChain>
</file>

<file path=xl/sharedStrings.xml><?xml version="1.0" encoding="utf-8"?>
<sst xmlns="http://schemas.openxmlformats.org/spreadsheetml/2006/main" count="105" uniqueCount="68">
  <si>
    <t>no</t>
  </si>
  <si>
    <t>NPM</t>
  </si>
  <si>
    <t>IPK</t>
  </si>
  <si>
    <t>Status bekerja</t>
  </si>
  <si>
    <t>Cuti semester</t>
  </si>
  <si>
    <t>jumlah MK yang mengulang</t>
  </si>
  <si>
    <t>jumlah Organisasi</t>
  </si>
  <si>
    <t>Keterangan Lulus</t>
  </si>
  <si>
    <t>jumlah Matkul yang mengulang</t>
  </si>
  <si>
    <t>Normalisasi</t>
  </si>
  <si>
    <t>status kerja</t>
  </si>
  <si>
    <t>cuti</t>
  </si>
  <si>
    <t>jmlh matkul</t>
  </si>
  <si>
    <t>jmlh organisasi</t>
  </si>
  <si>
    <t>ket lulus</t>
  </si>
  <si>
    <t>1.</t>
  </si>
  <si>
    <t>13.2018.1.00765</t>
  </si>
  <si>
    <t>13.2014.1.00408</t>
  </si>
  <si>
    <t>2.</t>
  </si>
  <si>
    <t>13.2018.1.00693</t>
  </si>
  <si>
    <t>14.2016.1.00315</t>
  </si>
  <si>
    <t>3.</t>
  </si>
  <si>
    <t>13.2018.1.00749</t>
  </si>
  <si>
    <t>13.2016.1.00488</t>
  </si>
  <si>
    <t>4.</t>
  </si>
  <si>
    <t>13.2018.1.00689</t>
  </si>
  <si>
    <t>13.2016.1.00493</t>
  </si>
  <si>
    <t>5.</t>
  </si>
  <si>
    <t>13.2018.1.00714</t>
  </si>
  <si>
    <t>13.2016.1.00511</t>
  </si>
  <si>
    <t>6.</t>
  </si>
  <si>
    <t>13.2016.1.00498</t>
  </si>
  <si>
    <t>7.</t>
  </si>
  <si>
    <t>13.2016.1.00517</t>
  </si>
  <si>
    <t xml:space="preserve">Distance Data 1 </t>
  </si>
  <si>
    <t>K= 5</t>
  </si>
  <si>
    <t xml:space="preserve">Distance Data 2 </t>
  </si>
  <si>
    <t xml:space="preserve">Distance Data 3 </t>
  </si>
  <si>
    <t>8.</t>
  </si>
  <si>
    <t>13.2016.1.00522</t>
  </si>
  <si>
    <t>9.</t>
  </si>
  <si>
    <t>13.2016.1.00525</t>
  </si>
  <si>
    <t>10.</t>
  </si>
  <si>
    <t>13.2016.1.00509</t>
  </si>
  <si>
    <t>11.</t>
  </si>
  <si>
    <t>12.</t>
  </si>
  <si>
    <t>13.</t>
  </si>
  <si>
    <t>13.2016.1.00502</t>
  </si>
  <si>
    <t>14.</t>
  </si>
  <si>
    <t>13.2017.1.00626</t>
  </si>
  <si>
    <t>15.</t>
  </si>
  <si>
    <t>13.2016.1.00494</t>
  </si>
  <si>
    <t>16.</t>
  </si>
  <si>
    <t>13.2016.1.00506</t>
  </si>
  <si>
    <t>17.</t>
  </si>
  <si>
    <t>13.2016.1.00514</t>
  </si>
  <si>
    <t>18.</t>
  </si>
  <si>
    <t>13.2017.1.00650</t>
  </si>
  <si>
    <t>19.</t>
  </si>
  <si>
    <t>13.2017.1.00651</t>
  </si>
  <si>
    <t>20.</t>
  </si>
  <si>
    <t>13.2017.1.00657</t>
  </si>
  <si>
    <t>MAX</t>
  </si>
  <si>
    <t>MIN</t>
  </si>
  <si>
    <t xml:space="preserve">Distance Data 4 </t>
  </si>
  <si>
    <t xml:space="preserve">Distance Data 5 </t>
  </si>
  <si>
    <t>LULUS</t>
  </si>
  <si>
    <t xml:space="preserve">Attribut 1/lulus yang paling banyak muncul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</si>
</sst>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distributed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3" borderId="4" xfId="0" applyFont="1" applyFill="1" applyBorder="1"/>
    <xf numFmtId="0" fontId="7" fillId="5" borderId="4" xfId="0" applyFont="1" applyFill="1" applyBorder="1"/>
    <xf numFmtId="0" fontId="1" fillId="6" borderId="0" xfId="0" applyFont="1" applyFill="1"/>
    <xf numFmtId="0" fontId="1" fillId="6" borderId="4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horizontal="distributed" vertical="center"/>
    </xf>
    <xf numFmtId="0" fontId="1" fillId="0" borderId="2" xfId="0" applyFont="1" applyBorder="1" applyAlignment="1">
      <alignment horizontal="distributed" vertical="center"/>
    </xf>
    <xf numFmtId="0" fontId="1" fillId="0" borderId="3" xfId="0" applyFont="1" applyBorder="1" applyAlignment="1">
      <alignment horizontal="distributed" vertic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4" xfId="0" applyFont="1" applyFill="1" applyBorder="1"/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/>
    <xf numFmtId="0" fontId="0" fillId="8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6"/>
  <sheetViews>
    <sheetView tabSelected="1" zoomScaleNormal="100" workbookViewId="0">
      <selection activeCell="A17" sqref="A17"/>
    </sheetView>
  </sheetViews>
  <sheetFormatPr defaultColWidth="9.140625" defaultRowHeight="15"/>
  <cols>
    <col min="1" max="1" width="9.140625" style="1"/>
    <col min="2" max="2" width="15.42578125" style="1" customWidth="1"/>
    <col min="3" max="3" width="9.140625" style="1"/>
    <col min="4" max="4" width="14.42578125" style="1" customWidth="1"/>
    <col min="5" max="5" width="14.28515625" style="1" customWidth="1"/>
    <col min="6" max="6" width="9.140625" style="1"/>
    <col min="7" max="7" width="12.5703125" style="1" customWidth="1"/>
    <col min="8" max="8" width="14.85546875" style="1" customWidth="1"/>
    <col min="9" max="9" width="9.140625" style="1"/>
    <col min="10" max="10" width="17.140625" style="1" customWidth="1"/>
    <col min="11" max="11" width="9.140625" style="1"/>
    <col min="12" max="12" width="16.85546875" style="1" customWidth="1"/>
    <col min="13" max="20" width="9.140625" style="1"/>
    <col min="21" max="21" width="12" style="1" customWidth="1"/>
    <col min="22" max="22" width="9.140625" style="1"/>
    <col min="23" max="23" width="13.85546875" style="1" customWidth="1"/>
    <col min="24" max="24" width="17.28515625" style="1" customWidth="1"/>
    <col min="25" max="25" width="9.140625" style="1"/>
    <col min="26" max="26" width="13" style="1" customWidth="1"/>
    <col min="27" max="16384" width="9.140625" style="1"/>
  </cols>
  <sheetData>
    <row r="2" spans="1:10">
      <c r="A2" s="33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12"/>
    </row>
    <row r="3" spans="1:10">
      <c r="A3" s="34"/>
      <c r="B3" s="28"/>
      <c r="C3" s="28"/>
      <c r="D3" s="28"/>
      <c r="E3" s="28"/>
      <c r="F3" s="28"/>
      <c r="G3" s="28"/>
      <c r="H3" s="28"/>
      <c r="I3" s="12"/>
    </row>
    <row r="4" spans="1:10">
      <c r="A4" s="35"/>
      <c r="B4" s="29"/>
      <c r="C4" s="29"/>
      <c r="D4" s="29"/>
      <c r="E4" s="29"/>
      <c r="F4" s="29"/>
      <c r="G4" s="29"/>
      <c r="H4" s="29"/>
      <c r="I4" s="12"/>
    </row>
    <row r="5" spans="1:10">
      <c r="A5" s="2" t="s">
        <v>15</v>
      </c>
      <c r="B5" s="44" t="s">
        <v>16</v>
      </c>
      <c r="C5" s="3">
        <v>3.25</v>
      </c>
      <c r="D5" s="3">
        <v>1</v>
      </c>
      <c r="E5" s="3">
        <v>1</v>
      </c>
      <c r="F5" s="3">
        <v>0</v>
      </c>
      <c r="G5" s="3">
        <v>2</v>
      </c>
      <c r="H5" s="36" t="s">
        <v>66</v>
      </c>
      <c r="I5" s="1" t="s">
        <v>67</v>
      </c>
    </row>
    <row r="6" spans="1:10">
      <c r="A6" s="2" t="s">
        <v>18</v>
      </c>
      <c r="B6" s="46" t="s">
        <v>19</v>
      </c>
      <c r="C6" s="3">
        <v>3.51</v>
      </c>
      <c r="D6" s="3">
        <v>0</v>
      </c>
      <c r="E6" s="3">
        <v>0</v>
      </c>
      <c r="F6" s="3">
        <v>0</v>
      </c>
      <c r="G6" s="3">
        <v>1</v>
      </c>
      <c r="H6" s="36" t="s">
        <v>66</v>
      </c>
      <c r="I6" s="1" t="s">
        <v>67</v>
      </c>
    </row>
    <row r="7" spans="1:10">
      <c r="A7" s="2" t="s">
        <v>21</v>
      </c>
      <c r="B7" s="48" t="s">
        <v>22</v>
      </c>
      <c r="C7" s="3">
        <v>3.72</v>
      </c>
      <c r="D7" s="3">
        <v>1</v>
      </c>
      <c r="E7" s="3">
        <v>0</v>
      </c>
      <c r="F7" s="3">
        <v>0</v>
      </c>
      <c r="G7" s="3">
        <v>0</v>
      </c>
      <c r="H7" s="36" t="s">
        <v>66</v>
      </c>
      <c r="I7" s="1" t="s">
        <v>67</v>
      </c>
    </row>
    <row r="8" spans="1:10">
      <c r="A8" s="2" t="s">
        <v>24</v>
      </c>
      <c r="B8" s="49" t="s">
        <v>25</v>
      </c>
      <c r="C8" s="3">
        <v>3.55</v>
      </c>
      <c r="D8" s="3">
        <v>0</v>
      </c>
      <c r="E8" s="3">
        <v>0</v>
      </c>
      <c r="F8" s="3">
        <v>0</v>
      </c>
      <c r="G8" s="3">
        <v>3</v>
      </c>
      <c r="H8" s="36" t="s">
        <v>66</v>
      </c>
      <c r="I8" s="1" t="s">
        <v>67</v>
      </c>
    </row>
    <row r="9" spans="1:10">
      <c r="A9" s="2" t="s">
        <v>27</v>
      </c>
      <c r="B9" s="51" t="s">
        <v>28</v>
      </c>
      <c r="C9" s="3">
        <v>2.4700000000000002</v>
      </c>
      <c r="D9" s="3">
        <v>1</v>
      </c>
      <c r="E9" s="3">
        <v>0</v>
      </c>
      <c r="F9" s="3">
        <v>4</v>
      </c>
      <c r="G9" s="3">
        <v>5</v>
      </c>
      <c r="H9" s="36" t="s">
        <v>66</v>
      </c>
      <c r="I9" s="1" t="s">
        <v>67</v>
      </c>
    </row>
    <row r="10" spans="1:10">
      <c r="B10"/>
      <c r="C10"/>
      <c r="D10"/>
      <c r="E10"/>
      <c r="F10"/>
      <c r="G10"/>
      <c r="H10"/>
      <c r="I10"/>
    </row>
    <row r="11" spans="1:10">
      <c r="B11"/>
      <c r="C11"/>
      <c r="D11"/>
      <c r="F11"/>
      <c r="G11"/>
      <c r="H11"/>
      <c r="I11"/>
    </row>
    <row r="12" spans="1:10">
      <c r="B12" s="43" t="s">
        <v>34</v>
      </c>
      <c r="C12" s="4" t="s">
        <v>35</v>
      </c>
      <c r="D12"/>
      <c r="E12" s="45" t="s">
        <v>36</v>
      </c>
      <c r="F12" s="5" t="s">
        <v>35</v>
      </c>
      <c r="G12"/>
      <c r="H12" s="47" t="s">
        <v>37</v>
      </c>
      <c r="I12" s="5" t="s">
        <v>35</v>
      </c>
    </row>
    <row r="13" spans="1:10">
      <c r="A13" s="1">
        <v>1</v>
      </c>
      <c r="B13" s="5">
        <f>SQRT((T33-$C$5)^2+(U33-$D$5)^2+(V33-$E$5)^2+(W33-$F$5)^2+(X33-$G$5)^2)</f>
        <v>3.2849593680724003</v>
      </c>
      <c r="C13" s="37">
        <f>IF(B13&lt;=SMALL($B$13:$B$32,5),$R33,"")</f>
        <v>1</v>
      </c>
      <c r="D13">
        <f>SMALL($B$13:$B$32,5)</f>
        <v>3.2849593680724003</v>
      </c>
      <c r="E13" s="7">
        <f>SQRT((T33-$C$6)^2+(U33-$D$6)^2+(V33-$E$6)^2+(W33-$F$6)^2+(X33-$G$6)^2)</f>
        <v>2.8595680580217091</v>
      </c>
      <c r="F13" s="39">
        <f>IF(E13&lt;=SMALL($E$13:$E$32,5),R33,"")</f>
        <v>1</v>
      </c>
      <c r="G13">
        <f>SMALL($E$13:$E$32,5)</f>
        <v>2.8595680580217091</v>
      </c>
      <c r="H13" s="7">
        <f>SQRT((T33-$C$7)^2+(U33-$D$7)^2+(V33-$E$7)^2+(W33-$F$7)^2+(X33-$G$7)^2)</f>
        <v>3.2241943921634211</v>
      </c>
      <c r="I13" s="5" t="str">
        <f>IF(H13&lt;=SMALL($H$13:$H$32,5),R33,"")</f>
        <v/>
      </c>
      <c r="J13" s="1">
        <f>SMALL($H$13:$H$32,5)</f>
        <v>3.1229013339385769</v>
      </c>
    </row>
    <row r="14" spans="1:10">
      <c r="A14" s="1">
        <v>2</v>
      </c>
      <c r="B14" s="8">
        <f>SQRT((T34-$C$5)^2+(U34-$D$5)^2+(V34-$E$5)^2+(W34-$F$5)^2+(X34-$G$5)^2)</f>
        <v>3.533715514897847</v>
      </c>
      <c r="C14" s="6" t="str">
        <f>IF(B14&lt;=SMALL($B$13:$B$32,5),$R34,"")</f>
        <v/>
      </c>
      <c r="D14"/>
      <c r="E14" s="9">
        <f>SQRT((T34-$C$6)^2+(U34-$D$6)^2+(V34-$E$6)^2+(W34-$F$6)^2+(X34-$G$6)^2)</f>
        <v>3.1072155751207613</v>
      </c>
      <c r="F14" s="40" t="str">
        <f>IF(E14&lt;=SMALL($E$13:$E$32,5),R34,"")</f>
        <v/>
      </c>
      <c r="G14"/>
      <c r="H14" s="9">
        <f>SQRT((T34-$C$7)^2+(U34-$D$7)^2+(V34-$E$7)^2+(W34-$F$7)^2+(X34-$G$7)^2)</f>
        <v>3.4106425449857665</v>
      </c>
      <c r="I14" s="5" t="str">
        <f>IF(H14&lt;=SMALL($H$13:$H$32,5),R34,"")</f>
        <v/>
      </c>
    </row>
    <row r="15" spans="1:10">
      <c r="A15" s="1">
        <v>3</v>
      </c>
      <c r="B15" s="8">
        <f>SQRT((T35-$C$5)^2+(U35-$D$5)^2+(V35-$E$5)^2+(W35-$F$5)^2+(X35-$G$5)^2)</f>
        <v>2.9539406402503161</v>
      </c>
      <c r="C15" s="37">
        <f>IF(B15&lt;=SMALL($B$13:$B$32,5),$R35,"")</f>
        <v>1</v>
      </c>
      <c r="D15"/>
      <c r="E15" s="9">
        <f>SQRT((T35-$C$6)^2+(U35-$D$6)^2+(V35-$E$6)^2+(W35-$F$6)^2+(X35-$G$6)^2)</f>
        <v>2.6528571428571426</v>
      </c>
      <c r="F15" s="39">
        <f>IF(E15&lt;=SMALL($E$13:$E$32,5),R35,"")</f>
        <v>1</v>
      </c>
      <c r="G15"/>
      <c r="H15" s="9">
        <f>SQRT((T35-$C$7)^2+(U35-$D$7)^2+(V35-$E$7)^2+(W35-$F$7)^2+(X35-$G$7)^2)</f>
        <v>3.1931099292708609</v>
      </c>
      <c r="I15" s="5" t="str">
        <f>IF(H15&lt;=SMALL($H$13:$H$32,5),R35,"")</f>
        <v/>
      </c>
    </row>
    <row r="16" spans="1:10">
      <c r="A16" s="1">
        <v>4</v>
      </c>
      <c r="B16" s="8">
        <f>SQRT((T36-$C$5)^2+(U36-$D$5)^2+(V36-$E$5)^2+(W36-$F$5)^2+(X36-$G$5)^2)</f>
        <v>3.246716630385154</v>
      </c>
      <c r="C16" s="37">
        <f>IF(B16&lt;=SMALL($B$13:$B$32,5),$R36,"")</f>
        <v>1</v>
      </c>
      <c r="D16"/>
      <c r="E16" s="9">
        <f>SQRT((T36-$C$6)^2+(U36-$D$6)^2+(V36-$E$6)^2+(W36-$F$6)^2+(X36-$G$6)^2)</f>
        <v>2.6693835814396092</v>
      </c>
      <c r="F16" s="39">
        <f>IF(E16&lt;=SMALL($E$13:$E$32,5),R36,"")</f>
        <v>1</v>
      </c>
      <c r="G16"/>
      <c r="H16" s="9">
        <f>SQRT((T36-$C$7)^2+(U36-$D$7)^2+(V36-$E$7)^2+(W36-$F$7)^2+(X36-$G$7)^2)</f>
        <v>2.9271404354936199</v>
      </c>
      <c r="I16" s="39">
        <f>IF(H16&lt;=SMALL($H$13:$H$32,5),R36,"")</f>
        <v>1</v>
      </c>
    </row>
    <row r="17" spans="1:25" s="21" customFormat="1">
      <c r="A17" s="55">
        <v>5</v>
      </c>
      <c r="B17" s="54">
        <f>SQRT((T37-$C$5)^2+(U37-$D$5)^2+(V37-$E$5)^2+(W37-$F$5)^2+(X37-$G$5)^2)</f>
        <v>3.0878345522748174</v>
      </c>
      <c r="C17" s="38">
        <f>IF(B17&lt;=SMALL($B$13:$B$32,5),$R37,"")</f>
        <v>2</v>
      </c>
      <c r="D17"/>
      <c r="E17" s="53">
        <f>SQRT((T37-$C$6)^2+(U37-$D$6)^2+(V37-$E$6)^2+(W37-$F$6)^2+(X37-$G$6)^2)</f>
        <v>2.847043300611277</v>
      </c>
      <c r="F17" s="42">
        <f>IF(E17&lt;=SMALL($E$13:$E$32,5),R37,"")</f>
        <v>2</v>
      </c>
      <c r="G17"/>
      <c r="H17" s="53">
        <f>SQRT((T37-$C$7)^2+(U37-$D$7)^2+(V37-$E$7)^2+(W37-$F$7)^2+(X37-$G$7)^2)</f>
        <v>2.7454123349487758</v>
      </c>
      <c r="I17" s="42">
        <f>IF(H17&lt;=SMALL($H$13:$H$32,5),R37,"")</f>
        <v>2</v>
      </c>
      <c r="J17" s="1"/>
    </row>
    <row r="18" spans="1:25">
      <c r="A18" s="1">
        <v>6</v>
      </c>
      <c r="B18" s="8">
        <f>SQRT((T38-$C$5)^2+(U38-$D$5)^2+(V38-$E$5)^2+(W38-$F$5)^2+(X38-$G$5)^2)</f>
        <v>3.3284612240568801</v>
      </c>
      <c r="C18" s="6" t="str">
        <f>IF(B18&lt;=SMALL($B$13:$B$32,5),$R38,"")</f>
        <v/>
      </c>
      <c r="D18"/>
      <c r="E18" s="9">
        <f>SQRT((T38-$C$6)^2+(U38-$D$6)^2+(V38-$E$6)^2+(W38-$F$6)^2+(X38-$G$6)^2)</f>
        <v>3.3939433587860042</v>
      </c>
      <c r="F18" s="5" t="str">
        <f>IF(E18&lt;=SMALL($E$13:$E$32,5),R38,"")</f>
        <v/>
      </c>
      <c r="G18"/>
      <c r="H18" s="9">
        <f>SQRT((T38-$C$7)^2+(U38-$D$7)^2+(V38-$E$7)^2+(W38-$F$7)^2+(X38-$G$7)^2)</f>
        <v>3.2834110139128168</v>
      </c>
      <c r="I18" s="5" t="str">
        <f>IF(H18&lt;=SMALL($H$13:$H$32,5),R38,"")</f>
        <v/>
      </c>
    </row>
    <row r="19" spans="1:25">
      <c r="A19" s="1">
        <v>7</v>
      </c>
      <c r="B19" s="8">
        <f>SQRT((T39-$C$5)^2+(U39-$D$5)^2+(V39-$E$5)^2+(W39-$F$5)^2+(X39-$G$5)^2)</f>
        <v>3.6154626667668106</v>
      </c>
      <c r="C19" s="6" t="str">
        <f>IF(B19&lt;=SMALL($B$13:$B$32,5),$R39,"")</f>
        <v/>
      </c>
      <c r="D19"/>
      <c r="E19" s="9">
        <f>SQRT((T39-$C$6)^2+(U39-$D$6)^2+(V39-$E$6)^2+(W39-$F$6)^2+(X39-$G$6)^2)</f>
        <v>3.4068039497346239</v>
      </c>
      <c r="F19" s="5" t="str">
        <f>IF(E19&lt;=SMALL($E$13:$E$32,5),R39,"")</f>
        <v/>
      </c>
      <c r="G19"/>
      <c r="H19" s="9">
        <f>SQRT((T39-$C$7)^2+(U39-$D$7)^2+(V39-$E$7)^2+(W39-$F$7)^2+(X39-$G$7)^2)</f>
        <v>3.3082643715288893</v>
      </c>
      <c r="I19" s="5" t="str">
        <f>IF(H19&lt;=SMALL($H$13:$H$32,5),R39,"")</f>
        <v/>
      </c>
    </row>
    <row r="20" spans="1:25">
      <c r="A20" s="1">
        <v>8</v>
      </c>
      <c r="B20" s="8">
        <f>SQRT((T40-$C$5)^2+(U40-$D$5)^2+(V40-$E$5)^2+(W40-$F$5)^2+(X40-$G$5)^2)</f>
        <v>3.4210312779323386</v>
      </c>
      <c r="C20" s="6" t="str">
        <f>IF(B20&lt;=SMALL($B$13:$B$32,5),$R40,"")</f>
        <v/>
      </c>
      <c r="D20"/>
      <c r="E20" s="9">
        <f>SQRT((T40-$C$6)^2+(U40-$D$6)^2+(V40-$E$6)^2+(W40-$F$6)^2+(X40-$G$6)^2)</f>
        <v>3.300205756448285</v>
      </c>
      <c r="F20" s="5" t="str">
        <f>IF(E20&lt;=SMALL($E$13:$E$32,5),R40,"")</f>
        <v/>
      </c>
      <c r="G20"/>
      <c r="H20" s="9">
        <f>SQRT((T40-$C$7)^2+(U40-$D$7)^2+(V40-$E$7)^2+(W40-$F$7)^2+(X40-$G$7)^2)</f>
        <v>3.2993053224356146</v>
      </c>
      <c r="I20" s="5" t="str">
        <f>IF(H20&lt;=SMALL($H$13:$H$32,5),R40,"")</f>
        <v/>
      </c>
    </row>
    <row r="21" spans="1:25">
      <c r="A21" s="1">
        <v>9</v>
      </c>
      <c r="B21" s="8">
        <f>SQRT((T41-$C$5)^2+(U41-$D$5)^2+(V41-$E$5)^2+(W41-$F$5)^2+(X41-$G$5)^2)</f>
        <v>3.2881133622422021</v>
      </c>
      <c r="C21" s="6" t="str">
        <f>IF(B21&lt;=SMALL($B$13:$B$32,5),$R41,"")</f>
        <v/>
      </c>
      <c r="D21"/>
      <c r="E21" s="9">
        <f>SQRT((T41-$C$6)^2+(U41-$D$6)^2+(V41-$E$6)^2+(W41-$F$6)^2+(X41-$G$6)^2)</f>
        <v>3.5618139929234309</v>
      </c>
      <c r="F21" s="5" t="str">
        <f>IF(E21&lt;=SMALL($E$13:$E$32,5),R41,"")</f>
        <v/>
      </c>
      <c r="G21"/>
      <c r="H21" s="9">
        <f>SQRT((T41-$C$7)^2+(U41-$D$7)^2+(V41-$E$7)^2+(W41-$F$7)^2+(X41-$G$7)^2)</f>
        <v>3.6556267313516893</v>
      </c>
      <c r="I21" s="5" t="str">
        <f>IF(H21&lt;=SMALL($H$13:$H$32,5),R41,"")</f>
        <v/>
      </c>
    </row>
    <row r="22" spans="1:25">
      <c r="A22" s="1">
        <v>10</v>
      </c>
      <c r="B22" s="8">
        <f>SQRT((T42-$C$5)^2+(U42-$D$5)^2+(V42-$E$5)^2+(W42-$F$5)^2+(X42-$G$5)^2)</f>
        <v>3.9904399646042927</v>
      </c>
      <c r="C22" s="6" t="str">
        <f>IF(B22&lt;=SMALL($B$13:$B$32,5),$R42,"")</f>
        <v/>
      </c>
      <c r="D22"/>
      <c r="E22" s="9">
        <f>SQRT((T42-$C$6)^2+(U42-$D$6)^2+(V42-$E$6)^2+(W42-$F$6)^2+(X42-$G$6)^2)</f>
        <v>3.8748605709682566</v>
      </c>
      <c r="F22" s="5" t="str">
        <f>IF(E22&lt;=SMALL($E$13:$E$32,5),R42,"")</f>
        <v/>
      </c>
      <c r="G22"/>
      <c r="H22" s="9">
        <f>SQRT((T42-$C$7)^2+(U42-$D$7)^2+(V42-$E$7)^2+(W42-$F$7)^2+(X42-$G$7)^2)</f>
        <v>3.855668266043875</v>
      </c>
      <c r="I22" s="5" t="str">
        <f>IF(H22&lt;=SMALL($H$13:$H$32,5),R42,"")</f>
        <v/>
      </c>
    </row>
    <row r="23" spans="1:25">
      <c r="A23" s="1">
        <v>11</v>
      </c>
      <c r="B23" s="8">
        <f>SQRT((T43-$C$5)^2+(U43-$D$5)^2+(V43-$E$5)^2+(W43-$F$5)^2+(X43-$G$5)^2)</f>
        <v>3.2849593680724003</v>
      </c>
      <c r="C23" s="37">
        <f>IF(B23&lt;=SMALL($B$13:$B$32,5),$R43,"")</f>
        <v>1</v>
      </c>
      <c r="D23"/>
      <c r="E23" s="9">
        <f>SQRT((T43-$C$6)^2+(U43-$D$6)^2+(V43-$E$6)^2+(W43-$F$6)^2+(X43-$G$6)^2)</f>
        <v>2.8595680580217091</v>
      </c>
      <c r="F23" s="39">
        <f>IF(E23&lt;=SMALL($E$13:$E$32,5),R43,"")</f>
        <v>1</v>
      </c>
      <c r="G23"/>
      <c r="H23" s="9">
        <f>SQRT((T43-$C$7)^2+(U43-$D$7)^2+(V43-$E$7)^2+(W43-$F$7)^2+(X43-$G$7)^2)</f>
        <v>3.2241943921634211</v>
      </c>
      <c r="I23" s="5" t="str">
        <f>IF(H23&lt;=SMALL($H$13:$H$32,5),R43,"")</f>
        <v/>
      </c>
    </row>
    <row r="24" spans="1:25">
      <c r="A24" s="1">
        <v>12</v>
      </c>
      <c r="B24" s="8">
        <f>SQRT((T44-$C$5)^2+(U44-$D$5)^2+(V44-$E$5)^2+(W44-$F$5)^2+(X44-$G$5)^2)</f>
        <v>3.533715514897847</v>
      </c>
      <c r="C24" s="6" t="str">
        <f>IF(B24&lt;=SMALL($B$13:$B$32,5),$R44,"")</f>
        <v/>
      </c>
      <c r="D24"/>
      <c r="E24" s="9">
        <f>SQRT((T44-$C$6)^2+(U44-$D$6)^2+(V44-$E$6)^2+(W44-$F$6)^2+(X44-$G$6)^2)</f>
        <v>3.1072155751207613</v>
      </c>
      <c r="F24" s="5" t="str">
        <f>IF(E24&lt;=SMALL($E$13:$E$32,5),R44,"")</f>
        <v/>
      </c>
      <c r="G24"/>
      <c r="H24" s="9">
        <f>SQRT((T44-$C$7)^2+(U44-$D$7)^2+(V44-$E$7)^2+(W44-$F$7)^2+(X44-$G$7)^2)</f>
        <v>3.4106425449857665</v>
      </c>
      <c r="I24" s="5" t="str">
        <f>IF(H24&lt;=SMALL($H$13:$H$32,5),R44,"")</f>
        <v/>
      </c>
    </row>
    <row r="25" spans="1:25">
      <c r="A25" s="1">
        <v>13</v>
      </c>
      <c r="B25" s="8">
        <f>SQRT((T45-$C$5)^2+(U45-$D$5)^2+(V45-$E$5)^2+(W45-$F$5)^2+(X45-$G$5)^2)</f>
        <v>3.3956156754126949</v>
      </c>
      <c r="C25" s="6" t="str">
        <f>IF(B25&lt;=SMALL($B$13:$B$32,5),$R45,"")</f>
        <v/>
      </c>
      <c r="D25"/>
      <c r="E25" s="9">
        <f>SQRT((T45-$C$6)^2+(U45-$D$6)^2+(V45-$E$6)^2+(W45-$F$6)^2+(X45-$G$6)^2)</f>
        <v>2.8675246450554157</v>
      </c>
      <c r="F25" s="5" t="str">
        <f>IF(E25&lt;=SMALL($E$13:$E$32,5),R45,"")</f>
        <v/>
      </c>
      <c r="G25"/>
      <c r="H25" s="9">
        <f>SQRT((T45-$C$7)^2+(U45-$D$7)^2+(V45-$E$7)^2+(W45-$F$7)^2+(X45-$G$7)^2)</f>
        <v>3.1229013339385769</v>
      </c>
      <c r="I25" s="39">
        <f>IF(H25&lt;=SMALL($H$13:$H$32,5),R45,"")</f>
        <v>1</v>
      </c>
    </row>
    <row r="26" spans="1:25">
      <c r="A26" s="1">
        <v>14</v>
      </c>
      <c r="B26" s="8">
        <f>SQRT((T46-$C$5)^2+(U46-$D$5)^2+(V46-$E$5)^2+(W46-$F$5)^2+(X46-$G$5)^2)</f>
        <v>3.6913782206202161</v>
      </c>
      <c r="C26" s="6" t="str">
        <f>IF(B26&lt;=SMALL($B$13:$B$32,5),$R46,"")</f>
        <v/>
      </c>
      <c r="D26"/>
      <c r="E26" s="9">
        <f>SQRT((T46-$C$6)^2+(U46-$D$6)^2+(V46-$E$6)^2+(W46-$F$6)^2+(X46-$G$6)^2)</f>
        <v>3.4901684436530953</v>
      </c>
      <c r="F26" s="5" t="str">
        <f>IF(E26&lt;=SMALL($E$13:$E$32,5),R46,"")</f>
        <v/>
      </c>
      <c r="G26"/>
      <c r="H26" s="9">
        <f>SQRT((T46-$C$7)^2+(U46-$D$7)^2+(V46-$E$7)^2+(W46-$F$7)^2+(X46-$G$7)^2)</f>
        <v>3.3964598336261109</v>
      </c>
      <c r="I26" s="5" t="str">
        <f>IF(H26&lt;=SMALL($H$13:$H$32,5),R46,"")</f>
        <v/>
      </c>
    </row>
    <row r="27" spans="1:25">
      <c r="A27" s="1">
        <v>15</v>
      </c>
      <c r="B27" s="8">
        <f>SQRT((T47-$C$5)^2+(U47-$D$5)^2+(V47-$E$5)^2+(W47-$F$5)^2+(X47-$G$5)^2)</f>
        <v>3.1462498309456706</v>
      </c>
      <c r="C27" s="37">
        <f>IF(B27&lt;=SMALL($B$13:$B$32,5),$R47,"")</f>
        <v>1</v>
      </c>
      <c r="D27"/>
      <c r="E27" s="9">
        <f>SQRT((T47-$C$6)^2+(U47-$D$6)^2+(V47-$E$6)^2+(W47-$F$6)^2+(X47-$G$6)^2)</f>
        <v>2.609580026009084</v>
      </c>
      <c r="F27" s="39">
        <f>IF(E27&lt;=SMALL($E$13:$E$32,5),R47,"")</f>
        <v>1</v>
      </c>
      <c r="G27"/>
      <c r="H27" s="9">
        <f>SQRT((T47-$C$7)^2+(U47-$D$7)^2+(V47-$E$7)^2+(W47-$F$7)^2+(X47-$G$7)^2)</f>
        <v>2.9292198832226277</v>
      </c>
      <c r="I27" s="39">
        <f>IF(H27&lt;=SMALL($H$13:$H$32,5),R47,"")</f>
        <v>1</v>
      </c>
    </row>
    <row r="28" spans="1:25">
      <c r="A28" s="1">
        <v>16</v>
      </c>
      <c r="B28" s="8">
        <f>SQRT((T48-$C$5)^2+(U48-$D$5)^2+(V48-$E$5)^2+(W48-$F$5)^2+(X48-$G$5)^2)</f>
        <v>3.4433979469577425</v>
      </c>
      <c r="C28" s="6" t="str">
        <f>IF(B28&lt;=SMALL($B$13:$B$32,5),$R48,"")</f>
        <v/>
      </c>
      <c r="D28"/>
      <c r="E28" s="9">
        <f>SQRT((T48-$C$6)^2+(U48-$D$6)^2+(V48-$E$6)^2+(W48-$F$6)^2+(X48-$G$6)^2)</f>
        <v>2.9297179778556854</v>
      </c>
      <c r="F28" s="5" t="str">
        <f>IF(E28&lt;=SMALL($E$13:$E$32,5),R48,"")</f>
        <v/>
      </c>
      <c r="G28"/>
      <c r="H28" s="9">
        <f>SQRT((T48-$C$7)^2+(U48-$D$7)^2+(V48-$E$7)^2+(W48-$F$7)^2+(X48-$G$7)^2)</f>
        <v>3.1843893148543705</v>
      </c>
      <c r="I28" s="5" t="str">
        <f>IF(H28&lt;=SMALL($H$13:$H$32,5),R48,"")</f>
        <v/>
      </c>
    </row>
    <row r="29" spans="1:25">
      <c r="A29" s="1">
        <v>17</v>
      </c>
      <c r="B29" s="8">
        <f>SQRT((T49-$C$5)^2+(U49-$D$5)^2+(V49-$E$5)^2+(W49-$F$5)^2+(X49-$G$5)^2)</f>
        <v>3.3956156754126949</v>
      </c>
      <c r="C29" s="6" t="str">
        <f>IF(B29&lt;=SMALL($B$13:$B$32,5),$R49,"")</f>
        <v/>
      </c>
      <c r="D29"/>
      <c r="E29" s="9">
        <f>SQRT((T49-$C$6)^2+(U49-$D$6)^2+(V49-$E$6)^2+(W49-$F$6)^2+(X49-$G$6)^2)</f>
        <v>2.8675246450554157</v>
      </c>
      <c r="F29" s="5" t="str">
        <f>IF(E29&lt;=SMALL($E$13:$E$32,5),R49,"")</f>
        <v/>
      </c>
      <c r="G29"/>
      <c r="H29" s="9">
        <f>SQRT((T49-$C$7)^2+(U49-$D$7)^2+(V49-$E$7)^2+(W49-$F$7)^2+(X49-$G$7)^2)</f>
        <v>3.1229013339385769</v>
      </c>
      <c r="I29" s="39">
        <f>IF(H29&lt;=SMALL($H$13:$H$32,5),R49,"")</f>
        <v>1</v>
      </c>
    </row>
    <row r="30" spans="1:25">
      <c r="A30" s="1">
        <v>18</v>
      </c>
      <c r="B30" s="8">
        <f>SQRT((T50-$C$5)^2+(U50-$D$5)^2+(V50-$E$5)^2+(W50-$F$5)^2+(X50-$G$5)^2)</f>
        <v>3.479880200438497</v>
      </c>
      <c r="C30" s="6" t="str">
        <f>IF(B30&lt;=SMALL($B$13:$B$32,5),$R50,"")</f>
        <v/>
      </c>
      <c r="D30"/>
      <c r="E30" s="9">
        <f>SQRT((T50-$C$6)^2+(U50-$D$6)^2+(V50-$E$6)^2+(W50-$F$6)^2+(X50-$G$6)^2)</f>
        <v>3.3621752611159561</v>
      </c>
      <c r="F30" s="5" t="str">
        <f>IF(E30&lt;=SMALL($E$13:$E$32,5),R50,"")</f>
        <v/>
      </c>
      <c r="G30"/>
      <c r="H30" s="9">
        <f>SQRT((T50-$C$7)^2+(U50-$D$7)^2+(V50-$E$7)^2+(W50-$F$7)^2+(X50-$G$7)^2)</f>
        <v>3.3621027062944213</v>
      </c>
      <c r="I30" s="5" t="str">
        <f>IF(H30&lt;=SMALL($H$13:$H$32,5),R50,"")</f>
        <v/>
      </c>
      <c r="K30" s="33" t="s">
        <v>0</v>
      </c>
      <c r="L30" s="27" t="s">
        <v>1</v>
      </c>
      <c r="M30" s="27" t="s">
        <v>2</v>
      </c>
      <c r="N30" s="27" t="s">
        <v>3</v>
      </c>
      <c r="O30" s="27" t="s">
        <v>4</v>
      </c>
      <c r="P30" s="27" t="s">
        <v>8</v>
      </c>
      <c r="Q30" s="27" t="s">
        <v>6</v>
      </c>
      <c r="R30" s="27" t="s">
        <v>7</v>
      </c>
    </row>
    <row r="31" spans="1:25" ht="15.75">
      <c r="A31" s="1">
        <v>19</v>
      </c>
      <c r="B31" s="8">
        <f>SQRT((T51-$C$5)^2+(U51-$D$5)^2+(V51-$E$5)^2+(W51-$F$5)^2+(X51-$G$5)^2)</f>
        <v>3.5052515370404875</v>
      </c>
      <c r="C31" s="6" t="str">
        <f>IF(B31&lt;=SMALL($B$13:$B$32,5),$R51,"")</f>
        <v/>
      </c>
      <c r="D31"/>
      <c r="E31" s="9">
        <f>SQRT((T51-$C$6)^2+(U51-$D$6)^2+(V51-$E$6)^2+(W51-$F$6)^2+(X51-$G$6)^2)</f>
        <v>3.3378672883885598</v>
      </c>
      <c r="F31" s="5" t="str">
        <f>IF(E31&lt;=SMALL($E$13:$E$32,5),R51,"")</f>
        <v/>
      </c>
      <c r="G31"/>
      <c r="H31" s="9">
        <f>SQRT((T51-$C$7)^2+(U51-$D$7)^2+(V51-$E$7)^2+(W51-$F$7)^2+(X51-$G$7)^2)</f>
        <v>3.2866521381671414</v>
      </c>
      <c r="I31" s="5" t="str">
        <f>IF(H31&lt;=SMALL($H$13:$H$32,5),R51,"")</f>
        <v/>
      </c>
      <c r="K31" s="34"/>
      <c r="L31" s="28"/>
      <c r="M31" s="28"/>
      <c r="N31" s="28"/>
      <c r="O31" s="28"/>
      <c r="P31" s="28"/>
      <c r="Q31" s="28"/>
      <c r="R31" s="28"/>
      <c r="T31" s="30" t="s">
        <v>9</v>
      </c>
      <c r="U31" s="31"/>
      <c r="V31" s="31"/>
      <c r="W31" s="31"/>
      <c r="X31" s="31"/>
      <c r="Y31" s="32"/>
    </row>
    <row r="32" spans="1:25">
      <c r="A32" s="1">
        <v>20</v>
      </c>
      <c r="B32" s="10">
        <f>SQRT((T52-$C$5)^2+(U52-$D$5)^2+(V52-$E$5)^2+(W52-$F$5)^2+(X52-$G$5)^2)</f>
        <v>3.4903275271111194</v>
      </c>
      <c r="C32" s="6" t="str">
        <f>IF(B32&lt;=SMALL($B$13:$B$32,5),$R52,"")</f>
        <v/>
      </c>
      <c r="D32"/>
      <c r="E32" s="11">
        <f>SQRT((T52-$C$6)^2+(U52-$D$6)^2+(V52-$E$6)^2+(W52-$F$6)^2+(X52-$G$6)^2)</f>
        <v>3.6218772624867177</v>
      </c>
      <c r="F32" s="4" t="str">
        <f>IF(E32&lt;=SMALL($E$13:$E$32,5),R52,"")</f>
        <v/>
      </c>
      <c r="G32"/>
      <c r="H32" s="11">
        <f>SQRT((T52-$C$7)^2+(U52-$D$7)^2+(V52-$E$7)^2+(W52-$F$7)^2+(X52-$G$7)^2)</f>
        <v>3.5838769080978592</v>
      </c>
      <c r="I32" s="41" t="str">
        <f>IF(H32&lt;=SMALL($H$13:$H$32,5),R52,"")</f>
        <v/>
      </c>
      <c r="K32" s="35"/>
      <c r="L32" s="29"/>
      <c r="M32" s="29"/>
      <c r="N32" s="29"/>
      <c r="O32" s="29"/>
      <c r="P32" s="29"/>
      <c r="Q32" s="29"/>
      <c r="R32" s="29"/>
      <c r="T32" s="20" t="s">
        <v>2</v>
      </c>
      <c r="U32" s="20" t="s">
        <v>10</v>
      </c>
      <c r="V32" s="20" t="s">
        <v>11</v>
      </c>
      <c r="W32" s="20" t="s">
        <v>12</v>
      </c>
      <c r="X32" s="20" t="s">
        <v>13</v>
      </c>
      <c r="Y32" s="20" t="s">
        <v>14</v>
      </c>
    </row>
    <row r="33" spans="2:25">
      <c r="B33"/>
      <c r="C33"/>
      <c r="D33"/>
      <c r="E33"/>
      <c r="F33"/>
      <c r="G33"/>
      <c r="H33"/>
      <c r="I33"/>
      <c r="K33" s="2" t="s">
        <v>15</v>
      </c>
      <c r="L33" s="13" t="s">
        <v>17</v>
      </c>
      <c r="M33" s="13">
        <v>3.51</v>
      </c>
      <c r="N33" s="14">
        <v>0</v>
      </c>
      <c r="O33" s="14">
        <v>0</v>
      </c>
      <c r="P33" s="14">
        <v>1</v>
      </c>
      <c r="Q33" s="14">
        <v>3</v>
      </c>
      <c r="R33" s="14">
        <v>1</v>
      </c>
      <c r="T33" s="2">
        <f>(M33-M$56)/(M$54-M$56)</f>
        <v>0.71428571428571408</v>
      </c>
      <c r="U33" s="2">
        <f>(N33-N$56)/(N$54-N$56)</f>
        <v>0</v>
      </c>
      <c r="V33" s="2">
        <f>(O33-O$56)/(O$54-O$56)</f>
        <v>0</v>
      </c>
      <c r="W33" s="2">
        <f>(P33-P$56)/(P$54-P$56)</f>
        <v>0.33333333333333331</v>
      </c>
      <c r="X33" s="2">
        <f>(Q33-Q$56)/(Q$54-Q$56)</f>
        <v>0.5</v>
      </c>
      <c r="Y33" s="2">
        <f>(R33-R$56)/(R$54-R$56)</f>
        <v>0</v>
      </c>
    </row>
    <row r="34" spans="2:25">
      <c r="B34" s="50" t="s">
        <v>64</v>
      </c>
      <c r="C34" s="4" t="s">
        <v>35</v>
      </c>
      <c r="D34"/>
      <c r="E34" s="52" t="s">
        <v>65</v>
      </c>
      <c r="F34" s="4" t="s">
        <v>35</v>
      </c>
      <c r="G34"/>
      <c r="H34"/>
      <c r="I34"/>
      <c r="J34" s="26"/>
      <c r="K34" s="2" t="s">
        <v>18</v>
      </c>
      <c r="L34" s="13" t="s">
        <v>20</v>
      </c>
      <c r="M34" s="13">
        <v>3.34</v>
      </c>
      <c r="N34" s="14">
        <v>0</v>
      </c>
      <c r="O34" s="14">
        <v>0</v>
      </c>
      <c r="P34" s="14">
        <v>1</v>
      </c>
      <c r="Q34" s="14">
        <v>2</v>
      </c>
      <c r="R34" s="14">
        <v>1</v>
      </c>
      <c r="T34" s="2">
        <f>(M34-M$56)/(M$54-M$56)</f>
        <v>0.49350649350649334</v>
      </c>
      <c r="U34" s="2">
        <f>(N34-N$56)/(N$54-N$56)</f>
        <v>0</v>
      </c>
      <c r="V34" s="2">
        <f>(O34-O$56)/(O$54-O$56)</f>
        <v>0</v>
      </c>
      <c r="W34" s="2">
        <f>(P34-P$56)/(P$54-P$56)</f>
        <v>0.33333333333333331</v>
      </c>
      <c r="X34" s="2">
        <f>(Q34-Q$56)/(Q$54-Q$56)</f>
        <v>0.33333333333333331</v>
      </c>
      <c r="Y34" s="2">
        <f>(R34-R$56)/(R$54-R$56)</f>
        <v>0</v>
      </c>
    </row>
    <row r="35" spans="2:25">
      <c r="B35" s="5">
        <f>SQRT((T33-$C$8)^2+(U33-$D$8)^2+(V33-$E$8)^2+(W33-$F$8)^2+(X33-$G$8)^2)</f>
        <v>3.7950476441429815</v>
      </c>
      <c r="C35" s="37">
        <f>IF(B35&lt;=SMALL($B$35:$B$54,5),R33,"")</f>
        <v>1</v>
      </c>
      <c r="D35">
        <f>SMALL($B$35:$B$54,5)</f>
        <v>3.8292845232850761</v>
      </c>
      <c r="E35" s="5">
        <f>SQRT((T33-$C$9)^2+(U33-$D$9)^2+(V33-$E$9)^2+(W33-$F$9)^2+(X33-$G$9)^2)</f>
        <v>6.1462978367067169</v>
      </c>
      <c r="F35" s="37">
        <f>IF(E35&lt;=SMALL($E$35:$E$54,5),R33,"")</f>
        <v>1</v>
      </c>
      <c r="G35">
        <f>SMALL($E$35:$E$54,5)</f>
        <v>6.1462978367067169</v>
      </c>
      <c r="H35"/>
      <c r="I35"/>
      <c r="K35" s="2" t="s">
        <v>21</v>
      </c>
      <c r="L35" s="14" t="s">
        <v>23</v>
      </c>
      <c r="M35" s="13">
        <v>3.62</v>
      </c>
      <c r="N35" s="14">
        <v>0</v>
      </c>
      <c r="O35" s="14">
        <v>0</v>
      </c>
      <c r="P35" s="14">
        <v>0</v>
      </c>
      <c r="Q35" s="14">
        <v>6</v>
      </c>
      <c r="R35" s="14">
        <v>1</v>
      </c>
      <c r="T35" s="2">
        <f>(M35-M$56)/(M$54-M$56)</f>
        <v>0.85714285714285732</v>
      </c>
      <c r="U35" s="2">
        <f>(N35-N$56)/(N$54-N$56)</f>
        <v>0</v>
      </c>
      <c r="V35" s="2">
        <f>(O35-O$56)/(O$54-O$56)</f>
        <v>0</v>
      </c>
      <c r="W35" s="2">
        <f>(P35-P$56)/(P$54-P$56)</f>
        <v>0</v>
      </c>
      <c r="X35" s="2">
        <f>(Q35-Q$56)/(Q$54-Q$56)</f>
        <v>1</v>
      </c>
      <c r="Y35" s="2">
        <f>(R35-R$56)/(R$54-R$56)</f>
        <v>0</v>
      </c>
    </row>
    <row r="36" spans="2:25">
      <c r="B36" s="5">
        <f>SQRT((T34-$C$8)^2+(U34-$D$8)^2+(V34-$E$8)^2+(W34-$F$8)^2+(X34-$G$8)^2)</f>
        <v>4.0699354758348676</v>
      </c>
      <c r="C36" s="6" t="str">
        <f>IF(B36&lt;=SMALL($B$35:$B$54,5),R34,"")</f>
        <v/>
      </c>
      <c r="E36" s="5">
        <f>SQRT((T34-$C$9)^2+(U34-$D$9)^2+(V34-$E$9)^2+(W34-$F$9)^2+(X34-$G$9)^2)</f>
        <v>6.3347256296885677</v>
      </c>
      <c r="F36" s="6" t="str">
        <f>IF(E36&lt;=SMALL($E$35:$E$54,5),R34,"")</f>
        <v/>
      </c>
      <c r="K36" s="2" t="s">
        <v>24</v>
      </c>
      <c r="L36" s="14" t="s">
        <v>26</v>
      </c>
      <c r="M36" s="13">
        <v>3.71</v>
      </c>
      <c r="N36" s="14">
        <v>0</v>
      </c>
      <c r="O36" s="14">
        <v>0</v>
      </c>
      <c r="P36" s="14">
        <v>0</v>
      </c>
      <c r="Q36" s="14">
        <v>1</v>
      </c>
      <c r="R36" s="14">
        <v>1</v>
      </c>
      <c r="T36" s="2">
        <f>(M36-M$56)/(M$54-M$56)</f>
        <v>0.97402597402597402</v>
      </c>
      <c r="U36" s="2">
        <f>(N36-N$56)/(N$54-N$56)</f>
        <v>0</v>
      </c>
      <c r="V36" s="2">
        <f>(O36-O$56)/(O$54-O$56)</f>
        <v>0</v>
      </c>
      <c r="W36" s="2">
        <f>(P36-P$56)/(P$54-P$56)</f>
        <v>0</v>
      </c>
      <c r="X36" s="2">
        <f>(Q36-Q$56)/(Q$54-Q$56)</f>
        <v>0.16666666666666666</v>
      </c>
      <c r="Y36" s="2">
        <f>(R36-R$56)/(R$54-R$56)</f>
        <v>0</v>
      </c>
    </row>
    <row r="37" spans="2:25">
      <c r="B37" s="5">
        <f>SQRT((T35-$C$8)^2+(U35-$D$8)^2+(V35-$E$8)^2+(W35-$F$8)^2+(X35-$G$8)^2)</f>
        <v>3.3543225235264327</v>
      </c>
      <c r="C37" s="37">
        <f>IF(B37&lt;=SMALL($B$35:$B$54,5),R35,"")</f>
        <v>1</v>
      </c>
      <c r="E37" s="5">
        <f>SQRT((T35-$C$9)^2+(U35-$D$9)^2+(V35-$E$9)^2+(W35-$F$9)^2+(X35-$G$9)^2)</f>
        <v>5.9666831793941686</v>
      </c>
      <c r="F37" s="37">
        <f>IF(E37&lt;=SMALL($E$35:$E$54,5),R35,"")</f>
        <v>1</v>
      </c>
      <c r="K37" s="2" t="s">
        <v>27</v>
      </c>
      <c r="L37" s="14" t="s">
        <v>29</v>
      </c>
      <c r="M37" s="15">
        <v>3.73</v>
      </c>
      <c r="N37" s="14">
        <v>1</v>
      </c>
      <c r="O37" s="14">
        <v>0</v>
      </c>
      <c r="P37" s="14">
        <v>1</v>
      </c>
      <c r="Q37" s="14">
        <v>1</v>
      </c>
      <c r="R37" s="14">
        <v>2</v>
      </c>
      <c r="T37" s="2">
        <f>(M37-M$56)/(M$54-M$56)</f>
        <v>1</v>
      </c>
      <c r="U37" s="2">
        <f>(N37-N$56)/(N$54-N$56)</f>
        <v>1</v>
      </c>
      <c r="V37" s="2">
        <f>(O37-O$56)/(O$54-O$56)</f>
        <v>0</v>
      </c>
      <c r="W37" s="2">
        <f>(P37-P$56)/(P$54-P$56)</f>
        <v>0.33333333333333331</v>
      </c>
      <c r="X37" s="2">
        <f>(Q37-Q$56)/(Q$54-Q$56)</f>
        <v>0.16666666666666666</v>
      </c>
      <c r="Y37" s="2">
        <f>(R37-R$56)/(R$54-R$56)</f>
        <v>1</v>
      </c>
    </row>
    <row r="38" spans="2:25">
      <c r="B38" s="5">
        <f>SQRT((T36-$C$8)^2+(U36-$D$8)^2+(V36-$E$8)^2+(W36-$F$8)^2+(X36-$G$8)^2)</f>
        <v>3.8292845232850761</v>
      </c>
      <c r="C38" s="37">
        <f>IF(B38&lt;=SMALL($B$35:$B$54,5),R36,"")</f>
        <v>1</v>
      </c>
      <c r="E38" s="5">
        <f>SQRT((T36-$C$9)^2+(U36-$D$9)^2+(V36-$E$9)^2+(W36-$F$9)^2+(X36-$G$9)^2)</f>
        <v>6.5267947261653667</v>
      </c>
      <c r="F38" s="6" t="str">
        <f>IF(E38&lt;=SMALL($E$35:$E$54,5),R36,"")</f>
        <v/>
      </c>
      <c r="K38" s="2" t="s">
        <v>30</v>
      </c>
      <c r="L38" s="16" t="s">
        <v>31</v>
      </c>
      <c r="M38" s="15">
        <v>3.43</v>
      </c>
      <c r="N38" s="14">
        <v>1</v>
      </c>
      <c r="O38" s="14">
        <v>1</v>
      </c>
      <c r="P38" s="14">
        <v>1</v>
      </c>
      <c r="Q38" s="14">
        <v>0</v>
      </c>
      <c r="R38" s="14">
        <v>2</v>
      </c>
      <c r="T38" s="2">
        <f>(M38-M$56)/(M$54-M$56)</f>
        <v>0.61038961038961059</v>
      </c>
      <c r="U38" s="2">
        <f>(N38-N$56)/(N$54-N$56)</f>
        <v>1</v>
      </c>
      <c r="V38" s="2">
        <f>(O38-O$56)/(O$54-O$56)</f>
        <v>1</v>
      </c>
      <c r="W38" s="2">
        <f>(P38-P$56)/(P$54-P$56)</f>
        <v>0.33333333333333331</v>
      </c>
      <c r="X38" s="2">
        <f>(Q38-Q$56)/(Q$54-Q$56)</f>
        <v>0</v>
      </c>
      <c r="Y38" s="2">
        <f>(R38-R$56)/(R$54-R$56)</f>
        <v>1</v>
      </c>
    </row>
    <row r="39" spans="2:25">
      <c r="B39" s="5">
        <f>SQRT((T37-$C$8)^2+(U37-$D$8)^2+(V37-$E$8)^2+(W37-$F$8)^2+(X37-$G$8)^2)</f>
        <v>3.9549195805842738</v>
      </c>
      <c r="C39" s="6" t="str">
        <f>IF(B39&lt;=SMALL($B$35:$B$54,5),R37,"")</f>
        <v/>
      </c>
      <c r="E39" s="5">
        <f>SQRT((T37-$C$9)^2+(U37-$D$9)^2+(V37-$E$9)^2+(W37-$F$9)^2+(X37-$G$9)^2)</f>
        <v>6.2423117156671655</v>
      </c>
      <c r="F39" s="6" t="str">
        <f>IF(E39&lt;=SMALL($E$35:$E$54,5),R37,"")</f>
        <v/>
      </c>
      <c r="K39" s="2" t="s">
        <v>32</v>
      </c>
      <c r="L39" s="16" t="s">
        <v>33</v>
      </c>
      <c r="M39" s="15">
        <v>3.29</v>
      </c>
      <c r="N39" s="14">
        <v>1</v>
      </c>
      <c r="O39" s="14">
        <v>0</v>
      </c>
      <c r="P39" s="14">
        <v>1</v>
      </c>
      <c r="Q39" s="14">
        <v>0</v>
      </c>
      <c r="R39" s="14">
        <v>2</v>
      </c>
      <c r="T39" s="2">
        <f>(M39-M$56)/(M$54-M$56)</f>
        <v>0.42857142857142866</v>
      </c>
      <c r="U39" s="2">
        <f>(N39-N$56)/(N$54-N$56)</f>
        <v>1</v>
      </c>
      <c r="V39" s="2">
        <f>(O39-O$56)/(O$54-O$56)</f>
        <v>0</v>
      </c>
      <c r="W39" s="2">
        <f>(P39-P$56)/(P$54-P$56)</f>
        <v>0.33333333333333331</v>
      </c>
      <c r="X39" s="2">
        <f>(Q39-Q$56)/(Q$54-Q$56)</f>
        <v>0</v>
      </c>
      <c r="Y39" s="2">
        <f>(R39-R$56)/(R$54-R$56)</f>
        <v>1</v>
      </c>
    </row>
    <row r="40" spans="2:25">
      <c r="B40" s="5">
        <f>SQRT((T38-$C$8)^2+(U38-$D$8)^2+(V38-$E$8)^2+(W38-$F$8)^2+(X38-$G$8)^2)</f>
        <v>4.44436951139489</v>
      </c>
      <c r="C40" s="6" t="str">
        <f>IF(B40&lt;=SMALL($B$35:$B$54,5),R38,"")</f>
        <v/>
      </c>
      <c r="E40" s="5">
        <f>SQRT((T38-$C$9)^2+(U38-$D$9)^2+(V38-$E$9)^2+(W38-$F$9)^2+(X38-$G$9)^2)</f>
        <v>6.5500072706517933</v>
      </c>
      <c r="F40" s="6" t="str">
        <f>IF(E40&lt;=SMALL($E$35:$E$54,5),R38,"")</f>
        <v/>
      </c>
      <c r="K40" s="2" t="s">
        <v>38</v>
      </c>
      <c r="L40" s="13" t="s">
        <v>39</v>
      </c>
      <c r="M40" s="15">
        <v>3.31</v>
      </c>
      <c r="N40" s="14">
        <v>1</v>
      </c>
      <c r="O40" s="14">
        <v>0</v>
      </c>
      <c r="P40" s="14">
        <v>1</v>
      </c>
      <c r="Q40" s="14">
        <v>2</v>
      </c>
      <c r="R40" s="14">
        <v>2</v>
      </c>
      <c r="T40" s="2">
        <f>(M40-M$56)/(M$54-M$56)</f>
        <v>0.45454545454545464</v>
      </c>
      <c r="U40" s="2">
        <f>(N40-N$56)/(N$54-N$56)</f>
        <v>1</v>
      </c>
      <c r="V40" s="2">
        <f>(O40-O$56)/(O$54-O$56)</f>
        <v>0</v>
      </c>
      <c r="W40" s="2">
        <f>(P40-P$56)/(P$54-P$56)</f>
        <v>0.33333333333333331</v>
      </c>
      <c r="X40" s="2">
        <f>(Q40-Q$56)/(Q$54-Q$56)</f>
        <v>0.33333333333333331</v>
      </c>
      <c r="Y40" s="2">
        <f>(R40-R$56)/(R$54-R$56)</f>
        <v>1</v>
      </c>
    </row>
    <row r="41" spans="2:25">
      <c r="B41" s="5">
        <f>SQRT((T39-$C$8)^2+(U39-$D$8)^2+(V39-$E$8)^2+(W39-$F$8)^2+(X39-$G$8)^2)</f>
        <v>4.4558307236296262</v>
      </c>
      <c r="C41" s="6" t="str">
        <f>IF(B41&lt;=SMALL($B$35:$B$54,5),R39,"")</f>
        <v/>
      </c>
      <c r="E41" s="5">
        <f>SQRT((T39-$C$9)^2+(U39-$D$9)^2+(V39-$E$9)^2+(W39-$F$9)^2+(X39-$G$9)^2)</f>
        <v>6.5277771911033655</v>
      </c>
      <c r="F41" s="6" t="str">
        <f>IF(E41&lt;=SMALL($E$35:$E$54,5),R39,"")</f>
        <v/>
      </c>
      <c r="K41" s="2" t="s">
        <v>40</v>
      </c>
      <c r="L41" s="14" t="s">
        <v>41</v>
      </c>
      <c r="M41" s="15">
        <v>3.28</v>
      </c>
      <c r="N41" s="14">
        <v>1</v>
      </c>
      <c r="O41" s="14">
        <v>1</v>
      </c>
      <c r="P41" s="14">
        <v>3</v>
      </c>
      <c r="Q41" s="14">
        <v>4</v>
      </c>
      <c r="R41" s="14">
        <v>2</v>
      </c>
      <c r="T41" s="2">
        <f>(M41-M$56)/(M$54-M$56)</f>
        <v>0.41558441558441539</v>
      </c>
      <c r="U41" s="2">
        <f>(N41-N$56)/(N$54-N$56)</f>
        <v>1</v>
      </c>
      <c r="V41" s="2">
        <f>(O41-O$56)/(O$54-O$56)</f>
        <v>1</v>
      </c>
      <c r="W41" s="2">
        <f>(P41-P$56)/(P$54-P$56)</f>
        <v>1</v>
      </c>
      <c r="X41" s="2">
        <f>(Q41-Q$56)/(Q$54-Q$56)</f>
        <v>0.66666666666666663</v>
      </c>
      <c r="Y41" s="2">
        <f>(R41-R$56)/(R$54-R$56)</f>
        <v>1</v>
      </c>
    </row>
    <row r="42" spans="2:25">
      <c r="B42" s="5">
        <f>SQRT((T40-$C$8)^2+(U40-$D$8)^2+(V40-$E$8)^2+(W40-$F$8)^2+(X40-$G$8)^2)</f>
        <v>4.2194858768809063</v>
      </c>
      <c r="C42" s="6" t="str">
        <f>IF(B42&lt;=SMALL($B$35:$B$54,5),R40,"")</f>
        <v/>
      </c>
      <c r="E42" s="5">
        <f>SQRT((T40-$C$9)^2+(U40-$D$9)^2+(V40-$E$9)^2+(W40-$F$9)^2+(X40-$G$9)^2)</f>
        <v>6.2677172277485225</v>
      </c>
      <c r="F42" s="6" t="str">
        <f>IF(E42&lt;=SMALL($E$35:$E$54,5),R40,"")</f>
        <v/>
      </c>
      <c r="K42" s="2" t="s">
        <v>42</v>
      </c>
      <c r="L42" s="14" t="s">
        <v>43</v>
      </c>
      <c r="M42" s="13">
        <v>2.96</v>
      </c>
      <c r="N42" s="14">
        <v>1</v>
      </c>
      <c r="O42" s="14">
        <v>0</v>
      </c>
      <c r="P42" s="14">
        <v>3</v>
      </c>
      <c r="Q42" s="14">
        <v>1</v>
      </c>
      <c r="R42" s="14">
        <v>2</v>
      </c>
      <c r="T42" s="2">
        <f>(M42-M$56)/(M$54-M$56)</f>
        <v>0</v>
      </c>
      <c r="U42" s="2">
        <f>(N42-N$56)/(N$54-N$56)</f>
        <v>1</v>
      </c>
      <c r="V42" s="2">
        <f>(O42-O$56)/(O$54-O$56)</f>
        <v>0</v>
      </c>
      <c r="W42" s="2">
        <f>(P42-P$56)/(P$54-P$56)</f>
        <v>1</v>
      </c>
      <c r="X42" s="2">
        <f>(Q42-Q$56)/(Q$54-Q$56)</f>
        <v>0.16666666666666666</v>
      </c>
      <c r="Y42" s="2">
        <f>(R42-R$56)/(R$54-R$56)</f>
        <v>1</v>
      </c>
    </row>
    <row r="43" spans="2:25">
      <c r="B43" s="5">
        <f>SQRT((T41-$C$8)^2+(U41-$D$8)^2+(V41-$E$8)^2+(W41-$F$8)^2+(X41-$G$8)^2)</f>
        <v>4.2742257193872826</v>
      </c>
      <c r="C43" s="6" t="str">
        <f>IF(B43&lt;=SMALL($B$35:$B$54,5),R41,"")</f>
        <v/>
      </c>
      <c r="E43" s="5">
        <f>SQRT((T41-$C$9)^2+(U41-$D$9)^2+(V41-$E$9)^2+(W41-$F$9)^2+(X41-$G$9)^2)</f>
        <v>5.7444234846734101</v>
      </c>
      <c r="F43" s="38">
        <f>IF(E43&lt;=SMALL($E$35:$E$54,5),R41,"")</f>
        <v>2</v>
      </c>
      <c r="K43" s="2" t="s">
        <v>44</v>
      </c>
      <c r="L43" s="13" t="s">
        <v>17</v>
      </c>
      <c r="M43" s="13">
        <v>3.51</v>
      </c>
      <c r="N43" s="14">
        <v>0</v>
      </c>
      <c r="O43" s="14">
        <v>0</v>
      </c>
      <c r="P43" s="14">
        <v>1</v>
      </c>
      <c r="Q43" s="14">
        <v>3</v>
      </c>
      <c r="R43" s="14">
        <v>1</v>
      </c>
      <c r="T43" s="2">
        <f>(M43-M$56)/(M$54-M$56)</f>
        <v>0.71428571428571408</v>
      </c>
      <c r="U43" s="2">
        <f>(N43-N$56)/(N$54-N$56)</f>
        <v>0</v>
      </c>
      <c r="V43" s="2">
        <f>(O43-O$56)/(O$54-O$56)</f>
        <v>0</v>
      </c>
      <c r="W43" s="2">
        <f>(P43-P$56)/(P$54-P$56)</f>
        <v>0.33333333333333331</v>
      </c>
      <c r="X43" s="2">
        <f>(Q43-Q$56)/(Q$54-Q$56)</f>
        <v>0.5</v>
      </c>
      <c r="Y43" s="2">
        <f>(R43-R$56)/(R$54-R$56)</f>
        <v>0</v>
      </c>
    </row>
    <row r="44" spans="2:25">
      <c r="B44" s="5">
        <f>SQRT((T42-$C$8)^2+(U42-$D$8)^2+(V42-$E$8)^2+(W42-$F$8)^2+(X42-$G$8)^2)</f>
        <v>4.7571291529427473</v>
      </c>
      <c r="C44" s="6" t="str">
        <f>IF(B44&lt;=SMALL($B$35:$B$54,5),R42,"")</f>
        <v/>
      </c>
      <c r="E44" s="5">
        <f>SQRT((T42-$C$9)^2+(U42-$D$9)^2+(V42-$E$9)^2+(W42-$F$9)^2+(X42-$G$9)^2)</f>
        <v>6.2017748355701459</v>
      </c>
      <c r="F44" s="6" t="str">
        <f>IF(E44&lt;=SMALL($E$35:$E$54,5),R42,"")</f>
        <v/>
      </c>
      <c r="K44" s="2" t="s">
        <v>45</v>
      </c>
      <c r="L44" s="13" t="s">
        <v>20</v>
      </c>
      <c r="M44" s="13">
        <v>3.34</v>
      </c>
      <c r="N44" s="14">
        <v>0</v>
      </c>
      <c r="O44" s="14">
        <v>0</v>
      </c>
      <c r="P44" s="14">
        <v>1</v>
      </c>
      <c r="Q44" s="14">
        <v>2</v>
      </c>
      <c r="R44" s="14">
        <v>1</v>
      </c>
      <c r="T44" s="2">
        <f>(M44-M$56)/(M$54-M$56)</f>
        <v>0.49350649350649334</v>
      </c>
      <c r="U44" s="2">
        <f>(N44-N$56)/(N$54-N$56)</f>
        <v>0</v>
      </c>
      <c r="V44" s="2">
        <f>(O44-O$56)/(O$54-O$56)</f>
        <v>0</v>
      </c>
      <c r="W44" s="2">
        <f>(P44-P$56)/(P$54-P$56)</f>
        <v>0.33333333333333331</v>
      </c>
      <c r="X44" s="2">
        <f>(Q44-Q$56)/(Q$54-Q$56)</f>
        <v>0.33333333333333331</v>
      </c>
      <c r="Y44" s="2">
        <f>(R44-R$56)/(R$54-R$56)</f>
        <v>0</v>
      </c>
    </row>
    <row r="45" spans="2:25">
      <c r="B45" s="5">
        <f>SQRT((T43-$C$8)^2+(U43-$D$8)^2+(V43-$E$8)^2+(W43-$F$8)^2+(X43-$G$8)^2)</f>
        <v>3.7950476441429815</v>
      </c>
      <c r="C45" s="37">
        <f>IF(B45&lt;=SMALL($B$35:$B$54,5),R43,"")</f>
        <v>1</v>
      </c>
      <c r="E45" s="5">
        <f>SQRT((T43-$C$9)^2+(U43-$D$9)^2+(V43-$E$9)^2+(W43-$F$9)^2+(X43-$G$9)^2)</f>
        <v>6.1462978367067169</v>
      </c>
      <c r="F45" s="37">
        <f>IF(E45&lt;=SMALL($E$35:$E$54,5),R43,"")</f>
        <v>1</v>
      </c>
      <c r="K45" s="22" t="s">
        <v>46</v>
      </c>
      <c r="L45" s="23" t="s">
        <v>47</v>
      </c>
      <c r="M45" s="24">
        <v>3.55</v>
      </c>
      <c r="N45" s="24">
        <v>0</v>
      </c>
      <c r="O45" s="25">
        <v>0</v>
      </c>
      <c r="P45" s="25">
        <v>0</v>
      </c>
      <c r="Q45" s="25">
        <v>1</v>
      </c>
      <c r="R45" s="23">
        <v>1</v>
      </c>
      <c r="S45" s="21"/>
      <c r="T45" s="22">
        <f>(M45-M$56)/(M$54-M$56)</f>
        <v>0.76623376623376604</v>
      </c>
      <c r="U45" s="22">
        <f>(N45-N$56)/(N$54-N$56)</f>
        <v>0</v>
      </c>
      <c r="V45" s="22">
        <f>(O45-O$56)/(O$54-O$56)</f>
        <v>0</v>
      </c>
      <c r="W45" s="22">
        <f>(P45-P$56)/(P$54-P$56)</f>
        <v>0</v>
      </c>
      <c r="X45" s="22">
        <f>(Q45-Q$56)/(Q$54-Q$56)</f>
        <v>0.16666666666666666</v>
      </c>
      <c r="Y45" s="22">
        <f>(R45-R$56)/(R$54-R$56)</f>
        <v>0</v>
      </c>
    </row>
    <row r="46" spans="2:25">
      <c r="B46" s="5">
        <f>SQRT((T44-$C$8)^2+(U44-$D$8)^2+(V44-$E$8)^2+(W44-$F$8)^2+(X44-$G$8)^2)</f>
        <v>4.0699354758348676</v>
      </c>
      <c r="C46" s="6" t="str">
        <f>IF(B46&lt;=SMALL($B$35:$B$54,5),R44,"")</f>
        <v/>
      </c>
      <c r="E46" s="5">
        <f>SQRT((T44-$C$9)^2+(U44-$D$9)^2+(V44-$E$9)^2+(W44-$F$9)^2+(X44-$G$9)^2)</f>
        <v>6.3347256296885677</v>
      </c>
      <c r="F46" s="6" t="str">
        <f>IF(E46&lt;=SMALL($E$35:$E$54,5),R44,"")</f>
        <v/>
      </c>
      <c r="K46" s="2" t="s">
        <v>48</v>
      </c>
      <c r="L46" s="17" t="s">
        <v>49</v>
      </c>
      <c r="M46" s="17">
        <v>3.26</v>
      </c>
      <c r="N46" s="14">
        <v>1</v>
      </c>
      <c r="O46" s="14">
        <v>0</v>
      </c>
      <c r="P46" s="14">
        <v>2</v>
      </c>
      <c r="Q46" s="14">
        <v>0</v>
      </c>
      <c r="R46" s="14">
        <v>2</v>
      </c>
      <c r="T46" s="2">
        <f>(M46-M$56)/(M$54-M$56)</f>
        <v>0.38961038961038935</v>
      </c>
      <c r="U46" s="2">
        <f>(N46-N$56)/(N$54-N$56)</f>
        <v>1</v>
      </c>
      <c r="V46" s="2">
        <f>(O46-O$56)/(O$54-O$56)</f>
        <v>0</v>
      </c>
      <c r="W46" s="2">
        <f>(P46-P$56)/(P$54-P$56)</f>
        <v>0.66666666666666663</v>
      </c>
      <c r="X46" s="2">
        <f>(Q46-Q$56)/(Q$54-Q$56)</f>
        <v>0</v>
      </c>
      <c r="Y46" s="2">
        <f>(R46-R$56)/(R$54-R$56)</f>
        <v>1</v>
      </c>
    </row>
    <row r="47" spans="2:25">
      <c r="B47" s="5">
        <f>SQRT((T45-$C$8)^2+(U45-$D$8)^2+(V45-$E$8)^2+(W45-$F$8)^2+(X45-$G$8)^2)</f>
        <v>3.972043834354654</v>
      </c>
      <c r="C47" s="6" t="str">
        <f>IF(B47&lt;=SMALL($B$35:$B$54,5),R45,"")</f>
        <v/>
      </c>
      <c r="E47" s="5">
        <f>SQRT((T45-$C$9)^2+(U45-$D$9)^2+(V45-$E$9)^2+(W45-$F$9)^2+(X45-$G$9)^2)</f>
        <v>6.5775322492887165</v>
      </c>
      <c r="F47" s="6" t="str">
        <f>IF(E47&lt;=SMALL($E$35:$E$54,5),R45,"")</f>
        <v/>
      </c>
      <c r="K47" s="2" t="s">
        <v>50</v>
      </c>
      <c r="L47" s="14" t="s">
        <v>51</v>
      </c>
      <c r="M47" s="13">
        <v>3.72</v>
      </c>
      <c r="N47" s="14">
        <v>0</v>
      </c>
      <c r="O47" s="14">
        <v>0</v>
      </c>
      <c r="P47" s="14">
        <v>0</v>
      </c>
      <c r="Q47" s="14">
        <v>2</v>
      </c>
      <c r="R47" s="14">
        <v>1</v>
      </c>
      <c r="T47" s="2">
        <f>(M47-M$56)/(M$54-M$56)</f>
        <v>0.98701298701298734</v>
      </c>
      <c r="U47" s="2">
        <f>(N47-N$56)/(N$54-N$56)</f>
        <v>0</v>
      </c>
      <c r="V47" s="2">
        <f>(O47-O$56)/(O$54-O$56)</f>
        <v>0</v>
      </c>
      <c r="W47" s="2">
        <f>(P47-P$56)/(P$54-P$56)</f>
        <v>0</v>
      </c>
      <c r="X47" s="2">
        <f>(Q47-Q$56)/(Q$54-Q$56)</f>
        <v>0.33333333333333331</v>
      </c>
      <c r="Y47" s="2">
        <f>(R47-R$56)/(R$54-R$56)</f>
        <v>0</v>
      </c>
    </row>
    <row r="48" spans="2:25">
      <c r="B48" s="5">
        <f>SQRT((T46-$C$8)^2+(U46-$D$8)^2+(V46-$E$8)^2+(W46-$F$8)^2+(X46-$G$8)^2)</f>
        <v>4.520233061901016</v>
      </c>
      <c r="C48" s="6" t="str">
        <f>IF(B48&lt;=SMALL($B$35:$B$54,5),R46,"")</f>
        <v/>
      </c>
      <c r="E48" s="5">
        <f>SQRT((T46-$C$9)^2+(U46-$D$9)^2+(V46-$E$9)^2+(W46-$F$9)^2+(X46-$G$9)^2)</f>
        <v>6.3591769940872185</v>
      </c>
      <c r="F48" s="6" t="str">
        <f>IF(E48&lt;=SMALL($E$35:$E$54,5),R46,"")</f>
        <v/>
      </c>
      <c r="K48" s="2" t="s">
        <v>52</v>
      </c>
      <c r="L48" s="14" t="s">
        <v>53</v>
      </c>
      <c r="M48" s="13">
        <v>3.5</v>
      </c>
      <c r="N48" s="14">
        <v>0</v>
      </c>
      <c r="O48" s="14">
        <v>0</v>
      </c>
      <c r="P48" s="14">
        <v>0</v>
      </c>
      <c r="Q48" s="14">
        <v>1</v>
      </c>
      <c r="R48" s="14">
        <v>1</v>
      </c>
      <c r="T48" s="2">
        <f>(M48-M$56)/(M$54-M$56)</f>
        <v>0.70129870129870131</v>
      </c>
      <c r="U48" s="2">
        <f>(N48-N$56)/(N$54-N$56)</f>
        <v>0</v>
      </c>
      <c r="V48" s="2">
        <f>(O48-O$56)/(O$54-O$56)</f>
        <v>0</v>
      </c>
      <c r="W48" s="2">
        <f>(P48-P$56)/(P$54-P$56)</f>
        <v>0</v>
      </c>
      <c r="X48" s="2">
        <f>(Q48-Q$56)/(Q$54-Q$56)</f>
        <v>0.16666666666666666</v>
      </c>
      <c r="Y48" s="2">
        <f>(R48-R$56)/(R$54-R$56)</f>
        <v>0</v>
      </c>
    </row>
    <row r="49" spans="2:25">
      <c r="B49" s="5">
        <f>SQRT((T47-$C$8)^2+(U47-$D$8)^2+(V47-$E$8)^2+(W47-$F$8)^2+(X47-$G$8)^2)</f>
        <v>3.6986502321591859</v>
      </c>
      <c r="C49" s="37">
        <f>IF(B49&lt;=SMALL($B$35:$B$54,5),R47,"")</f>
        <v>1</v>
      </c>
      <c r="E49" s="5">
        <f>SQRT((T47-$C$9)^2+(U47-$D$9)^2+(V47-$E$9)^2+(W47-$F$9)^2+(X47-$G$9)^2)</f>
        <v>6.4013301944569241</v>
      </c>
      <c r="F49" s="6" t="str">
        <f>IF(E49&lt;=SMALL($E$35:$E$54,5),R47,"")</f>
        <v/>
      </c>
      <c r="K49" s="2" t="s">
        <v>54</v>
      </c>
      <c r="L49" s="14" t="s">
        <v>55</v>
      </c>
      <c r="M49" s="13">
        <v>3.55</v>
      </c>
      <c r="N49" s="14">
        <v>0</v>
      </c>
      <c r="O49" s="14">
        <v>0</v>
      </c>
      <c r="P49" s="14">
        <v>0</v>
      </c>
      <c r="Q49" s="14">
        <v>1</v>
      </c>
      <c r="R49" s="14">
        <v>1</v>
      </c>
      <c r="T49" s="2">
        <f>(M49-M$56)/(M$54-M$56)</f>
        <v>0.76623376623376604</v>
      </c>
      <c r="U49" s="2">
        <f>(N49-N$56)/(N$54-N$56)</f>
        <v>0</v>
      </c>
      <c r="V49" s="2">
        <f>(O49-O$56)/(O$54-O$56)</f>
        <v>0</v>
      </c>
      <c r="W49" s="2">
        <f>(P49-P$56)/(P$54-P$56)</f>
        <v>0</v>
      </c>
      <c r="X49" s="2">
        <f>(Q49-Q$56)/(Q$54-Q$56)</f>
        <v>0.16666666666666666</v>
      </c>
      <c r="Y49" s="2">
        <f>(R49-R$56)/(R$54-R$56)</f>
        <v>0</v>
      </c>
    </row>
    <row r="50" spans="2:25">
      <c r="B50" s="5">
        <f>SQRT((T48-$C$8)^2+(U48-$D$8)^2+(V48-$E$8)^2+(W48-$F$8)^2+(X48-$G$8)^2)</f>
        <v>4.0178199147050186</v>
      </c>
      <c r="C50" s="6" t="str">
        <f>IF(B50&lt;=SMALL($B$35:$B$54,5),R48,"")</f>
        <v/>
      </c>
      <c r="E50" s="5">
        <f>SQRT((T48-$C$9)^2+(U48-$D$9)^2+(V48-$E$9)^2+(W48-$F$9)^2+(X48-$G$9)^2)</f>
        <v>6.5946505134949165</v>
      </c>
      <c r="F50" s="6" t="str">
        <f>IF(E50&lt;=SMALL($E$35:$E$54,5),R48,"")</f>
        <v/>
      </c>
      <c r="K50" s="2" t="s">
        <v>56</v>
      </c>
      <c r="L50" s="14" t="s">
        <v>57</v>
      </c>
      <c r="M50" s="14">
        <v>3.3</v>
      </c>
      <c r="N50" s="14">
        <v>1</v>
      </c>
      <c r="O50" s="14">
        <v>0</v>
      </c>
      <c r="P50" s="14">
        <v>2</v>
      </c>
      <c r="Q50" s="14">
        <v>2</v>
      </c>
      <c r="R50" s="14">
        <v>2</v>
      </c>
      <c r="T50" s="2">
        <f>(M50-M$56)/(M$54-M$56)</f>
        <v>0.44155844155844137</v>
      </c>
      <c r="U50" s="2">
        <f>(N50-N$56)/(N$54-N$56)</f>
        <v>1</v>
      </c>
      <c r="V50" s="2">
        <f>(O50-O$56)/(O$54-O$56)</f>
        <v>0</v>
      </c>
      <c r="W50" s="2">
        <f>(P50-P$56)/(P$54-P$56)</f>
        <v>0.66666666666666663</v>
      </c>
      <c r="X50" s="2">
        <f>(Q50-Q$56)/(Q$54-Q$56)</f>
        <v>0.33333333333333331</v>
      </c>
      <c r="Y50" s="2">
        <f>(R50-R$56)/(R$54-R$56)</f>
        <v>1</v>
      </c>
    </row>
    <row r="51" spans="2:25">
      <c r="B51" s="5">
        <f>SQRT((T49-$C$8)^2+(U49-$D$8)^2+(V49-$E$8)^2+(W49-$F$8)^2+(X49-$G$8)^2)</f>
        <v>3.972043834354654</v>
      </c>
      <c r="C51" s="6" t="str">
        <f>IF(B51&lt;=SMALL($B$35:$B$54,5),R49,"")</f>
        <v/>
      </c>
      <c r="E51" s="5">
        <f>SQRT((T49-$C$9)^2+(U49-$D$9)^2+(V49-$E$9)^2+(W49-$F$9)^2+(X49-$G$9)^2)</f>
        <v>6.5775322492887165</v>
      </c>
      <c r="F51" s="6" t="str">
        <f>IF(E51&lt;=SMALL($E$35:$E$54,5),R49,"")</f>
        <v/>
      </c>
      <c r="K51" s="2" t="s">
        <v>58</v>
      </c>
      <c r="L51" s="14" t="s">
        <v>59</v>
      </c>
      <c r="M51" s="14">
        <v>3.31</v>
      </c>
      <c r="N51" s="14">
        <v>1</v>
      </c>
      <c r="O51" s="14">
        <v>0</v>
      </c>
      <c r="P51" s="14">
        <v>1</v>
      </c>
      <c r="Q51" s="14">
        <v>1</v>
      </c>
      <c r="R51" s="14">
        <v>2</v>
      </c>
      <c r="T51" s="2">
        <f>(M51-M$56)/(M$54-M$56)</f>
        <v>0.45454545454545464</v>
      </c>
      <c r="U51" s="2">
        <f>(N51-N$56)/(N$54-N$56)</f>
        <v>1</v>
      </c>
      <c r="V51" s="2">
        <f>(O51-O$56)/(O$54-O$56)</f>
        <v>0</v>
      </c>
      <c r="W51" s="2">
        <f>(P51-P$56)/(P$54-P$56)</f>
        <v>0.33333333333333331</v>
      </c>
      <c r="X51" s="2">
        <f>(Q51-Q$56)/(Q$54-Q$56)</f>
        <v>0.16666666666666666</v>
      </c>
      <c r="Y51" s="2">
        <f>(R51-R$56)/(R$54-R$56)</f>
        <v>1</v>
      </c>
    </row>
    <row r="52" spans="2:25">
      <c r="B52" s="5">
        <f>SQRT((T50-$C$8)^2+(U50-$D$8)^2+(V50-$E$8)^2+(W50-$F$8)^2+(X50-$G$8)^2)</f>
        <v>4.2682507515142714</v>
      </c>
      <c r="C52" s="6" t="str">
        <f>IF(B52&lt;=SMALL($B$35:$B$54,5),R50,"")</f>
        <v/>
      </c>
      <c r="E52" s="5">
        <f>SQRT((T50-$C$9)^2+(U50-$D$9)^2+(V50-$E$9)^2+(W50-$F$9)^2+(X50-$G$9)^2)</f>
        <v>6.0830472663708379</v>
      </c>
      <c r="F52" s="38">
        <f>IF(E52&lt;=SMALL($E$35:$E$54,5),R50,"")</f>
        <v>2</v>
      </c>
      <c r="K52" s="2" t="s">
        <v>60</v>
      </c>
      <c r="L52" s="14" t="s">
        <v>61</v>
      </c>
      <c r="M52" s="14">
        <v>3.19</v>
      </c>
      <c r="N52" s="14">
        <v>1</v>
      </c>
      <c r="O52" s="14">
        <v>1</v>
      </c>
      <c r="P52" s="14">
        <v>1</v>
      </c>
      <c r="Q52" s="14">
        <v>1</v>
      </c>
      <c r="R52" s="14">
        <v>2</v>
      </c>
      <c r="T52" s="2">
        <f>(M52-M$56)/(M$54-M$56)</f>
        <v>0.29870129870129869</v>
      </c>
      <c r="U52" s="2">
        <f>(N52-N$56)/(N$54-N$56)</f>
        <v>1</v>
      </c>
      <c r="V52" s="2">
        <f>(O52-O$56)/(O$54-O$56)</f>
        <v>1</v>
      </c>
      <c r="W52" s="2">
        <f>(P52-P$56)/(P$54-P$56)</f>
        <v>0.33333333333333331</v>
      </c>
      <c r="X52" s="2">
        <f>(Q52-Q$56)/(Q$54-Q$56)</f>
        <v>0.16666666666666666</v>
      </c>
      <c r="Y52" s="2">
        <f>(R52-R$56)/(R$54-R$56)</f>
        <v>1</v>
      </c>
    </row>
    <row r="53" spans="2:25">
      <c r="B53" s="5">
        <f>SQRT((T51-$C$8)^2+(U51-$D$8)^2+(V51-$E$8)^2+(W51-$F$8)^2+(X51-$G$8)^2)</f>
        <v>4.3267456282827741</v>
      </c>
      <c r="C53" s="6" t="str">
        <f>IF(B53&lt;=SMALL($B$35:$B$54,5),R51,"")</f>
        <v/>
      </c>
      <c r="E53" s="5">
        <f>SQRT((T51-$C$9)^2+(U51-$D$9)^2+(V51-$E$9)^2+(W51-$F$9)^2+(X51-$G$9)^2)</f>
        <v>6.3927781582304997</v>
      </c>
      <c r="F53" s="6" t="str">
        <f>IF(E53&lt;=SMALL($E$35:$E$54,5),R51,"")</f>
        <v/>
      </c>
      <c r="K53" s="18"/>
      <c r="L53" s="18"/>
      <c r="M53" s="18" t="s">
        <v>62</v>
      </c>
      <c r="N53" s="18" t="s">
        <v>62</v>
      </c>
      <c r="O53" s="18" t="s">
        <v>62</v>
      </c>
      <c r="P53" s="18" t="s">
        <v>62</v>
      </c>
      <c r="Q53" s="18" t="s">
        <v>62</v>
      </c>
      <c r="R53" s="18" t="s">
        <v>62</v>
      </c>
    </row>
    <row r="54" spans="2:25">
      <c r="B54" s="4">
        <f>SQRT((T52-$C$8)^2+(U52-$D$8)^2+(V52-$E$8)^2+(W52-$F$8)^2+(X52-$G$8)^2)</f>
        <v>4.550805657678155</v>
      </c>
      <c r="C54" s="4" t="str">
        <f>IF(B54&lt;=SMALL($B$35:$B$54,5),R52,"")</f>
        <v/>
      </c>
      <c r="E54" s="4">
        <f>SQRT((T52-$C$9)^2+(U52-$D$9)^2+(V52-$E$9)^2+(W52-$F$9)^2+(X52-$G$9)^2)</f>
        <v>6.5207433323062931</v>
      </c>
      <c r="F54" s="4" t="str">
        <f>IF(E54&lt;=SMALL($E$35:$E$54,5),R52,"")</f>
        <v/>
      </c>
      <c r="K54" s="2"/>
      <c r="L54" s="2"/>
      <c r="M54" s="2">
        <f>MAX(M33:M52)</f>
        <v>3.73</v>
      </c>
      <c r="N54" s="2">
        <f t="shared" ref="N54:R54" si="0">MAX(N33:N52)</f>
        <v>1</v>
      </c>
      <c r="O54" s="2">
        <f t="shared" si="0"/>
        <v>1</v>
      </c>
      <c r="P54" s="2">
        <f t="shared" si="0"/>
        <v>3</v>
      </c>
      <c r="Q54" s="2">
        <f t="shared" si="0"/>
        <v>6</v>
      </c>
      <c r="R54" s="2">
        <f t="shared" si="0"/>
        <v>2</v>
      </c>
    </row>
    <row r="55" spans="2:25">
      <c r="K55" s="19"/>
      <c r="L55" s="19"/>
      <c r="M55" s="19" t="s">
        <v>63</v>
      </c>
      <c r="N55" s="19" t="s">
        <v>63</v>
      </c>
      <c r="O55" s="19" t="s">
        <v>63</v>
      </c>
      <c r="P55" s="19" t="s">
        <v>63</v>
      </c>
      <c r="Q55" s="19" t="s">
        <v>63</v>
      </c>
      <c r="R55" s="19" t="s">
        <v>63</v>
      </c>
    </row>
    <row r="56" spans="2:25">
      <c r="K56" s="2"/>
      <c r="L56" s="2"/>
      <c r="M56" s="2">
        <f>MIN(M33:M52)</f>
        <v>2.96</v>
      </c>
      <c r="N56" s="2">
        <f t="shared" ref="N56:R56" si="1">MIN(N33:N52)</f>
        <v>0</v>
      </c>
      <c r="O56" s="2">
        <f t="shared" si="1"/>
        <v>0</v>
      </c>
      <c r="P56" s="2">
        <f t="shared" si="1"/>
        <v>0</v>
      </c>
      <c r="Q56" s="2">
        <f t="shared" si="1"/>
        <v>0</v>
      </c>
      <c r="R56" s="2">
        <f t="shared" si="1"/>
        <v>1</v>
      </c>
    </row>
  </sheetData>
  <mergeCells count="17">
    <mergeCell ref="O30:O32"/>
    <mergeCell ref="P30:P32"/>
    <mergeCell ref="Q30:Q32"/>
    <mergeCell ref="R30:R32"/>
    <mergeCell ref="T31:Y31"/>
    <mergeCell ref="A2:A4"/>
    <mergeCell ref="B2:B4"/>
    <mergeCell ref="C2:C4"/>
    <mergeCell ref="D2:D4"/>
    <mergeCell ref="E2:E4"/>
    <mergeCell ref="F2:F4"/>
    <mergeCell ref="G2:G4"/>
    <mergeCell ref="H2:H4"/>
    <mergeCell ref="K30:K32"/>
    <mergeCell ref="L30:L32"/>
    <mergeCell ref="M30:M32"/>
    <mergeCell ref="N30:N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Aeoz</cp:lastModifiedBy>
  <dcterms:created xsi:type="dcterms:W3CDTF">2022-11-18T10:27:00Z</dcterms:created>
  <dcterms:modified xsi:type="dcterms:W3CDTF">2022-12-13T08:42:34Z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C28BC4EC417E4C45B5DC454F2D26DB95</vt:lpwstr>
  </property>
  <property fmtid="{D5CDD505-2E9C-101B-9397-08002B2CF9AE}" pid="3" name="KSOProductBuildVer">
    <vt:lpwstr>1033-11.2.0.11417</vt:lpwstr>
  </property>
</Properties>
</file>