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pan\computational_hw9\"/>
    </mc:Choice>
  </mc:AlternateContent>
  <xr:revisionPtr revIDLastSave="0" documentId="8_{5CE08BF2-4E3E-4A3A-88DE-43646D9CC101}" xr6:coauthVersionLast="45" xr6:coauthVersionMax="45" xr10:uidLastSave="{00000000-0000-0000-0000-000000000000}"/>
  <bookViews>
    <workbookView xWindow="5040" yWindow="1845" windowWidth="16875" windowHeight="10523" activeTab="1" xr2:uid="{00000000-000D-0000-FFFF-FFFF00000000}"/>
  </bookViews>
  <sheets>
    <sheet name="22.23" sheetId="3" r:id="rId1"/>
    <sheet name="22.20" sheetId="2" r:id="rId2"/>
    <sheet name="symbol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2" l="1" a="1"/>
  <c r="G23" i="2" s="1"/>
  <c r="D23" i="2" a="1"/>
  <c r="D23" i="2"/>
  <c r="B23" i="2" a="1"/>
  <c r="B23" i="2" s="1"/>
  <c r="D38" i="2"/>
  <c r="G38" i="2"/>
  <c r="D39" i="2"/>
  <c r="G39" i="2"/>
  <c r="D40" i="2"/>
  <c r="G40" i="2"/>
  <c r="D41" i="2"/>
  <c r="G41" i="2"/>
  <c r="D42" i="2"/>
  <c r="G42" i="2"/>
  <c r="D43" i="2"/>
  <c r="G43" i="2"/>
  <c r="B30" i="2"/>
  <c r="C30" i="2" s="1"/>
  <c r="E30" i="2" s="1"/>
  <c r="D30" i="2"/>
  <c r="G30" i="2"/>
  <c r="D31" i="2"/>
  <c r="G31" i="2"/>
  <c r="D32" i="2"/>
  <c r="G32" i="2"/>
  <c r="D33" i="2"/>
  <c r="G33" i="2"/>
  <c r="D34" i="2"/>
  <c r="G34" i="2"/>
  <c r="D35" i="2"/>
  <c r="G35" i="2"/>
  <c r="D36" i="2"/>
  <c r="G36" i="2"/>
  <c r="D37" i="2"/>
  <c r="G37" i="2"/>
  <c r="G29" i="2"/>
  <c r="D29" i="2"/>
  <c r="C29" i="2"/>
  <c r="E29" i="2" s="1"/>
  <c r="E14" i="2" a="1"/>
  <c r="E14" i="2" s="1"/>
  <c r="H15" i="3"/>
  <c r="H13" i="3"/>
  <c r="D17" i="3" a="1"/>
  <c r="D17" i="3" s="1"/>
  <c r="H17" i="3" s="1" a="1"/>
  <c r="H17" i="3" s="1"/>
  <c r="H11" i="3" a="1"/>
  <c r="H11" i="3" s="1"/>
  <c r="D20" i="3"/>
  <c r="D19" i="3"/>
  <c r="F30" i="2" l="1"/>
  <c r="H30" i="2" s="1"/>
  <c r="I30" i="2" s="1"/>
  <c r="B31" i="2"/>
  <c r="F29" i="2"/>
  <c r="H29" i="2" s="1"/>
  <c r="I29" i="2" s="1"/>
  <c r="K30" i="2" s="1"/>
  <c r="C23" i="2" a="1"/>
  <c r="C23" i="2" s="1"/>
  <c r="G20" i="3"/>
  <c r="E23" i="2" l="1" a="1"/>
  <c r="E23" i="2" s="1"/>
  <c r="B32" i="2"/>
  <c r="C31" i="2"/>
  <c r="E31" i="2" s="1"/>
  <c r="F31" i="2" s="1"/>
  <c r="H31" i="2" s="1"/>
  <c r="I31" i="2" s="1"/>
  <c r="K31" i="2" s="1"/>
  <c r="F23" i="2" l="1" a="1"/>
  <c r="F23" i="2" s="1"/>
  <c r="B33" i="2"/>
  <c r="C32" i="2"/>
  <c r="E32" i="2" s="1"/>
  <c r="F32" i="2" s="1"/>
  <c r="H32" i="2" s="1"/>
  <c r="I32" i="2" s="1"/>
  <c r="K32" i="2" s="1"/>
  <c r="H23" i="2" l="1" a="1"/>
  <c r="H23" i="2" s="1"/>
  <c r="B34" i="2"/>
  <c r="C33" i="2"/>
  <c r="E33" i="2" s="1"/>
  <c r="F33" i="2" s="1"/>
  <c r="H33" i="2" s="1"/>
  <c r="I33" i="2" s="1"/>
  <c r="K33" i="2" s="1"/>
  <c r="I23" i="2" l="1" a="1"/>
  <c r="I23" i="2" s="1"/>
  <c r="B35" i="2"/>
  <c r="C34" i="2"/>
  <c r="E34" i="2" s="1"/>
  <c r="F34" i="2" s="1"/>
  <c r="H34" i="2" s="1"/>
  <c r="I34" i="2" s="1"/>
  <c r="K34" i="2" s="1"/>
  <c r="B36" i="2" l="1"/>
  <c r="C35" i="2"/>
  <c r="E35" i="2" s="1"/>
  <c r="F35" i="2" s="1"/>
  <c r="H35" i="2" s="1"/>
  <c r="I35" i="2" s="1"/>
  <c r="K35" i="2" s="1"/>
  <c r="B37" i="2" l="1"/>
  <c r="C36" i="2"/>
  <c r="E36" i="2" s="1"/>
  <c r="F36" i="2" s="1"/>
  <c r="H36" i="2" s="1"/>
  <c r="I36" i="2" s="1"/>
  <c r="K36" i="2" s="1"/>
  <c r="C37" i="2" l="1"/>
  <c r="E37" i="2" s="1"/>
  <c r="F37" i="2" s="1"/>
  <c r="H37" i="2" s="1"/>
  <c r="I37" i="2" s="1"/>
  <c r="K37" i="2" s="1"/>
  <c r="B38" i="2"/>
  <c r="B39" i="2" l="1"/>
  <c r="C38" i="2"/>
  <c r="E38" i="2" s="1"/>
  <c r="F38" i="2" s="1"/>
  <c r="H38" i="2" s="1"/>
  <c r="I38" i="2" s="1"/>
  <c r="K38" i="2" s="1"/>
  <c r="C39" i="2" l="1"/>
  <c r="E39" i="2" s="1"/>
  <c r="F39" i="2" s="1"/>
  <c r="H39" i="2" s="1"/>
  <c r="I39" i="2" s="1"/>
  <c r="K39" i="2" s="1"/>
  <c r="B40" i="2"/>
  <c r="C40" i="2" l="1"/>
  <c r="E40" i="2" s="1"/>
  <c r="F40" i="2" s="1"/>
  <c r="H40" i="2" s="1"/>
  <c r="I40" i="2" s="1"/>
  <c r="K40" i="2" s="1"/>
  <c r="B41" i="2"/>
  <c r="B42" i="2" l="1"/>
  <c r="C41" i="2"/>
  <c r="E41" i="2" s="1"/>
  <c r="F41" i="2" s="1"/>
  <c r="H41" i="2" s="1"/>
  <c r="I41" i="2" s="1"/>
  <c r="K41" i="2" s="1"/>
  <c r="B43" i="2" l="1"/>
  <c r="C43" i="2" s="1"/>
  <c r="E43" i="2" s="1"/>
  <c r="F43" i="2" s="1"/>
  <c r="H43" i="2" s="1"/>
  <c r="I43" i="2" s="1"/>
  <c r="C42" i="2"/>
  <c r="E42" i="2" s="1"/>
  <c r="F42" i="2" s="1"/>
  <c r="H42" i="2" s="1"/>
  <c r="I42" i="2" s="1"/>
  <c r="K42" i="2" s="1"/>
  <c r="K43" i="2" l="1"/>
</calcChain>
</file>

<file path=xl/sharedStrings.xml><?xml version="1.0" encoding="utf-8"?>
<sst xmlns="http://schemas.openxmlformats.org/spreadsheetml/2006/main" count="140" uniqueCount="97">
  <si>
    <t>v</t>
  </si>
  <si>
    <t>N</t>
  </si>
  <si>
    <t>I</t>
  </si>
  <si>
    <t xml:space="preserve">dflux/dt </t>
  </si>
  <si>
    <t>1 loop</t>
  </si>
  <si>
    <t>coil</t>
  </si>
  <si>
    <t>dflux/dt</t>
  </si>
  <si>
    <t>hz</t>
  </si>
  <si>
    <t>A</t>
  </si>
  <si>
    <t>current</t>
  </si>
  <si>
    <t>coil 1</t>
  </si>
  <si>
    <t>r</t>
  </si>
  <si>
    <t>coil 2</t>
  </si>
  <si>
    <t>m</t>
  </si>
  <si>
    <t>emf coil 2</t>
  </si>
  <si>
    <t>rad/s</t>
  </si>
  <si>
    <t>V</t>
  </si>
  <si>
    <t>Δ</t>
  </si>
  <si>
    <t>π</t>
  </si>
  <si>
    <t>μ</t>
  </si>
  <si>
    <t>ε</t>
  </si>
  <si>
    <t>φ</t>
  </si>
  <si>
    <t>•</t>
  </si>
  <si>
    <t>·</t>
  </si>
  <si>
    <t>ω</t>
  </si>
  <si>
    <t>ΔB/dt</t>
  </si>
  <si>
    <t>Input Parameters</t>
  </si>
  <si>
    <t>Value</t>
  </si>
  <si>
    <t>Symbol</t>
  </si>
  <si>
    <t>m/s</t>
  </si>
  <si>
    <t>#</t>
  </si>
  <si>
    <t>velocity wire</t>
  </si>
  <si>
    <t>system</t>
  </si>
  <si>
    <t>wire</t>
  </si>
  <si>
    <t>separation distance between wire and coil</t>
  </si>
  <si>
    <t># of turns</t>
  </si>
  <si>
    <t>radius</t>
  </si>
  <si>
    <t>Input parameters and constants</t>
  </si>
  <si>
    <t>frequency</t>
  </si>
  <si>
    <t>number turns</t>
  </si>
  <si>
    <t>calculations</t>
  </si>
  <si>
    <t>cm</t>
  </si>
  <si>
    <t>constants</t>
  </si>
  <si>
    <t>=PI()</t>
  </si>
  <si>
    <r>
      <t>μ</t>
    </r>
    <r>
      <rPr>
        <vertAlign val="sub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>/4π</t>
    </r>
  </si>
  <si>
    <t>angular frequency</t>
  </si>
  <si>
    <t>=D19*2*PI()</t>
  </si>
  <si>
    <t>area coil 1</t>
  </si>
  <si>
    <t>area coil 2</t>
  </si>
  <si>
    <t>=D29^-3</t>
  </si>
  <si>
    <t>emf coil 2 is what I am trying to find</t>
  </si>
  <si>
    <t>emf = d/dt (flux)</t>
  </si>
  <si>
    <t>=PI()*D25^2</t>
  </si>
  <si>
    <t>=PI()*D22^2</t>
  </si>
  <si>
    <r>
      <t>L</t>
    </r>
    <r>
      <rPr>
        <vertAlign val="superscript"/>
        <sz val="10"/>
        <rFont val="Calibri"/>
        <family val="2"/>
        <scheme val="minor"/>
      </rPr>
      <t>-3</t>
    </r>
  </si>
  <si>
    <r>
      <t>m</t>
    </r>
    <r>
      <rPr>
        <vertAlign val="superscript"/>
        <sz val="10"/>
        <rFont val="Calibri"/>
        <family val="2"/>
        <scheme val="minor"/>
      </rPr>
      <t>-3</t>
    </r>
  </si>
  <si>
    <r>
      <t>π·r</t>
    </r>
    <r>
      <rPr>
        <vertAlign val="superscript"/>
        <sz val="10"/>
        <rFont val="Calibri"/>
        <family val="2"/>
        <scheme val="minor"/>
      </rPr>
      <t>2</t>
    </r>
  </si>
  <si>
    <r>
      <t>m</t>
    </r>
    <r>
      <rPr>
        <vertAlign val="superscript"/>
        <sz val="10"/>
        <rFont val="Calibri"/>
        <family val="2"/>
        <scheme val="minor"/>
      </rPr>
      <t>2</t>
    </r>
  </si>
  <si>
    <t>separation distance between coil 1 &amp; coil 2</t>
  </si>
  <si>
    <t>=D23*D26*D35*2*I23*I26*I29*D20*I20</t>
  </si>
  <si>
    <r>
      <t>amplitude I</t>
    </r>
    <r>
      <rPr>
        <vertAlign val="subscript"/>
        <sz val="10"/>
        <rFont val="Calibri"/>
        <family val="2"/>
        <scheme val="minor"/>
      </rPr>
      <t>max</t>
    </r>
  </si>
  <si>
    <r>
      <t>N</t>
    </r>
    <r>
      <rPr>
        <vertAlign val="sub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>·N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·(μ</t>
    </r>
    <r>
      <rPr>
        <vertAlign val="sub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>/4π)·2·A1·A2·L-3· I</t>
    </r>
    <r>
      <rPr>
        <vertAlign val="subscript"/>
        <sz val="10"/>
        <rFont val="Calibri"/>
        <family val="2"/>
        <scheme val="minor"/>
      </rPr>
      <t>max</t>
    </r>
    <r>
      <rPr>
        <sz val="10"/>
        <rFont val="Calibri"/>
        <family val="2"/>
        <scheme val="minor"/>
      </rPr>
      <t>·ω</t>
    </r>
  </si>
  <si>
    <t>AC current</t>
  </si>
  <si>
    <t>2πf</t>
  </si>
  <si>
    <r>
      <t>1/L</t>
    </r>
    <r>
      <rPr>
        <vertAlign val="superscript"/>
        <sz val="10"/>
        <rFont val="Calibri"/>
        <family val="2"/>
        <scheme val="minor"/>
      </rPr>
      <t>3</t>
    </r>
  </si>
  <si>
    <t>22.23 calculator by James Catlin for my paper solution</t>
  </si>
  <si>
    <t>Please input new values into the green cells as Wiley changes the problems</t>
  </si>
  <si>
    <t>Coil 1 is coaxial with coil 2 but separated by 40 cm</t>
  </si>
  <si>
    <t>s</t>
  </si>
  <si>
    <t>Δt</t>
  </si>
  <si>
    <t>universal constants</t>
  </si>
  <si>
    <r>
      <t>B</t>
    </r>
    <r>
      <rPr>
        <vertAlign val="subscript"/>
        <sz val="10"/>
        <rFont val="Calibri"/>
        <family val="2"/>
        <scheme val="minor"/>
      </rPr>
      <t>wire</t>
    </r>
  </si>
  <si>
    <r>
      <t>(μ</t>
    </r>
    <r>
      <rPr>
        <vertAlign val="subscript"/>
        <sz val="10"/>
        <rFont val="Calibri"/>
        <family val="2"/>
        <scheme val="minor"/>
      </rPr>
      <t>0</t>
    </r>
    <r>
      <rPr>
        <sz val="10"/>
        <rFont val="Calibri"/>
        <family val="2"/>
        <scheme val="minor"/>
      </rPr>
      <t>/4π)*2I/r</t>
    </r>
  </si>
  <si>
    <r>
      <t>x</t>
    </r>
    <r>
      <rPr>
        <vertAlign val="subscript"/>
        <sz val="10"/>
        <rFont val="Calibri"/>
        <family val="2"/>
        <scheme val="minor"/>
      </rPr>
      <t>1</t>
    </r>
  </si>
  <si>
    <r>
      <t>B</t>
    </r>
    <r>
      <rPr>
        <vertAlign val="subscript"/>
        <sz val="10"/>
        <rFont val="Calibri"/>
        <family val="2"/>
        <scheme val="minor"/>
      </rPr>
      <t>i</t>
    </r>
  </si>
  <si>
    <r>
      <t>B</t>
    </r>
    <r>
      <rPr>
        <vertAlign val="subscript"/>
        <sz val="10"/>
        <rFont val="Calibri"/>
        <family val="2"/>
        <scheme val="minor"/>
      </rPr>
      <t>f</t>
    </r>
  </si>
  <si>
    <r>
      <t>A</t>
    </r>
    <r>
      <rPr>
        <vertAlign val="subscript"/>
        <sz val="10"/>
        <rFont val="Calibri"/>
        <family val="2"/>
        <scheme val="minor"/>
      </rPr>
      <t>coil</t>
    </r>
  </si>
  <si>
    <r>
      <t>x</t>
    </r>
    <r>
      <rPr>
        <vertAlign val="subscript"/>
        <sz val="10"/>
        <rFont val="Calibri"/>
        <family val="2"/>
        <scheme val="minor"/>
      </rPr>
      <t>0</t>
    </r>
  </si>
  <si>
    <r>
      <t>t</t>
    </r>
    <r>
      <rPr>
        <vertAlign val="subscript"/>
        <sz val="10"/>
        <rFont val="Calibri"/>
        <family val="2"/>
        <scheme val="minor"/>
      </rPr>
      <t>0</t>
    </r>
  </si>
  <si>
    <r>
      <t>t</t>
    </r>
    <r>
      <rPr>
        <vertAlign val="subscript"/>
        <sz val="10"/>
        <rFont val="Calibri"/>
        <family val="2"/>
        <scheme val="minor"/>
      </rPr>
      <t>1</t>
    </r>
  </si>
  <si>
    <t>calculate</t>
  </si>
  <si>
    <t>Units</t>
  </si>
  <si>
    <t>at time 0</t>
  </si>
  <si>
    <t>at time 1</t>
  </si>
  <si>
    <t>22.20 calculator by James Catlin.  Please update the green cells as Wiley updates the problem, answer is highlighted in yellow.</t>
  </si>
  <si>
    <t>calculations:</t>
  </si>
  <si>
    <t>recall:</t>
  </si>
  <si>
    <t>initial</t>
  </si>
  <si>
    <t>step</t>
  </si>
  <si>
    <t>"final"</t>
  </si>
  <si>
    <t>time: note use a small timestep to approximate the derivative</t>
  </si>
  <si>
    <t>-</t>
  </si>
  <si>
    <t>%</t>
  </si>
  <si>
    <t>% change from previous answer</t>
  </si>
  <si>
    <t>If you are curious how small a timestep you need to use you can look at this.</t>
  </si>
  <si>
    <t>Please recreate and enter the equations to get the answers in the cells below.</t>
  </si>
  <si>
    <t>In the blue cells please recreate and enter the equations to get the values I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</si>
</sst>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Calibri"/>
      <family val="2"/>
    </font>
    <font>
      <vertAlign val="subscript"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3" fillId="0" borderId="0" xfId="0" applyNumberFormat="1" applyFont="1"/>
    <xf numFmtId="0" fontId="3" fillId="0" borderId="0" xfId="0" applyFont="1" applyBorder="1"/>
    <xf numFmtId="0" fontId="3" fillId="0" borderId="0" xfId="0" quotePrefix="1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quotePrefix="1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/>
    <xf numFmtId="0" fontId="3" fillId="3" borderId="0" xfId="0" applyFont="1" applyFill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11" fontId="3" fillId="0" borderId="1" xfId="0" applyNumberFormat="1" applyFont="1" applyBorder="1"/>
    <xf numFmtId="0" fontId="3" fillId="2" borderId="1" xfId="0" applyNumberFormat="1" applyFont="1" applyFill="1" applyBorder="1"/>
    <xf numFmtId="0" fontId="3" fillId="0" borderId="0" xfId="0" applyFont="1" applyAlignment="1">
      <alignment horizontal="left"/>
    </xf>
    <xf numFmtId="0" fontId="3" fillId="0" borderId="0" xfId="0" applyNumberFormat="1" applyFont="1"/>
    <xf numFmtId="0" fontId="3" fillId="0" borderId="7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Protection="1">
      <protection hidden="1"/>
    </xf>
    <xf numFmtId="11" fontId="3" fillId="0" borderId="2" xfId="0" applyNumberFormat="1" applyFont="1" applyBorder="1" applyProtection="1">
      <protection hidden="1"/>
    </xf>
    <xf numFmtId="0" fontId="3" fillId="0" borderId="0" xfId="0" applyFont="1" applyAlignment="1"/>
    <xf numFmtId="0" fontId="7" fillId="2" borderId="2" xfId="0" applyFont="1" applyFill="1" applyBorder="1" applyProtection="1">
      <protection hidden="1"/>
    </xf>
    <xf numFmtId="0" fontId="3" fillId="0" borderId="0" xfId="0" applyFont="1" applyBorder="1" applyProtection="1">
      <protection hidden="1"/>
    </xf>
    <xf numFmtId="11" fontId="3" fillId="0" borderId="0" xfId="0" applyNumberFormat="1" applyFont="1" applyBorder="1" applyProtection="1">
      <protection hidden="1"/>
    </xf>
    <xf numFmtId="0" fontId="3" fillId="0" borderId="0" xfId="0" applyNumberFormat="1" applyFont="1" applyBorder="1" applyProtection="1">
      <protection hidden="1"/>
    </xf>
    <xf numFmtId="0" fontId="7" fillId="0" borderId="0" xfId="0" applyFont="1" applyFill="1" applyBorder="1" applyProtection="1">
      <protection hidden="1"/>
    </xf>
    <xf numFmtId="0" fontId="3" fillId="0" borderId="1" xfId="0" applyFont="1" applyBorder="1" applyProtection="1">
      <protection hidden="1"/>
    </xf>
    <xf numFmtId="11" fontId="3" fillId="0" borderId="1" xfId="0" applyNumberFormat="1" applyFont="1" applyBorder="1" applyProtection="1">
      <protection hidden="1"/>
    </xf>
    <xf numFmtId="0" fontId="3" fillId="0" borderId="1" xfId="0" applyNumberFormat="1" applyFont="1" applyBorder="1" applyProtection="1">
      <protection hidden="1"/>
    </xf>
    <xf numFmtId="0" fontId="7" fillId="0" borderId="1" xfId="0" applyFont="1" applyFill="1" applyBorder="1" applyProtection="1">
      <protection hidden="1"/>
    </xf>
    <xf numFmtId="0" fontId="0" fillId="0" borderId="0" xfId="0" applyNumberFormat="1" applyProtection="1">
      <protection hidden="1"/>
    </xf>
    <xf numFmtId="0" fontId="3" fillId="0" borderId="0" xfId="0" applyFont="1" applyBorder="1" applyProtection="1">
      <protection locked="0" hidden="1"/>
    </xf>
    <xf numFmtId="11" fontId="3" fillId="0" borderId="0" xfId="0" applyNumberFormat="1" applyFont="1" applyBorder="1" applyProtection="1">
      <protection locked="0" hidden="1"/>
    </xf>
    <xf numFmtId="0" fontId="3" fillId="0" borderId="0" xfId="0" applyNumberFormat="1" applyFont="1" applyBorder="1" applyProtection="1">
      <protection locked="0" hidden="1"/>
    </xf>
    <xf numFmtId="0" fontId="7" fillId="0" borderId="0" xfId="0" applyFont="1" applyFill="1" applyBorder="1" applyProtection="1">
      <protection locked="0" hidden="1"/>
    </xf>
    <xf numFmtId="0" fontId="3" fillId="3" borderId="2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11" fontId="3" fillId="0" borderId="1" xfId="0" applyNumberFormat="1" applyFont="1" applyBorder="1" applyProtection="1">
      <protection locked="0"/>
    </xf>
    <xf numFmtId="0" fontId="3" fillId="2" borderId="2" xfId="0" applyNumberFormat="1" applyFont="1" applyFill="1" applyBorder="1" applyProtection="1">
      <protection hidden="1"/>
    </xf>
    <xf numFmtId="0" fontId="3" fillId="4" borderId="9" xfId="0" applyFont="1" applyFill="1" applyBorder="1" applyProtection="1">
      <protection locked="0" hidden="1"/>
    </xf>
    <xf numFmtId="0" fontId="3" fillId="4" borderId="10" xfId="0" applyFont="1" applyFill="1" applyBorder="1" applyProtection="1">
      <protection locked="0" hidden="1"/>
    </xf>
    <xf numFmtId="11" fontId="3" fillId="4" borderId="10" xfId="0" applyNumberFormat="1" applyFont="1" applyFill="1" applyBorder="1" applyProtection="1">
      <protection locked="0" hidden="1"/>
    </xf>
    <xf numFmtId="0" fontId="3" fillId="4" borderId="10" xfId="0" applyNumberFormat="1" applyFont="1" applyFill="1" applyBorder="1" applyProtection="1">
      <protection locked="0" hidden="1"/>
    </xf>
    <xf numFmtId="0" fontId="7" fillId="4" borderId="11" xfId="0" applyFont="1" applyFill="1" applyBorder="1" applyProtection="1">
      <protection locked="0" hidden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J22" sqref="J22"/>
    </sheetView>
  </sheetViews>
  <sheetFormatPr defaultRowHeight="12.75" x14ac:dyDescent="0.35"/>
  <cols>
    <col min="3" max="3" width="14.73046875" customWidth="1"/>
    <col min="4" max="4" width="12" bestFit="1" customWidth="1"/>
    <col min="7" max="7" width="9.1328125" customWidth="1"/>
    <col min="8" max="8" width="10.73046875" customWidth="1"/>
    <col min="9" max="9" width="12.3984375" bestFit="1" customWidth="1"/>
  </cols>
  <sheetData>
    <row r="1" spans="1:19" ht="13.15" x14ac:dyDescent="0.4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3.15" x14ac:dyDescent="0.4">
      <c r="A2" s="1" t="s">
        <v>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3.15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3.15" x14ac:dyDescent="0.4">
      <c r="A4" s="1"/>
      <c r="B4" s="1"/>
      <c r="C4" s="1" t="s">
        <v>67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3.15" x14ac:dyDescent="0.4">
      <c r="A5" s="1"/>
      <c r="B5" s="1"/>
      <c r="C5" s="1" t="s">
        <v>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3.15" x14ac:dyDescent="0.4">
      <c r="A6" s="1"/>
      <c r="B6" s="1"/>
      <c r="C6" s="1" t="s">
        <v>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15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3.15" x14ac:dyDescent="0.4">
      <c r="A8" s="1"/>
      <c r="B8" s="56" t="s">
        <v>37</v>
      </c>
      <c r="C8" s="57"/>
      <c r="D8" s="57"/>
      <c r="E8" s="57"/>
      <c r="F8" s="56" t="s">
        <v>40</v>
      </c>
      <c r="G8" s="57"/>
      <c r="H8" s="57"/>
      <c r="I8" s="60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15" x14ac:dyDescent="0.4">
      <c r="A9" s="1"/>
      <c r="B9" s="58"/>
      <c r="C9" s="59"/>
      <c r="D9" s="59"/>
      <c r="E9" s="59"/>
      <c r="F9" s="58"/>
      <c r="G9" s="59"/>
      <c r="H9" s="59"/>
      <c r="I9" s="61"/>
      <c r="J9" s="1"/>
      <c r="L9" s="1"/>
      <c r="M9" s="1"/>
      <c r="N9" s="1"/>
      <c r="O9" s="1"/>
      <c r="P9" s="1"/>
      <c r="Q9" s="1"/>
      <c r="R9" s="1"/>
      <c r="S9" s="1"/>
    </row>
    <row r="10" spans="1:19" ht="13.15" x14ac:dyDescent="0.4">
      <c r="A10" s="1"/>
      <c r="B10" s="63" t="s">
        <v>62</v>
      </c>
      <c r="C10" s="11" t="s">
        <v>38</v>
      </c>
      <c r="D10" s="13">
        <v>2100</v>
      </c>
      <c r="E10" s="11" t="s">
        <v>7</v>
      </c>
      <c r="F10" s="65" t="s">
        <v>45</v>
      </c>
      <c r="G10" s="11" t="s">
        <v>24</v>
      </c>
      <c r="H10" s="12" t="s">
        <v>46</v>
      </c>
      <c r="I10" s="15" t="s">
        <v>63</v>
      </c>
      <c r="J10" s="1"/>
      <c r="L10" s="1"/>
      <c r="M10" s="1"/>
      <c r="N10" s="1"/>
      <c r="O10" s="1"/>
      <c r="P10" s="1"/>
      <c r="Q10" s="1"/>
      <c r="R10" s="1"/>
      <c r="S10" s="1"/>
    </row>
    <row r="11" spans="1:19" ht="15.4" x14ac:dyDescent="0.55000000000000004">
      <c r="A11" s="1"/>
      <c r="B11" s="64"/>
      <c r="C11" s="10" t="s">
        <v>60</v>
      </c>
      <c r="D11" s="14">
        <v>0.05</v>
      </c>
      <c r="E11" s="10" t="s">
        <v>8</v>
      </c>
      <c r="F11" s="66"/>
      <c r="G11" s="10" t="s">
        <v>24</v>
      </c>
      <c r="H11" s="10">
        <f t="array" ref="H11">D10*2*PI()</f>
        <v>13194.689145077131</v>
      </c>
      <c r="I11" s="16" t="s">
        <v>15</v>
      </c>
      <c r="J11" s="1"/>
      <c r="L11" s="1"/>
      <c r="M11" s="1"/>
      <c r="N11" s="1"/>
      <c r="O11" s="1"/>
      <c r="P11" s="1"/>
      <c r="Q11" s="1"/>
      <c r="R11" s="1"/>
      <c r="S11" s="1"/>
    </row>
    <row r="12" spans="1:19" ht="14.65" x14ac:dyDescent="0.4">
      <c r="A12" s="1"/>
      <c r="B12" s="62" t="s">
        <v>10</v>
      </c>
      <c r="C12" s="7" t="s">
        <v>36</v>
      </c>
      <c r="D12" s="17">
        <v>0.04</v>
      </c>
      <c r="E12" s="7" t="s">
        <v>13</v>
      </c>
      <c r="F12" s="67" t="s">
        <v>47</v>
      </c>
      <c r="G12" s="7" t="s">
        <v>8</v>
      </c>
      <c r="H12" s="8" t="s">
        <v>53</v>
      </c>
      <c r="I12" s="18" t="s">
        <v>56</v>
      </c>
      <c r="J12" s="1"/>
      <c r="L12" s="1"/>
      <c r="M12" s="1"/>
      <c r="N12" s="1"/>
      <c r="O12" s="1"/>
      <c r="P12" s="1"/>
      <c r="Q12" s="1"/>
      <c r="R12" s="1"/>
      <c r="S12" s="1"/>
    </row>
    <row r="13" spans="1:19" ht="14.65" x14ac:dyDescent="0.4">
      <c r="A13" s="1"/>
      <c r="B13" s="62"/>
      <c r="C13" s="7" t="s">
        <v>39</v>
      </c>
      <c r="D13" s="17">
        <v>5300</v>
      </c>
      <c r="E13" s="7" t="s">
        <v>30</v>
      </c>
      <c r="F13" s="67"/>
      <c r="G13" s="7" t="s">
        <v>8</v>
      </c>
      <c r="H13" s="7">
        <f>PI()*D12^2</f>
        <v>5.0265482457436689E-3</v>
      </c>
      <c r="I13" s="19" t="s">
        <v>57</v>
      </c>
      <c r="J13" s="1"/>
      <c r="L13" s="1"/>
      <c r="M13" s="1"/>
      <c r="N13" s="1"/>
      <c r="O13" s="1"/>
      <c r="P13" s="1"/>
      <c r="Q13" s="1"/>
      <c r="R13" s="1"/>
      <c r="S13" s="1"/>
    </row>
    <row r="14" spans="1:19" ht="14.65" x14ac:dyDescent="0.4">
      <c r="A14" s="1"/>
      <c r="B14" s="56" t="s">
        <v>12</v>
      </c>
      <c r="C14" s="11" t="s">
        <v>36</v>
      </c>
      <c r="D14" s="13">
        <v>0.02</v>
      </c>
      <c r="E14" s="11" t="s">
        <v>13</v>
      </c>
      <c r="F14" s="65" t="s">
        <v>48</v>
      </c>
      <c r="G14" s="11" t="s">
        <v>8</v>
      </c>
      <c r="H14" s="12" t="s">
        <v>52</v>
      </c>
      <c r="I14" s="18" t="s">
        <v>56</v>
      </c>
      <c r="J14" s="1"/>
      <c r="L14" s="1"/>
      <c r="M14" s="1"/>
      <c r="N14" s="1"/>
      <c r="O14" s="1"/>
      <c r="P14" s="1"/>
      <c r="Q14" s="1"/>
      <c r="R14" s="1"/>
      <c r="S14" s="1"/>
    </row>
    <row r="15" spans="1:19" ht="14.65" x14ac:dyDescent="0.4">
      <c r="A15" s="1"/>
      <c r="B15" s="58"/>
      <c r="C15" s="10" t="s">
        <v>39</v>
      </c>
      <c r="D15" s="14">
        <v>3200</v>
      </c>
      <c r="E15" s="10" t="s">
        <v>30</v>
      </c>
      <c r="F15" s="66"/>
      <c r="G15" s="10" t="s">
        <v>8</v>
      </c>
      <c r="H15" s="10">
        <f>PI()*D14^2</f>
        <v>1.2566370614359172E-3</v>
      </c>
      <c r="I15" s="16" t="s">
        <v>57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4.65" x14ac:dyDescent="0.4">
      <c r="A16" s="1"/>
      <c r="B16" s="63" t="s">
        <v>58</v>
      </c>
      <c r="C16" s="65"/>
      <c r="D16" s="13">
        <v>40</v>
      </c>
      <c r="E16" s="11" t="s">
        <v>41</v>
      </c>
      <c r="F16" s="11"/>
      <c r="G16" s="11" t="s">
        <v>54</v>
      </c>
      <c r="H16" s="12" t="s">
        <v>49</v>
      </c>
      <c r="I16" s="15" t="s">
        <v>64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4.65" x14ac:dyDescent="0.4">
      <c r="A17" s="1"/>
      <c r="B17" s="64"/>
      <c r="C17" s="66"/>
      <c r="D17" s="10">
        <f t="array" ref="D17">D16/100</f>
        <v>0.4</v>
      </c>
      <c r="E17" s="10" t="s">
        <v>13</v>
      </c>
      <c r="F17" s="10"/>
      <c r="G17" s="10" t="s">
        <v>54</v>
      </c>
      <c r="H17" s="10">
        <f t="array" ref="H17">D17^-3</f>
        <v>15.624999999999996</v>
      </c>
      <c r="I17" s="16" t="s">
        <v>55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4" x14ac:dyDescent="0.55000000000000004">
      <c r="A18" s="1"/>
      <c r="B18" s="56" t="s">
        <v>42</v>
      </c>
      <c r="C18" s="7" t="s">
        <v>18</v>
      </c>
      <c r="D18" s="8" t="s">
        <v>43</v>
      </c>
      <c r="E18" s="7"/>
      <c r="F18" s="7" t="s">
        <v>14</v>
      </c>
      <c r="G18" s="7" t="s">
        <v>61</v>
      </c>
      <c r="H18" s="7"/>
      <c r="I18" s="19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.15" x14ac:dyDescent="0.4">
      <c r="A19" s="1"/>
      <c r="B19" s="62"/>
      <c r="C19" s="7" t="s">
        <v>18</v>
      </c>
      <c r="D19" s="7">
        <f>PI()</f>
        <v>3.1415926535897931</v>
      </c>
      <c r="E19" s="7"/>
      <c r="F19" s="7" t="s">
        <v>14</v>
      </c>
      <c r="G19" s="8" t="s">
        <v>59</v>
      </c>
      <c r="H19" s="7"/>
      <c r="I19" s="19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4" x14ac:dyDescent="0.55000000000000004">
      <c r="A20" s="1"/>
      <c r="B20" s="58"/>
      <c r="C20" s="10" t="s">
        <v>44</v>
      </c>
      <c r="D20" s="20">
        <f>0.0000001</f>
        <v>9.9999999999999995E-8</v>
      </c>
      <c r="E20" s="10"/>
      <c r="F20" s="10" t="s">
        <v>14</v>
      </c>
      <c r="G20" s="21">
        <f>D13*D15*D20*2*H13*H15*H17*D11*H11</f>
        <v>0.22086391004911166</v>
      </c>
      <c r="H20" s="10" t="s">
        <v>16</v>
      </c>
      <c r="I20" s="16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3.15" x14ac:dyDescent="0.4">
      <c r="A21" s="1"/>
      <c r="B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3.1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3.15" x14ac:dyDescent="0.4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15" x14ac:dyDescent="0.4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3.15" x14ac:dyDescent="0.4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mergeCells count="10">
    <mergeCell ref="B8:E9"/>
    <mergeCell ref="F8:I9"/>
    <mergeCell ref="B18:B20"/>
    <mergeCell ref="B10:B11"/>
    <mergeCell ref="B12:B13"/>
    <mergeCell ref="B14:B15"/>
    <mergeCell ref="B16:C17"/>
    <mergeCell ref="F14:F15"/>
    <mergeCell ref="F12:F13"/>
    <mergeCell ref="F10:F1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tabSelected="1" workbookViewId="0">
      <selection activeCell="I1" sqref="I1"/>
    </sheetView>
  </sheetViews>
  <sheetFormatPr defaultRowHeight="12.75" x14ac:dyDescent="0.35"/>
  <cols>
    <col min="1" max="1" width="11.3984375" customWidth="1"/>
    <col min="2" max="2" width="21.86328125" customWidth="1"/>
    <col min="3" max="11" width="11.3984375" customWidth="1"/>
    <col min="12" max="12" width="6.3984375" customWidth="1"/>
    <col min="13" max="16" width="11.3984375" customWidth="1"/>
  </cols>
  <sheetData>
    <row r="1" spans="1:16" ht="13.15" x14ac:dyDescent="0.4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15" x14ac:dyDescent="0.4">
      <c r="A2" s="1" t="s">
        <v>96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15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4" x14ac:dyDescent="0.55000000000000004">
      <c r="A4" s="1"/>
      <c r="B4" s="31" t="s">
        <v>86</v>
      </c>
      <c r="C4" s="1" t="s">
        <v>71</v>
      </c>
      <c r="D4" s="1" t="s">
        <v>72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3.15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.15" x14ac:dyDescent="0.4">
      <c r="A6" s="1"/>
      <c r="B6" s="71" t="s">
        <v>26</v>
      </c>
      <c r="C6" s="72"/>
      <c r="D6" s="72"/>
      <c r="E6" s="72"/>
      <c r="F6" s="73"/>
      <c r="G6" s="5"/>
      <c r="I6" s="1"/>
      <c r="J6" s="5"/>
      <c r="K6" s="1"/>
      <c r="L6" s="1"/>
      <c r="M6" s="1"/>
      <c r="N6" s="1"/>
      <c r="O6" s="1"/>
      <c r="P6" s="1"/>
    </row>
    <row r="7" spans="1:16" ht="13.15" x14ac:dyDescent="0.4">
      <c r="A7" s="1"/>
      <c r="B7" s="24" t="s">
        <v>32</v>
      </c>
      <c r="C7" s="7"/>
      <c r="D7" s="9" t="s">
        <v>28</v>
      </c>
      <c r="E7" s="9" t="s">
        <v>27</v>
      </c>
      <c r="F7" s="18" t="s">
        <v>81</v>
      </c>
      <c r="G7" s="1"/>
      <c r="I7" s="5"/>
      <c r="J7" s="5"/>
      <c r="P7" s="1"/>
    </row>
    <row r="8" spans="1:16" ht="13.15" x14ac:dyDescent="0.4">
      <c r="A8" s="1"/>
      <c r="B8" s="74" t="s">
        <v>33</v>
      </c>
      <c r="C8" s="11" t="s">
        <v>9</v>
      </c>
      <c r="D8" s="11" t="s">
        <v>2</v>
      </c>
      <c r="E8" s="46">
        <v>5</v>
      </c>
      <c r="F8" s="25" t="s">
        <v>8</v>
      </c>
      <c r="G8" s="7"/>
      <c r="P8" s="1"/>
    </row>
    <row r="9" spans="1:16" ht="13.15" x14ac:dyDescent="0.4">
      <c r="A9" s="1"/>
      <c r="B9" s="75"/>
      <c r="C9" s="10" t="s">
        <v>31</v>
      </c>
      <c r="D9" s="10" t="s">
        <v>0</v>
      </c>
      <c r="E9" s="47">
        <v>3.7</v>
      </c>
      <c r="F9" s="16" t="s">
        <v>29</v>
      </c>
      <c r="G9" s="7"/>
      <c r="P9" s="1"/>
    </row>
    <row r="10" spans="1:16" ht="14.25" customHeight="1" x14ac:dyDescent="0.55000000000000004">
      <c r="A10" s="1"/>
      <c r="B10" s="76" t="s">
        <v>34</v>
      </c>
      <c r="C10" s="27" t="s">
        <v>82</v>
      </c>
      <c r="D10" s="11" t="s">
        <v>77</v>
      </c>
      <c r="E10" s="46">
        <v>0.15</v>
      </c>
      <c r="F10" s="25" t="s">
        <v>13</v>
      </c>
      <c r="G10" s="7"/>
      <c r="H10" s="1"/>
      <c r="I10" s="1"/>
      <c r="J10" s="1"/>
      <c r="K10" s="1"/>
      <c r="L10" s="1"/>
      <c r="M10" s="1"/>
      <c r="N10" s="1"/>
      <c r="O10" s="1"/>
      <c r="P10" s="1"/>
    </row>
    <row r="11" spans="1:16" ht="15.4" x14ac:dyDescent="0.55000000000000004">
      <c r="A11" s="22"/>
      <c r="B11" s="78"/>
      <c r="C11" s="28" t="s">
        <v>83</v>
      </c>
      <c r="D11" s="10" t="s">
        <v>73</v>
      </c>
      <c r="E11" s="10" t="s">
        <v>80</v>
      </c>
      <c r="F11" s="16" t="s">
        <v>13</v>
      </c>
      <c r="G11" s="7"/>
      <c r="H11" s="6"/>
      <c r="I11" s="1"/>
      <c r="J11" s="6"/>
      <c r="K11" s="23"/>
      <c r="L11" s="1"/>
      <c r="M11" s="1"/>
      <c r="N11" s="1"/>
      <c r="O11" s="1"/>
      <c r="P11" s="1"/>
    </row>
    <row r="12" spans="1:16" ht="15.4" x14ac:dyDescent="0.55000000000000004">
      <c r="A12" s="1"/>
      <c r="B12" s="76" t="s">
        <v>90</v>
      </c>
      <c r="C12" s="11" t="s">
        <v>87</v>
      </c>
      <c r="D12" s="11" t="s">
        <v>78</v>
      </c>
      <c r="E12" s="11">
        <v>0</v>
      </c>
      <c r="F12" s="25" t="s">
        <v>68</v>
      </c>
      <c r="G12" s="7"/>
      <c r="H12" s="1"/>
      <c r="I12" s="1"/>
      <c r="J12" s="1"/>
      <c r="K12" s="1"/>
      <c r="L12" s="1"/>
      <c r="M12" s="1"/>
      <c r="N12" s="1"/>
      <c r="O12" s="1"/>
      <c r="P12" s="1"/>
    </row>
    <row r="13" spans="1:16" ht="13.15" x14ac:dyDescent="0.4">
      <c r="A13" s="1"/>
      <c r="B13" s="77"/>
      <c r="C13" s="7" t="s">
        <v>88</v>
      </c>
      <c r="D13" s="7" t="s">
        <v>69</v>
      </c>
      <c r="E13" s="48">
        <v>1.0000000000000001E-5</v>
      </c>
      <c r="F13" s="19" t="s">
        <v>68</v>
      </c>
      <c r="G13" s="7"/>
      <c r="H13" s="1"/>
      <c r="I13" s="1"/>
      <c r="J13" s="1"/>
      <c r="K13" s="1"/>
      <c r="L13" s="1"/>
      <c r="M13" s="1"/>
      <c r="N13" s="1"/>
      <c r="O13" s="1"/>
      <c r="P13" s="1"/>
    </row>
    <row r="14" spans="1:16" ht="15.4" x14ac:dyDescent="0.55000000000000004">
      <c r="A14" s="1"/>
      <c r="B14" s="78"/>
      <c r="C14" s="7" t="s">
        <v>89</v>
      </c>
      <c r="D14" s="7" t="s">
        <v>79</v>
      </c>
      <c r="E14" s="7">
        <f t="array" ref="E14">E12+E13</f>
        <v>1.0000000000000001E-5</v>
      </c>
      <c r="F14" s="19" t="s">
        <v>68</v>
      </c>
      <c r="G14" s="7"/>
      <c r="H14" s="1"/>
      <c r="I14" s="1"/>
      <c r="J14" s="1"/>
      <c r="K14" s="1"/>
      <c r="L14" s="1"/>
      <c r="M14" s="1"/>
      <c r="N14" s="1"/>
      <c r="O14" s="1"/>
      <c r="P14" s="1"/>
    </row>
    <row r="15" spans="1:16" ht="13.15" x14ac:dyDescent="0.4">
      <c r="A15" s="1"/>
      <c r="B15" s="74" t="s">
        <v>5</v>
      </c>
      <c r="C15" s="11" t="s">
        <v>35</v>
      </c>
      <c r="D15" s="11" t="s">
        <v>1</v>
      </c>
      <c r="E15" s="46">
        <v>11</v>
      </c>
      <c r="F15" s="25" t="s">
        <v>30</v>
      </c>
      <c r="G15" s="7"/>
      <c r="H15" s="1"/>
      <c r="I15" s="1"/>
      <c r="J15" s="1"/>
      <c r="K15" s="1"/>
      <c r="L15" s="1"/>
      <c r="M15" s="1"/>
      <c r="N15" s="1"/>
      <c r="O15" s="1"/>
      <c r="P15" s="1"/>
    </row>
    <row r="16" spans="1:16" ht="13.15" x14ac:dyDescent="0.4">
      <c r="A16" s="1"/>
      <c r="B16" s="75"/>
      <c r="C16" s="10" t="s">
        <v>36</v>
      </c>
      <c r="D16" s="10" t="s">
        <v>11</v>
      </c>
      <c r="E16" s="47">
        <v>0.02</v>
      </c>
      <c r="F16" s="16" t="s">
        <v>13</v>
      </c>
      <c r="G16" s="7"/>
      <c r="H16" s="1"/>
      <c r="I16" s="1"/>
      <c r="J16" s="1"/>
      <c r="K16" s="1"/>
      <c r="L16" s="1"/>
      <c r="M16" s="1"/>
      <c r="N16" s="1"/>
      <c r="O16" s="1"/>
      <c r="P16" s="1"/>
    </row>
    <row r="17" spans="1:16" ht="13.15" x14ac:dyDescent="0.4">
      <c r="A17" s="1"/>
      <c r="B17" s="71" t="s">
        <v>70</v>
      </c>
      <c r="C17" s="72"/>
      <c r="D17" s="72"/>
      <c r="E17" s="72"/>
      <c r="F17" s="73"/>
      <c r="G17" s="9"/>
      <c r="H17" s="1"/>
      <c r="I17" s="1"/>
      <c r="J17" s="1"/>
      <c r="K17" s="1"/>
      <c r="L17" s="1"/>
      <c r="M17" s="1"/>
      <c r="N17" s="1"/>
      <c r="O17" s="1"/>
      <c r="P17" s="1"/>
    </row>
    <row r="18" spans="1:16" ht="15.4" x14ac:dyDescent="0.55000000000000004">
      <c r="A18" s="1"/>
      <c r="B18" s="26"/>
      <c r="C18" s="10"/>
      <c r="D18" s="10" t="s">
        <v>44</v>
      </c>
      <c r="E18" s="49">
        <v>9.9999999999999995E-8</v>
      </c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3.15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B20" s="3" t="s">
        <v>85</v>
      </c>
    </row>
    <row r="21" spans="1:16" ht="14.25" customHeight="1" x14ac:dyDescent="0.4">
      <c r="B21" s="69" t="s">
        <v>69</v>
      </c>
      <c r="C21" s="69" t="s">
        <v>73</v>
      </c>
      <c r="D21" s="69" t="s">
        <v>74</v>
      </c>
      <c r="E21" s="69" t="s">
        <v>75</v>
      </c>
      <c r="F21" s="69" t="s">
        <v>25</v>
      </c>
      <c r="G21" s="69" t="s">
        <v>76</v>
      </c>
      <c r="H21" s="5" t="s">
        <v>4</v>
      </c>
      <c r="I21" s="5" t="s">
        <v>5</v>
      </c>
    </row>
    <row r="22" spans="1:16" ht="13.15" x14ac:dyDescent="0.4">
      <c r="B22" s="70"/>
      <c r="C22" s="70"/>
      <c r="D22" s="70"/>
      <c r="E22" s="70"/>
      <c r="F22" s="70"/>
      <c r="G22" s="70"/>
      <c r="H22" s="5" t="s">
        <v>3</v>
      </c>
      <c r="I22" s="5" t="s">
        <v>6</v>
      </c>
    </row>
    <row r="23" spans="1:16" ht="13.15" x14ac:dyDescent="0.4">
      <c r="B23" s="29">
        <f t="array" ref="B23">E13</f>
        <v>1.0000000000000001E-5</v>
      </c>
      <c r="C23" s="29">
        <f t="array" ref="C23">$E$10-$E$9*B23</f>
        <v>0.14996299999999999</v>
      </c>
      <c r="D23" s="30">
        <f t="array" ref="D23">$E$18*2*$E$8/$E$10</f>
        <v>6.6666666666666666E-6</v>
      </c>
      <c r="E23" s="30">
        <f t="array" ref="E23">$E$18*2*$E$8/C23</f>
        <v>6.6683115168408208E-6</v>
      </c>
      <c r="F23" s="50">
        <f t="array" ref="F23">(E23-D23)/B23</f>
        <v>1.6448501741541803E-4</v>
      </c>
      <c r="G23" s="29">
        <f t="array" ref="G23">PI()*$E$16^2</f>
        <v>1.2566370614359172E-3</v>
      </c>
      <c r="H23" s="29">
        <f t="array" ref="H23">F23*G23</f>
        <v>2.0669796893514659E-7</v>
      </c>
      <c r="I23" s="32">
        <f t="array" ref="I23">$E$15*H23</f>
        <v>2.2736776582866126E-6</v>
      </c>
    </row>
    <row r="24" spans="1:16" ht="13.5" thickBot="1" x14ac:dyDescent="0.45">
      <c r="B24" s="42" t="s">
        <v>95</v>
      </c>
      <c r="C24" s="42"/>
      <c r="D24" s="43"/>
      <c r="E24" s="43"/>
      <c r="F24" s="44"/>
      <c r="G24" s="42"/>
      <c r="H24" s="42"/>
      <c r="I24" s="45"/>
    </row>
    <row r="25" spans="1:16" ht="13.5" thickBot="1" x14ac:dyDescent="0.45">
      <c r="B25" s="51"/>
      <c r="C25" s="52"/>
      <c r="D25" s="53"/>
      <c r="E25" s="53"/>
      <c r="F25" s="54"/>
      <c r="G25" s="52"/>
      <c r="H25" s="52"/>
      <c r="I25" s="55"/>
    </row>
    <row r="26" spans="1:16" ht="13.15" x14ac:dyDescent="0.4">
      <c r="B26" s="42"/>
      <c r="C26" s="42"/>
      <c r="D26" s="43"/>
      <c r="E26" s="43"/>
      <c r="F26" s="44"/>
      <c r="G26" s="42"/>
      <c r="H26" s="42"/>
      <c r="I26" s="45"/>
    </row>
    <row r="27" spans="1:16" ht="13.15" x14ac:dyDescent="0.4">
      <c r="B27" s="33" t="s">
        <v>94</v>
      </c>
      <c r="C27" s="33"/>
      <c r="D27" s="34"/>
      <c r="E27" s="34"/>
      <c r="F27" s="35"/>
      <c r="G27" s="33"/>
      <c r="H27" s="33"/>
      <c r="I27" s="36"/>
      <c r="K27" s="68" t="s">
        <v>93</v>
      </c>
      <c r="L27" s="68"/>
    </row>
    <row r="28" spans="1:16" ht="13.15" x14ac:dyDescent="0.4">
      <c r="B28" s="37"/>
      <c r="C28" s="37"/>
      <c r="D28" s="38"/>
      <c r="E28" s="38"/>
      <c r="F28" s="39"/>
      <c r="G28" s="37"/>
      <c r="H28" s="37"/>
      <c r="I28" s="40"/>
      <c r="K28" s="68"/>
      <c r="L28" s="68"/>
    </row>
    <row r="29" spans="1:16" ht="13.15" x14ac:dyDescent="0.4">
      <c r="B29" s="33">
        <v>1</v>
      </c>
      <c r="C29" s="33">
        <f>$E$10-$E$9*B29</f>
        <v>-3.5500000000000003</v>
      </c>
      <c r="D29" s="34">
        <f>$E$18*2*$E$8/$E$10</f>
        <v>6.6666666666666666E-6</v>
      </c>
      <c r="E29" s="34">
        <f>$E$18*2*$E$8/C29</f>
        <v>-2.8169014084507038E-7</v>
      </c>
      <c r="F29" s="35">
        <f>(E29-D29)/B29</f>
        <v>-6.9483568075117375E-6</v>
      </c>
      <c r="G29" s="33">
        <f>PI()*$E$16^2</f>
        <v>1.2566370614359172E-3</v>
      </c>
      <c r="H29" s="33">
        <f>F29*G29</f>
        <v>-8.7315626803998011E-9</v>
      </c>
      <c r="I29" s="36">
        <f>$E$15*H29</f>
        <v>-9.6047189484397811E-8</v>
      </c>
      <c r="K29" s="4" t="s">
        <v>91</v>
      </c>
    </row>
    <row r="30" spans="1:16" ht="13.15" x14ac:dyDescent="0.4">
      <c r="B30" s="33">
        <f>B29/10</f>
        <v>0.1</v>
      </c>
      <c r="C30" s="33">
        <f t="shared" ref="C30:C43" si="0">$E$10-$E$9*B30</f>
        <v>-0.22000000000000006</v>
      </c>
      <c r="D30" s="34">
        <f t="shared" ref="D30:D43" si="1">$E$18*2*$E$8/$E$10</f>
        <v>6.6666666666666666E-6</v>
      </c>
      <c r="E30" s="34">
        <f t="shared" ref="E30:E37" si="2">$E$18*2*$E$8/C30</f>
        <v>-4.5454545454545438E-6</v>
      </c>
      <c r="F30" s="35">
        <f t="shared" ref="F30:F37" si="3">(E30-D30)/B30</f>
        <v>-1.1212121212121209E-4</v>
      </c>
      <c r="G30" s="33">
        <f t="shared" ref="G30:G43" si="4">PI()*$E$16^2</f>
        <v>1.2566370614359172E-3</v>
      </c>
      <c r="H30" s="33">
        <f t="shared" ref="H30:H37" si="5">F30*G30</f>
        <v>-1.4089567052463311E-7</v>
      </c>
      <c r="I30" s="36">
        <f t="shared" ref="I30:I43" si="6">$E$15*H30</f>
        <v>-1.5498523757709642E-6</v>
      </c>
      <c r="K30" s="41">
        <f>100*ABS((I30-I29)/I29)</f>
        <v>1513.6363636363631</v>
      </c>
      <c r="L30" s="3" t="s">
        <v>92</v>
      </c>
    </row>
    <row r="31" spans="1:16" ht="13.15" x14ac:dyDescent="0.4">
      <c r="B31" s="33">
        <f t="shared" ref="B31:B37" si="7">B30/10</f>
        <v>0.01</v>
      </c>
      <c r="C31" s="33">
        <f t="shared" si="0"/>
        <v>0.11299999999999999</v>
      </c>
      <c r="D31" s="34">
        <f t="shared" si="1"/>
        <v>6.6666666666666666E-6</v>
      </c>
      <c r="E31" s="34">
        <f t="shared" si="2"/>
        <v>8.8495575221238936E-6</v>
      </c>
      <c r="F31" s="35">
        <f t="shared" si="3"/>
        <v>2.182890855457227E-4</v>
      </c>
      <c r="G31" s="33">
        <f t="shared" si="4"/>
        <v>1.2566370614359172E-3</v>
      </c>
      <c r="H31" s="33">
        <f t="shared" si="5"/>
        <v>2.7431015500371054E-7</v>
      </c>
      <c r="I31" s="36">
        <f t="shared" si="6"/>
        <v>3.0174117050408161E-6</v>
      </c>
      <c r="K31" s="41">
        <f t="shared" ref="K31:K43" si="8">100*ABS((I31-I30)/I30)</f>
        <v>294.69026548672576</v>
      </c>
      <c r="L31" s="3" t="s">
        <v>92</v>
      </c>
    </row>
    <row r="32" spans="1:16" ht="13.15" x14ac:dyDescent="0.4">
      <c r="B32" s="33">
        <f t="shared" si="7"/>
        <v>1E-3</v>
      </c>
      <c r="C32" s="33">
        <f t="shared" si="0"/>
        <v>0.14629999999999999</v>
      </c>
      <c r="D32" s="34">
        <f t="shared" si="1"/>
        <v>6.6666666666666666E-6</v>
      </c>
      <c r="E32" s="34">
        <f t="shared" si="2"/>
        <v>6.8352699931647304E-6</v>
      </c>
      <c r="F32" s="35">
        <f t="shared" si="3"/>
        <v>1.686033264980638E-4</v>
      </c>
      <c r="G32" s="33">
        <f t="shared" si="4"/>
        <v>1.2566370614359172E-3</v>
      </c>
      <c r="H32" s="33">
        <f t="shared" si="5"/>
        <v>2.1187318875884742E-7</v>
      </c>
      <c r="I32" s="36">
        <f t="shared" si="6"/>
        <v>2.3306050763473216E-6</v>
      </c>
      <c r="K32" s="41">
        <f t="shared" si="8"/>
        <v>22.761449077238343</v>
      </c>
      <c r="L32" s="3" t="s">
        <v>92</v>
      </c>
    </row>
    <row r="33" spans="2:12" ht="13.15" x14ac:dyDescent="0.4">
      <c r="B33" s="33">
        <f t="shared" si="7"/>
        <v>1E-4</v>
      </c>
      <c r="C33" s="33">
        <f t="shared" si="0"/>
        <v>0.14962999999999999</v>
      </c>
      <c r="D33" s="34">
        <f t="shared" si="1"/>
        <v>6.6666666666666666E-6</v>
      </c>
      <c r="E33" s="34">
        <f t="shared" si="2"/>
        <v>6.6831517743767962E-6</v>
      </c>
      <c r="F33" s="35">
        <f t="shared" si="3"/>
        <v>1.6485107710129601E-4</v>
      </c>
      <c r="G33" s="33">
        <f t="shared" si="4"/>
        <v>1.2566370614359172E-3</v>
      </c>
      <c r="H33" s="33">
        <f t="shared" si="5"/>
        <v>2.0715797310311844E-7</v>
      </c>
      <c r="I33" s="36">
        <f t="shared" si="6"/>
        <v>2.2787377041343029E-6</v>
      </c>
      <c r="K33" s="41">
        <f t="shared" si="8"/>
        <v>2.2254895408667306</v>
      </c>
      <c r="L33" s="3" t="s">
        <v>92</v>
      </c>
    </row>
    <row r="34" spans="2:12" ht="13.15" x14ac:dyDescent="0.4">
      <c r="B34" s="33">
        <f t="shared" si="7"/>
        <v>1.0000000000000001E-5</v>
      </c>
      <c r="C34" s="33">
        <f t="shared" si="0"/>
        <v>0.14996299999999999</v>
      </c>
      <c r="D34" s="34">
        <f t="shared" si="1"/>
        <v>6.6666666666666666E-6</v>
      </c>
      <c r="E34" s="34">
        <f t="shared" si="2"/>
        <v>6.6683115168408208E-6</v>
      </c>
      <c r="F34" s="35">
        <f t="shared" si="3"/>
        <v>1.6448501741541803E-4</v>
      </c>
      <c r="G34" s="33">
        <f t="shared" si="4"/>
        <v>1.2566370614359172E-3</v>
      </c>
      <c r="H34" s="33">
        <f t="shared" si="5"/>
        <v>2.0669796893514659E-7</v>
      </c>
      <c r="I34" s="36">
        <f t="shared" si="6"/>
        <v>2.2736776582866126E-6</v>
      </c>
      <c r="K34" s="41">
        <f t="shared" si="8"/>
        <v>0.22205477350507691</v>
      </c>
      <c r="L34" s="3" t="s">
        <v>92</v>
      </c>
    </row>
    <row r="35" spans="2:12" ht="13.15" x14ac:dyDescent="0.4">
      <c r="B35" s="33">
        <f t="shared" si="7"/>
        <v>1.0000000000000002E-6</v>
      </c>
      <c r="C35" s="33">
        <f t="shared" si="0"/>
        <v>0.1499963</v>
      </c>
      <c r="D35" s="34">
        <f t="shared" si="1"/>
        <v>6.6666666666666666E-6</v>
      </c>
      <c r="E35" s="34">
        <f t="shared" si="2"/>
        <v>6.6668311151675073E-6</v>
      </c>
      <c r="F35" s="35">
        <f t="shared" si="3"/>
        <v>1.6444850084064018E-4</v>
      </c>
      <c r="G35" s="33">
        <f t="shared" si="4"/>
        <v>1.2566370614359172E-3</v>
      </c>
      <c r="H35" s="33">
        <f t="shared" si="5"/>
        <v>2.0665208085392405E-7</v>
      </c>
      <c r="I35" s="36">
        <f t="shared" si="6"/>
        <v>2.2731728893931647E-6</v>
      </c>
      <c r="K35" s="41">
        <f t="shared" si="8"/>
        <v>2.2200547716529618E-2</v>
      </c>
      <c r="L35" s="3" t="s">
        <v>92</v>
      </c>
    </row>
    <row r="36" spans="2:12" ht="13.15" x14ac:dyDescent="0.4">
      <c r="B36" s="33">
        <f t="shared" si="7"/>
        <v>1.0000000000000002E-7</v>
      </c>
      <c r="C36" s="33">
        <f t="shared" si="0"/>
        <v>0.14999962999999999</v>
      </c>
      <c r="D36" s="34">
        <f t="shared" si="1"/>
        <v>6.6666666666666666E-6</v>
      </c>
      <c r="E36" s="34">
        <f t="shared" si="2"/>
        <v>6.6666831111516743E-6</v>
      </c>
      <c r="F36" s="35">
        <f t="shared" si="3"/>
        <v>1.6444485007612147E-4</v>
      </c>
      <c r="G36" s="33">
        <f t="shared" si="4"/>
        <v>1.2566370614359172E-3</v>
      </c>
      <c r="H36" s="33">
        <f t="shared" si="5"/>
        <v>2.0664749316792727E-7</v>
      </c>
      <c r="I36" s="36">
        <f t="shared" si="6"/>
        <v>2.2731224248472002E-6</v>
      </c>
      <c r="K36" s="41">
        <f t="shared" si="8"/>
        <v>2.22000474314886E-3</v>
      </c>
      <c r="L36" s="3" t="s">
        <v>92</v>
      </c>
    </row>
    <row r="37" spans="2:12" ht="13.15" x14ac:dyDescent="0.4">
      <c r="B37" s="33">
        <f t="shared" si="7"/>
        <v>1.0000000000000002E-8</v>
      </c>
      <c r="C37" s="33">
        <f t="shared" si="0"/>
        <v>0.14999996299999999</v>
      </c>
      <c r="D37" s="34">
        <f t="shared" si="1"/>
        <v>6.6666666666666666E-6</v>
      </c>
      <c r="E37" s="34">
        <f t="shared" si="2"/>
        <v>6.666668311111517E-6</v>
      </c>
      <c r="F37" s="35">
        <f t="shared" si="3"/>
        <v>1.644444850303322E-4</v>
      </c>
      <c r="G37" s="33">
        <f t="shared" si="4"/>
        <v>1.2566370614359172E-3</v>
      </c>
      <c r="H37" s="33">
        <f t="shared" si="5"/>
        <v>2.0664703443785934E-7</v>
      </c>
      <c r="I37" s="36">
        <f t="shared" si="6"/>
        <v>2.2731173788164525E-6</v>
      </c>
      <c r="K37" s="41">
        <f t="shared" si="8"/>
        <v>2.2198675673792907E-4</v>
      </c>
      <c r="L37" s="3" t="s">
        <v>92</v>
      </c>
    </row>
    <row r="38" spans="2:12" ht="13.15" x14ac:dyDescent="0.4">
      <c r="B38" s="33">
        <f t="shared" ref="B38:B43" si="9">B37/10</f>
        <v>1.0000000000000003E-9</v>
      </c>
      <c r="C38" s="33">
        <f t="shared" si="0"/>
        <v>0.14999999629999999</v>
      </c>
      <c r="D38" s="34">
        <f t="shared" si="1"/>
        <v>6.6666666666666666E-6</v>
      </c>
      <c r="E38" s="34">
        <f t="shared" ref="E38:E43" si="10">$E$18*2*$E$8/C38</f>
        <v>6.6666668311111152E-6</v>
      </c>
      <c r="F38" s="35">
        <f t="shared" ref="F38:F43" si="11">(E38-D38)/B38</f>
        <v>1.6444444852321214E-4</v>
      </c>
      <c r="G38" s="33">
        <f t="shared" si="4"/>
        <v>1.2566370614359172E-3</v>
      </c>
      <c r="H38" s="33">
        <f t="shared" ref="H38:H43" si="12">F38*G38</f>
        <v>2.0664698856165926E-7</v>
      </c>
      <c r="I38" s="36">
        <f t="shared" si="6"/>
        <v>2.2731168741782516E-6</v>
      </c>
      <c r="K38" s="41">
        <f t="shared" si="8"/>
        <v>2.220027023781318E-5</v>
      </c>
      <c r="L38" s="3" t="s">
        <v>92</v>
      </c>
    </row>
    <row r="39" spans="2:12" ht="13.15" x14ac:dyDescent="0.4">
      <c r="B39" s="33">
        <f t="shared" si="9"/>
        <v>1.0000000000000003E-10</v>
      </c>
      <c r="C39" s="33">
        <f t="shared" si="0"/>
        <v>0.14999999962999999</v>
      </c>
      <c r="D39" s="34">
        <f t="shared" si="1"/>
        <v>6.6666666666666666E-6</v>
      </c>
      <c r="E39" s="34">
        <f t="shared" si="10"/>
        <v>6.6666666831111108E-6</v>
      </c>
      <c r="F39" s="35">
        <f t="shared" si="11"/>
        <v>1.6444444174694856E-4</v>
      </c>
      <c r="G39" s="33">
        <f t="shared" si="4"/>
        <v>1.2566370614359172E-3</v>
      </c>
      <c r="H39" s="33">
        <f t="shared" si="12"/>
        <v>2.0664698004635532E-7</v>
      </c>
      <c r="I39" s="36">
        <f t="shared" si="6"/>
        <v>2.2731167805099085E-6</v>
      </c>
      <c r="K39" s="41">
        <f t="shared" si="8"/>
        <v>4.1207007071310897E-6</v>
      </c>
      <c r="L39" s="3" t="s">
        <v>92</v>
      </c>
    </row>
    <row r="40" spans="2:12" ht="13.15" x14ac:dyDescent="0.4">
      <c r="B40" s="33">
        <f t="shared" si="9"/>
        <v>1.0000000000000003E-11</v>
      </c>
      <c r="C40" s="33">
        <f t="shared" si="0"/>
        <v>0.14999999996300001</v>
      </c>
      <c r="D40" s="34">
        <f t="shared" si="1"/>
        <v>6.6666666666666666E-6</v>
      </c>
      <c r="E40" s="34">
        <f t="shared" si="10"/>
        <v>6.6666666683111108E-6</v>
      </c>
      <c r="F40" s="35">
        <f t="shared" si="11"/>
        <v>1.6444441633596015E-4</v>
      </c>
      <c r="G40" s="33">
        <f t="shared" si="4"/>
        <v>1.2566370614359172E-3</v>
      </c>
      <c r="H40" s="33">
        <f t="shared" si="12"/>
        <v>2.0664694811396551E-7</v>
      </c>
      <c r="I40" s="36">
        <f t="shared" si="6"/>
        <v>2.2731164292536208E-6</v>
      </c>
      <c r="K40" s="41">
        <f t="shared" si="8"/>
        <v>1.5452628335076976E-5</v>
      </c>
      <c r="L40" s="3" t="s">
        <v>92</v>
      </c>
    </row>
    <row r="41" spans="2:12" ht="13.15" x14ac:dyDescent="0.4">
      <c r="B41" s="33">
        <f t="shared" si="9"/>
        <v>1.0000000000000002E-12</v>
      </c>
      <c r="C41" s="33">
        <f t="shared" si="0"/>
        <v>0.14999999999629998</v>
      </c>
      <c r="D41" s="34">
        <f t="shared" si="1"/>
        <v>6.6666666666666666E-6</v>
      </c>
      <c r="E41" s="34">
        <f t="shared" si="10"/>
        <v>6.6666666668311113E-6</v>
      </c>
      <c r="F41" s="35">
        <f t="shared" si="11"/>
        <v>1.6444467044584435E-4</v>
      </c>
      <c r="G41" s="33">
        <f t="shared" si="4"/>
        <v>1.2566370614359172E-3</v>
      </c>
      <c r="H41" s="33">
        <f t="shared" si="12"/>
        <v>2.0664726743786368E-7</v>
      </c>
      <c r="I41" s="36">
        <f t="shared" si="6"/>
        <v>2.2731199418165005E-6</v>
      </c>
      <c r="K41" s="41">
        <f t="shared" si="8"/>
        <v>1.5452630734093492E-4</v>
      </c>
      <c r="L41" s="3" t="s">
        <v>92</v>
      </c>
    </row>
    <row r="42" spans="2:12" ht="13.15" x14ac:dyDescent="0.4">
      <c r="B42" s="33">
        <f t="shared" si="9"/>
        <v>1.0000000000000002E-13</v>
      </c>
      <c r="C42" s="33">
        <f t="shared" si="0"/>
        <v>0.14999999999962998</v>
      </c>
      <c r="D42" s="34">
        <f t="shared" si="1"/>
        <v>6.6666666666666666E-6</v>
      </c>
      <c r="E42" s="34">
        <f t="shared" si="10"/>
        <v>6.6666666666831118E-6</v>
      </c>
      <c r="F42" s="35">
        <f t="shared" si="11"/>
        <v>1.6445144670942238E-4</v>
      </c>
      <c r="G42" s="33">
        <f t="shared" si="4"/>
        <v>1.2566370614359172E-3</v>
      </c>
      <c r="H42" s="33">
        <f t="shared" si="12"/>
        <v>2.0665578274181388E-7</v>
      </c>
      <c r="I42" s="36">
        <f t="shared" si="6"/>
        <v>2.2732136101599526E-6</v>
      </c>
      <c r="K42" s="41">
        <f t="shared" si="8"/>
        <v>4.1206951612602662E-3</v>
      </c>
      <c r="L42" s="3" t="s">
        <v>92</v>
      </c>
    </row>
    <row r="43" spans="2:12" ht="13.15" x14ac:dyDescent="0.4">
      <c r="B43" s="33">
        <f t="shared" si="9"/>
        <v>1.0000000000000002E-14</v>
      </c>
      <c r="C43" s="33">
        <f t="shared" si="0"/>
        <v>0.149999999999963</v>
      </c>
      <c r="D43" s="34">
        <f t="shared" si="1"/>
        <v>6.6666666666666666E-6</v>
      </c>
      <c r="E43" s="34">
        <f t="shared" si="10"/>
        <v>6.6666666666683107E-6</v>
      </c>
      <c r="F43" s="35">
        <f t="shared" si="11"/>
        <v>1.6440909506205967E-4</v>
      </c>
      <c r="G43" s="33">
        <f t="shared" si="4"/>
        <v>1.2566370614359172E-3</v>
      </c>
      <c r="H43" s="33">
        <f t="shared" si="12"/>
        <v>2.0660256209212504E-7</v>
      </c>
      <c r="I43" s="36">
        <f t="shared" si="6"/>
        <v>2.2726281830133754E-6</v>
      </c>
      <c r="K43" s="41">
        <f t="shared" si="8"/>
        <v>2.5753283543642338E-2</v>
      </c>
      <c r="L43" s="3" t="s">
        <v>92</v>
      </c>
    </row>
  </sheetData>
  <sheetProtection password="B204" sheet="1" objects="1" scenarios="1" formatCells="0"/>
  <mergeCells count="13">
    <mergeCell ref="B6:F6"/>
    <mergeCell ref="B17:F17"/>
    <mergeCell ref="B15:B16"/>
    <mergeCell ref="B8:B9"/>
    <mergeCell ref="B12:B14"/>
    <mergeCell ref="B10:B11"/>
    <mergeCell ref="K27:L28"/>
    <mergeCell ref="B21:B22"/>
    <mergeCell ref="C21:C22"/>
    <mergeCell ref="D21:D22"/>
    <mergeCell ref="E21:E22"/>
    <mergeCell ref="F21:F22"/>
    <mergeCell ref="G21:G22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D13"/>
  <sheetViews>
    <sheetView workbookViewId="0">
      <selection activeCell="D6" sqref="D6:D13"/>
    </sheetView>
  </sheetViews>
  <sheetFormatPr defaultRowHeight="12.75" x14ac:dyDescent="0.35"/>
  <sheetData>
    <row r="6" spans="3:4" ht="13.15" x14ac:dyDescent="0.4">
      <c r="C6" t="s">
        <v>17</v>
      </c>
      <c r="D6" s="1"/>
    </row>
    <row r="7" spans="3:4" ht="13.15" x14ac:dyDescent="0.4">
      <c r="C7" t="s">
        <v>18</v>
      </c>
      <c r="D7" s="1"/>
    </row>
    <row r="8" spans="3:4" ht="13.15" x14ac:dyDescent="0.4">
      <c r="C8" t="s">
        <v>19</v>
      </c>
      <c r="D8" s="1"/>
    </row>
    <row r="9" spans="3:4" ht="13.15" x14ac:dyDescent="0.4">
      <c r="C9" t="s">
        <v>20</v>
      </c>
      <c r="D9" s="1"/>
    </row>
    <row r="10" spans="3:4" ht="13.15" x14ac:dyDescent="0.4">
      <c r="C10" t="s">
        <v>21</v>
      </c>
      <c r="D10" s="1"/>
    </row>
    <row r="11" spans="3:4" ht="13.15" x14ac:dyDescent="0.4">
      <c r="C11" t="s">
        <v>22</v>
      </c>
      <c r="D11" s="1"/>
    </row>
    <row r="12" spans="3:4" ht="13.15" x14ac:dyDescent="0.4">
      <c r="C12" t="s">
        <v>23</v>
      </c>
      <c r="D12" s="1"/>
    </row>
    <row r="13" spans="3:4" ht="13.15" x14ac:dyDescent="0.4">
      <c r="C13" s="2" t="s">
        <v>24</v>
      </c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22.23</vt:lpstr>
      <vt:lpstr>22.20</vt:lpstr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Bonzai</dc:creator>
  <cp:lastModifiedBy>mary span</cp:lastModifiedBy>
  <dcterms:created xsi:type="dcterms:W3CDTF">2018-11-15T17:54:20Z</dcterms:created>
  <dcterms:modified xsi:type="dcterms:W3CDTF">2019-10-11T01:59:27Z</dcterms:modified>
</cp:coreProperties>
</file>