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 activeTab="2"/>
  </bookViews>
  <sheets>
    <sheet name="Sheet1" sheetId="1" r:id="rId1"/>
    <sheet name="Sheet3" sheetId="3" r:id="rId2"/>
    <sheet name="Sheet5" sheetId="4" r:id="rId3"/>
  </sheets>
  <calcPr calcId="144525"/>
</workbook>
</file>

<file path=xl/sharedStrings.xml><?xml version="1.0" encoding="utf-8"?>
<sst xmlns="http://schemas.openxmlformats.org/spreadsheetml/2006/main" count="225" uniqueCount="41">
  <si>
    <t>Cruise</t>
  </si>
  <si>
    <t>station</t>
  </si>
  <si>
    <t>yyyy-mm-dd</t>
  </si>
  <si>
    <t>Longitude [degrees East]</t>
  </si>
  <si>
    <t>Latitude [degrees North]</t>
  </si>
  <si>
    <t>Bot. Depth [m]</t>
  </si>
  <si>
    <t>Depth [m]</t>
  </si>
  <si>
    <t>Micro bSi</t>
  </si>
  <si>
    <t>Nano bSi</t>
  </si>
  <si>
    <t>Pico bSi</t>
  </si>
  <si>
    <t>Total bSi</t>
  </si>
  <si>
    <t>Micro C</t>
  </si>
  <si>
    <t>Nano C</t>
  </si>
  <si>
    <t>Pico C</t>
  </si>
  <si>
    <t>Total C</t>
  </si>
  <si>
    <t>Diatoms</t>
  </si>
  <si>
    <t>Syn</t>
  </si>
  <si>
    <t>Pro</t>
  </si>
  <si>
    <t>PEuks</t>
  </si>
  <si>
    <t>Temp</t>
  </si>
  <si>
    <t>Salinity</t>
  </si>
  <si>
    <t>Light</t>
  </si>
  <si>
    <t>DIN</t>
  </si>
  <si>
    <t>DIP</t>
  </si>
  <si>
    <t>DSi</t>
  </si>
  <si>
    <t>Micro</t>
  </si>
  <si>
    <t>Nano</t>
  </si>
  <si>
    <t>Pico</t>
  </si>
  <si>
    <t>Total Chla</t>
  </si>
  <si>
    <t>2018WPO</t>
  </si>
  <si>
    <t>E130-18</t>
  </si>
  <si>
    <t>E130-16</t>
  </si>
  <si>
    <t>E130-12</t>
  </si>
  <si>
    <t>E130-6</t>
  </si>
  <si>
    <t>E130-2</t>
  </si>
  <si>
    <t>QF</t>
  </si>
  <si>
    <t>Total Phy</t>
  </si>
  <si>
    <t>Total Pico</t>
  </si>
  <si>
    <t>diatom</t>
  </si>
  <si>
    <t>E130-06</t>
  </si>
  <si>
    <t>E130-02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</si>
</sst>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0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name val="Times New Roman"/>
      <charset val="0"/>
    </font>
    <font>
      <sz val="12"/>
      <color rgb="FFFF0000"/>
      <name val="Times New Roman"/>
      <charset val="0"/>
    </font>
    <font>
      <sz val="11"/>
      <color theme="1"/>
      <name val="Times New Roman"/>
      <charset val="0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77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vertical="center"/>
    </xf>
    <xf numFmtId="177" fontId="2" fillId="4" borderId="0" xfId="0" applyNumberFormat="1" applyFont="1" applyFill="1" applyBorder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77" fontId="4" fillId="2" borderId="0" xfId="0" applyNumberFormat="1" applyFont="1" applyFill="1" applyBorder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/>
    </xf>
    <xf numFmtId="177" fontId="5" fillId="3" borderId="0" xfId="0" applyNumberFormat="1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7" fontId="5" fillId="5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4" fillId="3" borderId="0" xfId="0" applyNumberFormat="1" applyFont="1" applyFill="1" applyBorder="1" applyAlignment="1">
      <alignment horizontal="center"/>
    </xf>
    <xf numFmtId="177" fontId="5" fillId="4" borderId="0" xfId="0" applyNumberFormat="1" applyFont="1" applyFill="1" applyBorder="1" applyAlignment="1">
      <alignment horizontal="center" vertical="center"/>
    </xf>
    <xf numFmtId="177" fontId="4" fillId="4" borderId="0" xfId="0" applyNumberFormat="1" applyFont="1" applyFill="1" applyBorder="1" applyAlignment="1">
      <alignment horizontal="center"/>
    </xf>
    <xf numFmtId="177" fontId="4" fillId="5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6"/>
  <sheetViews>
    <sheetView zoomScale="175" zoomScaleNormal="175" workbookViewId="0">
      <pane xSplit="7" topLeftCell="H1" activePane="topRight" state="frozen"/>
      <selection/>
      <selection pane="topRight" activeCell="P1" sqref="P$1:P$1048576"/>
    </sheetView>
  </sheetViews>
  <sheetFormatPr defaultColWidth="8.88888888888889" defaultRowHeight="14.4"/>
  <cols>
    <col min="3" max="3" width="12.1111111111111"/>
    <col min="6" max="6" width="9.12962962962963" customWidth="1"/>
    <col min="8" max="8" width="12.4351851851852" customWidth="1"/>
    <col min="9" max="9" width="11.6759259259259" customWidth="1"/>
    <col min="10" max="11" width="10.537037037037" customWidth="1"/>
    <col min="12" max="12" width="11.8055555555556" customWidth="1"/>
    <col min="13" max="13" width="9.96296296296296" customWidth="1"/>
    <col min="14" max="15" width="12.0555555555556" customWidth="1"/>
    <col min="17" max="19" width="14.3333333333333"/>
    <col min="22" max="22" width="8.88888888888889" style="29"/>
  </cols>
  <sheetData>
    <row r="1" ht="15.6" spans="1:29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1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</row>
    <row r="2" ht="15.6" spans="1:29">
      <c r="A2" s="6" t="s">
        <v>29</v>
      </c>
      <c r="B2" s="6" t="s">
        <v>30</v>
      </c>
      <c r="C2" s="7">
        <v>43362</v>
      </c>
      <c r="D2" s="8">
        <v>130</v>
      </c>
      <c r="E2" s="8">
        <v>18</v>
      </c>
      <c r="F2" s="8">
        <v>5692</v>
      </c>
      <c r="G2" s="9">
        <v>5</v>
      </c>
      <c r="H2" s="9">
        <v>5.90551</v>
      </c>
      <c r="I2" s="9">
        <v>11.81102</v>
      </c>
      <c r="J2" s="9">
        <v>26.37795</v>
      </c>
      <c r="K2" s="9">
        <f>J2+I2+H2</f>
        <v>44.09448</v>
      </c>
      <c r="L2" s="30">
        <v>0.02963031</v>
      </c>
      <c r="M2" s="30">
        <v>0.006516195</v>
      </c>
      <c r="N2" s="30">
        <v>0.13298259</v>
      </c>
      <c r="O2" s="30">
        <v>0.169129095</v>
      </c>
      <c r="P2" s="8">
        <v>278</v>
      </c>
      <c r="Q2" s="8">
        <v>3360.54421768708</v>
      </c>
      <c r="R2" s="8">
        <v>6972.78911564626</v>
      </c>
      <c r="S2" s="8">
        <v>278.91156462585</v>
      </c>
      <c r="T2" s="8">
        <v>29.9154</v>
      </c>
      <c r="U2" s="8">
        <v>34.2266</v>
      </c>
      <c r="V2" s="33">
        <v>993</v>
      </c>
      <c r="W2" s="34">
        <v>1.16428571428571</v>
      </c>
      <c r="X2" s="34">
        <v>0.0290322580645161</v>
      </c>
      <c r="Y2" s="34">
        <v>0.864285714285714</v>
      </c>
      <c r="Z2" s="30">
        <v>0.02963031</v>
      </c>
      <c r="AA2" s="30">
        <v>0.006516195</v>
      </c>
      <c r="AB2" s="30">
        <v>0.13298259</v>
      </c>
      <c r="AC2" s="30">
        <v>0.169129095</v>
      </c>
    </row>
    <row r="3" ht="15.6" spans="1:29">
      <c r="A3" s="6" t="s">
        <v>29</v>
      </c>
      <c r="B3" s="6" t="s">
        <v>30</v>
      </c>
      <c r="C3" s="7">
        <v>43363</v>
      </c>
      <c r="D3" s="8">
        <v>130</v>
      </c>
      <c r="E3" s="8">
        <v>18</v>
      </c>
      <c r="F3" s="8">
        <v>5692</v>
      </c>
      <c r="G3" s="9">
        <v>25</v>
      </c>
      <c r="H3" s="9"/>
      <c r="I3" s="9"/>
      <c r="J3" s="9"/>
      <c r="K3" s="9"/>
      <c r="L3" s="30">
        <v>0.02017719</v>
      </c>
      <c r="M3" s="30">
        <v>0.008508495</v>
      </c>
      <c r="N3" s="30">
        <v>0.11203596</v>
      </c>
      <c r="O3" s="30">
        <v>0.140721645</v>
      </c>
      <c r="P3" s="8">
        <v>122</v>
      </c>
      <c r="Q3" s="8">
        <v>3972.78911564626</v>
      </c>
      <c r="R3" s="8">
        <v>5911.56462585034</v>
      </c>
      <c r="S3" s="8">
        <v>578.231292517007</v>
      </c>
      <c r="T3" s="8">
        <v>29.2819</v>
      </c>
      <c r="U3" s="8">
        <v>34.2718</v>
      </c>
      <c r="V3" s="33">
        <v>245</v>
      </c>
      <c r="W3" s="34">
        <v>1.22857142857143</v>
      </c>
      <c r="X3" s="34">
        <v>0.0161290322580645</v>
      </c>
      <c r="Y3" s="34">
        <v>0.853571428571429</v>
      </c>
      <c r="Z3" s="30">
        <v>0.02017719</v>
      </c>
      <c r="AA3" s="30">
        <v>0.008508495</v>
      </c>
      <c r="AB3" s="30">
        <v>0.11203596</v>
      </c>
      <c r="AC3" s="30">
        <v>0.140721645</v>
      </c>
    </row>
    <row r="4" ht="15.6" spans="1:29">
      <c r="A4" s="6" t="s">
        <v>29</v>
      </c>
      <c r="B4" s="6" t="s">
        <v>30</v>
      </c>
      <c r="C4" s="7">
        <v>43364</v>
      </c>
      <c r="D4" s="8">
        <v>130</v>
      </c>
      <c r="E4" s="8">
        <v>18</v>
      </c>
      <c r="F4" s="8">
        <v>5692</v>
      </c>
      <c r="G4" s="9">
        <v>50</v>
      </c>
      <c r="H4" s="9"/>
      <c r="I4" s="9"/>
      <c r="J4" s="9"/>
      <c r="K4" s="9"/>
      <c r="L4" s="30">
        <v>0.024797265</v>
      </c>
      <c r="M4" s="30">
        <v>0.00957678</v>
      </c>
      <c r="N4" s="30">
        <v>0.17081568</v>
      </c>
      <c r="O4" s="30">
        <v>0.205189725</v>
      </c>
      <c r="P4" s="8">
        <v>126</v>
      </c>
      <c r="Q4" s="8">
        <v>3959.18367346939</v>
      </c>
      <c r="R4" s="8">
        <v>20435.3741496599</v>
      </c>
      <c r="S4" s="8">
        <v>870.748299319728</v>
      </c>
      <c r="T4" s="8">
        <v>28.9919</v>
      </c>
      <c r="U4" s="8">
        <v>34.2602</v>
      </c>
      <c r="V4" s="33">
        <v>43</v>
      </c>
      <c r="W4" s="34">
        <v>0.571428571428571</v>
      </c>
      <c r="X4" s="34">
        <v>0.00967741935483871</v>
      </c>
      <c r="Y4" s="34">
        <v>0.65</v>
      </c>
      <c r="Z4" s="30">
        <v>0.024797265</v>
      </c>
      <c r="AA4" s="30">
        <v>0.00957678</v>
      </c>
      <c r="AB4" s="30">
        <v>0.17081568</v>
      </c>
      <c r="AC4" s="30">
        <v>0.205189725</v>
      </c>
    </row>
    <row r="5" ht="15.6" spans="1:29">
      <c r="A5" s="6" t="s">
        <v>29</v>
      </c>
      <c r="B5" s="6" t="s">
        <v>30</v>
      </c>
      <c r="C5" s="7">
        <v>43365</v>
      </c>
      <c r="D5" s="8">
        <v>130</v>
      </c>
      <c r="E5" s="8">
        <v>18</v>
      </c>
      <c r="F5" s="8">
        <v>5692</v>
      </c>
      <c r="G5" s="9">
        <v>119</v>
      </c>
      <c r="H5" s="9">
        <v>6.22047</v>
      </c>
      <c r="I5" s="9">
        <v>19.68504</v>
      </c>
      <c r="J5" s="9">
        <v>34.25197</v>
      </c>
      <c r="K5" s="9">
        <f t="shared" ref="K5:K12" si="0">J5+I5+H5</f>
        <v>60.15748</v>
      </c>
      <c r="L5" s="30">
        <v>0.095613225</v>
      </c>
      <c r="M5" s="30">
        <v>0.017281485</v>
      </c>
      <c r="N5" s="30">
        <v>0.742155795</v>
      </c>
      <c r="O5" s="30">
        <v>0.855050505</v>
      </c>
      <c r="P5" s="8">
        <v>582</v>
      </c>
      <c r="Q5" s="8">
        <v>1013.60544217687</v>
      </c>
      <c r="R5" s="8">
        <v>43285.7142857143</v>
      </c>
      <c r="S5" s="8">
        <v>1340.13605442177</v>
      </c>
      <c r="T5" s="8">
        <v>27.418</v>
      </c>
      <c r="U5" s="8">
        <v>34.5427</v>
      </c>
      <c r="V5" s="33">
        <v>5</v>
      </c>
      <c r="W5" s="34">
        <v>0.892857142857143</v>
      </c>
      <c r="X5" s="34">
        <v>0.0806451612903226</v>
      </c>
      <c r="Y5" s="34">
        <v>1.075</v>
      </c>
      <c r="Z5" s="30">
        <v>0.095613225</v>
      </c>
      <c r="AA5" s="30">
        <v>0.017281485</v>
      </c>
      <c r="AB5" s="30">
        <v>0.742155795</v>
      </c>
      <c r="AC5" s="30">
        <v>0.855050505</v>
      </c>
    </row>
    <row r="6" ht="15.6" spans="1:29">
      <c r="A6" s="6" t="s">
        <v>29</v>
      </c>
      <c r="B6" s="6" t="s">
        <v>30</v>
      </c>
      <c r="C6" s="7">
        <v>43366</v>
      </c>
      <c r="D6" s="8">
        <v>130</v>
      </c>
      <c r="E6" s="8">
        <v>18</v>
      </c>
      <c r="F6" s="8">
        <v>5692</v>
      </c>
      <c r="G6" s="9">
        <v>150</v>
      </c>
      <c r="H6" s="9"/>
      <c r="I6" s="9"/>
      <c r="J6" s="9"/>
      <c r="K6" s="9"/>
      <c r="L6" s="30">
        <v>0.01720248</v>
      </c>
      <c r="M6" s="30">
        <v>0.00470595</v>
      </c>
      <c r="N6" s="30">
        <v>0.106172415</v>
      </c>
      <c r="O6" s="30">
        <v>0.128080845</v>
      </c>
      <c r="P6" s="8">
        <v>184</v>
      </c>
      <c r="Q6" s="8">
        <v>1435.37414965986</v>
      </c>
      <c r="R6" s="8">
        <v>10911.5646258503</v>
      </c>
      <c r="S6" s="8">
        <v>204.081632653061</v>
      </c>
      <c r="T6" s="8">
        <v>22.5453</v>
      </c>
      <c r="U6" s="8">
        <v>34.654</v>
      </c>
      <c r="V6" s="33">
        <v>1</v>
      </c>
      <c r="W6" s="34">
        <v>3.57857142857143</v>
      </c>
      <c r="X6" s="34">
        <v>0.129032258064516</v>
      </c>
      <c r="Y6" s="34">
        <v>1.36428571428571</v>
      </c>
      <c r="Z6" s="30">
        <v>0.01720248</v>
      </c>
      <c r="AA6" s="30">
        <v>0.00470595</v>
      </c>
      <c r="AB6" s="30">
        <v>0.106172415</v>
      </c>
      <c r="AC6" s="30">
        <v>0.128080845</v>
      </c>
    </row>
    <row r="7" ht="15.6" spans="1:29">
      <c r="A7" s="6" t="s">
        <v>29</v>
      </c>
      <c r="B7" s="6" t="s">
        <v>30</v>
      </c>
      <c r="C7" s="7">
        <v>43367</v>
      </c>
      <c r="D7" s="8">
        <v>130</v>
      </c>
      <c r="E7" s="8">
        <v>18</v>
      </c>
      <c r="F7" s="8">
        <v>5692</v>
      </c>
      <c r="G7" s="9">
        <v>200</v>
      </c>
      <c r="H7" s="9"/>
      <c r="I7" s="9"/>
      <c r="J7" s="9"/>
      <c r="K7" s="9"/>
      <c r="L7" s="30">
        <v>0.00862185</v>
      </c>
      <c r="M7" s="30">
        <v>0.002311755</v>
      </c>
      <c r="N7" s="30">
        <v>0.00713793</v>
      </c>
      <c r="O7" s="30">
        <v>0.018071535</v>
      </c>
      <c r="P7" s="8">
        <v>96</v>
      </c>
      <c r="Q7" s="8">
        <v>5224.48979591837</v>
      </c>
      <c r="R7" s="8">
        <v>3959.18367346939</v>
      </c>
      <c r="S7" s="8">
        <v>40.8163265306122</v>
      </c>
      <c r="T7" s="8">
        <v>18.5328</v>
      </c>
      <c r="U7" s="8">
        <v>34.8728</v>
      </c>
      <c r="V7" s="33">
        <v>0.1</v>
      </c>
      <c r="W7" s="34">
        <v>5.85714285714286</v>
      </c>
      <c r="X7" s="34">
        <v>0.219354838709677</v>
      </c>
      <c r="Y7" s="34">
        <v>2.35357142857143</v>
      </c>
      <c r="Z7" s="30">
        <v>0.00862185</v>
      </c>
      <c r="AA7" s="30">
        <v>0.002311755</v>
      </c>
      <c r="AB7" s="30">
        <v>0.00713793</v>
      </c>
      <c r="AC7" s="30">
        <v>0.018071535</v>
      </c>
    </row>
    <row r="8" s="26" customFormat="1" ht="15.6" spans="1:29">
      <c r="A8" s="10" t="s">
        <v>29</v>
      </c>
      <c r="B8" s="10" t="s">
        <v>31</v>
      </c>
      <c r="C8" s="11">
        <v>43368</v>
      </c>
      <c r="D8" s="12">
        <v>130</v>
      </c>
      <c r="E8" s="12">
        <v>16</v>
      </c>
      <c r="F8" s="12">
        <v>5205</v>
      </c>
      <c r="G8" s="13">
        <v>5</v>
      </c>
      <c r="H8" s="13">
        <v>5.90551</v>
      </c>
      <c r="I8" s="13">
        <v>9.84252</v>
      </c>
      <c r="J8" s="13">
        <v>32.28346</v>
      </c>
      <c r="K8" s="13">
        <f t="shared" si="0"/>
        <v>48.03149</v>
      </c>
      <c r="L8" s="30">
        <v>0.0187551</v>
      </c>
      <c r="M8" s="30">
        <v>0.009051225</v>
      </c>
      <c r="N8" s="30">
        <v>0.121506255</v>
      </c>
      <c r="O8" s="30">
        <v>0.14931258</v>
      </c>
      <c r="P8" s="12">
        <v>264</v>
      </c>
      <c r="Q8" s="12">
        <v>1476.19047619048</v>
      </c>
      <c r="R8" s="12">
        <v>693.877551020408</v>
      </c>
      <c r="S8" s="12">
        <v>47.6190476190476</v>
      </c>
      <c r="T8" s="12">
        <v>28.729</v>
      </c>
      <c r="U8" s="13">
        <v>34.2436</v>
      </c>
      <c r="V8" s="13">
        <v>895</v>
      </c>
      <c r="W8" s="13">
        <v>0.528571428571429</v>
      </c>
      <c r="X8" s="35">
        <v>0.067741935483871</v>
      </c>
      <c r="Y8" s="35">
        <v>0.717857142857143</v>
      </c>
      <c r="Z8" s="40">
        <v>0.0187551</v>
      </c>
      <c r="AA8" s="40">
        <v>0.009051225</v>
      </c>
      <c r="AB8" s="40">
        <v>0.121506255</v>
      </c>
      <c r="AC8" s="40">
        <v>0.14931258</v>
      </c>
    </row>
    <row r="9" s="26" customFormat="1" ht="15.6" spans="1:29">
      <c r="A9" s="10" t="s">
        <v>29</v>
      </c>
      <c r="B9" s="10" t="s">
        <v>31</v>
      </c>
      <c r="C9" s="11">
        <v>43369</v>
      </c>
      <c r="D9" s="12">
        <v>130</v>
      </c>
      <c r="E9" s="12">
        <v>16</v>
      </c>
      <c r="F9" s="12">
        <v>5205</v>
      </c>
      <c r="G9" s="13">
        <v>25</v>
      </c>
      <c r="H9" s="13">
        <v>1.9685</v>
      </c>
      <c r="I9" s="13">
        <v>11.81102</v>
      </c>
      <c r="J9" s="13">
        <v>34.25197</v>
      </c>
      <c r="K9" s="13">
        <f t="shared" si="0"/>
        <v>48.03149</v>
      </c>
      <c r="L9" s="30">
        <v>0.017741775</v>
      </c>
      <c r="M9" s="30">
        <v>0.008192475</v>
      </c>
      <c r="N9" s="30">
        <v>0.10713765</v>
      </c>
      <c r="O9" s="30">
        <v>0.1330719</v>
      </c>
      <c r="P9" s="12">
        <v>250</v>
      </c>
      <c r="Q9" s="12">
        <v>1761.90476190476</v>
      </c>
      <c r="R9" s="12">
        <v>1306.12244897959</v>
      </c>
      <c r="S9" s="12">
        <v>244.897959183673</v>
      </c>
      <c r="T9" s="12">
        <v>28.6112</v>
      </c>
      <c r="U9" s="13">
        <v>34.243</v>
      </c>
      <c r="V9" s="13">
        <v>220</v>
      </c>
      <c r="W9" s="13">
        <v>1.47142857142857</v>
      </c>
      <c r="X9" s="35">
        <v>0.0548387096774194</v>
      </c>
      <c r="Y9" s="35">
        <v>0.642857142857143</v>
      </c>
      <c r="Z9" s="40">
        <v>0.017741775</v>
      </c>
      <c r="AA9" s="40">
        <v>0.008192475</v>
      </c>
      <c r="AB9" s="40">
        <v>0.10713765</v>
      </c>
      <c r="AC9" s="40">
        <v>0.1330719</v>
      </c>
    </row>
    <row r="10" s="26" customFormat="1" ht="15.6" spans="1:29">
      <c r="A10" s="10" t="s">
        <v>29</v>
      </c>
      <c r="B10" s="10" t="s">
        <v>31</v>
      </c>
      <c r="C10" s="11">
        <v>43370</v>
      </c>
      <c r="D10" s="12">
        <v>130</v>
      </c>
      <c r="E10" s="12">
        <v>16</v>
      </c>
      <c r="F10" s="12">
        <v>5205</v>
      </c>
      <c r="G10" s="13">
        <v>50</v>
      </c>
      <c r="H10" s="13">
        <v>1.9685</v>
      </c>
      <c r="I10" s="13">
        <v>17.71654</v>
      </c>
      <c r="J10" s="13">
        <v>36.22047</v>
      </c>
      <c r="K10" s="13">
        <f t="shared" si="0"/>
        <v>55.90551</v>
      </c>
      <c r="L10" s="30">
        <v>0.01804062</v>
      </c>
      <c r="M10" s="30">
        <v>0.008645895</v>
      </c>
      <c r="N10" s="30">
        <v>0.125064915</v>
      </c>
      <c r="O10" s="30">
        <v>0.15175143</v>
      </c>
      <c r="P10" s="12">
        <v>162</v>
      </c>
      <c r="Q10" s="12">
        <v>1931.97278911565</v>
      </c>
      <c r="R10" s="12">
        <v>1401.36054421769</v>
      </c>
      <c r="S10" s="12">
        <v>224.489795918367</v>
      </c>
      <c r="T10" s="12">
        <v>28.3578</v>
      </c>
      <c r="U10" s="13">
        <v>34.3904</v>
      </c>
      <c r="V10" s="13">
        <v>38</v>
      </c>
      <c r="W10" s="13">
        <v>0.521428571428571</v>
      </c>
      <c r="X10" s="35">
        <v>0.0258064516129032</v>
      </c>
      <c r="Y10" s="35">
        <v>0.714285714285714</v>
      </c>
      <c r="Z10" s="40">
        <v>0.01804062</v>
      </c>
      <c r="AA10" s="40">
        <v>0.008645895</v>
      </c>
      <c r="AB10" s="40">
        <v>0.125064915</v>
      </c>
      <c r="AC10" s="40">
        <v>0.15175143</v>
      </c>
    </row>
    <row r="11" s="26" customFormat="1" ht="15.6" spans="1:29">
      <c r="A11" s="10" t="s">
        <v>29</v>
      </c>
      <c r="B11" s="10" t="s">
        <v>31</v>
      </c>
      <c r="C11" s="11">
        <v>43371</v>
      </c>
      <c r="D11" s="12">
        <v>130</v>
      </c>
      <c r="E11" s="12">
        <v>16</v>
      </c>
      <c r="F11" s="12">
        <v>5205</v>
      </c>
      <c r="G11" s="13">
        <v>129</v>
      </c>
      <c r="H11" s="13">
        <v>5.81102</v>
      </c>
      <c r="I11" s="13">
        <v>6</v>
      </c>
      <c r="J11" s="13">
        <v>40.15748</v>
      </c>
      <c r="K11" s="13">
        <f t="shared" si="0"/>
        <v>51.9685</v>
      </c>
      <c r="L11" s="30">
        <v>0.094720125</v>
      </c>
      <c r="M11" s="30">
        <v>0.010102335</v>
      </c>
      <c r="N11" s="30">
        <v>0.774719595</v>
      </c>
      <c r="O11" s="30">
        <v>0.879542055</v>
      </c>
      <c r="P11" s="12">
        <v>410</v>
      </c>
      <c r="Q11" s="12">
        <v>1714.28571428571</v>
      </c>
      <c r="R11" s="12">
        <v>46333.3333333333</v>
      </c>
      <c r="S11" s="12">
        <v>884.353741496599</v>
      </c>
      <c r="T11" s="12">
        <v>25.6816</v>
      </c>
      <c r="U11" s="13">
        <v>34.4104</v>
      </c>
      <c r="V11" s="13">
        <v>7</v>
      </c>
      <c r="W11" s="13">
        <v>1.89285714285714</v>
      </c>
      <c r="X11" s="35">
        <v>0.0774193548387097</v>
      </c>
      <c r="Y11" s="35">
        <v>0.746428571428571</v>
      </c>
      <c r="Z11" s="40">
        <v>0.094720125</v>
      </c>
      <c r="AA11" s="40">
        <v>0.010102335</v>
      </c>
      <c r="AB11" s="40">
        <v>0.774719595</v>
      </c>
      <c r="AC11" s="40">
        <v>0.879542055</v>
      </c>
    </row>
    <row r="12" s="26" customFormat="1" ht="15.6" spans="1:29">
      <c r="A12" s="10" t="s">
        <v>29</v>
      </c>
      <c r="B12" s="10" t="s">
        <v>31</v>
      </c>
      <c r="C12" s="11">
        <v>43372</v>
      </c>
      <c r="D12" s="12">
        <v>130</v>
      </c>
      <c r="E12" s="12">
        <v>16</v>
      </c>
      <c r="F12" s="12">
        <v>5205</v>
      </c>
      <c r="G12" s="13">
        <v>150</v>
      </c>
      <c r="H12" s="13">
        <v>5.90551</v>
      </c>
      <c r="I12" s="13">
        <v>3.93701</v>
      </c>
      <c r="J12" s="13">
        <v>32.28346</v>
      </c>
      <c r="K12" s="13">
        <f t="shared" si="0"/>
        <v>42.12598</v>
      </c>
      <c r="L12" s="30">
        <v>0.02475261</v>
      </c>
      <c r="M12" s="30">
        <v>0.004743735</v>
      </c>
      <c r="N12" s="30">
        <v>0.19920252</v>
      </c>
      <c r="O12" s="30">
        <v>0.228698865</v>
      </c>
      <c r="P12" s="12">
        <v>236</v>
      </c>
      <c r="Q12" s="12">
        <v>1850.34013605442</v>
      </c>
      <c r="R12" s="12">
        <v>33517.0068027211</v>
      </c>
      <c r="S12" s="12">
        <v>680.272108843537</v>
      </c>
      <c r="T12" s="12">
        <v>22.5809</v>
      </c>
      <c r="U12" s="13">
        <v>34.6763</v>
      </c>
      <c r="V12" s="13">
        <v>1</v>
      </c>
      <c r="W12" s="13">
        <v>3.67142857142857</v>
      </c>
      <c r="X12" s="35">
        <v>0.135483870967742</v>
      </c>
      <c r="Y12" s="35">
        <v>1.32142857142857</v>
      </c>
      <c r="Z12" s="40">
        <v>0.02475261</v>
      </c>
      <c r="AA12" s="40">
        <v>0.004743735</v>
      </c>
      <c r="AB12" s="40">
        <v>0.19920252</v>
      </c>
      <c r="AC12" s="40">
        <v>0.228698865</v>
      </c>
    </row>
    <row r="13" s="26" customFormat="1" ht="15.6" spans="1:29">
      <c r="A13" s="10" t="s">
        <v>29</v>
      </c>
      <c r="B13" s="10" t="s">
        <v>31</v>
      </c>
      <c r="C13" s="11">
        <v>43373</v>
      </c>
      <c r="D13" s="12">
        <v>130</v>
      </c>
      <c r="E13" s="12">
        <v>16</v>
      </c>
      <c r="F13" s="12">
        <v>5205</v>
      </c>
      <c r="G13" s="13">
        <v>200</v>
      </c>
      <c r="H13" s="13"/>
      <c r="I13" s="13"/>
      <c r="J13" s="13"/>
      <c r="K13" s="13"/>
      <c r="L13" s="30">
        <v>0.01010577</v>
      </c>
      <c r="M13" s="30">
        <v>0.00153201</v>
      </c>
      <c r="N13" s="30">
        <v>0.026926965</v>
      </c>
      <c r="O13" s="30">
        <v>0.038564745</v>
      </c>
      <c r="P13" s="12">
        <v>116</v>
      </c>
      <c r="Q13" s="12">
        <v>1952.38095238095</v>
      </c>
      <c r="R13" s="12">
        <v>2333.33333333333</v>
      </c>
      <c r="S13" s="12">
        <v>40.8163265306122</v>
      </c>
      <c r="T13" s="12">
        <v>19.3873</v>
      </c>
      <c r="U13" s="13">
        <v>34.8039</v>
      </c>
      <c r="V13" s="13">
        <v>0.1</v>
      </c>
      <c r="W13" s="13">
        <v>5.1</v>
      </c>
      <c r="X13" s="35">
        <v>0.161290322580645</v>
      </c>
      <c r="Y13" s="35">
        <v>1.925</v>
      </c>
      <c r="Z13" s="40">
        <v>0.01010577</v>
      </c>
      <c r="AA13" s="40">
        <v>0.00153201</v>
      </c>
      <c r="AB13" s="40">
        <v>0.026926965</v>
      </c>
      <c r="AC13" s="40">
        <v>0.038564745</v>
      </c>
    </row>
    <row r="14" s="27" customFormat="1" ht="15.6" spans="1:29">
      <c r="A14" s="14" t="s">
        <v>29</v>
      </c>
      <c r="B14" s="14" t="s">
        <v>32</v>
      </c>
      <c r="C14" s="15">
        <v>43374</v>
      </c>
      <c r="D14" s="16">
        <v>130</v>
      </c>
      <c r="E14" s="16">
        <v>12</v>
      </c>
      <c r="F14" s="16">
        <v>5679</v>
      </c>
      <c r="G14" s="17">
        <v>5</v>
      </c>
      <c r="H14" s="17">
        <v>11.84252</v>
      </c>
      <c r="I14" s="17">
        <v>4</v>
      </c>
      <c r="J14" s="16">
        <v>32.18898</v>
      </c>
      <c r="K14" s="16">
        <f>J14+I14+H14</f>
        <v>48.0315</v>
      </c>
      <c r="L14" s="30">
        <v>0.021444705</v>
      </c>
      <c r="M14" s="30">
        <v>0.01097826</v>
      </c>
      <c r="N14" s="30">
        <v>0.133164645</v>
      </c>
      <c r="O14" s="30">
        <v>0.16558761</v>
      </c>
      <c r="P14" s="17">
        <v>140</v>
      </c>
      <c r="Q14" s="17">
        <v>3115.6462585034</v>
      </c>
      <c r="R14" s="17">
        <v>18272.1088435374</v>
      </c>
      <c r="S14" s="17">
        <v>408.163265306122</v>
      </c>
      <c r="T14" s="17">
        <v>29.4053</v>
      </c>
      <c r="U14" s="16">
        <v>34.1578</v>
      </c>
      <c r="V14" s="16">
        <v>150</v>
      </c>
      <c r="W14" s="16">
        <v>0.478571428571429</v>
      </c>
      <c r="X14" s="16">
        <v>0.0774193548387097</v>
      </c>
      <c r="Y14" s="41">
        <v>0.528571428571429</v>
      </c>
      <c r="Z14" s="42">
        <v>0.021444705</v>
      </c>
      <c r="AA14" s="42">
        <v>0.01097826</v>
      </c>
      <c r="AB14" s="42">
        <v>0.133164645</v>
      </c>
      <c r="AC14" s="42">
        <v>0.16558761</v>
      </c>
    </row>
    <row r="15" s="27" customFormat="1" ht="15.6" spans="1:29">
      <c r="A15" s="14" t="s">
        <v>29</v>
      </c>
      <c r="B15" s="14" t="s">
        <v>32</v>
      </c>
      <c r="C15" s="15">
        <v>43375</v>
      </c>
      <c r="D15" s="16">
        <v>130</v>
      </c>
      <c r="E15" s="16">
        <v>12</v>
      </c>
      <c r="F15" s="16">
        <v>5679</v>
      </c>
      <c r="G15" s="17">
        <v>25</v>
      </c>
      <c r="H15" s="17"/>
      <c r="I15" s="17"/>
      <c r="J15" s="16"/>
      <c r="K15" s="16"/>
      <c r="L15" s="30">
        <v>0.02030772</v>
      </c>
      <c r="M15" s="30">
        <v>0.0187551</v>
      </c>
      <c r="N15" s="30">
        <v>0.14617986</v>
      </c>
      <c r="O15" s="30">
        <v>0.18524268</v>
      </c>
      <c r="P15" s="17">
        <v>220</v>
      </c>
      <c r="Q15" s="17">
        <v>3278.91156462585</v>
      </c>
      <c r="R15" s="17">
        <v>21394.5578231292</v>
      </c>
      <c r="S15" s="17">
        <v>278.91156462585</v>
      </c>
      <c r="T15" s="17">
        <v>29.152</v>
      </c>
      <c r="U15" s="16">
        <v>34.1599</v>
      </c>
      <c r="V15" s="16">
        <v>37</v>
      </c>
      <c r="W15" s="16">
        <v>6.85</v>
      </c>
      <c r="X15" s="16">
        <v>0.0806451612903226</v>
      </c>
      <c r="Y15" s="41">
        <v>1.04642857142857</v>
      </c>
      <c r="Z15" s="42">
        <v>0.02030772</v>
      </c>
      <c r="AA15" s="42">
        <v>0.0187551</v>
      </c>
      <c r="AB15" s="42">
        <v>0.14617986</v>
      </c>
      <c r="AC15" s="42">
        <v>0.18524268</v>
      </c>
    </row>
    <row r="16" s="27" customFormat="1" ht="15.6" spans="1:29">
      <c r="A16" s="14" t="s">
        <v>29</v>
      </c>
      <c r="B16" s="14" t="s">
        <v>32</v>
      </c>
      <c r="C16" s="15">
        <v>43376</v>
      </c>
      <c r="D16" s="16">
        <v>130</v>
      </c>
      <c r="E16" s="16">
        <v>12</v>
      </c>
      <c r="F16" s="16">
        <v>5679</v>
      </c>
      <c r="G16" s="17">
        <v>50</v>
      </c>
      <c r="H16" s="17"/>
      <c r="I16" s="17"/>
      <c r="J16" s="16"/>
      <c r="K16" s="16"/>
      <c r="L16" s="30">
        <v>0.020434815</v>
      </c>
      <c r="M16" s="30">
        <v>0.010837425</v>
      </c>
      <c r="N16" s="30">
        <v>0.170400045</v>
      </c>
      <c r="O16" s="30">
        <v>0.201672285</v>
      </c>
      <c r="P16" s="17">
        <v>260</v>
      </c>
      <c r="Q16" s="17">
        <v>5095.23809523809</v>
      </c>
      <c r="R16" s="17">
        <v>21414.9659863946</v>
      </c>
      <c r="S16" s="17">
        <v>122.448979591837</v>
      </c>
      <c r="T16" s="17">
        <v>28.129</v>
      </c>
      <c r="U16" s="16">
        <v>34.3869</v>
      </c>
      <c r="V16" s="16">
        <v>13</v>
      </c>
      <c r="W16" s="16">
        <v>0.507142857142857</v>
      </c>
      <c r="X16" s="16">
        <v>0.1</v>
      </c>
      <c r="Y16" s="41">
        <v>0.671428571428571</v>
      </c>
      <c r="Z16" s="42">
        <v>0.020434815</v>
      </c>
      <c r="AA16" s="42">
        <v>0.010837425</v>
      </c>
      <c r="AB16" s="42">
        <v>0.170400045</v>
      </c>
      <c r="AC16" s="42">
        <v>0.201672285</v>
      </c>
    </row>
    <row r="17" s="27" customFormat="1" ht="15.6" spans="1:29">
      <c r="A17" s="14" t="s">
        <v>29</v>
      </c>
      <c r="B17" s="14" t="s">
        <v>32</v>
      </c>
      <c r="C17" s="15">
        <v>43377</v>
      </c>
      <c r="D17" s="16">
        <v>130</v>
      </c>
      <c r="E17" s="16">
        <v>12</v>
      </c>
      <c r="F17" s="16">
        <v>5679</v>
      </c>
      <c r="G17" s="17">
        <v>137</v>
      </c>
      <c r="H17" s="17">
        <v>7.08661</v>
      </c>
      <c r="I17" s="17">
        <v>3.93701</v>
      </c>
      <c r="J17" s="16">
        <v>38.18898</v>
      </c>
      <c r="K17" s="16">
        <f t="shared" ref="K17:K24" si="1">J17+I17+H17</f>
        <v>49.2126</v>
      </c>
      <c r="L17" s="30">
        <v>0.07457385</v>
      </c>
      <c r="M17" s="30">
        <v>0.01373313</v>
      </c>
      <c r="N17" s="30">
        <v>0.5301579</v>
      </c>
      <c r="O17" s="30">
        <v>0.61846488</v>
      </c>
      <c r="P17" s="17">
        <v>226</v>
      </c>
      <c r="Q17" s="17">
        <v>1231.2925170068</v>
      </c>
      <c r="R17" s="17">
        <v>21680.2721088435</v>
      </c>
      <c r="S17" s="17">
        <v>448.979591836735</v>
      </c>
      <c r="T17" s="17">
        <v>25.1495</v>
      </c>
      <c r="U17" s="16">
        <v>34.7117</v>
      </c>
      <c r="V17" s="16">
        <v>7</v>
      </c>
      <c r="W17" s="16">
        <v>1.351</v>
      </c>
      <c r="X17" s="16">
        <v>0.225806451612903</v>
      </c>
      <c r="Y17" s="41">
        <v>1.375</v>
      </c>
      <c r="Z17" s="42">
        <v>0.07457385</v>
      </c>
      <c r="AA17" s="42">
        <v>0.01373313</v>
      </c>
      <c r="AB17" s="42">
        <v>0.5301579</v>
      </c>
      <c r="AC17" s="42">
        <v>0.61846488</v>
      </c>
    </row>
    <row r="18" s="27" customFormat="1" ht="15.6" spans="1:29">
      <c r="A18" s="14" t="s">
        <v>29</v>
      </c>
      <c r="B18" s="14" t="s">
        <v>32</v>
      </c>
      <c r="C18" s="15">
        <v>43378</v>
      </c>
      <c r="D18" s="16">
        <v>130</v>
      </c>
      <c r="E18" s="16">
        <v>12</v>
      </c>
      <c r="F18" s="16">
        <v>5679</v>
      </c>
      <c r="G18" s="17">
        <v>150</v>
      </c>
      <c r="H18" s="17"/>
      <c r="I18" s="17"/>
      <c r="J18" s="16"/>
      <c r="K18" s="16"/>
      <c r="L18" s="30">
        <v>0.03816285</v>
      </c>
      <c r="M18" s="30">
        <v>0.00497388</v>
      </c>
      <c r="N18" s="30">
        <v>0.17541858</v>
      </c>
      <c r="O18" s="30">
        <v>0.21855531</v>
      </c>
      <c r="P18" s="17">
        <v>234</v>
      </c>
      <c r="Q18" s="17">
        <v>1.76190476190476</v>
      </c>
      <c r="R18" s="17">
        <v>25380.9523809524</v>
      </c>
      <c r="S18" s="17">
        <v>802.721088435374</v>
      </c>
      <c r="T18" s="17">
        <v>21.0452</v>
      </c>
      <c r="U18" s="16">
        <v>34.9691</v>
      </c>
      <c r="V18" s="16">
        <v>1</v>
      </c>
      <c r="W18" s="16">
        <v>5.87142857142857</v>
      </c>
      <c r="X18" s="16">
        <v>0.248387096774194</v>
      </c>
      <c r="Y18" s="41">
        <v>3.77142857142857</v>
      </c>
      <c r="Z18" s="42">
        <v>0.03816285</v>
      </c>
      <c r="AA18" s="42">
        <v>0.00497388</v>
      </c>
      <c r="AB18" s="42">
        <v>0.17541858</v>
      </c>
      <c r="AC18" s="42">
        <v>0.21855531</v>
      </c>
    </row>
    <row r="19" s="27" customFormat="1" ht="15.6" spans="1:29">
      <c r="A19" s="14" t="s">
        <v>29</v>
      </c>
      <c r="B19" s="14" t="s">
        <v>32</v>
      </c>
      <c r="C19" s="15">
        <v>43379</v>
      </c>
      <c r="D19" s="16">
        <v>130</v>
      </c>
      <c r="E19" s="16">
        <v>12</v>
      </c>
      <c r="F19" s="16">
        <v>5679</v>
      </c>
      <c r="G19" s="17">
        <v>200</v>
      </c>
      <c r="H19" s="17"/>
      <c r="I19" s="17"/>
      <c r="J19" s="17"/>
      <c r="K19" s="17"/>
      <c r="L19" s="30">
        <v>0.01490103</v>
      </c>
      <c r="M19" s="30">
        <v>0.00235641</v>
      </c>
      <c r="N19" s="30">
        <v>0.02864103</v>
      </c>
      <c r="O19" s="30">
        <v>0.04589847</v>
      </c>
      <c r="P19" s="17">
        <v>90</v>
      </c>
      <c r="Q19" s="17">
        <v>2068.02721088435</v>
      </c>
      <c r="R19" s="17">
        <v>1857.14285714286</v>
      </c>
      <c r="S19" s="17">
        <v>81.6326530612245</v>
      </c>
      <c r="T19" s="17">
        <v>16.269</v>
      </c>
      <c r="U19" s="16">
        <v>35.0073</v>
      </c>
      <c r="V19" s="16">
        <v>0.1</v>
      </c>
      <c r="W19" s="16">
        <v>8.02142857142857</v>
      </c>
      <c r="X19" s="16">
        <v>0.325806451612903</v>
      </c>
      <c r="Y19" s="41">
        <v>4.65714285714286</v>
      </c>
      <c r="Z19" s="42">
        <v>0.01490103</v>
      </c>
      <c r="AA19" s="42">
        <v>0.00235641</v>
      </c>
      <c r="AB19" s="42">
        <v>0.02864103</v>
      </c>
      <c r="AC19" s="42">
        <v>0.04589847</v>
      </c>
    </row>
    <row r="20" s="28" customFormat="1" ht="15.6" spans="1:29">
      <c r="A20" s="18" t="s">
        <v>29</v>
      </c>
      <c r="B20" s="18" t="s">
        <v>33</v>
      </c>
      <c r="C20" s="19">
        <v>43380</v>
      </c>
      <c r="D20" s="19">
        <v>130</v>
      </c>
      <c r="E20" s="19">
        <v>6</v>
      </c>
      <c r="F20" s="19">
        <v>5594</v>
      </c>
      <c r="G20" s="19">
        <v>5</v>
      </c>
      <c r="H20" s="19">
        <v>1.92126</v>
      </c>
      <c r="I20" s="19">
        <v>6.82415</v>
      </c>
      <c r="J20" s="19">
        <v>21.52231</v>
      </c>
      <c r="K20" s="19">
        <f t="shared" si="1"/>
        <v>30.26772</v>
      </c>
      <c r="L20" s="30">
        <v>0.04677783</v>
      </c>
      <c r="M20" s="30">
        <v>0.017528805</v>
      </c>
      <c r="N20" s="30">
        <v>0.25189542</v>
      </c>
      <c r="O20" s="30">
        <v>0.316202055</v>
      </c>
      <c r="P20" s="19">
        <v>138</v>
      </c>
      <c r="Q20" s="19">
        <v>6285.71428571429</v>
      </c>
      <c r="R20" s="19">
        <v>14870.7482993197</v>
      </c>
      <c r="S20" s="19">
        <v>918.367346938776</v>
      </c>
      <c r="T20" s="19">
        <v>29.3501</v>
      </c>
      <c r="U20" s="36">
        <v>34.2632</v>
      </c>
      <c r="V20" s="37">
        <v>648</v>
      </c>
      <c r="W20" s="38">
        <v>0.472428571428571</v>
      </c>
      <c r="X20" s="38">
        <v>0.0741935483870968</v>
      </c>
      <c r="Y20" s="38">
        <v>0.9</v>
      </c>
      <c r="Z20" s="43">
        <v>0.16882338</v>
      </c>
      <c r="AA20" s="43">
        <v>0.014086935</v>
      </c>
      <c r="AB20" s="43">
        <v>0.488542875</v>
      </c>
      <c r="AC20" s="43">
        <v>0.67145319</v>
      </c>
    </row>
    <row r="21" s="28" customFormat="1" ht="15.6" spans="1:29">
      <c r="A21" s="18" t="s">
        <v>29</v>
      </c>
      <c r="B21" s="18" t="s">
        <v>33</v>
      </c>
      <c r="C21" s="19">
        <v>43381</v>
      </c>
      <c r="D21" s="19">
        <v>130</v>
      </c>
      <c r="E21" s="19">
        <v>6</v>
      </c>
      <c r="F21" s="19">
        <v>5594</v>
      </c>
      <c r="G21" s="19">
        <v>25</v>
      </c>
      <c r="H21" s="19">
        <v>3.51706</v>
      </c>
      <c r="I21" s="19">
        <v>5.91864</v>
      </c>
      <c r="J21" s="19">
        <v>30.14436</v>
      </c>
      <c r="K21" s="19">
        <f t="shared" si="1"/>
        <v>39.58006</v>
      </c>
      <c r="L21" s="30">
        <v>0.046946145</v>
      </c>
      <c r="M21" s="30">
        <v>0.04222989</v>
      </c>
      <c r="N21" s="30">
        <v>0.250641645</v>
      </c>
      <c r="O21" s="30">
        <v>0.33981768</v>
      </c>
      <c r="P21" s="19">
        <v>136</v>
      </c>
      <c r="Q21" s="19">
        <v>8034.01360544218</v>
      </c>
      <c r="R21" s="19">
        <v>26476.1904761905</v>
      </c>
      <c r="S21" s="19">
        <v>741.496598639456</v>
      </c>
      <c r="T21" s="19">
        <v>29.3477</v>
      </c>
      <c r="U21" s="36">
        <v>34.2767</v>
      </c>
      <c r="V21" s="37">
        <v>160</v>
      </c>
      <c r="W21" s="38">
        <v>1.10714285714286</v>
      </c>
      <c r="X21" s="38">
        <v>0.0451612903225806</v>
      </c>
      <c r="Y21" s="38">
        <v>0.882142857142857</v>
      </c>
      <c r="Z21" s="43">
        <v>0.189072705</v>
      </c>
      <c r="AA21" s="43">
        <v>0.01959324</v>
      </c>
      <c r="AB21" s="43">
        <v>0.56900775</v>
      </c>
      <c r="AC21" s="43">
        <v>0.777673695</v>
      </c>
    </row>
    <row r="22" s="28" customFormat="1" ht="15.6" spans="1:29">
      <c r="A22" s="18" t="s">
        <v>29</v>
      </c>
      <c r="B22" s="18" t="s">
        <v>33</v>
      </c>
      <c r="C22" s="19">
        <v>43382</v>
      </c>
      <c r="D22" s="19">
        <v>130</v>
      </c>
      <c r="E22" s="19">
        <v>6</v>
      </c>
      <c r="F22" s="19">
        <v>5594</v>
      </c>
      <c r="G22" s="19">
        <v>50</v>
      </c>
      <c r="H22" s="19">
        <v>9.84252</v>
      </c>
      <c r="I22" s="19">
        <v>2.87402</v>
      </c>
      <c r="J22" s="19">
        <v>35.31496</v>
      </c>
      <c r="K22" s="19">
        <f t="shared" si="1"/>
        <v>48.0315</v>
      </c>
      <c r="L22" s="30">
        <v>0.05233566</v>
      </c>
      <c r="M22" s="30">
        <v>0.013722825</v>
      </c>
      <c r="N22" s="30">
        <v>0.202448595</v>
      </c>
      <c r="O22" s="30">
        <v>0.26850708</v>
      </c>
      <c r="P22" s="19">
        <v>134</v>
      </c>
      <c r="Q22" s="19">
        <v>6244.89795918367</v>
      </c>
      <c r="R22" s="19">
        <v>41503.4013605442</v>
      </c>
      <c r="S22" s="19">
        <v>653.061224489796</v>
      </c>
      <c r="T22" s="19">
        <v>27.9965</v>
      </c>
      <c r="U22" s="36">
        <v>34.2907</v>
      </c>
      <c r="V22" s="37">
        <v>14</v>
      </c>
      <c r="W22" s="38">
        <v>1.62142857142857</v>
      </c>
      <c r="X22" s="38">
        <v>0.109677419354839</v>
      </c>
      <c r="Y22" s="38">
        <v>1.21428571428571</v>
      </c>
      <c r="Z22" s="43">
        <v>0.90681252</v>
      </c>
      <c r="AA22" s="43">
        <v>0.054070335</v>
      </c>
      <c r="AB22" s="43">
        <v>0.68942511</v>
      </c>
      <c r="AC22" s="43">
        <v>1.650307965</v>
      </c>
    </row>
    <row r="23" s="28" customFormat="1" ht="15.6" spans="1:29">
      <c r="A23" s="18" t="s">
        <v>29</v>
      </c>
      <c r="B23" s="18" t="s">
        <v>33</v>
      </c>
      <c r="C23" s="19">
        <v>43383</v>
      </c>
      <c r="D23" s="19">
        <v>130</v>
      </c>
      <c r="E23" s="19">
        <v>6</v>
      </c>
      <c r="F23" s="19">
        <v>5594</v>
      </c>
      <c r="G23" s="19">
        <v>105</v>
      </c>
      <c r="H23" s="19">
        <v>9.84252</v>
      </c>
      <c r="I23" s="19">
        <v>3.93701</v>
      </c>
      <c r="J23" s="19">
        <v>38.18898</v>
      </c>
      <c r="K23" s="19">
        <f t="shared" si="1"/>
        <v>51.96851</v>
      </c>
      <c r="L23" s="30">
        <v>0.1493538</v>
      </c>
      <c r="M23" s="30">
        <v>0.027751365</v>
      </c>
      <c r="N23" s="30">
        <v>0.644945295</v>
      </c>
      <c r="O23" s="30">
        <v>0.82205046</v>
      </c>
      <c r="P23" s="19">
        <v>366</v>
      </c>
      <c r="Q23" s="19">
        <v>2517.00680272109</v>
      </c>
      <c r="R23" s="19">
        <v>32102.0408163265</v>
      </c>
      <c r="S23" s="19">
        <v>1408.16326530612</v>
      </c>
      <c r="T23" s="19">
        <v>27.856</v>
      </c>
      <c r="U23" s="36">
        <v>34.9821</v>
      </c>
      <c r="V23" s="37">
        <v>3</v>
      </c>
      <c r="W23" s="38">
        <v>1.17242857142857</v>
      </c>
      <c r="X23" s="38">
        <v>0.0903225806451613</v>
      </c>
      <c r="Y23" s="38">
        <v>1.31428571428571</v>
      </c>
      <c r="Z23" s="43">
        <v>0.916818675</v>
      </c>
      <c r="AA23" s="43">
        <v>0.055513035</v>
      </c>
      <c r="AB23" s="43">
        <v>0.61847175</v>
      </c>
      <c r="AC23" s="43">
        <v>1.59080346</v>
      </c>
    </row>
    <row r="24" s="28" customFormat="1" ht="15.6" spans="1:29">
      <c r="A24" s="18" t="s">
        <v>29</v>
      </c>
      <c r="B24" s="18" t="s">
        <v>33</v>
      </c>
      <c r="C24" s="19">
        <v>43384</v>
      </c>
      <c r="D24" s="19">
        <v>130</v>
      </c>
      <c r="E24" s="19">
        <v>6</v>
      </c>
      <c r="F24" s="19">
        <v>5594</v>
      </c>
      <c r="G24" s="19">
        <v>150</v>
      </c>
      <c r="H24" s="19">
        <v>1.9685</v>
      </c>
      <c r="I24" s="19">
        <v>11.9685</v>
      </c>
      <c r="J24" s="19">
        <v>28.18898</v>
      </c>
      <c r="K24" s="19">
        <f t="shared" si="1"/>
        <v>42.12598</v>
      </c>
      <c r="L24" s="30">
        <v>0.01137672</v>
      </c>
      <c r="M24" s="30">
        <v>0.00593568</v>
      </c>
      <c r="N24" s="30">
        <v>0.0063204</v>
      </c>
      <c r="O24" s="30">
        <v>0.0236328</v>
      </c>
      <c r="P24" s="19">
        <v>74</v>
      </c>
      <c r="Q24" s="19">
        <v>1517.00680272109</v>
      </c>
      <c r="R24" s="19">
        <v>7993.19727891156</v>
      </c>
      <c r="S24" s="19">
        <v>265.30612244898</v>
      </c>
      <c r="T24" s="19">
        <v>12.7913</v>
      </c>
      <c r="U24" s="36">
        <v>35.2549</v>
      </c>
      <c r="V24" s="37">
        <v>1</v>
      </c>
      <c r="W24" s="38">
        <v>15.4285714285714</v>
      </c>
      <c r="X24" s="38">
        <v>0.67741935483871</v>
      </c>
      <c r="Y24" s="38">
        <v>8.83571428571429</v>
      </c>
      <c r="Z24" s="43">
        <v>0.02197026</v>
      </c>
      <c r="AA24" s="43">
        <v>0.00188238</v>
      </c>
      <c r="AB24" s="43">
        <v>0.03990783</v>
      </c>
      <c r="AC24" s="43">
        <v>0.06376047</v>
      </c>
    </row>
    <row r="25" s="28" customFormat="1" ht="15.6" spans="1:29">
      <c r="A25" s="18" t="s">
        <v>29</v>
      </c>
      <c r="B25" s="18" t="s">
        <v>33</v>
      </c>
      <c r="C25" s="19">
        <v>43385</v>
      </c>
      <c r="D25" s="19">
        <v>130</v>
      </c>
      <c r="E25" s="19">
        <v>6</v>
      </c>
      <c r="F25" s="19">
        <v>5594</v>
      </c>
      <c r="G25" s="19">
        <v>200</v>
      </c>
      <c r="H25" s="19"/>
      <c r="I25" s="19"/>
      <c r="J25" s="19"/>
      <c r="K25" s="19"/>
      <c r="L25" s="30">
        <v>0.00957678</v>
      </c>
      <c r="M25" s="30">
        <v>0.006880305</v>
      </c>
      <c r="N25" s="30">
        <v>0.004269705</v>
      </c>
      <c r="O25" s="30">
        <v>0.02072679</v>
      </c>
      <c r="P25" s="19">
        <v>12</v>
      </c>
      <c r="Q25" s="19">
        <v>829.931972789116</v>
      </c>
      <c r="R25" s="19">
        <v>2142.85714285714</v>
      </c>
      <c r="S25" s="19">
        <v>74.8299319727891</v>
      </c>
      <c r="T25" s="19">
        <v>11.1259</v>
      </c>
      <c r="U25" s="36">
        <v>35.9303</v>
      </c>
      <c r="V25" s="37">
        <v>0.1</v>
      </c>
      <c r="W25" s="38">
        <v>32.001</v>
      </c>
      <c r="X25" s="38">
        <v>1.13225806451613</v>
      </c>
      <c r="Y25" s="38">
        <v>22.625</v>
      </c>
      <c r="Z25" s="43">
        <v>0.01283316</v>
      </c>
      <c r="AA25" s="43">
        <v>0.001720935</v>
      </c>
      <c r="AB25" s="43">
        <v>0.00527616</v>
      </c>
      <c r="AC25" s="43">
        <v>0.019830255</v>
      </c>
    </row>
    <row r="26" ht="15.6" spans="1:29">
      <c r="A26" s="6" t="s">
        <v>29</v>
      </c>
      <c r="B26" s="6" t="s">
        <v>34</v>
      </c>
      <c r="C26" s="7">
        <v>43386</v>
      </c>
      <c r="D26" s="8">
        <v>130</v>
      </c>
      <c r="E26" s="8">
        <v>2</v>
      </c>
      <c r="F26" s="8">
        <v>4335</v>
      </c>
      <c r="G26" s="9">
        <v>5</v>
      </c>
      <c r="H26" s="9">
        <v>10.11249</v>
      </c>
      <c r="I26" s="9">
        <v>21.65354</v>
      </c>
      <c r="J26" s="9">
        <v>36.22047</v>
      </c>
      <c r="K26" s="9">
        <f>J26+I26+H26</f>
        <v>67.9865</v>
      </c>
      <c r="L26" s="30">
        <v>0.362595165</v>
      </c>
      <c r="M26" s="30">
        <v>0.061929615</v>
      </c>
      <c r="N26" s="30">
        <v>0.25100919</v>
      </c>
      <c r="O26" s="30">
        <v>0.67553397</v>
      </c>
      <c r="P26" s="9">
        <v>110</v>
      </c>
      <c r="Q26" s="9">
        <v>8585.03401360544</v>
      </c>
      <c r="R26" s="9">
        <v>3408.16326530612</v>
      </c>
      <c r="S26" s="9">
        <v>571.428571428571</v>
      </c>
      <c r="T26" s="9">
        <v>29.3871</v>
      </c>
      <c r="U26" s="9">
        <v>34.1055</v>
      </c>
      <c r="V26" s="33">
        <v>238</v>
      </c>
      <c r="W26" s="34">
        <v>1.7</v>
      </c>
      <c r="X26" s="34">
        <v>0.0354838709677419</v>
      </c>
      <c r="Y26" s="34">
        <v>0.4</v>
      </c>
      <c r="Z26" s="30">
        <v>0.362595165</v>
      </c>
      <c r="AA26" s="30">
        <v>0.061929615</v>
      </c>
      <c r="AB26" s="30">
        <v>0.25100919</v>
      </c>
      <c r="AC26" s="30">
        <v>0.67553397</v>
      </c>
    </row>
    <row r="27" ht="15.6" spans="1:29">
      <c r="A27" s="6" t="s">
        <v>29</v>
      </c>
      <c r="B27" s="6" t="s">
        <v>34</v>
      </c>
      <c r="C27" s="7">
        <v>43387</v>
      </c>
      <c r="D27" s="8">
        <v>130</v>
      </c>
      <c r="E27" s="8">
        <v>2</v>
      </c>
      <c r="F27" s="8">
        <v>4335</v>
      </c>
      <c r="G27" s="9">
        <v>25</v>
      </c>
      <c r="H27" s="9"/>
      <c r="I27" s="9"/>
      <c r="J27" s="9"/>
      <c r="K27" s="9"/>
      <c r="L27" s="30">
        <v>0.332374035</v>
      </c>
      <c r="M27" s="30">
        <v>0.04178334</v>
      </c>
      <c r="N27" s="30">
        <v>0.52359018</v>
      </c>
      <c r="O27" s="30">
        <v>0.897747555</v>
      </c>
      <c r="P27" s="9">
        <v>154</v>
      </c>
      <c r="Q27" s="9">
        <v>9000</v>
      </c>
      <c r="R27" s="9">
        <v>2673.4693877551</v>
      </c>
      <c r="S27" s="9">
        <v>306.122448979592</v>
      </c>
      <c r="T27" s="9">
        <v>29.365</v>
      </c>
      <c r="U27" s="9">
        <v>34.1164</v>
      </c>
      <c r="V27" s="33">
        <v>29</v>
      </c>
      <c r="W27" s="34">
        <v>0.321428571428571</v>
      </c>
      <c r="X27" s="34">
        <v>0.0161290322580645</v>
      </c>
      <c r="Y27" s="34">
        <v>0.564285714285714</v>
      </c>
      <c r="Z27" s="30">
        <v>0.332374035</v>
      </c>
      <c r="AA27" s="30">
        <v>0.04178334</v>
      </c>
      <c r="AB27" s="30">
        <v>0.52359018</v>
      </c>
      <c r="AC27" s="30">
        <v>0.897747555</v>
      </c>
    </row>
    <row r="28" ht="15.6" spans="1:29">
      <c r="A28" s="6" t="s">
        <v>29</v>
      </c>
      <c r="B28" s="6" t="s">
        <v>34</v>
      </c>
      <c r="C28" s="7">
        <v>43388</v>
      </c>
      <c r="D28" s="8">
        <v>130</v>
      </c>
      <c r="E28" s="8">
        <v>2</v>
      </c>
      <c r="F28" s="8">
        <v>4335</v>
      </c>
      <c r="G28" s="9">
        <v>50</v>
      </c>
      <c r="H28" s="9"/>
      <c r="I28" s="9"/>
      <c r="J28" s="9"/>
      <c r="K28" s="9"/>
      <c r="L28" s="30">
        <v>0.33673992</v>
      </c>
      <c r="M28" s="30">
        <v>0.081522855</v>
      </c>
      <c r="N28" s="30">
        <v>0.43827165</v>
      </c>
      <c r="O28" s="30">
        <v>0.856534425</v>
      </c>
      <c r="P28" s="9">
        <v>388</v>
      </c>
      <c r="Q28" s="9">
        <v>9006.80272108844</v>
      </c>
      <c r="R28" s="9">
        <v>12857.1428571429</v>
      </c>
      <c r="S28" s="9">
        <v>1755.10204081633</v>
      </c>
      <c r="T28" s="9">
        <v>29.2716</v>
      </c>
      <c r="U28" s="9">
        <v>34.3057</v>
      </c>
      <c r="V28" s="33">
        <v>10</v>
      </c>
      <c r="W28" s="34">
        <v>0.236714285714286</v>
      </c>
      <c r="X28" s="34">
        <v>0.0419354838709677</v>
      </c>
      <c r="Y28" s="34">
        <v>0.682142857142857</v>
      </c>
      <c r="Z28" s="30">
        <v>0.33673992</v>
      </c>
      <c r="AA28" s="30">
        <v>0.081522855</v>
      </c>
      <c r="AB28" s="30">
        <v>0.43827165</v>
      </c>
      <c r="AC28" s="30">
        <v>0.856534425</v>
      </c>
    </row>
    <row r="29" ht="15.6" spans="1:29">
      <c r="A29" s="6" t="s">
        <v>29</v>
      </c>
      <c r="B29" s="6" t="s">
        <v>34</v>
      </c>
      <c r="C29" s="7">
        <v>43389</v>
      </c>
      <c r="D29" s="8">
        <v>130</v>
      </c>
      <c r="E29" s="8">
        <v>2</v>
      </c>
      <c r="F29" s="8">
        <v>4335</v>
      </c>
      <c r="G29" s="9">
        <v>78</v>
      </c>
      <c r="H29" s="9">
        <v>16.26547</v>
      </c>
      <c r="I29" s="9">
        <v>9.84252</v>
      </c>
      <c r="J29" s="9">
        <v>40.15748</v>
      </c>
      <c r="K29" s="9">
        <f>J29+I29+H29</f>
        <v>66.26547</v>
      </c>
      <c r="L29" s="30">
        <v>0.0909588</v>
      </c>
      <c r="M29" s="30">
        <v>0.010219125</v>
      </c>
      <c r="N29" s="30">
        <v>0.432868395</v>
      </c>
      <c r="O29" s="30">
        <v>0.53404632</v>
      </c>
      <c r="P29" s="9">
        <v>352</v>
      </c>
      <c r="Q29" s="9">
        <v>8931.97278911565</v>
      </c>
      <c r="R29" s="9">
        <v>104272.108843537</v>
      </c>
      <c r="S29" s="9">
        <v>7761.90476190476</v>
      </c>
      <c r="T29" s="9">
        <v>28.721</v>
      </c>
      <c r="U29" s="9">
        <v>34.4524</v>
      </c>
      <c r="V29" s="33">
        <v>2</v>
      </c>
      <c r="W29" s="34">
        <v>3.67857142857143</v>
      </c>
      <c r="X29" s="34">
        <v>0.164516129032258</v>
      </c>
      <c r="Y29" s="34">
        <v>0.871428571428572</v>
      </c>
      <c r="Z29" s="30">
        <v>0.0909588</v>
      </c>
      <c r="AA29" s="30">
        <v>0.010219125</v>
      </c>
      <c r="AB29" s="30">
        <v>0.432868395</v>
      </c>
      <c r="AC29" s="30">
        <v>0.53404632</v>
      </c>
    </row>
    <row r="30" ht="15.6" spans="1:29">
      <c r="A30" s="6" t="s">
        <v>29</v>
      </c>
      <c r="B30" s="6" t="s">
        <v>34</v>
      </c>
      <c r="C30" s="7">
        <v>43390</v>
      </c>
      <c r="D30" s="8">
        <v>130</v>
      </c>
      <c r="E30" s="8">
        <v>2</v>
      </c>
      <c r="F30" s="8">
        <v>4335</v>
      </c>
      <c r="G30" s="9">
        <v>150</v>
      </c>
      <c r="H30" s="9"/>
      <c r="I30" s="9"/>
      <c r="J30" s="9"/>
      <c r="K30" s="9"/>
      <c r="L30" s="30">
        <v>0.028493325</v>
      </c>
      <c r="M30" s="30">
        <v>0.00303654</v>
      </c>
      <c r="N30" s="30">
        <v>0.05973465</v>
      </c>
      <c r="O30" s="30">
        <v>0.091264515</v>
      </c>
      <c r="P30" s="9">
        <v>90</v>
      </c>
      <c r="Q30" s="9">
        <v>2081.63265306122</v>
      </c>
      <c r="R30" s="9">
        <v>5972.78911564626</v>
      </c>
      <c r="S30" s="9">
        <v>238.095238095238</v>
      </c>
      <c r="T30" s="9">
        <v>19.9089</v>
      </c>
      <c r="U30" s="9">
        <v>35.1456</v>
      </c>
      <c r="V30" s="33">
        <v>1</v>
      </c>
      <c r="W30" s="34">
        <v>9.65</v>
      </c>
      <c r="X30" s="34">
        <v>0.319354838709677</v>
      </c>
      <c r="Y30" s="34">
        <v>2.60714285714286</v>
      </c>
      <c r="Z30" s="30">
        <v>0.028493325</v>
      </c>
      <c r="AA30" s="30">
        <v>0.00303654</v>
      </c>
      <c r="AB30" s="30">
        <v>0.05973465</v>
      </c>
      <c r="AC30" s="30">
        <v>0.091264515</v>
      </c>
    </row>
    <row r="31" ht="15.6" spans="1:29">
      <c r="A31" s="6" t="s">
        <v>29</v>
      </c>
      <c r="B31" s="6" t="s">
        <v>34</v>
      </c>
      <c r="C31" s="7">
        <v>43391</v>
      </c>
      <c r="D31" s="8">
        <v>130</v>
      </c>
      <c r="E31" s="8">
        <v>2</v>
      </c>
      <c r="F31" s="8">
        <v>4335</v>
      </c>
      <c r="G31" s="9">
        <v>200</v>
      </c>
      <c r="H31" s="9"/>
      <c r="I31" s="9"/>
      <c r="J31" s="9"/>
      <c r="K31" s="9"/>
      <c r="L31" s="30">
        <v>0.018549</v>
      </c>
      <c r="M31" s="30">
        <v>0.002380455</v>
      </c>
      <c r="N31" s="30">
        <v>0.008055075</v>
      </c>
      <c r="O31" s="30">
        <v>0.02898453</v>
      </c>
      <c r="P31" s="9">
        <v>96</v>
      </c>
      <c r="Q31" s="9">
        <v>1414.96598639456</v>
      </c>
      <c r="R31" s="9">
        <v>761.904761904762</v>
      </c>
      <c r="S31" s="9">
        <v>20.4081632653061</v>
      </c>
      <c r="T31" s="9">
        <v>18.0102</v>
      </c>
      <c r="U31" s="9">
        <v>35.2013</v>
      </c>
      <c r="V31" s="33">
        <v>0.1</v>
      </c>
      <c r="W31" s="34">
        <v>13.0785714285714</v>
      </c>
      <c r="X31" s="34">
        <v>0.6</v>
      </c>
      <c r="Y31" s="34">
        <v>4.45714285714286</v>
      </c>
      <c r="Z31" s="30">
        <v>0.018549</v>
      </c>
      <c r="AA31" s="30">
        <v>0.002380455</v>
      </c>
      <c r="AB31" s="30">
        <v>0.008055075</v>
      </c>
      <c r="AC31" s="30">
        <v>0.02898453</v>
      </c>
    </row>
    <row r="37" spans="20:20">
      <c r="T37" s="39"/>
    </row>
    <row r="38" spans="20:20">
      <c r="T38" s="39"/>
    </row>
    <row r="39" spans="20:20">
      <c r="T39" s="39"/>
    </row>
    <row r="40" spans="20:24">
      <c r="T40" s="39"/>
      <c r="W40" s="39"/>
      <c r="X40" s="39"/>
    </row>
    <row r="41" spans="20:24">
      <c r="T41" s="39"/>
      <c r="W41" s="39"/>
      <c r="X41" s="39"/>
    </row>
    <row r="42" spans="20:24">
      <c r="T42" s="39"/>
      <c r="W42" s="39"/>
      <c r="X42" s="39"/>
    </row>
    <row r="43" spans="20:24">
      <c r="T43" s="39"/>
      <c r="W43" s="39"/>
      <c r="X43" s="39"/>
    </row>
    <row r="44" spans="20:24">
      <c r="T44" s="39"/>
      <c r="W44" s="39"/>
      <c r="X44" s="39"/>
    </row>
    <row r="45" spans="20:24">
      <c r="T45" s="39"/>
      <c r="W45" s="39"/>
      <c r="X45" s="39"/>
    </row>
    <row r="46" spans="20:24">
      <c r="T46" s="39"/>
      <c r="W46" s="39"/>
      <c r="X46" s="39"/>
    </row>
    <row r="47" spans="23:24">
      <c r="W47" s="39"/>
      <c r="X47" s="39"/>
    </row>
    <row r="48" spans="23:24">
      <c r="W48" s="39"/>
      <c r="X48" s="39"/>
    </row>
    <row r="49" spans="23:24">
      <c r="W49" s="39"/>
      <c r="X49" s="39"/>
    </row>
    <row r="50" spans="23:24">
      <c r="W50" s="39"/>
      <c r="X50" s="39"/>
    </row>
    <row r="51" spans="23:24">
      <c r="W51" s="39"/>
      <c r="X51" s="39"/>
    </row>
    <row r="52" spans="23:24">
      <c r="W52" s="39"/>
      <c r="X52" s="39"/>
    </row>
    <row r="53" spans="23:24">
      <c r="W53" s="39"/>
      <c r="X53" s="39"/>
    </row>
    <row r="54" spans="23:24">
      <c r="W54" s="39"/>
      <c r="X54" s="39"/>
    </row>
    <row r="55" spans="23:24">
      <c r="W55" s="39"/>
      <c r="X55" s="39"/>
    </row>
    <row r="56" spans="23:24">
      <c r="W56" s="39"/>
      <c r="X56" s="39"/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1"/>
  <sheetViews>
    <sheetView zoomScale="175" zoomScaleNormal="175" topLeftCell="A5" workbookViewId="0">
      <selection activeCell="N26" sqref="N26"/>
    </sheetView>
  </sheetViews>
  <sheetFormatPr defaultColWidth="8.88888888888889" defaultRowHeight="14.4"/>
  <cols>
    <col min="3" max="3" width="12.1111111111111"/>
    <col min="6" max="7" width="9.12962962962963" customWidth="1"/>
    <col min="9" max="16" width="14.3333333333333"/>
    <col min="17" max="18" width="12.8888888888889"/>
    <col min="20" max="20" width="12.8888888888889"/>
    <col min="24" max="24" width="12.8888888888889"/>
    <col min="26" max="28" width="12.8888888888889"/>
  </cols>
  <sheetData>
    <row r="1" ht="15.6" spans="1:19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35</v>
      </c>
      <c r="H1" s="5" t="s">
        <v>6</v>
      </c>
      <c r="I1" s="4" t="s">
        <v>16</v>
      </c>
      <c r="J1" s="4"/>
      <c r="K1" s="4" t="s">
        <v>17</v>
      </c>
      <c r="L1" s="4"/>
      <c r="M1" s="4"/>
      <c r="N1" s="4"/>
      <c r="O1" s="4" t="s">
        <v>18</v>
      </c>
      <c r="P1" s="20"/>
      <c r="S1" s="5" t="s">
        <v>15</v>
      </c>
    </row>
    <row r="2" ht="15.6" spans="1:27">
      <c r="A2" s="6" t="s">
        <v>29</v>
      </c>
      <c r="B2" s="6" t="s">
        <v>30</v>
      </c>
      <c r="C2" s="7">
        <v>43362</v>
      </c>
      <c r="D2" s="8">
        <v>130</v>
      </c>
      <c r="E2" s="8">
        <v>18</v>
      </c>
      <c r="F2" s="8">
        <v>5692</v>
      </c>
      <c r="G2" s="8">
        <v>1</v>
      </c>
      <c r="H2" s="9">
        <v>5</v>
      </c>
      <c r="I2" s="8">
        <v>3360.54421768708</v>
      </c>
      <c r="J2" s="21">
        <f>SUM(J3:J7)/(H7-H2)</f>
        <v>2812.82051282051</v>
      </c>
      <c r="K2" s="8">
        <v>6972.78911564626</v>
      </c>
      <c r="L2" s="21">
        <f>SUM(L3:L7)/(H7-H2)</f>
        <v>19837.8684807256</v>
      </c>
      <c r="M2" s="8">
        <f>I2+K2</f>
        <v>10333.3333333333</v>
      </c>
      <c r="N2" s="21">
        <f>SUM(N3:N7)/(H7-H2)</f>
        <v>22650.6889935461</v>
      </c>
      <c r="O2" s="8">
        <v>278.91156462585</v>
      </c>
      <c r="P2" s="22">
        <f>SUM(P3:P7)/(H7-H2)</f>
        <v>682.138496424211</v>
      </c>
      <c r="Q2">
        <f>SUM(I2:O2)</f>
        <v>66246.9562183848</v>
      </c>
      <c r="R2" s="24">
        <f>SUM(R3:R7)/(H7-H2)</f>
        <v>2019600.00089451</v>
      </c>
      <c r="S2" s="8">
        <v>278</v>
      </c>
      <c r="T2" s="24">
        <f>SUM(T3:T7)/(H7-H2)</f>
        <v>258.45641025641</v>
      </c>
      <c r="V2" t="s">
        <v>10</v>
      </c>
      <c r="W2" t="s">
        <v>36</v>
      </c>
      <c r="Y2" t="s">
        <v>37</v>
      </c>
      <c r="AA2" t="s">
        <v>38</v>
      </c>
    </row>
    <row r="3" ht="15.6" spans="1:28">
      <c r="A3" s="6" t="s">
        <v>29</v>
      </c>
      <c r="B3" s="6" t="s">
        <v>30</v>
      </c>
      <c r="C3" s="7">
        <v>43363</v>
      </c>
      <c r="D3" s="8">
        <v>130</v>
      </c>
      <c r="E3" s="8">
        <v>18</v>
      </c>
      <c r="F3" s="8">
        <v>5692</v>
      </c>
      <c r="G3" s="8">
        <v>1</v>
      </c>
      <c r="H3" s="9">
        <v>25</v>
      </c>
      <c r="I3" s="8">
        <v>3972.78911564626</v>
      </c>
      <c r="J3" s="8">
        <f t="shared" ref="J3:J7" si="0">(I3+I2)/2*(H3-H2)</f>
        <v>73333.3333333334</v>
      </c>
      <c r="K3" s="8">
        <v>5911.56462585034</v>
      </c>
      <c r="L3" s="8">
        <f t="shared" ref="L3:L7" si="1">(K3+K2)/2*(H3-H2)</f>
        <v>128843.537414966</v>
      </c>
      <c r="M3" s="8">
        <f t="shared" ref="M3:M31" si="2">I3+K3</f>
        <v>9884.3537414966</v>
      </c>
      <c r="N3" s="8">
        <f t="shared" ref="N3:N7" si="3">(M3+M2)/2*(H3-H2)</f>
        <v>202176.870748299</v>
      </c>
      <c r="O3" s="8">
        <v>578.231292517007</v>
      </c>
      <c r="P3" s="23">
        <f t="shared" ref="P3:P7" si="4">(O3+O2)/2*(H3-H2)</f>
        <v>8571.42857142857</v>
      </c>
      <c r="Q3">
        <f t="shared" ref="Q3:Q31" si="5">SUM(I3:O3)</f>
        <v>424700.680272109</v>
      </c>
      <c r="R3">
        <f t="shared" ref="R3:R7" si="6">(Q3+Q2)/2*(H3-H2)</f>
        <v>4909476.36490494</v>
      </c>
      <c r="S3" s="8">
        <v>122</v>
      </c>
      <c r="T3">
        <f t="shared" ref="T3:T7" si="7">(S3+S2)/2*(H3-H2)</f>
        <v>4000</v>
      </c>
      <c r="U3" t="s">
        <v>30</v>
      </c>
      <c r="V3">
        <v>52.12598</v>
      </c>
      <c r="W3">
        <v>694</v>
      </c>
      <c r="X3">
        <f>LOG(W3)</f>
        <v>2.84135947045485</v>
      </c>
      <c r="Y3" s="25">
        <v>23332.8274899703</v>
      </c>
      <c r="Z3">
        <f>LOG(Y3)</f>
        <v>4.36796737012191</v>
      </c>
      <c r="AA3">
        <v>258.45641025641</v>
      </c>
      <c r="AB3">
        <f>LOG(AA3)</f>
        <v>2.41238730804351</v>
      </c>
    </row>
    <row r="4" ht="15.6" spans="1:28">
      <c r="A4" s="6" t="s">
        <v>29</v>
      </c>
      <c r="B4" s="6" t="s">
        <v>30</v>
      </c>
      <c r="C4" s="7">
        <v>43364</v>
      </c>
      <c r="D4" s="8">
        <v>130</v>
      </c>
      <c r="E4" s="8">
        <v>18</v>
      </c>
      <c r="F4" s="8">
        <v>5692</v>
      </c>
      <c r="G4" s="8">
        <v>1</v>
      </c>
      <c r="H4" s="9">
        <v>50</v>
      </c>
      <c r="I4" s="8">
        <v>3959.18367346939</v>
      </c>
      <c r="J4" s="8">
        <f t="shared" si="0"/>
        <v>99149.6598639456</v>
      </c>
      <c r="K4" s="8">
        <v>20435.3741496599</v>
      </c>
      <c r="L4" s="8">
        <f t="shared" si="1"/>
        <v>329336.734693878</v>
      </c>
      <c r="M4" s="8">
        <f t="shared" si="2"/>
        <v>24394.5578231293</v>
      </c>
      <c r="N4" s="8">
        <f t="shared" si="3"/>
        <v>428486.394557824</v>
      </c>
      <c r="O4" s="8">
        <v>870.748299319728</v>
      </c>
      <c r="P4" s="23">
        <f t="shared" si="4"/>
        <v>18112.2448979592</v>
      </c>
      <c r="Q4">
        <f t="shared" si="5"/>
        <v>906632.653061226</v>
      </c>
      <c r="R4">
        <f t="shared" si="6"/>
        <v>16641666.6666667</v>
      </c>
      <c r="S4" s="8">
        <v>126</v>
      </c>
      <c r="T4">
        <f t="shared" si="7"/>
        <v>3100</v>
      </c>
      <c r="U4" t="s">
        <v>31</v>
      </c>
      <c r="V4">
        <v>50.67201</v>
      </c>
      <c r="W4">
        <v>429</v>
      </c>
      <c r="X4">
        <f>LOG(W4)</f>
        <v>2.63245729218472</v>
      </c>
      <c r="Y4" s="25">
        <v>21108.5993371708</v>
      </c>
      <c r="Z4">
        <f>LOG(Y4)</f>
        <v>4.32445941661797</v>
      </c>
      <c r="AA4">
        <v>248.548717948718</v>
      </c>
      <c r="AB4">
        <f>LOG(AA4)</f>
        <v>2.39541152732522</v>
      </c>
    </row>
    <row r="5" ht="15.6" spans="1:28">
      <c r="A5" s="6" t="s">
        <v>29</v>
      </c>
      <c r="B5" s="6" t="s">
        <v>30</v>
      </c>
      <c r="C5" s="7">
        <v>43365</v>
      </c>
      <c r="D5" s="8">
        <v>130</v>
      </c>
      <c r="E5" s="8">
        <v>18</v>
      </c>
      <c r="F5" s="8">
        <v>5692</v>
      </c>
      <c r="G5" s="8">
        <v>1</v>
      </c>
      <c r="H5" s="9">
        <v>119</v>
      </c>
      <c r="I5" s="8">
        <v>1013.60544217687</v>
      </c>
      <c r="J5" s="8">
        <f t="shared" si="0"/>
        <v>171561.224489796</v>
      </c>
      <c r="K5" s="8">
        <v>43285.7142857143</v>
      </c>
      <c r="L5" s="8">
        <f t="shared" si="1"/>
        <v>2198377.55102041</v>
      </c>
      <c r="M5" s="8">
        <f t="shared" si="2"/>
        <v>44299.3197278912</v>
      </c>
      <c r="N5" s="8">
        <f t="shared" si="3"/>
        <v>2369938.77551021</v>
      </c>
      <c r="O5" s="8">
        <v>1340.13605442177</v>
      </c>
      <c r="P5" s="23">
        <f t="shared" si="4"/>
        <v>76275.5102040817</v>
      </c>
      <c r="Q5">
        <f t="shared" si="5"/>
        <v>4829816.32653062</v>
      </c>
      <c r="R5">
        <f t="shared" ref="R5:R13" si="8">(Q5+Q4)/2*(H5-H4)</f>
        <v>197907489.795919</v>
      </c>
      <c r="S5" s="8">
        <v>582</v>
      </c>
      <c r="T5">
        <f t="shared" si="7"/>
        <v>24426</v>
      </c>
      <c r="U5" t="s">
        <v>32</v>
      </c>
      <c r="V5">
        <v>48.62205</v>
      </c>
      <c r="W5">
        <v>422</v>
      </c>
      <c r="X5">
        <f>LOG(W5)</f>
        <v>2.62531245096167</v>
      </c>
      <c r="Y5" s="25">
        <v>22378.7426652712</v>
      </c>
      <c r="Z5">
        <f>LOG(Y5)</f>
        <v>4.349835682332</v>
      </c>
      <c r="AA5">
        <v>214.517948717949</v>
      </c>
      <c r="AB5">
        <f>LOG(AA5)</f>
        <v>2.33146363546269</v>
      </c>
    </row>
    <row r="6" ht="15.6" spans="1:28">
      <c r="A6" s="6" t="s">
        <v>29</v>
      </c>
      <c r="B6" s="6" t="s">
        <v>30</v>
      </c>
      <c r="C6" s="7">
        <v>43366</v>
      </c>
      <c r="D6" s="8">
        <v>130</v>
      </c>
      <c r="E6" s="8">
        <v>18</v>
      </c>
      <c r="F6" s="8">
        <v>5692</v>
      </c>
      <c r="G6" s="8">
        <v>1</v>
      </c>
      <c r="H6" s="9">
        <v>150</v>
      </c>
      <c r="I6" s="8">
        <v>1435.37414965986</v>
      </c>
      <c r="J6" s="8">
        <f t="shared" si="0"/>
        <v>37959.1836734693</v>
      </c>
      <c r="K6" s="8">
        <v>10911.5646258503</v>
      </c>
      <c r="L6" s="8">
        <f t="shared" si="1"/>
        <v>840057.823129251</v>
      </c>
      <c r="M6" s="8">
        <f t="shared" si="2"/>
        <v>12346.9387755102</v>
      </c>
      <c r="N6" s="8">
        <f t="shared" si="3"/>
        <v>878017.006802721</v>
      </c>
      <c r="O6" s="8">
        <v>204.081632653061</v>
      </c>
      <c r="P6" s="23">
        <f t="shared" si="4"/>
        <v>23935.3741496599</v>
      </c>
      <c r="Q6">
        <f t="shared" si="5"/>
        <v>1780931.97278911</v>
      </c>
      <c r="R6">
        <f t="shared" si="6"/>
        <v>102466598.639456</v>
      </c>
      <c r="S6" s="8">
        <v>184</v>
      </c>
      <c r="T6">
        <f t="shared" si="7"/>
        <v>11873</v>
      </c>
      <c r="U6" t="s">
        <v>39</v>
      </c>
      <c r="V6">
        <v>43.23504</v>
      </c>
      <c r="W6">
        <v>367</v>
      </c>
      <c r="X6">
        <f>LOG(W6)</f>
        <v>2.56466606425209</v>
      </c>
      <c r="Y6" s="25">
        <v>27137.7114948543</v>
      </c>
      <c r="Z6">
        <f>LOG(Y6)</f>
        <v>4.4335732211033</v>
      </c>
      <c r="AA6">
        <v>163.666666666667</v>
      </c>
      <c r="AB6">
        <f>LOG(AA6)</f>
        <v>2.21396023740331</v>
      </c>
    </row>
    <row r="7" ht="15.6" spans="1:28">
      <c r="A7" s="6" t="s">
        <v>29</v>
      </c>
      <c r="B7" s="6" t="s">
        <v>30</v>
      </c>
      <c r="C7" s="7">
        <v>43367</v>
      </c>
      <c r="D7" s="8">
        <v>130</v>
      </c>
      <c r="E7" s="8">
        <v>18</v>
      </c>
      <c r="F7" s="8">
        <v>5692</v>
      </c>
      <c r="G7" s="8">
        <v>1</v>
      </c>
      <c r="H7" s="9">
        <v>200</v>
      </c>
      <c r="I7" s="8">
        <v>5224.48979591837</v>
      </c>
      <c r="J7" s="8">
        <f t="shared" si="0"/>
        <v>166496.598639456</v>
      </c>
      <c r="K7" s="8">
        <v>3959.18367346939</v>
      </c>
      <c r="L7" s="8">
        <f t="shared" si="1"/>
        <v>371768.707482992</v>
      </c>
      <c r="M7" s="8">
        <f t="shared" si="2"/>
        <v>9183.67346938776</v>
      </c>
      <c r="N7" s="8">
        <f t="shared" si="3"/>
        <v>538265.306122448</v>
      </c>
      <c r="O7" s="8">
        <v>40.8163265306122</v>
      </c>
      <c r="P7" s="23">
        <f t="shared" si="4"/>
        <v>6122.44897959183</v>
      </c>
      <c r="Q7">
        <f t="shared" si="5"/>
        <v>1094938.7755102</v>
      </c>
      <c r="R7">
        <f t="shared" si="6"/>
        <v>71896768.7074829</v>
      </c>
      <c r="S7" s="8">
        <v>96</v>
      </c>
      <c r="T7">
        <f t="shared" si="7"/>
        <v>7000</v>
      </c>
      <c r="U7" t="s">
        <v>40</v>
      </c>
      <c r="V7">
        <v>67.12598</v>
      </c>
      <c r="W7">
        <v>2677</v>
      </c>
      <c r="X7">
        <f>LOG(W7)</f>
        <v>3.42764837118693</v>
      </c>
      <c r="Y7" s="25">
        <v>39129.0598290597</v>
      </c>
      <c r="Z7">
        <f>LOG(Y7)</f>
        <v>4.59249941304362</v>
      </c>
      <c r="AA7">
        <v>206.85641025641</v>
      </c>
      <c r="AB7">
        <f>LOG(AA7)</f>
        <v>2.31566898375631</v>
      </c>
    </row>
    <row r="8" ht="15.6" spans="1:20">
      <c r="A8" s="10" t="s">
        <v>29</v>
      </c>
      <c r="B8" s="10" t="s">
        <v>31</v>
      </c>
      <c r="C8" s="11">
        <v>43368</v>
      </c>
      <c r="D8" s="12">
        <v>130</v>
      </c>
      <c r="E8" s="12">
        <v>16</v>
      </c>
      <c r="F8" s="12">
        <v>5205</v>
      </c>
      <c r="G8" s="12">
        <v>1</v>
      </c>
      <c r="H8" s="13">
        <v>5</v>
      </c>
      <c r="I8" s="12">
        <v>1476.19047619048</v>
      </c>
      <c r="J8" s="21">
        <f>SUM(J9:J13)/(H13-H8)</f>
        <v>1820.91400662829</v>
      </c>
      <c r="K8" s="12">
        <v>693.877551020408</v>
      </c>
      <c r="L8" s="21">
        <f>SUM(L9:L13)/(H13-H8)</f>
        <v>18841.2872841444</v>
      </c>
      <c r="M8" s="8">
        <f t="shared" si="2"/>
        <v>2170.06802721089</v>
      </c>
      <c r="N8" s="21">
        <f>SUM(N9:N13)/(H13-H8)</f>
        <v>20662.2012907727</v>
      </c>
      <c r="O8" s="12">
        <v>47.6190476190476</v>
      </c>
      <c r="P8" s="22">
        <f>SUM(P9:P13)/(H13-H8)</f>
        <v>446.398046398046</v>
      </c>
      <c r="Q8">
        <f t="shared" si="5"/>
        <v>45712.1576835862</v>
      </c>
      <c r="R8" s="24">
        <f>SUM(R9:R13)/(H13-H8)</f>
        <v>1712535.42200575</v>
      </c>
      <c r="S8" s="12">
        <v>264</v>
      </c>
      <c r="T8" s="24">
        <f>SUM(T9:T13)/(H13-H8)</f>
        <v>248.548717948718</v>
      </c>
    </row>
    <row r="9" ht="15.6" spans="1:20">
      <c r="A9" s="10" t="s">
        <v>29</v>
      </c>
      <c r="B9" s="10" t="s">
        <v>31</v>
      </c>
      <c r="C9" s="11">
        <v>43369</v>
      </c>
      <c r="D9" s="12">
        <v>130</v>
      </c>
      <c r="E9" s="12">
        <v>16</v>
      </c>
      <c r="F9" s="12">
        <v>5205</v>
      </c>
      <c r="G9" s="12">
        <v>1</v>
      </c>
      <c r="H9" s="13">
        <v>25</v>
      </c>
      <c r="I9" s="12">
        <v>1761.90476190476</v>
      </c>
      <c r="J9" s="8">
        <f t="shared" ref="J9:J13" si="9">(I9+I8)/2*(H9-H8)</f>
        <v>32380.9523809524</v>
      </c>
      <c r="K9" s="12">
        <v>1306.12244897959</v>
      </c>
      <c r="L9" s="8">
        <f t="shared" ref="L9:L13" si="10">(K9+K8)/2*(H9-H8)</f>
        <v>20000</v>
      </c>
      <c r="M9" s="8">
        <f t="shared" si="2"/>
        <v>3068.02721088435</v>
      </c>
      <c r="N9" s="8">
        <f t="shared" ref="N9:N13" si="11">(M9+M8)/2*(H9-H8)</f>
        <v>52380.9523809524</v>
      </c>
      <c r="O9" s="12">
        <v>244.897959183673</v>
      </c>
      <c r="P9" s="23">
        <f t="shared" ref="P9:P13" si="12">(O9+O8)/2*(H9-H8)</f>
        <v>2925.17006802721</v>
      </c>
      <c r="Q9">
        <f t="shared" si="5"/>
        <v>111142.857142857</v>
      </c>
      <c r="R9">
        <f t="shared" si="8"/>
        <v>1568550.14826443</v>
      </c>
      <c r="S9" s="12">
        <v>250</v>
      </c>
      <c r="T9">
        <f t="shared" ref="T9:T13" si="13">(S9+S8)/2*(H9-H8)</f>
        <v>5140</v>
      </c>
    </row>
    <row r="10" ht="15.6" spans="1:20">
      <c r="A10" s="10" t="s">
        <v>29</v>
      </c>
      <c r="B10" s="10" t="s">
        <v>31</v>
      </c>
      <c r="C10" s="11">
        <v>43370</v>
      </c>
      <c r="D10" s="12">
        <v>130</v>
      </c>
      <c r="E10" s="12">
        <v>16</v>
      </c>
      <c r="F10" s="12">
        <v>5205</v>
      </c>
      <c r="G10" s="12">
        <v>1</v>
      </c>
      <c r="H10" s="13">
        <v>50</v>
      </c>
      <c r="I10" s="12">
        <v>1931.97278911565</v>
      </c>
      <c r="J10" s="8">
        <f t="shared" si="9"/>
        <v>46173.4693877551</v>
      </c>
      <c r="K10" s="12">
        <v>1401.36054421769</v>
      </c>
      <c r="L10" s="8">
        <f t="shared" si="10"/>
        <v>33843.537414966</v>
      </c>
      <c r="M10" s="8">
        <f t="shared" si="2"/>
        <v>3333.33333333334</v>
      </c>
      <c r="N10" s="8">
        <f t="shared" si="11"/>
        <v>80017.0068027211</v>
      </c>
      <c r="O10" s="12">
        <v>224.489795918367</v>
      </c>
      <c r="P10" s="23">
        <f t="shared" si="12"/>
        <v>5867.3469387755</v>
      </c>
      <c r="Q10">
        <f t="shared" si="5"/>
        <v>166925.170068027</v>
      </c>
      <c r="R10">
        <f t="shared" si="8"/>
        <v>3475850.34013606</v>
      </c>
      <c r="S10" s="12">
        <v>162</v>
      </c>
      <c r="T10">
        <f t="shared" si="13"/>
        <v>5150</v>
      </c>
    </row>
    <row r="11" ht="15.6" spans="1:20">
      <c r="A11" s="10" t="s">
        <v>29</v>
      </c>
      <c r="B11" s="10" t="s">
        <v>31</v>
      </c>
      <c r="C11" s="11">
        <v>43371</v>
      </c>
      <c r="D11" s="12">
        <v>130</v>
      </c>
      <c r="E11" s="12">
        <v>16</v>
      </c>
      <c r="F11" s="12">
        <v>5205</v>
      </c>
      <c r="G11" s="12">
        <v>1</v>
      </c>
      <c r="H11" s="13">
        <v>129</v>
      </c>
      <c r="I11" s="12">
        <v>1714.28571428571</v>
      </c>
      <c r="J11" s="8">
        <f t="shared" si="9"/>
        <v>144027.210884354</v>
      </c>
      <c r="K11" s="12">
        <v>46333.3333333333</v>
      </c>
      <c r="L11" s="8">
        <f t="shared" si="10"/>
        <v>1885520.40816326</v>
      </c>
      <c r="M11" s="8">
        <f t="shared" si="2"/>
        <v>48047.619047619</v>
      </c>
      <c r="N11" s="8">
        <f t="shared" si="11"/>
        <v>2029547.61904762</v>
      </c>
      <c r="O11" s="12">
        <v>884.353741496599</v>
      </c>
      <c r="P11" s="23">
        <f t="shared" si="12"/>
        <v>43799.3197278912</v>
      </c>
      <c r="Q11">
        <f t="shared" si="5"/>
        <v>4156074.82993197</v>
      </c>
      <c r="R11">
        <f t="shared" si="8"/>
        <v>170758500</v>
      </c>
      <c r="S11" s="12">
        <v>410</v>
      </c>
      <c r="T11">
        <f t="shared" si="13"/>
        <v>22594</v>
      </c>
    </row>
    <row r="12" ht="15.6" spans="1:20">
      <c r="A12" s="10" t="s">
        <v>29</v>
      </c>
      <c r="B12" s="10" t="s">
        <v>31</v>
      </c>
      <c r="C12" s="11">
        <v>43372</v>
      </c>
      <c r="D12" s="12">
        <v>130</v>
      </c>
      <c r="E12" s="12">
        <v>16</v>
      </c>
      <c r="F12" s="12">
        <v>5205</v>
      </c>
      <c r="G12" s="12">
        <v>1</v>
      </c>
      <c r="H12" s="13">
        <v>150</v>
      </c>
      <c r="I12" s="12">
        <v>1850.34013605442</v>
      </c>
      <c r="J12" s="8">
        <f t="shared" si="9"/>
        <v>37428.5714285714</v>
      </c>
      <c r="K12" s="12">
        <v>33517.0068027211</v>
      </c>
      <c r="L12" s="8">
        <f t="shared" si="10"/>
        <v>838428.571428571</v>
      </c>
      <c r="M12" s="8">
        <f t="shared" si="2"/>
        <v>35367.3469387755</v>
      </c>
      <c r="N12" s="8">
        <f t="shared" si="11"/>
        <v>875857.142857142</v>
      </c>
      <c r="O12" s="12">
        <v>680.272108843537</v>
      </c>
      <c r="P12" s="23">
        <f t="shared" si="12"/>
        <v>16428.5714285714</v>
      </c>
      <c r="Q12">
        <f t="shared" si="5"/>
        <v>1823129.25170068</v>
      </c>
      <c r="R12">
        <f t="shared" si="8"/>
        <v>62781642.8571428</v>
      </c>
      <c r="S12" s="12">
        <v>236</v>
      </c>
      <c r="T12">
        <f t="shared" si="13"/>
        <v>6783</v>
      </c>
    </row>
    <row r="13" ht="15.6" spans="1:20">
      <c r="A13" s="10" t="s">
        <v>29</v>
      </c>
      <c r="B13" s="10" t="s">
        <v>31</v>
      </c>
      <c r="C13" s="11">
        <v>43373</v>
      </c>
      <c r="D13" s="12">
        <v>130</v>
      </c>
      <c r="E13" s="12">
        <v>16</v>
      </c>
      <c r="F13" s="12">
        <v>5205</v>
      </c>
      <c r="G13" s="12">
        <v>1</v>
      </c>
      <c r="H13" s="13">
        <v>200</v>
      </c>
      <c r="I13" s="12">
        <v>1952.38095238095</v>
      </c>
      <c r="J13" s="8">
        <f t="shared" si="9"/>
        <v>95068.0272108842</v>
      </c>
      <c r="K13" s="12">
        <v>2333.33333333333</v>
      </c>
      <c r="L13" s="8">
        <f t="shared" si="10"/>
        <v>896258.503401361</v>
      </c>
      <c r="M13" s="8">
        <f t="shared" si="2"/>
        <v>4285.71428571428</v>
      </c>
      <c r="N13" s="8">
        <f t="shared" si="11"/>
        <v>991326.530612245</v>
      </c>
      <c r="O13" s="12">
        <v>40.8163265306122</v>
      </c>
      <c r="P13" s="23">
        <f t="shared" si="12"/>
        <v>18027.2108843537</v>
      </c>
      <c r="Q13">
        <f t="shared" si="5"/>
        <v>1991265.30612245</v>
      </c>
      <c r="R13">
        <f t="shared" si="8"/>
        <v>95359863.9455782</v>
      </c>
      <c r="S13" s="12">
        <v>116</v>
      </c>
      <c r="T13">
        <f t="shared" si="13"/>
        <v>8800</v>
      </c>
    </row>
    <row r="14" ht="15.6" spans="1:20">
      <c r="A14" s="14" t="s">
        <v>29</v>
      </c>
      <c r="B14" s="14" t="s">
        <v>32</v>
      </c>
      <c r="C14" s="15">
        <v>43374</v>
      </c>
      <c r="D14" s="16">
        <v>130</v>
      </c>
      <c r="E14" s="16">
        <v>12</v>
      </c>
      <c r="F14" s="16">
        <v>5679</v>
      </c>
      <c r="G14" s="16">
        <v>1</v>
      </c>
      <c r="H14" s="17">
        <v>5</v>
      </c>
      <c r="I14" s="17">
        <v>3115.6462585034</v>
      </c>
      <c r="J14" s="21">
        <f>SUM(J15:J19)/(H19-H14)</f>
        <v>2582.49288330717</v>
      </c>
      <c r="K14" s="17">
        <v>18272.1088435374</v>
      </c>
      <c r="L14" s="21">
        <f>SUM(L15:L19)/(H19-H14)</f>
        <v>19452.7123669981</v>
      </c>
      <c r="M14" s="8">
        <f t="shared" si="2"/>
        <v>21387.7551020408</v>
      </c>
      <c r="N14" s="21">
        <f>SUM(N15:N19)/(H19-H14)</f>
        <v>22035.2052503052</v>
      </c>
      <c r="O14" s="17">
        <v>408.163265306122</v>
      </c>
      <c r="P14" s="22">
        <f>SUM(P15:P19)/(H19-H14)</f>
        <v>343.537414965986</v>
      </c>
      <c r="Q14">
        <f t="shared" si="5"/>
        <v>87254.0839699982</v>
      </c>
      <c r="R14" s="24">
        <f>SUM(R15:R19)/(H19-H14)</f>
        <v>1912216.27876979</v>
      </c>
      <c r="S14" s="17">
        <v>140</v>
      </c>
      <c r="T14" s="24">
        <f>SUM(T15:T19)/(H19-H14)</f>
        <v>214.517948717949</v>
      </c>
    </row>
    <row r="15" ht="15.6" spans="1:20">
      <c r="A15" s="14" t="s">
        <v>29</v>
      </c>
      <c r="B15" s="14" t="s">
        <v>32</v>
      </c>
      <c r="C15" s="15">
        <v>43375</v>
      </c>
      <c r="D15" s="16">
        <v>130</v>
      </c>
      <c r="E15" s="16">
        <v>12</v>
      </c>
      <c r="F15" s="16">
        <v>5679</v>
      </c>
      <c r="G15" s="16">
        <v>1</v>
      </c>
      <c r="H15" s="17">
        <v>25</v>
      </c>
      <c r="I15" s="17">
        <v>3278.91156462585</v>
      </c>
      <c r="J15" s="8">
        <f t="shared" ref="J15:J19" si="14">(I15+I14)/2*(H15-H14)</f>
        <v>63945.5782312925</v>
      </c>
      <c r="K15" s="17">
        <v>21394.5578231292</v>
      </c>
      <c r="L15" s="8">
        <f t="shared" ref="L15:L19" si="15">(K15+K14)/2*(H15-H14)</f>
        <v>396666.666666666</v>
      </c>
      <c r="M15" s="8">
        <f t="shared" si="2"/>
        <v>24673.469387755</v>
      </c>
      <c r="N15" s="8">
        <f t="shared" ref="N15:N19" si="16">(M15+M14)/2*(H15-H14)</f>
        <v>460612.244897958</v>
      </c>
      <c r="O15" s="17">
        <v>278.91156462585</v>
      </c>
      <c r="P15" s="23">
        <f t="shared" ref="P15:P19" si="17">(O15+O14)/2*(H15-H14)</f>
        <v>6870.74829931972</v>
      </c>
      <c r="Q15">
        <f t="shared" si="5"/>
        <v>970850.340136053</v>
      </c>
      <c r="R15">
        <f t="shared" ref="R15:R19" si="18">(Q15+Q14)/2*(H15-H14)</f>
        <v>10581044.2410605</v>
      </c>
      <c r="S15" s="17">
        <v>220</v>
      </c>
      <c r="T15">
        <f t="shared" ref="T15:T19" si="19">(S15+S14)/2*(H15-H14)</f>
        <v>3600</v>
      </c>
    </row>
    <row r="16" ht="15.6" spans="1:20">
      <c r="A16" s="14" t="s">
        <v>29</v>
      </c>
      <c r="B16" s="14" t="s">
        <v>32</v>
      </c>
      <c r="C16" s="15">
        <v>43376</v>
      </c>
      <c r="D16" s="16">
        <v>130</v>
      </c>
      <c r="E16" s="16">
        <v>12</v>
      </c>
      <c r="F16" s="16">
        <v>5679</v>
      </c>
      <c r="G16" s="16">
        <v>1</v>
      </c>
      <c r="H16" s="17">
        <v>50</v>
      </c>
      <c r="I16" s="17">
        <v>5095.23809523809</v>
      </c>
      <c r="J16" s="8">
        <f t="shared" si="14"/>
        <v>104676.870748299</v>
      </c>
      <c r="K16" s="17">
        <v>21414.9659863946</v>
      </c>
      <c r="L16" s="8">
        <f t="shared" si="15"/>
        <v>535119.047619048</v>
      </c>
      <c r="M16" s="8">
        <f t="shared" si="2"/>
        <v>26510.2040816327</v>
      </c>
      <c r="N16" s="8">
        <f t="shared" si="16"/>
        <v>639795.918367347</v>
      </c>
      <c r="O16" s="17">
        <v>122.448979591837</v>
      </c>
      <c r="P16" s="23">
        <f t="shared" si="17"/>
        <v>5017.00680272109</v>
      </c>
      <c r="Q16">
        <f t="shared" si="5"/>
        <v>1332734.69387755</v>
      </c>
      <c r="R16">
        <f t="shared" si="18"/>
        <v>28794812.92517</v>
      </c>
      <c r="S16" s="17">
        <v>260</v>
      </c>
      <c r="T16">
        <f t="shared" si="19"/>
        <v>6000</v>
      </c>
    </row>
    <row r="17" ht="15.6" spans="1:20">
      <c r="A17" s="14" t="s">
        <v>29</v>
      </c>
      <c r="B17" s="14" t="s">
        <v>32</v>
      </c>
      <c r="C17" s="15">
        <v>43377</v>
      </c>
      <c r="D17" s="16">
        <v>130</v>
      </c>
      <c r="E17" s="16">
        <v>12</v>
      </c>
      <c r="F17" s="16">
        <v>5679</v>
      </c>
      <c r="G17" s="16">
        <v>1</v>
      </c>
      <c r="H17" s="17">
        <v>137</v>
      </c>
      <c r="I17" s="17">
        <v>1231.2925170068</v>
      </c>
      <c r="J17" s="8">
        <f t="shared" si="14"/>
        <v>275204.081632653</v>
      </c>
      <c r="K17" s="17">
        <v>21680.2721088435</v>
      </c>
      <c r="L17" s="8">
        <f t="shared" si="15"/>
        <v>1874642.85714286</v>
      </c>
      <c r="M17" s="8">
        <f t="shared" si="2"/>
        <v>22911.5646258503</v>
      </c>
      <c r="N17" s="8">
        <f t="shared" si="16"/>
        <v>2149846.93877551</v>
      </c>
      <c r="O17" s="17">
        <v>448.979591836735</v>
      </c>
      <c r="P17" s="23">
        <f t="shared" si="17"/>
        <v>24857.1428571429</v>
      </c>
      <c r="Q17">
        <f t="shared" si="5"/>
        <v>4345965.98639456</v>
      </c>
      <c r="R17">
        <f t="shared" si="18"/>
        <v>247023479.591837</v>
      </c>
      <c r="S17" s="17">
        <v>226</v>
      </c>
      <c r="T17">
        <f t="shared" si="19"/>
        <v>21141</v>
      </c>
    </row>
    <row r="18" ht="15.6" spans="1:20">
      <c r="A18" s="14" t="s">
        <v>29</v>
      </c>
      <c r="B18" s="14" t="s">
        <v>32</v>
      </c>
      <c r="C18" s="15">
        <v>43378</v>
      </c>
      <c r="D18" s="16">
        <v>130</v>
      </c>
      <c r="E18" s="16">
        <v>12</v>
      </c>
      <c r="F18" s="16">
        <v>5679</v>
      </c>
      <c r="G18" s="16">
        <v>1</v>
      </c>
      <c r="H18" s="17">
        <v>150</v>
      </c>
      <c r="I18" s="17">
        <v>1.76190476190476</v>
      </c>
      <c r="J18" s="8">
        <f t="shared" si="14"/>
        <v>8014.85374149658</v>
      </c>
      <c r="K18" s="17">
        <v>25380.9523809524</v>
      </c>
      <c r="L18" s="8">
        <f t="shared" si="15"/>
        <v>305897.959183673</v>
      </c>
      <c r="M18" s="8">
        <f t="shared" si="2"/>
        <v>25382.7142857143</v>
      </c>
      <c r="N18" s="8">
        <f t="shared" si="16"/>
        <v>313912.81292517</v>
      </c>
      <c r="O18" s="17">
        <v>802.721088435374</v>
      </c>
      <c r="P18" s="23">
        <f t="shared" si="17"/>
        <v>8136.05442176871</v>
      </c>
      <c r="Q18">
        <f t="shared" si="5"/>
        <v>679393.775510204</v>
      </c>
      <c r="R18">
        <f t="shared" si="18"/>
        <v>32664838.452381</v>
      </c>
      <c r="S18" s="17">
        <v>234</v>
      </c>
      <c r="T18">
        <f t="shared" si="19"/>
        <v>2990</v>
      </c>
    </row>
    <row r="19" ht="15.6" spans="1:20">
      <c r="A19" s="14" t="s">
        <v>29</v>
      </c>
      <c r="B19" s="14" t="s">
        <v>32</v>
      </c>
      <c r="C19" s="15">
        <v>43379</v>
      </c>
      <c r="D19" s="16">
        <v>130</v>
      </c>
      <c r="E19" s="16">
        <v>12</v>
      </c>
      <c r="F19" s="16">
        <v>5679</v>
      </c>
      <c r="G19" s="16">
        <v>1</v>
      </c>
      <c r="H19" s="17">
        <v>200</v>
      </c>
      <c r="I19" s="17">
        <v>2068.02721088435</v>
      </c>
      <c r="J19" s="8">
        <f t="shared" si="14"/>
        <v>51744.7278911564</v>
      </c>
      <c r="K19" s="17">
        <v>1857.14285714286</v>
      </c>
      <c r="L19" s="8">
        <f t="shared" si="15"/>
        <v>680952.380952381</v>
      </c>
      <c r="M19" s="8">
        <f t="shared" si="2"/>
        <v>3925.17006802721</v>
      </c>
      <c r="N19" s="8">
        <f t="shared" si="16"/>
        <v>732697.108843538</v>
      </c>
      <c r="O19" s="17">
        <v>81.6326530612245</v>
      </c>
      <c r="P19" s="23">
        <f t="shared" si="17"/>
        <v>22108.843537415</v>
      </c>
      <c r="Q19">
        <f t="shared" si="5"/>
        <v>1473326.19047619</v>
      </c>
      <c r="R19">
        <f t="shared" si="18"/>
        <v>53817999.1496599</v>
      </c>
      <c r="S19" s="17">
        <v>90</v>
      </c>
      <c r="T19">
        <f t="shared" si="19"/>
        <v>8100</v>
      </c>
    </row>
    <row r="20" ht="15.6" spans="1:20">
      <c r="A20" s="18" t="s">
        <v>29</v>
      </c>
      <c r="B20" s="18" t="s">
        <v>33</v>
      </c>
      <c r="C20" s="19">
        <v>43380</v>
      </c>
      <c r="D20" s="19">
        <v>130</v>
      </c>
      <c r="E20" s="19">
        <v>6</v>
      </c>
      <c r="F20" s="19">
        <v>5594</v>
      </c>
      <c r="G20" s="12">
        <v>1</v>
      </c>
      <c r="H20" s="19">
        <v>5</v>
      </c>
      <c r="I20" s="19">
        <v>6285.71428571429</v>
      </c>
      <c r="J20" s="21">
        <f>SUM(J21:J25)/(H25-H20)</f>
        <v>3651.66579452294</v>
      </c>
      <c r="K20" s="19">
        <v>14870.7482993197</v>
      </c>
      <c r="L20" s="21">
        <f>SUM(L21:L25)/(H25-H20)</f>
        <v>22784.1444270016</v>
      </c>
      <c r="M20" s="8">
        <f t="shared" si="2"/>
        <v>21156.462585034</v>
      </c>
      <c r="N20" s="21">
        <f>SUM(N21:N25)/(H25-H20)</f>
        <v>26435.8102215245</v>
      </c>
      <c r="O20" s="19">
        <v>918.367346938776</v>
      </c>
      <c r="P20" s="22">
        <f>SUM(P21:P25)/(H25-H20)</f>
        <v>701.901273329844</v>
      </c>
      <c r="Q20">
        <f t="shared" si="5"/>
        <v>96102.9129600557</v>
      </c>
      <c r="R20" s="24">
        <f>SUM(R21:R25)/(H25-H20)</f>
        <v>2331919.37143036</v>
      </c>
      <c r="S20" s="19">
        <v>138</v>
      </c>
      <c r="T20" s="24">
        <f>SUM(T21:T25)/(H25-H20)</f>
        <v>163.666666666667</v>
      </c>
    </row>
    <row r="21" ht="15.6" spans="1:20">
      <c r="A21" s="18" t="s">
        <v>29</v>
      </c>
      <c r="B21" s="18" t="s">
        <v>33</v>
      </c>
      <c r="C21" s="19">
        <v>43381</v>
      </c>
      <c r="D21" s="19">
        <v>130</v>
      </c>
      <c r="E21" s="19">
        <v>6</v>
      </c>
      <c r="F21" s="19">
        <v>5594</v>
      </c>
      <c r="G21" s="12">
        <v>1</v>
      </c>
      <c r="H21" s="19">
        <v>25</v>
      </c>
      <c r="I21" s="19">
        <v>8034.01360544218</v>
      </c>
      <c r="J21" s="8">
        <f t="shared" ref="J21:J25" si="20">(I21+I20)/2*(H21-H20)</f>
        <v>143197.278911565</v>
      </c>
      <c r="K21" s="19">
        <v>26476.1904761905</v>
      </c>
      <c r="L21" s="8">
        <f t="shared" ref="L21:L25" si="21">(K21+K20)/2*(H21-H20)</f>
        <v>413469.387755102</v>
      </c>
      <c r="M21" s="8">
        <f t="shared" si="2"/>
        <v>34510.2040816327</v>
      </c>
      <c r="N21" s="8">
        <f t="shared" ref="N21:N25" si="22">(M21+M20)/2*(H21-H20)</f>
        <v>556666.666666667</v>
      </c>
      <c r="O21" s="19">
        <v>741.496598639456</v>
      </c>
      <c r="P21" s="23">
        <f t="shared" ref="P21:P25" si="23">(O21+O20)/2*(H21-H20)</f>
        <v>16598.6394557823</v>
      </c>
      <c r="Q21">
        <f t="shared" si="5"/>
        <v>1183095.23809524</v>
      </c>
      <c r="R21">
        <f>(Q21+Q20)/2*(H21-H20)</f>
        <v>12791981.5105529</v>
      </c>
      <c r="S21" s="19">
        <v>136</v>
      </c>
      <c r="T21">
        <f t="shared" ref="T21:T25" si="24">(S21+S20)/2*(H21-H20)</f>
        <v>2740</v>
      </c>
    </row>
    <row r="22" ht="15.6" spans="1:20">
      <c r="A22" s="18" t="s">
        <v>29</v>
      </c>
      <c r="B22" s="18" t="s">
        <v>33</v>
      </c>
      <c r="C22" s="19">
        <v>43382</v>
      </c>
      <c r="D22" s="19">
        <v>130</v>
      </c>
      <c r="E22" s="19">
        <v>6</v>
      </c>
      <c r="F22" s="19">
        <v>5594</v>
      </c>
      <c r="G22" s="12">
        <v>1</v>
      </c>
      <c r="H22" s="19">
        <v>50</v>
      </c>
      <c r="I22" s="19">
        <v>6244.89795918367</v>
      </c>
      <c r="J22" s="8">
        <f t="shared" si="20"/>
        <v>178486.394557823</v>
      </c>
      <c r="K22" s="19">
        <v>41503.4013605442</v>
      </c>
      <c r="L22" s="8">
        <f t="shared" si="21"/>
        <v>849744.897959184</v>
      </c>
      <c r="M22" s="8">
        <f t="shared" si="2"/>
        <v>47748.2993197279</v>
      </c>
      <c r="N22" s="8">
        <f t="shared" si="22"/>
        <v>1028231.29251701</v>
      </c>
      <c r="O22" s="19">
        <v>653.061224489796</v>
      </c>
      <c r="P22" s="23">
        <f t="shared" si="23"/>
        <v>17431.9727891157</v>
      </c>
      <c r="Q22">
        <f t="shared" si="5"/>
        <v>2152612.24489796</v>
      </c>
      <c r="R22">
        <f t="shared" ref="R21:R25" si="25">(Q22+Q21)/2*(H22-H21)</f>
        <v>41696343.537415</v>
      </c>
      <c r="S22" s="19">
        <v>134</v>
      </c>
      <c r="T22">
        <f t="shared" si="24"/>
        <v>3375</v>
      </c>
    </row>
    <row r="23" ht="15.6" spans="1:20">
      <c r="A23" s="18" t="s">
        <v>29</v>
      </c>
      <c r="B23" s="18" t="s">
        <v>33</v>
      </c>
      <c r="C23" s="19">
        <v>43383</v>
      </c>
      <c r="D23" s="19">
        <v>130</v>
      </c>
      <c r="E23" s="19">
        <v>6</v>
      </c>
      <c r="F23" s="19">
        <v>5594</v>
      </c>
      <c r="G23" s="12">
        <v>1</v>
      </c>
      <c r="H23" s="19">
        <v>105</v>
      </c>
      <c r="I23" s="19">
        <v>2517.00680272109</v>
      </c>
      <c r="J23" s="8">
        <f t="shared" si="20"/>
        <v>240952.380952381</v>
      </c>
      <c r="K23" s="19">
        <v>32102.0408163265</v>
      </c>
      <c r="L23" s="8">
        <f t="shared" si="21"/>
        <v>2024149.65986394</v>
      </c>
      <c r="M23" s="8">
        <f t="shared" si="2"/>
        <v>34619.0476190476</v>
      </c>
      <c r="N23" s="8">
        <f t="shared" si="22"/>
        <v>2265102.04081633</v>
      </c>
      <c r="O23" s="19">
        <v>1408.16326530612</v>
      </c>
      <c r="P23" s="23">
        <f t="shared" si="23"/>
        <v>56683.6734693877</v>
      </c>
      <c r="Q23">
        <f t="shared" si="5"/>
        <v>4600850.34013605</v>
      </c>
      <c r="R23">
        <f t="shared" si="25"/>
        <v>185720221.088435</v>
      </c>
      <c r="S23" s="19">
        <v>366</v>
      </c>
      <c r="T23">
        <f t="shared" si="24"/>
        <v>13750</v>
      </c>
    </row>
    <row r="24" ht="15.6" spans="1:20">
      <c r="A24" s="18" t="s">
        <v>29</v>
      </c>
      <c r="B24" s="18" t="s">
        <v>33</v>
      </c>
      <c r="C24" s="19">
        <v>43384</v>
      </c>
      <c r="D24" s="19">
        <v>130</v>
      </c>
      <c r="E24" s="19">
        <v>6</v>
      </c>
      <c r="F24" s="19">
        <v>5594</v>
      </c>
      <c r="G24" s="12">
        <v>1</v>
      </c>
      <c r="H24" s="19">
        <v>150</v>
      </c>
      <c r="I24" s="19">
        <v>1517.00680272109</v>
      </c>
      <c r="J24" s="8">
        <f t="shared" si="20"/>
        <v>90765.3061224491</v>
      </c>
      <c r="K24" s="19">
        <v>7993.19727891156</v>
      </c>
      <c r="L24" s="8">
        <f t="shared" si="21"/>
        <v>902142.857142856</v>
      </c>
      <c r="M24" s="8">
        <f t="shared" si="2"/>
        <v>9510.20408163265</v>
      </c>
      <c r="N24" s="8">
        <f t="shared" si="22"/>
        <v>992908.163265305</v>
      </c>
      <c r="O24" s="19">
        <v>265.30612244898</v>
      </c>
      <c r="P24" s="23">
        <f t="shared" si="23"/>
        <v>37653.0612244897</v>
      </c>
      <c r="Q24">
        <f t="shared" si="5"/>
        <v>2005102.04081632</v>
      </c>
      <c r="R24">
        <f t="shared" si="25"/>
        <v>148633928.571428</v>
      </c>
      <c r="S24" s="19">
        <v>74</v>
      </c>
      <c r="T24">
        <f t="shared" si="24"/>
        <v>9900</v>
      </c>
    </row>
    <row r="25" ht="15.6" spans="1:20">
      <c r="A25" s="18" t="s">
        <v>29</v>
      </c>
      <c r="B25" s="18" t="s">
        <v>33</v>
      </c>
      <c r="C25" s="19">
        <v>43385</v>
      </c>
      <c r="D25" s="19">
        <v>130</v>
      </c>
      <c r="E25" s="19">
        <v>6</v>
      </c>
      <c r="F25" s="19">
        <v>5594</v>
      </c>
      <c r="G25" s="12">
        <v>1</v>
      </c>
      <c r="H25" s="19">
        <v>200</v>
      </c>
      <c r="I25" s="19">
        <v>829.931972789116</v>
      </c>
      <c r="J25" s="8">
        <f t="shared" si="20"/>
        <v>58673.4693877552</v>
      </c>
      <c r="K25" s="19">
        <v>2142.85714285714</v>
      </c>
      <c r="L25" s="8">
        <f t="shared" si="21"/>
        <v>253401.360544218</v>
      </c>
      <c r="M25" s="8">
        <f t="shared" si="2"/>
        <v>2972.78911564626</v>
      </c>
      <c r="N25" s="8">
        <f t="shared" si="22"/>
        <v>312074.829931973</v>
      </c>
      <c r="O25" s="19">
        <v>74.8299319727891</v>
      </c>
      <c r="P25" s="23">
        <f t="shared" si="23"/>
        <v>8503.40136054423</v>
      </c>
      <c r="Q25">
        <f t="shared" si="5"/>
        <v>630170.068027211</v>
      </c>
      <c r="R25">
        <f t="shared" si="25"/>
        <v>65881802.7210884</v>
      </c>
      <c r="S25" s="19">
        <v>12</v>
      </c>
      <c r="T25">
        <f t="shared" si="24"/>
        <v>2150</v>
      </c>
    </row>
    <row r="26" ht="15.6" spans="1:20">
      <c r="A26" s="6" t="s">
        <v>29</v>
      </c>
      <c r="B26" s="6" t="s">
        <v>34</v>
      </c>
      <c r="C26" s="7">
        <v>43386</v>
      </c>
      <c r="D26" s="8">
        <v>130</v>
      </c>
      <c r="E26" s="8">
        <v>2</v>
      </c>
      <c r="F26" s="8">
        <v>4335</v>
      </c>
      <c r="G26" s="16">
        <v>1</v>
      </c>
      <c r="H26" s="9">
        <v>5</v>
      </c>
      <c r="I26" s="9">
        <v>8585.03401360544</v>
      </c>
      <c r="J26" s="21">
        <f>SUM(J27:J31)/(H31-H26)</f>
        <v>5825.5538112681</v>
      </c>
      <c r="K26" s="9">
        <v>3408.16326530612</v>
      </c>
      <c r="L26" s="21">
        <f>SUM(L27:L31)/(H31-H26)</f>
        <v>30933.0368044653</v>
      </c>
      <c r="M26" s="8">
        <f t="shared" si="2"/>
        <v>11993.1972789116</v>
      </c>
      <c r="N26" s="21">
        <f>SUM(N27:N31)/(H31-H26)</f>
        <v>36758.5906157334</v>
      </c>
      <c r="O26" s="9">
        <v>571.428571428571</v>
      </c>
      <c r="P26" s="22">
        <f>SUM(P27:P31)/(H31-H26)</f>
        <v>2370.46921332636</v>
      </c>
      <c r="Q26">
        <f t="shared" si="5"/>
        <v>98075.0043607184</v>
      </c>
      <c r="R26" s="24">
        <f>SUM(R27:R31)/(H31-H26)</f>
        <v>4014633.34227839</v>
      </c>
      <c r="S26" s="9">
        <v>110</v>
      </c>
      <c r="T26" s="24">
        <f>SUM(T27:T31)/(H31-H26)</f>
        <v>206.85641025641</v>
      </c>
    </row>
    <row r="27" ht="15.6" spans="1:20">
      <c r="A27" s="6" t="s">
        <v>29</v>
      </c>
      <c r="B27" s="6" t="s">
        <v>34</v>
      </c>
      <c r="C27" s="7">
        <v>43387</v>
      </c>
      <c r="D27" s="8">
        <v>130</v>
      </c>
      <c r="E27" s="8">
        <v>2</v>
      </c>
      <c r="F27" s="8">
        <v>4335</v>
      </c>
      <c r="G27" s="16">
        <v>1</v>
      </c>
      <c r="H27" s="9">
        <v>25</v>
      </c>
      <c r="I27" s="9">
        <v>9000</v>
      </c>
      <c r="J27" s="8">
        <f t="shared" ref="J27:J31" si="26">(I27+I26)/2*(H27-H26)</f>
        <v>175850.340136054</v>
      </c>
      <c r="K27" s="9">
        <v>2673.4693877551</v>
      </c>
      <c r="L27" s="8">
        <f t="shared" ref="L27:L31" si="27">(K27+K26)/2*(H27-H26)</f>
        <v>60816.3265306122</v>
      </c>
      <c r="M27" s="8">
        <f t="shared" si="2"/>
        <v>11673.4693877551</v>
      </c>
      <c r="N27" s="8">
        <f t="shared" ref="N27:N31" si="28">(M27+M26)/2*(H27-H26)</f>
        <v>236666.666666667</v>
      </c>
      <c r="O27" s="9">
        <v>306.122448979592</v>
      </c>
      <c r="P27" s="23">
        <f t="shared" ref="P27:P31" si="29">(O27+O26)/2*(H27-H26)</f>
        <v>8775.51020408163</v>
      </c>
      <c r="Q27">
        <f t="shared" si="5"/>
        <v>496986.394557823</v>
      </c>
      <c r="R27">
        <f t="shared" ref="R27:R31" si="30">(Q27+Q26)/2*(H27-H26)</f>
        <v>5950613.98918542</v>
      </c>
      <c r="S27" s="9">
        <v>154</v>
      </c>
      <c r="T27">
        <f t="shared" ref="T27:T31" si="31">(S27+S26)/2*(H27-H26)</f>
        <v>2640</v>
      </c>
    </row>
    <row r="28" ht="15.6" spans="1:20">
      <c r="A28" s="6" t="s">
        <v>29</v>
      </c>
      <c r="B28" s="6" t="s">
        <v>34</v>
      </c>
      <c r="C28" s="7">
        <v>43388</v>
      </c>
      <c r="D28" s="8">
        <v>130</v>
      </c>
      <c r="E28" s="8">
        <v>2</v>
      </c>
      <c r="F28" s="8">
        <v>4335</v>
      </c>
      <c r="G28" s="16">
        <v>1</v>
      </c>
      <c r="H28" s="9">
        <v>50</v>
      </c>
      <c r="I28" s="9">
        <v>9006.80272108844</v>
      </c>
      <c r="J28" s="8">
        <f t="shared" si="26"/>
        <v>225085.034013606</v>
      </c>
      <c r="K28" s="9">
        <v>12857.1428571429</v>
      </c>
      <c r="L28" s="8">
        <f t="shared" si="27"/>
        <v>194132.653061225</v>
      </c>
      <c r="M28" s="8">
        <f t="shared" si="2"/>
        <v>21863.9455782313</v>
      </c>
      <c r="N28" s="8">
        <f t="shared" si="28"/>
        <v>419217.68707483</v>
      </c>
      <c r="O28" s="9">
        <v>1755.10204081633</v>
      </c>
      <c r="P28" s="23">
        <f t="shared" si="29"/>
        <v>25765.306122449</v>
      </c>
      <c r="Q28">
        <f t="shared" si="5"/>
        <v>883918.36734694</v>
      </c>
      <c r="R28">
        <f t="shared" si="30"/>
        <v>17261309.5238095</v>
      </c>
      <c r="S28" s="9">
        <v>388</v>
      </c>
      <c r="T28">
        <f t="shared" si="31"/>
        <v>6775</v>
      </c>
    </row>
    <row r="29" ht="15.6" spans="1:20">
      <c r="A29" s="6" t="s">
        <v>29</v>
      </c>
      <c r="B29" s="6" t="s">
        <v>34</v>
      </c>
      <c r="C29" s="7">
        <v>43389</v>
      </c>
      <c r="D29" s="8">
        <v>130</v>
      </c>
      <c r="E29" s="8">
        <v>2</v>
      </c>
      <c r="F29" s="8">
        <v>4335</v>
      </c>
      <c r="G29" s="16">
        <v>1</v>
      </c>
      <c r="H29" s="9">
        <v>78</v>
      </c>
      <c r="I29" s="9">
        <v>8931.97278911565</v>
      </c>
      <c r="J29" s="8">
        <f t="shared" si="26"/>
        <v>251142.857142857</v>
      </c>
      <c r="K29" s="9">
        <v>104272.108843537</v>
      </c>
      <c r="L29" s="8">
        <f t="shared" si="27"/>
        <v>1639809.52380952</v>
      </c>
      <c r="M29" s="8">
        <f t="shared" si="2"/>
        <v>113204.081632653</v>
      </c>
      <c r="N29" s="8">
        <f t="shared" si="28"/>
        <v>1890952.38095238</v>
      </c>
      <c r="O29" s="9">
        <v>7761.90476190476</v>
      </c>
      <c r="P29" s="23">
        <f t="shared" si="29"/>
        <v>133238.095238095</v>
      </c>
      <c r="Q29">
        <f t="shared" si="5"/>
        <v>4016074.82993196</v>
      </c>
      <c r="R29">
        <f t="shared" si="30"/>
        <v>68599904.7619046</v>
      </c>
      <c r="S29" s="9">
        <v>352</v>
      </c>
      <c r="T29">
        <f t="shared" si="31"/>
        <v>10360</v>
      </c>
    </row>
    <row r="30" ht="15.6" spans="1:20">
      <c r="A30" s="6" t="s">
        <v>29</v>
      </c>
      <c r="B30" s="6" t="s">
        <v>34</v>
      </c>
      <c r="C30" s="7">
        <v>43390</v>
      </c>
      <c r="D30" s="8">
        <v>130</v>
      </c>
      <c r="E30" s="8">
        <v>2</v>
      </c>
      <c r="F30" s="8">
        <v>4335</v>
      </c>
      <c r="G30" s="16">
        <v>1</v>
      </c>
      <c r="H30" s="9">
        <v>150</v>
      </c>
      <c r="I30" s="9">
        <v>2081.63265306122</v>
      </c>
      <c r="J30" s="8">
        <f t="shared" si="26"/>
        <v>396489.795918367</v>
      </c>
      <c r="K30" s="9">
        <v>5972.78911564626</v>
      </c>
      <c r="L30" s="8">
        <f t="shared" si="27"/>
        <v>3968816.3265306</v>
      </c>
      <c r="M30" s="8">
        <f t="shared" si="2"/>
        <v>8054.42176870748</v>
      </c>
      <c r="N30" s="8">
        <f t="shared" si="28"/>
        <v>4365306.12244896</v>
      </c>
      <c r="O30" s="9">
        <v>238.095238095238</v>
      </c>
      <c r="P30" s="23">
        <f t="shared" si="29"/>
        <v>288000</v>
      </c>
      <c r="Q30">
        <f t="shared" si="5"/>
        <v>8746959.18367344</v>
      </c>
      <c r="R30">
        <f t="shared" si="30"/>
        <v>459469224.489794</v>
      </c>
      <c r="S30" s="9">
        <v>90</v>
      </c>
      <c r="T30">
        <f t="shared" si="31"/>
        <v>15912</v>
      </c>
    </row>
    <row r="31" ht="15.6" spans="1:20">
      <c r="A31" s="6" t="s">
        <v>29</v>
      </c>
      <c r="B31" s="6" t="s">
        <v>34</v>
      </c>
      <c r="C31" s="7">
        <v>43391</v>
      </c>
      <c r="D31" s="8">
        <v>130</v>
      </c>
      <c r="E31" s="8">
        <v>2</v>
      </c>
      <c r="F31" s="8">
        <v>4335</v>
      </c>
      <c r="G31" s="16">
        <v>1</v>
      </c>
      <c r="H31" s="9">
        <v>200</v>
      </c>
      <c r="I31" s="9">
        <v>1414.96598639456</v>
      </c>
      <c r="J31" s="8">
        <f t="shared" si="26"/>
        <v>87414.9659863945</v>
      </c>
      <c r="K31" s="9">
        <v>761.904761904762</v>
      </c>
      <c r="L31" s="8">
        <f t="shared" si="27"/>
        <v>168367.346938776</v>
      </c>
      <c r="M31" s="8">
        <f t="shared" si="2"/>
        <v>2176.87074829932</v>
      </c>
      <c r="N31" s="8">
        <f t="shared" si="28"/>
        <v>255782.31292517</v>
      </c>
      <c r="O31" s="9">
        <v>20.4081632653061</v>
      </c>
      <c r="P31" s="23">
        <f t="shared" si="29"/>
        <v>6462.5850340136</v>
      </c>
      <c r="Q31">
        <f t="shared" si="5"/>
        <v>515938.775510204</v>
      </c>
      <c r="R31">
        <f t="shared" si="30"/>
        <v>231572448.979591</v>
      </c>
      <c r="S31" s="9">
        <v>96</v>
      </c>
      <c r="T31">
        <f t="shared" si="31"/>
        <v>4650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zoomScale="175" zoomScaleNormal="175" topLeftCell="A17" workbookViewId="0">
      <selection activeCell="F36" sqref="F36:F40"/>
    </sheetView>
  </sheetViews>
  <sheetFormatPr defaultColWidth="8.88888888888889" defaultRowHeight="13.8"/>
  <cols>
    <col min="1" max="2" width="8.88888888888889" style="1"/>
    <col min="3" max="3" width="12.8888888888889" style="1"/>
    <col min="4" max="4" width="12.8888888888889" style="2"/>
    <col min="5" max="10" width="12.8888888888889" style="1"/>
    <col min="11" max="11" width="9.88888888888889" style="1"/>
    <col min="12" max="16384" width="8.88888888888889" style="1"/>
  </cols>
  <sheetData>
    <row r="1" spans="1:9">
      <c r="A1" s="1" t="s">
        <v>1</v>
      </c>
      <c r="B1" s="1" t="s">
        <v>6</v>
      </c>
      <c r="C1" s="1" t="s">
        <v>11</v>
      </c>
      <c r="E1" s="1" t="s">
        <v>12</v>
      </c>
      <c r="G1" s="1" t="s">
        <v>13</v>
      </c>
      <c r="I1" s="1" t="s">
        <v>14</v>
      </c>
    </row>
    <row r="2" spans="1:10">
      <c r="A2" s="1" t="s">
        <v>30</v>
      </c>
      <c r="B2" s="1">
        <v>5</v>
      </c>
      <c r="C2" s="1">
        <v>0.02963031</v>
      </c>
      <c r="D2" s="3">
        <f>SUM(D3:D7)/(B7-B2)</f>
        <v>0.0390188167692308</v>
      </c>
      <c r="E2" s="1">
        <v>0.006516195</v>
      </c>
      <c r="F2" s="3">
        <f>SUM(F3:F7)/(B7-B2)</f>
        <v>0.00932908126923077</v>
      </c>
      <c r="G2" s="1">
        <v>0.13298259</v>
      </c>
      <c r="H2" s="3">
        <f>SUM(H3:H7)/(B7-B2)</f>
        <v>0.274180475730769</v>
      </c>
      <c r="I2" s="1">
        <v>0.169129095</v>
      </c>
      <c r="J2" s="3">
        <f>SUM(J3:J7)/(B7-B2)</f>
        <v>0.322528373769231</v>
      </c>
    </row>
    <row r="3" spans="1:10">
      <c r="A3" s="1" t="s">
        <v>30</v>
      </c>
      <c r="B3" s="1">
        <v>25</v>
      </c>
      <c r="C3" s="1">
        <v>0.02017719</v>
      </c>
      <c r="D3" s="2">
        <f t="shared" ref="D3:D7" si="0">(C3+C2)/2*(B3-B2)</f>
        <v>0.498075</v>
      </c>
      <c r="E3" s="1">
        <v>0.008508495</v>
      </c>
      <c r="F3" s="1">
        <f t="shared" ref="F3:F7" si="1">(E3+E2)/2*(B3-B2)</f>
        <v>0.1502469</v>
      </c>
      <c r="G3" s="1">
        <v>0.11203596</v>
      </c>
      <c r="H3" s="1">
        <f t="shared" ref="H3:H7" si="2">(G3+G2)/2*(B3-B2)</f>
        <v>2.4501855</v>
      </c>
      <c r="I3" s="1">
        <v>0.140721645</v>
      </c>
      <c r="J3" s="1">
        <f t="shared" ref="J3:J7" si="3">(I3+I2)/2*(B3-B2)</f>
        <v>3.0985074</v>
      </c>
    </row>
    <row r="4" spans="1:10">
      <c r="A4" s="1" t="s">
        <v>30</v>
      </c>
      <c r="B4" s="1">
        <v>50</v>
      </c>
      <c r="C4" s="1">
        <v>0.024797265</v>
      </c>
      <c r="D4" s="2">
        <f t="shared" si="0"/>
        <v>0.5621806875</v>
      </c>
      <c r="E4" s="1">
        <v>0.00957678</v>
      </c>
      <c r="F4" s="1">
        <f t="shared" si="1"/>
        <v>0.2260659375</v>
      </c>
      <c r="G4" s="1">
        <v>0.17081568</v>
      </c>
      <c r="H4" s="1">
        <f t="shared" si="2"/>
        <v>3.5356455</v>
      </c>
      <c r="I4" s="1">
        <v>0.205189725</v>
      </c>
      <c r="J4" s="1">
        <f t="shared" si="3"/>
        <v>4.323892125</v>
      </c>
    </row>
    <row r="5" spans="1:10">
      <c r="A5" s="1" t="s">
        <v>30</v>
      </c>
      <c r="B5" s="1">
        <v>119</v>
      </c>
      <c r="C5" s="1">
        <v>0.095613225</v>
      </c>
      <c r="D5" s="2">
        <f t="shared" si="0"/>
        <v>4.154161905</v>
      </c>
      <c r="E5" s="1">
        <v>0.017281485</v>
      </c>
      <c r="F5" s="1">
        <f t="shared" si="1"/>
        <v>0.9266101425</v>
      </c>
      <c r="G5" s="1">
        <v>0.742155795</v>
      </c>
      <c r="H5" s="1">
        <f t="shared" si="2"/>
        <v>31.4975158875</v>
      </c>
      <c r="I5" s="1">
        <v>0.855050505</v>
      </c>
      <c r="J5" s="1">
        <f t="shared" si="3"/>
        <v>36.578287935</v>
      </c>
    </row>
    <row r="6" spans="1:10">
      <c r="A6" s="1" t="s">
        <v>30</v>
      </c>
      <c r="B6" s="1">
        <v>150</v>
      </c>
      <c r="C6" s="1">
        <v>0.01720248</v>
      </c>
      <c r="D6" s="2">
        <f t="shared" si="0"/>
        <v>1.7486434275</v>
      </c>
      <c r="E6" s="1">
        <v>0.00470595</v>
      </c>
      <c r="F6" s="1">
        <f t="shared" si="1"/>
        <v>0.3408052425</v>
      </c>
      <c r="G6" s="1">
        <v>0.106172415</v>
      </c>
      <c r="H6" s="1">
        <f t="shared" si="2"/>
        <v>13.149087255</v>
      </c>
      <c r="I6" s="1">
        <v>0.128080845</v>
      </c>
      <c r="J6" s="1">
        <f t="shared" si="3"/>
        <v>15.238535925</v>
      </c>
    </row>
    <row r="7" spans="1:10">
      <c r="A7" s="1" t="s">
        <v>30</v>
      </c>
      <c r="B7" s="1">
        <v>200</v>
      </c>
      <c r="C7" s="1">
        <v>0.00862185</v>
      </c>
      <c r="D7" s="2">
        <f t="shared" si="0"/>
        <v>0.64560825</v>
      </c>
      <c r="E7" s="1">
        <v>0.002311755</v>
      </c>
      <c r="F7" s="1">
        <f t="shared" si="1"/>
        <v>0.175442625</v>
      </c>
      <c r="G7" s="1">
        <v>0.00713793</v>
      </c>
      <c r="H7" s="1">
        <f t="shared" si="2"/>
        <v>2.832758625</v>
      </c>
      <c r="I7" s="1">
        <v>0.018071535</v>
      </c>
      <c r="J7" s="1">
        <f t="shared" ref="J7:J13" si="4">(I7+I6)/2*(B7-B6)</f>
        <v>3.6538095</v>
      </c>
    </row>
    <row r="8" spans="1:10">
      <c r="A8" s="1" t="s">
        <v>31</v>
      </c>
      <c r="B8" s="1">
        <v>5</v>
      </c>
      <c r="C8" s="1">
        <v>0.0187551</v>
      </c>
      <c r="D8" s="3">
        <f>SUM(D9:D13)/(B13-B8)</f>
        <v>0.0379088273461538</v>
      </c>
      <c r="E8" s="1">
        <v>0.009051225</v>
      </c>
      <c r="F8" s="3">
        <f>SUM(F9:F13)/(B13-B8)</f>
        <v>0.00736537984615385</v>
      </c>
      <c r="G8" s="1">
        <v>0.121506255</v>
      </c>
      <c r="H8" s="3">
        <f>SUM(H9:H13)/(B13-B8)</f>
        <v>0.290307069692308</v>
      </c>
      <c r="I8" s="1">
        <v>0.14931258</v>
      </c>
      <c r="J8" s="3">
        <f>SUM(J9:J13)/(B13-B8)</f>
        <v>0.335581276884615</v>
      </c>
    </row>
    <row r="9" spans="1:10">
      <c r="A9" s="1" t="s">
        <v>31</v>
      </c>
      <c r="B9" s="1">
        <v>25</v>
      </c>
      <c r="C9" s="1">
        <v>0.017741775</v>
      </c>
      <c r="D9" s="2">
        <f t="shared" ref="D9:D13" si="5">(C9+C8)/2*(B9-B8)</f>
        <v>0.36496875</v>
      </c>
      <c r="E9" s="1">
        <v>0.008192475</v>
      </c>
      <c r="F9" s="1">
        <f t="shared" ref="F9:F13" si="6">(E9+E8)/2*(B9-B8)</f>
        <v>0.172437</v>
      </c>
      <c r="G9" s="1">
        <v>0.10713765</v>
      </c>
      <c r="H9" s="1">
        <f t="shared" ref="H9:H13" si="7">(G9+G8)/2*(B9-B8)</f>
        <v>2.28643905</v>
      </c>
      <c r="I9" s="1">
        <v>0.1330719</v>
      </c>
      <c r="J9" s="1">
        <f t="shared" si="4"/>
        <v>2.8238448</v>
      </c>
    </row>
    <row r="10" spans="1:10">
      <c r="A10" s="1" t="s">
        <v>31</v>
      </c>
      <c r="B10" s="1">
        <v>50</v>
      </c>
      <c r="C10" s="1">
        <v>0.01804062</v>
      </c>
      <c r="D10" s="2">
        <f t="shared" si="5"/>
        <v>0.4472799375</v>
      </c>
      <c r="E10" s="1">
        <v>0.008645895</v>
      </c>
      <c r="F10" s="1">
        <f t="shared" si="6"/>
        <v>0.210479625</v>
      </c>
      <c r="G10" s="1">
        <v>0.125064915</v>
      </c>
      <c r="H10" s="1">
        <f t="shared" si="7"/>
        <v>2.9025320625</v>
      </c>
      <c r="I10" s="1">
        <v>0.15175143</v>
      </c>
      <c r="J10" s="1">
        <f t="shared" si="4"/>
        <v>3.560291625</v>
      </c>
    </row>
    <row r="11" spans="1:10">
      <c r="A11" s="1" t="s">
        <v>31</v>
      </c>
      <c r="B11" s="1">
        <v>129</v>
      </c>
      <c r="C11" s="1">
        <v>0.094720125</v>
      </c>
      <c r="D11" s="2">
        <f t="shared" si="5"/>
        <v>4.4540494275</v>
      </c>
      <c r="E11" s="1">
        <v>0.010102335</v>
      </c>
      <c r="F11" s="1">
        <f t="shared" si="6"/>
        <v>0.740555085</v>
      </c>
      <c r="G11" s="1">
        <v>0.774719595</v>
      </c>
      <c r="H11" s="1">
        <f t="shared" si="7"/>
        <v>35.541488145</v>
      </c>
      <c r="I11" s="1">
        <v>0.879542055</v>
      </c>
      <c r="J11" s="1">
        <f t="shared" si="4"/>
        <v>40.7360926575</v>
      </c>
    </row>
    <row r="12" spans="1:10">
      <c r="A12" s="1" t="s">
        <v>31</v>
      </c>
      <c r="B12" s="1">
        <v>150</v>
      </c>
      <c r="C12" s="1">
        <v>0.02475261</v>
      </c>
      <c r="D12" s="2">
        <f t="shared" si="5"/>
        <v>1.2544637175</v>
      </c>
      <c r="E12" s="1">
        <v>0.004743735</v>
      </c>
      <c r="F12" s="1">
        <f t="shared" si="6"/>
        <v>0.155883735</v>
      </c>
      <c r="G12" s="1">
        <v>0.19920252</v>
      </c>
      <c r="H12" s="1">
        <f t="shared" si="7"/>
        <v>10.2261822075</v>
      </c>
      <c r="I12" s="1">
        <v>0.228698865</v>
      </c>
      <c r="J12" s="1">
        <f t="shared" si="4"/>
        <v>11.63652966</v>
      </c>
    </row>
    <row r="13" spans="1:10">
      <c r="A13" s="1" t="s">
        <v>31</v>
      </c>
      <c r="B13" s="1">
        <v>200</v>
      </c>
      <c r="C13" s="1">
        <v>0.01010577</v>
      </c>
      <c r="D13" s="2">
        <f t="shared" si="5"/>
        <v>0.8714595</v>
      </c>
      <c r="E13" s="1">
        <v>0.00153201</v>
      </c>
      <c r="F13" s="1">
        <f t="shared" si="6"/>
        <v>0.156893625</v>
      </c>
      <c r="G13" s="1">
        <v>0.026926965</v>
      </c>
      <c r="H13" s="1">
        <f t="shared" si="7"/>
        <v>5.653237125</v>
      </c>
      <c r="I13" s="1">
        <v>0.038564745</v>
      </c>
      <c r="J13" s="1">
        <f t="shared" si="4"/>
        <v>6.68159025</v>
      </c>
    </row>
    <row r="14" spans="1:10">
      <c r="A14" s="1" t="s">
        <v>32</v>
      </c>
      <c r="B14" s="1">
        <v>5</v>
      </c>
      <c r="C14" s="1">
        <v>0.021444705</v>
      </c>
      <c r="D14" s="3">
        <f>SUM(D15:D19)/(B19-B14)</f>
        <v>0.0365080431538461</v>
      </c>
      <c r="E14" s="1">
        <v>0.01097826</v>
      </c>
      <c r="F14" s="3">
        <f>SUM(F15:F19)/(B19-B14)</f>
        <v>0.010466216</v>
      </c>
      <c r="G14" s="1">
        <v>0.133164645</v>
      </c>
      <c r="H14" s="3">
        <f>SUM(H15:H19)/(B19-B14)</f>
        <v>0.240577958153846</v>
      </c>
      <c r="I14" s="1">
        <v>0.16558761</v>
      </c>
      <c r="J14" s="3">
        <f>SUM(J15:J19)/(B19-B14)</f>
        <v>0.287552217307692</v>
      </c>
    </row>
    <row r="15" spans="1:10">
      <c r="A15" s="1" t="s">
        <v>32</v>
      </c>
      <c r="B15" s="1">
        <v>25</v>
      </c>
      <c r="C15" s="1">
        <v>0.02030772</v>
      </c>
      <c r="D15" s="2">
        <f t="shared" ref="D15:D19" si="8">(C15+C14)/2*(B15-B14)</f>
        <v>0.41752425</v>
      </c>
      <c r="E15" s="1">
        <v>0.0187551</v>
      </c>
      <c r="F15" s="1">
        <f t="shared" ref="F15:F19" si="9">(E15+E14)/2*(B15-B14)</f>
        <v>0.2973336</v>
      </c>
      <c r="G15" s="1">
        <v>0.14617986</v>
      </c>
      <c r="H15" s="1">
        <f t="shared" ref="H15:H19" si="10">(G15+G14)/2*(B15-B14)</f>
        <v>2.79344505</v>
      </c>
      <c r="I15" s="1">
        <v>0.18524268</v>
      </c>
      <c r="J15" s="1">
        <f t="shared" ref="J15:J19" si="11">(I15+I14)/2*(B15-B14)</f>
        <v>3.5083029</v>
      </c>
    </row>
    <row r="16" spans="1:10">
      <c r="A16" s="1" t="s">
        <v>32</v>
      </c>
      <c r="B16" s="1">
        <v>50</v>
      </c>
      <c r="C16" s="1">
        <v>0.020434815</v>
      </c>
      <c r="D16" s="2">
        <f t="shared" si="8"/>
        <v>0.5092816875</v>
      </c>
      <c r="E16" s="1">
        <v>0.010837425</v>
      </c>
      <c r="F16" s="1">
        <f t="shared" si="9"/>
        <v>0.3699065625</v>
      </c>
      <c r="G16" s="1">
        <v>0.170400045</v>
      </c>
      <c r="H16" s="1">
        <f t="shared" si="10"/>
        <v>3.9572488125</v>
      </c>
      <c r="I16" s="1">
        <v>0.201672285</v>
      </c>
      <c r="J16" s="1">
        <f t="shared" si="11"/>
        <v>4.8364370625</v>
      </c>
    </row>
    <row r="17" spans="1:10">
      <c r="A17" s="1" t="s">
        <v>32</v>
      </c>
      <c r="B17" s="1">
        <v>137</v>
      </c>
      <c r="C17" s="1">
        <v>0.07457385</v>
      </c>
      <c r="D17" s="2">
        <f t="shared" si="8"/>
        <v>4.1328769275</v>
      </c>
      <c r="E17" s="1">
        <v>0.01373313</v>
      </c>
      <c r="F17" s="1">
        <f t="shared" si="9"/>
        <v>1.0688191425</v>
      </c>
      <c r="G17" s="1">
        <v>0.5301579</v>
      </c>
      <c r="H17" s="1">
        <f t="shared" si="10"/>
        <v>30.4742706075</v>
      </c>
      <c r="I17" s="1">
        <v>0.61846488</v>
      </c>
      <c r="J17" s="1">
        <f t="shared" si="11"/>
        <v>35.6759666775</v>
      </c>
    </row>
    <row r="18" spans="1:10">
      <c r="A18" s="1" t="s">
        <v>32</v>
      </c>
      <c r="B18" s="1">
        <v>150</v>
      </c>
      <c r="C18" s="1">
        <v>0.03816285</v>
      </c>
      <c r="D18" s="2">
        <f t="shared" si="8"/>
        <v>0.73278855</v>
      </c>
      <c r="E18" s="1">
        <v>0.00497388</v>
      </c>
      <c r="F18" s="1">
        <f t="shared" si="9"/>
        <v>0.121595565</v>
      </c>
      <c r="G18" s="1">
        <v>0.17541858</v>
      </c>
      <c r="H18" s="1">
        <f t="shared" si="10"/>
        <v>4.58624712</v>
      </c>
      <c r="I18" s="1">
        <v>0.21855531</v>
      </c>
      <c r="J18" s="1">
        <f t="shared" si="11"/>
        <v>5.440631235</v>
      </c>
    </row>
    <row r="19" spans="1:10">
      <c r="A19" s="1" t="s">
        <v>32</v>
      </c>
      <c r="B19" s="1">
        <v>200</v>
      </c>
      <c r="C19" s="1">
        <v>0.01490103</v>
      </c>
      <c r="D19" s="2">
        <f t="shared" si="8"/>
        <v>1.326597</v>
      </c>
      <c r="E19" s="1">
        <v>0.00235641</v>
      </c>
      <c r="F19" s="1">
        <f t="shared" si="9"/>
        <v>0.18325725</v>
      </c>
      <c r="G19" s="1">
        <v>0.02864103</v>
      </c>
      <c r="H19" s="1">
        <f t="shared" si="10"/>
        <v>5.10149025</v>
      </c>
      <c r="I19" s="1">
        <v>0.04589847</v>
      </c>
      <c r="J19" s="1">
        <f t="shared" si="11"/>
        <v>6.6113445</v>
      </c>
    </row>
    <row r="20" spans="1:10">
      <c r="A20" s="1" t="s">
        <v>33</v>
      </c>
      <c r="B20" s="1">
        <v>5</v>
      </c>
      <c r="C20" s="1">
        <v>0.04677783</v>
      </c>
      <c r="D20" s="3">
        <f>SUM(D21:D25)/(B25-B20)</f>
        <v>0.0608461367307692</v>
      </c>
      <c r="E20" s="1">
        <v>0.017528805</v>
      </c>
      <c r="F20" s="3">
        <f>SUM(F21:F25)/(B25-B20)</f>
        <v>0.0180302269230769</v>
      </c>
      <c r="G20" s="1">
        <v>0.25189542</v>
      </c>
      <c r="H20" s="3">
        <f>SUM(H21:H25)/(B25-B20)</f>
        <v>0.250823391730769</v>
      </c>
      <c r="I20" s="1">
        <v>0.316202055</v>
      </c>
      <c r="J20" s="3">
        <f>SUM(J21:J25)/(B25-B20)</f>
        <v>0.329699755384615</v>
      </c>
    </row>
    <row r="21" spans="1:10">
      <c r="A21" s="1" t="s">
        <v>33</v>
      </c>
      <c r="B21" s="1">
        <v>25</v>
      </c>
      <c r="C21" s="1">
        <v>0.046946145</v>
      </c>
      <c r="D21" s="2">
        <f t="shared" ref="D21:D25" si="12">(C21+C20)/2*(B21-B20)</f>
        <v>0.93723975</v>
      </c>
      <c r="E21" s="1">
        <v>0.04222989</v>
      </c>
      <c r="F21" s="1">
        <f t="shared" ref="F21:F25" si="13">(E21+E20)/2*(B21-B20)</f>
        <v>0.59758695</v>
      </c>
      <c r="G21" s="1">
        <v>0.250641645</v>
      </c>
      <c r="H21" s="1">
        <f t="shared" ref="H21:H25" si="14">(G21+G20)/2*(B21-B20)</f>
        <v>5.02537065</v>
      </c>
      <c r="I21" s="1">
        <v>0.33981768</v>
      </c>
      <c r="J21" s="1">
        <f t="shared" ref="J21:J25" si="15">(I21+I20)/2*(B21-B20)</f>
        <v>6.56019735</v>
      </c>
    </row>
    <row r="22" spans="1:10">
      <c r="A22" s="1" t="s">
        <v>33</v>
      </c>
      <c r="B22" s="1">
        <v>50</v>
      </c>
      <c r="C22" s="1">
        <v>0.05233566</v>
      </c>
      <c r="D22" s="2">
        <f t="shared" si="12"/>
        <v>1.2410225625</v>
      </c>
      <c r="E22" s="1">
        <v>0.013722825</v>
      </c>
      <c r="F22" s="1">
        <f t="shared" si="13"/>
        <v>0.6994089375</v>
      </c>
      <c r="G22" s="1">
        <v>0.202448595</v>
      </c>
      <c r="H22" s="1">
        <f t="shared" si="14"/>
        <v>5.663628</v>
      </c>
      <c r="I22" s="1">
        <v>0.26850708</v>
      </c>
      <c r="J22" s="1">
        <f t="shared" si="15"/>
        <v>7.6040595</v>
      </c>
    </row>
    <row r="23" spans="1:10">
      <c r="A23" s="1" t="s">
        <v>33</v>
      </c>
      <c r="B23" s="1">
        <v>105</v>
      </c>
      <c r="C23" s="1">
        <v>0.1493538</v>
      </c>
      <c r="D23" s="2">
        <f t="shared" si="12"/>
        <v>5.54646015</v>
      </c>
      <c r="E23" s="1">
        <v>0.027751365</v>
      </c>
      <c r="F23" s="1">
        <f t="shared" si="13"/>
        <v>1.140540225</v>
      </c>
      <c r="G23" s="1">
        <v>0.644945295</v>
      </c>
      <c r="H23" s="1">
        <f t="shared" si="14"/>
        <v>23.303331975</v>
      </c>
      <c r="I23" s="1">
        <v>0.82205046</v>
      </c>
      <c r="J23" s="1">
        <f t="shared" si="15"/>
        <v>29.99033235</v>
      </c>
    </row>
    <row r="24" spans="1:10">
      <c r="A24" s="1" t="s">
        <v>33</v>
      </c>
      <c r="B24" s="1">
        <v>150</v>
      </c>
      <c r="C24" s="1">
        <v>0.01137672</v>
      </c>
      <c r="D24" s="2">
        <f t="shared" si="12"/>
        <v>3.6164367</v>
      </c>
      <c r="E24" s="1">
        <v>0.00593568</v>
      </c>
      <c r="F24" s="1">
        <f t="shared" si="13"/>
        <v>0.7579585125</v>
      </c>
      <c r="G24" s="1">
        <v>0.0063204</v>
      </c>
      <c r="H24" s="1">
        <f t="shared" si="14"/>
        <v>14.6534781375</v>
      </c>
      <c r="I24" s="1">
        <v>0.0236328</v>
      </c>
      <c r="J24" s="1">
        <f t="shared" si="15"/>
        <v>19.02787335</v>
      </c>
    </row>
    <row r="25" spans="1:10">
      <c r="A25" s="1" t="s">
        <v>33</v>
      </c>
      <c r="B25" s="1">
        <v>200</v>
      </c>
      <c r="C25" s="1">
        <v>0.00957678</v>
      </c>
      <c r="D25" s="2">
        <f t="shared" si="12"/>
        <v>0.5238375</v>
      </c>
      <c r="E25" s="1">
        <v>0.006880305</v>
      </c>
      <c r="F25" s="1">
        <f t="shared" si="13"/>
        <v>0.320399625</v>
      </c>
      <c r="G25" s="1">
        <v>0.004269705</v>
      </c>
      <c r="H25" s="1">
        <f t="shared" si="14"/>
        <v>0.264752625</v>
      </c>
      <c r="I25" s="1">
        <v>0.02072679</v>
      </c>
      <c r="J25" s="1">
        <f t="shared" si="15"/>
        <v>1.10898975</v>
      </c>
    </row>
    <row r="26" spans="1:10">
      <c r="A26" s="1" t="s">
        <v>34</v>
      </c>
      <c r="B26" s="1">
        <v>5</v>
      </c>
      <c r="C26" s="1">
        <v>0.362595165</v>
      </c>
      <c r="D26" s="3">
        <f>SUM(D27:D31)/(B31-B26)</f>
        <v>0.137321708423077</v>
      </c>
      <c r="E26" s="1">
        <v>0.061929615</v>
      </c>
      <c r="F26" s="3">
        <f>SUM(F27:F31)/(B31-B26)</f>
        <v>0.0229511462692308</v>
      </c>
      <c r="G26" s="1">
        <v>0.25100919</v>
      </c>
      <c r="H26" s="3">
        <f>SUM(H27:H31)/(B31-B26)</f>
        <v>0.263557333076923</v>
      </c>
      <c r="I26" s="1">
        <v>0.67553397</v>
      </c>
      <c r="J26" s="3">
        <f>SUM(J27:J31)/(B31-B26)</f>
        <v>0.423830187769231</v>
      </c>
    </row>
    <row r="27" spans="1:10">
      <c r="A27" s="1" t="s">
        <v>34</v>
      </c>
      <c r="B27" s="1">
        <v>25</v>
      </c>
      <c r="C27" s="1">
        <v>0.332374035</v>
      </c>
      <c r="D27" s="2">
        <f>(C27+C26)/2*(B27-B26)</f>
        <v>6.949692</v>
      </c>
      <c r="E27" s="1">
        <v>0.04178334</v>
      </c>
      <c r="F27" s="1">
        <f t="shared" ref="F27:F31" si="16">(E27+E26)/2*(B27-B26)</f>
        <v>1.03712955</v>
      </c>
      <c r="G27" s="1">
        <v>0.52359018</v>
      </c>
      <c r="H27" s="1">
        <f t="shared" ref="H27:H31" si="17">(G27+G26)/2*(B27-B26)</f>
        <v>7.7459937</v>
      </c>
      <c r="I27" s="1">
        <v>0.897747555</v>
      </c>
      <c r="J27" s="1">
        <f t="shared" ref="J27:J31" si="18">(I27+I26)/2*(B27-B26)</f>
        <v>15.73281525</v>
      </c>
    </row>
    <row r="28" spans="1:10">
      <c r="A28" s="1" t="s">
        <v>34</v>
      </c>
      <c r="B28" s="1">
        <v>50</v>
      </c>
      <c r="C28" s="1">
        <v>0.33673992</v>
      </c>
      <c r="D28" s="2">
        <f t="shared" ref="D27:D31" si="19">(C28+C27)/2*(B28-B27)</f>
        <v>8.3639244375</v>
      </c>
      <c r="E28" s="1">
        <v>0.081522855</v>
      </c>
      <c r="F28" s="1">
        <f t="shared" si="16"/>
        <v>1.5413274375</v>
      </c>
      <c r="G28" s="1">
        <v>0.43827165</v>
      </c>
      <c r="H28" s="1">
        <f t="shared" si="17"/>
        <v>12.023272875</v>
      </c>
      <c r="I28" s="1">
        <v>0.856534425</v>
      </c>
      <c r="J28" s="1">
        <f t="shared" si="18"/>
        <v>21.92852475</v>
      </c>
    </row>
    <row r="29" spans="1:10">
      <c r="A29" s="1" t="s">
        <v>34</v>
      </c>
      <c r="B29" s="1">
        <v>78</v>
      </c>
      <c r="C29" s="1">
        <v>0.0909588</v>
      </c>
      <c r="D29" s="2">
        <f t="shared" si="19"/>
        <v>5.98778208</v>
      </c>
      <c r="E29" s="1">
        <v>0.010219125</v>
      </c>
      <c r="F29" s="1">
        <f t="shared" si="16"/>
        <v>1.28438772</v>
      </c>
      <c r="G29" s="1">
        <v>0.432868395</v>
      </c>
      <c r="H29" s="1">
        <f t="shared" si="17"/>
        <v>12.19596063</v>
      </c>
      <c r="I29" s="1">
        <v>0.53404632</v>
      </c>
      <c r="J29" s="1">
        <f t="shared" si="18"/>
        <v>19.46813043</v>
      </c>
    </row>
    <row r="30" spans="1:10">
      <c r="A30" s="1" t="s">
        <v>34</v>
      </c>
      <c r="B30" s="1">
        <v>150</v>
      </c>
      <c r="C30" s="1">
        <v>0.028493325</v>
      </c>
      <c r="D30" s="2">
        <f t="shared" si="19"/>
        <v>4.3002765</v>
      </c>
      <c r="E30" s="1">
        <v>0.00303654</v>
      </c>
      <c r="F30" s="1">
        <f t="shared" si="16"/>
        <v>0.47720394</v>
      </c>
      <c r="G30" s="1">
        <v>0.05973465</v>
      </c>
      <c r="H30" s="1">
        <f t="shared" si="17"/>
        <v>17.73370962</v>
      </c>
      <c r="I30" s="1">
        <v>0.091264515</v>
      </c>
      <c r="J30" s="1">
        <f t="shared" si="18"/>
        <v>22.51119006</v>
      </c>
    </row>
    <row r="31" spans="1:10">
      <c r="A31" s="1" t="s">
        <v>34</v>
      </c>
      <c r="B31" s="1">
        <v>200</v>
      </c>
      <c r="C31" s="1">
        <v>0.018549</v>
      </c>
      <c r="D31" s="2">
        <f t="shared" si="19"/>
        <v>1.176058125</v>
      </c>
      <c r="E31" s="1">
        <v>0.002380455</v>
      </c>
      <c r="F31" s="1">
        <f t="shared" si="16"/>
        <v>0.135424875</v>
      </c>
      <c r="G31" s="1">
        <v>0.008055075</v>
      </c>
      <c r="H31" s="1">
        <f t="shared" si="17"/>
        <v>1.694743125</v>
      </c>
      <c r="I31" s="1">
        <v>0.02898453</v>
      </c>
      <c r="J31" s="1">
        <f t="shared" si="18"/>
        <v>3.006226125</v>
      </c>
    </row>
    <row r="35" spans="1:10">
      <c r="A35" s="1" t="s">
        <v>1</v>
      </c>
      <c r="B35" s="1" t="s">
        <v>6</v>
      </c>
      <c r="C35" s="1" t="s">
        <v>11</v>
      </c>
      <c r="D35" s="1" t="s">
        <v>12</v>
      </c>
      <c r="E35" s="1" t="s">
        <v>13</v>
      </c>
      <c r="F35" s="1" t="s">
        <v>14</v>
      </c>
      <c r="H35" s="1" t="s">
        <v>11</v>
      </c>
      <c r="I35" s="1" t="s">
        <v>12</v>
      </c>
      <c r="J35" s="1" t="s">
        <v>13</v>
      </c>
    </row>
    <row r="36" spans="1:11">
      <c r="A36" s="1" t="s">
        <v>30</v>
      </c>
      <c r="B36" s="1">
        <v>5</v>
      </c>
      <c r="C36" s="2">
        <v>0.0390188167692308</v>
      </c>
      <c r="D36" s="1">
        <v>0.00932908126923077</v>
      </c>
      <c r="E36" s="1">
        <v>0.274180475730769</v>
      </c>
      <c r="F36" s="1">
        <v>0.322528373769231</v>
      </c>
      <c r="G36" s="1" t="s">
        <v>30</v>
      </c>
      <c r="H36" s="1">
        <f>C36/F36*100</f>
        <v>12.0977935408401</v>
      </c>
      <c r="I36" s="1">
        <f>D36/F36*100</f>
        <v>2.89248389535667</v>
      </c>
      <c r="J36" s="1">
        <f>E36/F36*100</f>
        <v>85.0097225638032</v>
      </c>
      <c r="K36" s="1">
        <f>SUM(H36:J36)</f>
        <v>100</v>
      </c>
    </row>
    <row r="37" spans="1:11">
      <c r="A37" s="1" t="s">
        <v>31</v>
      </c>
      <c r="B37" s="1">
        <v>5</v>
      </c>
      <c r="C37" s="2">
        <v>0.0379088273461538</v>
      </c>
      <c r="D37" s="1">
        <v>0.00736537984615385</v>
      </c>
      <c r="E37" s="1">
        <v>0.290307069692308</v>
      </c>
      <c r="F37" s="1">
        <v>0.335581276884615</v>
      </c>
      <c r="G37" s="1" t="s">
        <v>31</v>
      </c>
      <c r="H37" s="1">
        <f>C37/F37*100</f>
        <v>11.2964667451302</v>
      </c>
      <c r="I37" s="1">
        <f>D37/F37*100</f>
        <v>2.19481250996203</v>
      </c>
      <c r="J37" s="1">
        <f>E37/F37*100</f>
        <v>86.5087207449078</v>
      </c>
      <c r="K37" s="1">
        <f>SUM(H37:J37)</f>
        <v>100</v>
      </c>
    </row>
    <row r="38" spans="1:11">
      <c r="A38" s="1" t="s">
        <v>32</v>
      </c>
      <c r="B38" s="1">
        <v>5</v>
      </c>
      <c r="C38" s="2">
        <v>0.0365080431538461</v>
      </c>
      <c r="D38" s="1">
        <v>0.010466216</v>
      </c>
      <c r="E38" s="1">
        <v>0.240577958153846</v>
      </c>
      <c r="F38" s="1">
        <v>0.287552217307692</v>
      </c>
      <c r="G38" s="1" t="s">
        <v>32</v>
      </c>
      <c r="H38" s="1">
        <f>C38/F38*100</f>
        <v>12.6961438502076</v>
      </c>
      <c r="I38" s="1">
        <f>D38/F38*100</f>
        <v>3.63976188324805</v>
      </c>
      <c r="J38" s="1">
        <f>E38/F38*100</f>
        <v>83.6640942665443</v>
      </c>
      <c r="K38" s="1">
        <f>SUM(H38:J38)</f>
        <v>100</v>
      </c>
    </row>
    <row r="39" spans="1:11">
      <c r="A39" s="1" t="s">
        <v>33</v>
      </c>
      <c r="B39" s="1">
        <v>5</v>
      </c>
      <c r="C39" s="2">
        <v>0.0608461367307692</v>
      </c>
      <c r="D39" s="1">
        <v>0.0180302269230769</v>
      </c>
      <c r="E39" s="1">
        <v>0.250823391730769</v>
      </c>
      <c r="F39" s="1">
        <v>0.329699755384615</v>
      </c>
      <c r="G39" s="1" t="s">
        <v>33</v>
      </c>
      <c r="H39" s="1">
        <f>C39/F39*100</f>
        <v>18.455014217341</v>
      </c>
      <c r="I39" s="1">
        <f>D39/F39*100</f>
        <v>5.46868070983054</v>
      </c>
      <c r="J39" s="1">
        <f>E39/F39*100</f>
        <v>76.0763050728285</v>
      </c>
      <c r="K39" s="1">
        <f>SUM(H39:J39)</f>
        <v>100</v>
      </c>
    </row>
    <row r="40" spans="1:11">
      <c r="A40" s="1" t="s">
        <v>34</v>
      </c>
      <c r="B40" s="1">
        <v>5</v>
      </c>
      <c r="C40" s="2">
        <v>0.137321708423077</v>
      </c>
      <c r="D40" s="1">
        <v>0.0229511462692308</v>
      </c>
      <c r="E40" s="1">
        <v>0.263557333076923</v>
      </c>
      <c r="F40" s="1">
        <v>0.423830187769231</v>
      </c>
      <c r="G40" s="1" t="s">
        <v>34</v>
      </c>
      <c r="H40" s="1">
        <f>C40/F40*100</f>
        <v>32.400171669189</v>
      </c>
      <c r="I40" s="1">
        <f>D40/F40*100</f>
        <v>5.41517497609852</v>
      </c>
      <c r="J40" s="1">
        <f>E40/F40*100</f>
        <v>62.1846533547125</v>
      </c>
      <c r="K40" s="1">
        <f>SUM(H40:J40)</f>
        <v>100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2021-05-16T23:24:00Z</dcterms:created>
  <dcterms:modified xsi:type="dcterms:W3CDTF">2021-06-04T01:30:10Z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23379E9AB4C24FD2A73910D6C9487EDF</vt:lpwstr>
  </property>
  <property fmtid="{D5CDD505-2E9C-101B-9397-08002B2CF9AE}" pid="3" name="KSOProductBuildVer">
    <vt:lpwstr>2052-11.1.0.10577</vt:lpwstr>
  </property>
</Properties>
</file>