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zi\Downloads\"/>
    </mc:Choice>
  </mc:AlternateContent>
  <xr:revisionPtr revIDLastSave="0" documentId="13_ncr:1_{D6662B85-A80C-46BB-BEBB-E5E3F9CEBA21}" xr6:coauthVersionLast="47" xr6:coauthVersionMax="47" xr10:uidLastSave="{00000000-0000-0000-0000-000000000000}"/>
  <bookViews>
    <workbookView xWindow="-110" yWindow="-110" windowWidth="19420" windowHeight="10420" xr2:uid="{C326DA9D-F45C-4931-BACA-4D54E701B273}"/>
  </bookViews>
  <sheets>
    <sheet name="risk_taxonomy" sheetId="1" r:id="rId1"/>
    <sheet name="risk_mitigations" sheetId="2" r:id="rId2"/>
    <sheet name="config" sheetId="3" r:id="rId3"/>
  </sheets>
  <definedNames>
    <definedName name="_xlnm._FilterDatabase" localSheetId="0" hidden="1">risk_taxonomy!$A$1:$O$70</definedName>
    <definedName name="impacts">tbl_impacts[impacts]</definedName>
    <definedName name="probabilities">tbl_probabilities[probabilities]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6" i="1" l="1"/>
  <c r="B63" i="1"/>
  <c r="B47" i="1" s="1"/>
  <c r="A63" i="1"/>
  <c r="O53" i="1"/>
  <c r="B19" i="1"/>
  <c r="B20" i="1" s="1"/>
  <c r="O19" i="1"/>
  <c r="B69" i="1"/>
  <c r="O69" i="1"/>
  <c r="B56" i="1"/>
  <c r="O56" i="1"/>
  <c r="O25" i="1"/>
  <c r="O24" i="1"/>
  <c r="B23" i="1"/>
  <c r="B24" i="1" s="1"/>
  <c r="B25" i="1" s="1"/>
  <c r="B26" i="1" s="1"/>
  <c r="O23" i="1"/>
  <c r="O22" i="1"/>
  <c r="O20" i="1"/>
  <c r="B7" i="1"/>
  <c r="B8" i="1" s="1"/>
  <c r="O7" i="1"/>
  <c r="C2" i="1"/>
  <c r="A3" i="1" s="1"/>
  <c r="B3" i="1"/>
  <c r="B5" i="1" s="1"/>
  <c r="O2" i="1"/>
  <c r="B13" i="1"/>
  <c r="B15" i="1" s="1"/>
  <c r="O68" i="1"/>
  <c r="O67" i="1"/>
  <c r="O35" i="1"/>
  <c r="O44" i="1"/>
  <c r="B44" i="1"/>
  <c r="O43" i="1"/>
  <c r="B66" i="1"/>
  <c r="O66" i="1"/>
  <c r="O65" i="1"/>
  <c r="O64" i="1"/>
  <c r="O41" i="1"/>
  <c r="O52" i="1"/>
  <c r="O51" i="1"/>
  <c r="O50" i="1"/>
  <c r="O49" i="1"/>
  <c r="O47" i="1"/>
  <c r="O48" i="1"/>
  <c r="O46" i="1"/>
  <c r="B30" i="1"/>
  <c r="B31" i="1" s="1"/>
  <c r="O30" i="1"/>
  <c r="O40" i="1"/>
  <c r="O16" i="1"/>
  <c r="O34" i="1"/>
  <c r="B34" i="1"/>
  <c r="B35" i="1" s="1"/>
  <c r="O33" i="1"/>
  <c r="O12" i="1"/>
  <c r="B12" i="1"/>
  <c r="B38" i="1"/>
  <c r="B39" i="1" s="1"/>
  <c r="B40" i="1" s="1"/>
  <c r="B41" i="1" s="1"/>
  <c r="O38" i="1"/>
  <c r="O39" i="1"/>
  <c r="O37" i="1"/>
  <c r="O55" i="1"/>
  <c r="O63" i="1"/>
  <c r="O61" i="1"/>
  <c r="B59" i="1"/>
  <c r="B60" i="1" s="1"/>
  <c r="B61" i="1" s="1"/>
  <c r="B62" i="1" s="1"/>
  <c r="O60" i="1"/>
  <c r="O59" i="1"/>
  <c r="O62" i="1"/>
  <c r="O58" i="1"/>
  <c r="O4" i="1"/>
  <c r="H3" i="1"/>
  <c r="H28" i="1"/>
  <c r="O31" i="1"/>
  <c r="O29" i="1"/>
  <c r="O18" i="1"/>
  <c r="H17" i="1"/>
  <c r="I20" i="1" s="1"/>
  <c r="O27" i="1"/>
  <c r="H9" i="1"/>
  <c r="I14" i="1" s="1"/>
  <c r="H5" i="1"/>
  <c r="I8" i="1" s="1"/>
  <c r="O14" i="1"/>
  <c r="O11" i="1"/>
  <c r="O8" i="1"/>
  <c r="O6" i="1"/>
  <c r="O57" i="1"/>
  <c r="O54" i="1"/>
  <c r="O45" i="1"/>
  <c r="O42" i="1"/>
  <c r="O36" i="1"/>
  <c r="O32" i="1"/>
  <c r="I53" i="1" l="1"/>
  <c r="I69" i="1"/>
  <c r="I19" i="1"/>
  <c r="I56" i="1"/>
  <c r="G2" i="1"/>
  <c r="I25" i="1"/>
  <c r="I23" i="1"/>
  <c r="I24" i="1"/>
  <c r="I22" i="1"/>
  <c r="B21" i="1"/>
  <c r="I7" i="1"/>
  <c r="A36" i="1"/>
  <c r="A28" i="1"/>
  <c r="A42" i="1"/>
  <c r="F2" i="1"/>
  <c r="A54" i="1"/>
  <c r="A32" i="1"/>
  <c r="A45" i="1"/>
  <c r="A57" i="1"/>
  <c r="A64" i="1"/>
  <c r="A67" i="1"/>
  <c r="A17" i="1"/>
  <c r="A5" i="1"/>
  <c r="A9" i="1"/>
  <c r="I35" i="1"/>
  <c r="I68" i="1"/>
  <c r="I43" i="1"/>
  <c r="I44" i="1"/>
  <c r="I66" i="1"/>
  <c r="I65" i="1"/>
  <c r="I52" i="1"/>
  <c r="I41" i="1"/>
  <c r="I51" i="1"/>
  <c r="I49" i="1"/>
  <c r="I50" i="1"/>
  <c r="B48" i="1"/>
  <c r="B49" i="1" s="1"/>
  <c r="B50" i="1" s="1"/>
  <c r="B51" i="1" s="1"/>
  <c r="B52" i="1" s="1"/>
  <c r="B53" i="1" s="1"/>
  <c r="I47" i="1"/>
  <c r="I46" i="1"/>
  <c r="I48" i="1"/>
  <c r="I40" i="1"/>
  <c r="I30" i="1"/>
  <c r="I16" i="1"/>
  <c r="I34" i="1"/>
  <c r="I12" i="1"/>
  <c r="I33" i="1"/>
  <c r="I38" i="1"/>
  <c r="I37" i="1"/>
  <c r="I39" i="1"/>
  <c r="I55" i="1"/>
  <c r="I63" i="1"/>
  <c r="I60" i="1"/>
  <c r="I61" i="1"/>
  <c r="I59" i="1"/>
  <c r="I62" i="1"/>
  <c r="I58" i="1"/>
  <c r="B9" i="1"/>
  <c r="I4" i="1"/>
  <c r="I31" i="1"/>
  <c r="I29" i="1"/>
  <c r="I11" i="1"/>
  <c r="O9" i="1" s="1"/>
  <c r="I18" i="1"/>
  <c r="I27" i="1"/>
  <c r="I6" i="1"/>
  <c r="C3" i="1" l="1"/>
  <c r="B17" i="1"/>
  <c r="O28" i="1"/>
  <c r="I28" i="1"/>
  <c r="O3" i="1"/>
  <c r="I3" i="1"/>
  <c r="I9" i="1"/>
  <c r="O17" i="1"/>
  <c r="I17" i="1"/>
  <c r="O5" i="1"/>
  <c r="I5" i="1"/>
  <c r="A4" i="1" l="1"/>
  <c r="G3" i="1" s="1"/>
  <c r="F3" i="1"/>
  <c r="B28" i="1"/>
  <c r="B32" i="1" s="1"/>
  <c r="C17" i="1"/>
  <c r="A18" i="1" l="1"/>
  <c r="C4" i="1"/>
  <c r="C28" i="1"/>
  <c r="F17" i="1"/>
  <c r="C5" i="1"/>
  <c r="C32" i="1"/>
  <c r="B36" i="1"/>
  <c r="A19" i="1" l="1"/>
  <c r="F28" i="1"/>
  <c r="A29" i="1"/>
  <c r="A30" i="1" s="1"/>
  <c r="A31" i="1" s="1"/>
  <c r="C31" i="1" s="1"/>
  <c r="F4" i="1"/>
  <c r="A6" i="1"/>
  <c r="F5" i="1"/>
  <c r="A33" i="1"/>
  <c r="A34" i="1" s="1"/>
  <c r="A35" i="1" s="1"/>
  <c r="C35" i="1" s="1"/>
  <c r="F32" i="1"/>
  <c r="C36" i="1"/>
  <c r="B42" i="1"/>
  <c r="A20" i="1" l="1"/>
  <c r="C19" i="1"/>
  <c r="F19" i="1" s="1"/>
  <c r="G5" i="1"/>
  <c r="C29" i="1"/>
  <c r="F31" i="1"/>
  <c r="C30" i="1"/>
  <c r="F35" i="1"/>
  <c r="A7" i="1"/>
  <c r="A8" i="1"/>
  <c r="C8" i="1" s="1"/>
  <c r="C6" i="1"/>
  <c r="A37" i="1"/>
  <c r="A38" i="1" s="1"/>
  <c r="C38" i="1" s="1"/>
  <c r="F36" i="1"/>
  <c r="C33" i="1"/>
  <c r="C34" i="1"/>
  <c r="C42" i="1"/>
  <c r="B45" i="1"/>
  <c r="C20" i="1" l="1"/>
  <c r="A21" i="1"/>
  <c r="A26" i="1" s="1"/>
  <c r="F38" i="1"/>
  <c r="F8" i="1"/>
  <c r="F29" i="1"/>
  <c r="F34" i="1"/>
  <c r="F30" i="1"/>
  <c r="F33" i="1"/>
  <c r="F6" i="1"/>
  <c r="A43" i="1"/>
  <c r="C43" i="1" s="1"/>
  <c r="F42" i="1"/>
  <c r="C37" i="1"/>
  <c r="A39" i="1"/>
  <c r="C39" i="1" s="1"/>
  <c r="C9" i="1"/>
  <c r="C45" i="1"/>
  <c r="B54" i="1"/>
  <c r="C21" i="1" l="1"/>
  <c r="C26" i="1"/>
  <c r="F9" i="1"/>
  <c r="F39" i="1"/>
  <c r="F37" i="1"/>
  <c r="F43" i="1"/>
  <c r="C7" i="1"/>
  <c r="F45" i="1"/>
  <c r="A44" i="1"/>
  <c r="C44" i="1" s="1"/>
  <c r="A40" i="1"/>
  <c r="A41" i="1" s="1"/>
  <c r="C41" i="1" s="1"/>
  <c r="A15" i="1"/>
  <c r="C15" i="1" s="1"/>
  <c r="A13" i="1"/>
  <c r="C13" i="1" s="1"/>
  <c r="A10" i="1"/>
  <c r="C54" i="1"/>
  <c r="B57" i="1"/>
  <c r="A27" i="1" l="1"/>
  <c r="C27" i="1" s="1"/>
  <c r="F21" i="1"/>
  <c r="G9" i="1"/>
  <c r="A22" i="1"/>
  <c r="A23" i="1" s="1"/>
  <c r="F26" i="1"/>
  <c r="F41" i="1"/>
  <c r="F7" i="1"/>
  <c r="F44" i="1"/>
  <c r="A14" i="1"/>
  <c r="C14" i="1" s="1"/>
  <c r="F13" i="1"/>
  <c r="A16" i="1"/>
  <c r="C16" i="1" s="1"/>
  <c r="F15" i="1"/>
  <c r="A55" i="1"/>
  <c r="A56" i="1" s="1"/>
  <c r="F54" i="1"/>
  <c r="A47" i="1"/>
  <c r="C63" i="1"/>
  <c r="C40" i="1"/>
  <c r="C10" i="1"/>
  <c r="B64" i="1"/>
  <c r="B67" i="1" s="1"/>
  <c r="B70" i="1" s="1"/>
  <c r="C57" i="1"/>
  <c r="F27" i="1" l="1"/>
  <c r="A24" i="1"/>
  <c r="A25" i="1" s="1"/>
  <c r="C25" i="1" s="1"/>
  <c r="C22" i="1"/>
  <c r="C23" i="1"/>
  <c r="C18" i="1"/>
  <c r="C55" i="1"/>
  <c r="C56" i="1" s="1"/>
  <c r="F16" i="1"/>
  <c r="F40" i="1"/>
  <c r="F14" i="1"/>
  <c r="F63" i="1"/>
  <c r="F57" i="1"/>
  <c r="A11" i="1"/>
  <c r="F10" i="1"/>
  <c r="C46" i="1"/>
  <c r="A58" i="1"/>
  <c r="A59" i="1" s="1"/>
  <c r="A60" i="1" s="1"/>
  <c r="A61" i="1" s="1"/>
  <c r="C67" i="1"/>
  <c r="C64" i="1"/>
  <c r="C47" i="1"/>
  <c r="A48" i="1"/>
  <c r="F56" i="1" l="1"/>
  <c r="F18" i="1"/>
  <c r="F20" i="1"/>
  <c r="F23" i="1"/>
  <c r="F22" i="1"/>
  <c r="G10" i="1"/>
  <c r="F55" i="1"/>
  <c r="C24" i="1"/>
  <c r="F25" i="1"/>
  <c r="F47" i="1"/>
  <c r="C58" i="1"/>
  <c r="F46" i="1"/>
  <c r="C11" i="1"/>
  <c r="A12" i="1"/>
  <c r="A68" i="1"/>
  <c r="A69" i="1" s="1"/>
  <c r="F67" i="1"/>
  <c r="A65" i="1"/>
  <c r="A66" i="1" s="1"/>
  <c r="C66" i="1" s="1"/>
  <c r="F64" i="1"/>
  <c r="C48" i="1"/>
  <c r="A49" i="1"/>
  <c r="C61" i="1"/>
  <c r="A62" i="1"/>
  <c r="C60" i="1"/>
  <c r="C59" i="1"/>
  <c r="G15" i="1" l="1"/>
  <c r="G21" i="1"/>
  <c r="G26" i="1"/>
  <c r="F24" i="1"/>
  <c r="G13" i="1"/>
  <c r="G32" i="1"/>
  <c r="G42" i="1"/>
  <c r="F58" i="1"/>
  <c r="F61" i="1"/>
  <c r="F59" i="1"/>
  <c r="C68" i="1"/>
  <c r="C69" i="1" s="1"/>
  <c r="F66" i="1"/>
  <c r="F48" i="1"/>
  <c r="F11" i="1"/>
  <c r="F60" i="1"/>
  <c r="C12" i="1"/>
  <c r="C65" i="1"/>
  <c r="A50" i="1"/>
  <c r="C49" i="1"/>
  <c r="C62" i="1"/>
  <c r="F69" i="1" l="1"/>
  <c r="F12" i="1"/>
  <c r="F62" i="1"/>
  <c r="F68" i="1"/>
  <c r="F49" i="1"/>
  <c r="F65" i="1"/>
  <c r="C50" i="1"/>
  <c r="A51" i="1"/>
  <c r="F50" i="1" l="1"/>
  <c r="A52" i="1"/>
  <c r="C51" i="1"/>
  <c r="G51" i="1" l="1"/>
  <c r="G19" i="1"/>
  <c r="A53" i="1"/>
  <c r="G45" i="1" s="1"/>
  <c r="E69" i="1"/>
  <c r="E19" i="1"/>
  <c r="G69" i="1"/>
  <c r="G16" i="1"/>
  <c r="G56" i="1"/>
  <c r="E23" i="1"/>
  <c r="E25" i="1"/>
  <c r="G68" i="1"/>
  <c r="G46" i="1"/>
  <c r="G55" i="1"/>
  <c r="G12" i="1"/>
  <c r="G36" i="1"/>
  <c r="G28" i="1"/>
  <c r="G31" i="1"/>
  <c r="G17" i="1"/>
  <c r="G39" i="1"/>
  <c r="G30" i="1"/>
  <c r="G43" i="1"/>
  <c r="G38" i="1"/>
  <c r="G33" i="1"/>
  <c r="G37" i="1"/>
  <c r="G57" i="1"/>
  <c r="G6" i="1"/>
  <c r="G29" i="1"/>
  <c r="G8" i="1"/>
  <c r="G34" i="1"/>
  <c r="G40" i="1"/>
  <c r="G7" i="1"/>
  <c r="G41" i="1"/>
  <c r="G14" i="1"/>
  <c r="G35" i="1"/>
  <c r="G11" i="1"/>
  <c r="G63" i="1"/>
  <c r="G27" i="1"/>
  <c r="G60" i="1"/>
  <c r="G48" i="1"/>
  <c r="G61" i="1"/>
  <c r="G47" i="1"/>
  <c r="G67" i="1"/>
  <c r="G50" i="1"/>
  <c r="G64" i="1"/>
  <c r="G66" i="1"/>
  <c r="G20" i="1"/>
  <c r="G49" i="1"/>
  <c r="G25" i="1"/>
  <c r="G23" i="1"/>
  <c r="G62" i="1"/>
  <c r="G65" i="1"/>
  <c r="G24" i="1"/>
  <c r="G59" i="1"/>
  <c r="G4" i="1"/>
  <c r="G54" i="1"/>
  <c r="G18" i="1"/>
  <c r="G22" i="1"/>
  <c r="G44" i="1"/>
  <c r="G58" i="1"/>
  <c r="E16" i="1"/>
  <c r="E49" i="1"/>
  <c r="E5" i="1"/>
  <c r="E38" i="1"/>
  <c r="E24" i="1"/>
  <c r="E27" i="1"/>
  <c r="E21" i="1"/>
  <c r="E22" i="1"/>
  <c r="E58" i="1"/>
  <c r="E50" i="1"/>
  <c r="E17" i="1"/>
  <c r="E14" i="1"/>
  <c r="E40" i="1"/>
  <c r="E3" i="1"/>
  <c r="E7" i="1"/>
  <c r="E20" i="1"/>
  <c r="E12" i="1"/>
  <c r="E41" i="1"/>
  <c r="F51" i="1"/>
  <c r="E51" i="1"/>
  <c r="E37" i="1"/>
  <c r="E36" i="1"/>
  <c r="E35" i="1"/>
  <c r="E6" i="1"/>
  <c r="E57" i="1"/>
  <c r="E42" i="1"/>
  <c r="E18" i="1"/>
  <c r="E10" i="1"/>
  <c r="E8" i="1"/>
  <c r="E64" i="1"/>
  <c r="E28" i="1"/>
  <c r="E65" i="1"/>
  <c r="E15" i="1"/>
  <c r="E31" i="1"/>
  <c r="E44" i="1"/>
  <c r="E43" i="1"/>
  <c r="E13" i="1"/>
  <c r="E45" i="1"/>
  <c r="E60" i="1"/>
  <c r="E66" i="1"/>
  <c r="E9" i="1"/>
  <c r="E67" i="1"/>
  <c r="E34" i="1"/>
  <c r="E63" i="1"/>
  <c r="E33" i="1"/>
  <c r="E47" i="1"/>
  <c r="E39" i="1"/>
  <c r="E29" i="1"/>
  <c r="E4" i="1"/>
  <c r="E61" i="1"/>
  <c r="E48" i="1"/>
  <c r="E32" i="1"/>
  <c r="E55" i="1"/>
  <c r="E59" i="1"/>
  <c r="E11" i="1"/>
  <c r="E30" i="1"/>
  <c r="E68" i="1"/>
  <c r="E46" i="1"/>
  <c r="E54" i="1"/>
  <c r="E62" i="1"/>
  <c r="C52" i="1"/>
  <c r="G52" i="1" s="1"/>
  <c r="C53" i="1" l="1"/>
  <c r="E56" i="1"/>
  <c r="E26" i="1"/>
  <c r="E2" i="1"/>
  <c r="F52" i="1"/>
  <c r="E52" i="1"/>
  <c r="G53" i="1" l="1"/>
  <c r="E53" i="1"/>
  <c r="F53" i="1"/>
</calcChain>
</file>

<file path=xl/sharedStrings.xml><?xml version="1.0" encoding="utf-8"?>
<sst xmlns="http://schemas.openxmlformats.org/spreadsheetml/2006/main" count="98" uniqueCount="91">
  <si>
    <t>parent_id</t>
  </si>
  <si>
    <t>risk_id</t>
  </si>
  <si>
    <t>risk_description</t>
  </si>
  <si>
    <t>risk_probability</t>
  </si>
  <si>
    <t>risk_impact</t>
  </si>
  <si>
    <t>risk_priority</t>
  </si>
  <si>
    <t>High</t>
  </si>
  <si>
    <t>Medium</t>
  </si>
  <si>
    <t>Low</t>
  </si>
  <si>
    <t>probabilities</t>
  </si>
  <si>
    <t>description</t>
  </si>
  <si>
    <t>Medium-High</t>
  </si>
  <si>
    <t>Medium-Low</t>
  </si>
  <si>
    <t>risk_probability_distribution</t>
  </si>
  <si>
    <t>impacts</t>
  </si>
  <si>
    <t>Credit Risk</t>
  </si>
  <si>
    <t>Risk Taxonomy</t>
  </si>
  <si>
    <t>Market Risk</t>
  </si>
  <si>
    <t>Operational Risk</t>
  </si>
  <si>
    <t>Liquidity Risk</t>
  </si>
  <si>
    <t>Legal and Regulatory Risk</t>
  </si>
  <si>
    <t>Human Factor Risk</t>
  </si>
  <si>
    <t>Supply Chain Risk</t>
  </si>
  <si>
    <t>IT Risk</t>
  </si>
  <si>
    <t>Climate-Related Risk</t>
  </si>
  <si>
    <t>Disaster Risk</t>
  </si>
  <si>
    <t>Next ID:</t>
  </si>
  <si>
    <t>Mancato pagamento tempestivo dell’extra produzione da parte dell’offtaker</t>
  </si>
  <si>
    <t>risk_impact_distribution</t>
  </si>
  <si>
    <t>Riduzione del prezzo di vendita dell’extra-produzione energia elettrica</t>
  </si>
  <si>
    <t>childs_count</t>
  </si>
  <si>
    <t>is_child</t>
  </si>
  <si>
    <t>abs_weight</t>
  </si>
  <si>
    <t>rel_weight</t>
  </si>
  <si>
    <t>analysis</t>
  </si>
  <si>
    <t>Problemi con la rete di distribuzione locale per cui è richiesto l’intervento del distributore locale</t>
  </si>
  <si>
    <t>Indisponibilità di cassa per lo svolgimento di attività operative di gestione/manutenzione</t>
  </si>
  <si>
    <t>Business Strategy</t>
  </si>
  <si>
    <t>id</t>
  </si>
  <si>
    <t>L'obiettivo della CER non è raggiunto (crescita, stabilizzazione, efficienza, impatto sociale)</t>
  </si>
  <si>
    <t>La zona circostante la CER viene colpita da uno o più terremoti con impatti sulla produzione/consumo</t>
  </si>
  <si>
    <t>La zona circostante la CER viene colpita da uno o più maremoti con impatti sulla produzione/consumo</t>
  </si>
  <si>
    <t>La zona circostante la CER viene colpita da uno o più alluvioni con impatti sulla produzione/consumo</t>
  </si>
  <si>
    <t>La zona circostante la CER viene colpita da uno o più incendi con impatti sulla produzione/consumo</t>
  </si>
  <si>
    <t>La zona circostante la CER viene disconnessa dalla rete elettrica nazionale</t>
  </si>
  <si>
    <t>La zona circostante la CER non viene più raggiunta da servizi Internet</t>
  </si>
  <si>
    <t>I membri consumatori decidono di aderire ad altre iniziative CER</t>
  </si>
  <si>
    <t>I membri consumatori decidono di lasciare uscire dalla CER</t>
  </si>
  <si>
    <t>I membri produttori decidono di lasciare uscire dalla CER</t>
  </si>
  <si>
    <t>Riduzione del prezzo di vendita della produzione energia elettrica</t>
  </si>
  <si>
    <t>A seguito di modifiche del regolatore, lo schema degli incentivi CER cambia</t>
  </si>
  <si>
    <t>A seguito di modifiche del regolatore, lo schema degli incentivi CER viene ridotto</t>
  </si>
  <si>
    <t>Modifica dei tassi di interesse (finanziamenti, affitti, etc)</t>
  </si>
  <si>
    <t>Modifica dei tassi di cambio (nel caso di posizioni non in Euro)</t>
  </si>
  <si>
    <t>Sono rilevati casi di frode all'interno della CER (ad esempio nella allocazione degli incentivi)</t>
  </si>
  <si>
    <t>Il fornitore della piattaforma IT non rispetta i vincoli contrattuali</t>
  </si>
  <si>
    <t>Il fornitore della piattaforma IT non riceve le informazioni sui consumi istantanei</t>
  </si>
  <si>
    <t>Il fornitore della piattaforma IT non riceve le informazioni sulle produzioni istantanee</t>
  </si>
  <si>
    <t>Il fornitore della piattaforma IT perde informazioni su produzioni e consumi</t>
  </si>
  <si>
    <t>Il fornitore della piattaforma IT perde informazioni sui clienti (GDPR)</t>
  </si>
  <si>
    <t>Il fornitore della piattaforma IT subisce un attacco cyber che inibisce l'operatività della CER</t>
  </si>
  <si>
    <t>Il fornitore dei servizi di metering non può inviare i dati</t>
  </si>
  <si>
    <t>Il CER manager si licenzia/risulta indisponibile</t>
  </si>
  <si>
    <t>Political Risk</t>
  </si>
  <si>
    <t>La situazione politica nazionale o sovranazionale cambia in merito ai rapporti con la CER</t>
  </si>
  <si>
    <t>La situazione politica regionale o locale cambia in merito ai rapporti con la CER</t>
  </si>
  <si>
    <t>Materiali per la mautenzione di impianti di produzione risultano non reperibili</t>
  </si>
  <si>
    <t>Materiali per la mautenzione di sistemi di metering risultano non reperibili</t>
  </si>
  <si>
    <t>A seguito di modifiche allo schema di tassazione delle CER, lo schema incentivante risulta meno attrattivo</t>
  </si>
  <si>
    <t>Reputational Risk</t>
  </si>
  <si>
    <t>La reputazione della CER viene modificata rispetto alla situazione precedente/iniziale</t>
  </si>
  <si>
    <t>Mancato pagamento tempestivo della produzione da parte dell’offtaker</t>
  </si>
  <si>
    <t>Prezzo Energia Elettrica</t>
  </si>
  <si>
    <t>Tassi di interesse</t>
  </si>
  <si>
    <t>Tassi di cambio</t>
  </si>
  <si>
    <t>Emergono problematiche e ritardo nella ricezione degli incentivi dal GSE</t>
  </si>
  <si>
    <t>Riduzione nel flusso dei finanziamenti sia interni che esterni</t>
  </si>
  <si>
    <t>id_level</t>
  </si>
  <si>
    <t>La produzione della CER non raggiunge il risultato atteso</t>
  </si>
  <si>
    <t>La produzione della CER non raggiunge il profilo atteso</t>
  </si>
  <si>
    <t>L'autoconsumo della CER non raggiunge il profilo atteso</t>
  </si>
  <si>
    <t>L'autoconsumo della CER non raggiunge il livello atteso</t>
  </si>
  <si>
    <t>Rischio modello allocazione</t>
  </si>
  <si>
    <t>Rischio volume produzione/autoconsumo</t>
  </si>
  <si>
    <t>Riduzione temporanea o strutturale della produzione/produttività attesa</t>
  </si>
  <si>
    <t>Gli schemi di allocazione degli incentivi ai vari stakeholders (finanziatori, consumatori, produttori) non risultano coerenti con le attese</t>
  </si>
  <si>
    <t>La reputazione del gestore della CER viene modificata rispetto alla situazione precedente/iniziale</t>
  </si>
  <si>
    <t>Il coefficiente di irragiamento della zona di produzione della CER diminuisce/cambia</t>
  </si>
  <si>
    <t>Il coefficiente di profilo del vento della zona di produzione della CER diminuisce/cambia</t>
  </si>
  <si>
    <t>Problemi di manutenzione degli impianti di produzione</t>
  </si>
  <si>
    <t>Il fornitore dei servizi di metering non rispetta i vincoli contrattuali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</si>
</sst>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164" fontId="2" fillId="2" borderId="0" xfId="1" applyFont="1" applyFill="1"/>
    <xf numFmtId="164" fontId="0" fillId="0" borderId="0" xfId="1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3" borderId="0" xfId="1" applyFont="1" applyFill="1" applyAlignment="1">
      <alignment horizontal="center" vertical="center"/>
    </xf>
    <xf numFmtId="9" fontId="3" fillId="4" borderId="0" xfId="0" applyNumberFormat="1" applyFont="1" applyFill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1" applyFont="1" applyFill="1"/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 wrapText="1"/>
    </xf>
    <xf numFmtId="9" fontId="3" fillId="6" borderId="0" xfId="0" applyNumberFormat="1" applyFont="1" applyFill="1" applyAlignment="1">
      <alignment horizontal="center" vertical="center"/>
    </xf>
    <xf numFmtId="164" fontId="3" fillId="6" borderId="0" xfId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CB57-BD61-4538-9C01-D6EBE029CC15}" name="tbl_probabilities" displayName="tbl_probabilities" ref="A1:B6" totalsRowShown="0">
  <autoFilter ref="A1:B6" xr:uid="{FE46CB57-BD61-4538-9C01-D6EBE029CC15}"/>
  <tableColumns count="2">
    <tableColumn id="1" xr3:uid="{80A8D62C-A63D-42A2-8A88-638E54D117E7}" name="probabilities"/>
    <tableColumn id="2" xr3:uid="{CDBF45AE-9B8B-4A23-8D18-412F1F50EB6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8050F0-5A55-4B96-8A7C-530BFAD446A6}" name="tbl_impacts" displayName="tbl_impacts" ref="D1:E6" totalsRowShown="0">
  <autoFilter ref="D1:E6" xr:uid="{198050F0-5A55-4B96-8A7C-530BFAD446A6}"/>
  <tableColumns count="2">
    <tableColumn id="1" xr3:uid="{67D2DA76-EB6D-4A8C-9DDF-73322AED8A8E}" name="impacts"/>
    <tableColumn id="2" xr3:uid="{95B99310-A7D2-4986-A89C-3129C2855AD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EB4A-2A26-4E12-BA00-2F18817EF5FF}">
  <dimension ref="A1:O7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4.5" x14ac:dyDescent="0.35"/>
  <cols>
    <col min="1" max="1" width="11.26953125" bestFit="1" customWidth="1"/>
    <col min="2" max="2" width="8.6328125" bestFit="1" customWidth="1"/>
    <col min="3" max="3" width="10.453125" bestFit="1" customWidth="1"/>
    <col min="4" max="4" width="92.54296875" style="5" customWidth="1"/>
    <col min="5" max="5" width="14.453125" bestFit="1" customWidth="1"/>
    <col min="6" max="6" width="9.453125" bestFit="1" customWidth="1"/>
    <col min="7" max="7" width="10" bestFit="1" customWidth="1"/>
    <col min="8" max="8" width="11.1796875" bestFit="1" customWidth="1"/>
    <col min="9" max="9" width="10.54296875" bestFit="1" customWidth="1"/>
    <col min="10" max="10" width="8" bestFit="1" customWidth="1"/>
    <col min="11" max="11" width="15" bestFit="1" customWidth="1"/>
    <col min="12" max="12" width="11.1796875" bestFit="1" customWidth="1"/>
    <col min="13" max="14" width="8.1796875" customWidth="1"/>
    <col min="15" max="15" width="14" style="3" bestFit="1" customWidth="1"/>
  </cols>
  <sheetData>
    <row r="1" spans="1:15" x14ac:dyDescent="0.35">
      <c r="A1" s="1" t="s">
        <v>0</v>
      </c>
      <c r="B1" s="1" t="s">
        <v>1</v>
      </c>
      <c r="C1" s="1" t="s">
        <v>38</v>
      </c>
      <c r="D1" s="4" t="s">
        <v>2</v>
      </c>
      <c r="E1" s="1" t="s">
        <v>30</v>
      </c>
      <c r="F1" s="1" t="s">
        <v>77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</v>
      </c>
      <c r="L1" s="1" t="s">
        <v>4</v>
      </c>
      <c r="M1" s="1" t="s">
        <v>13</v>
      </c>
      <c r="N1" s="1" t="s">
        <v>28</v>
      </c>
      <c r="O1" s="2" t="s">
        <v>5</v>
      </c>
    </row>
    <row r="2" spans="1:15" x14ac:dyDescent="0.35">
      <c r="A2" s="6"/>
      <c r="B2" s="6">
        <v>0</v>
      </c>
      <c r="C2" s="6" t="str">
        <f>_xlfn.CONCAT(TEXT(B2,"00"))</f>
        <v>00</v>
      </c>
      <c r="D2" s="14" t="s">
        <v>16</v>
      </c>
      <c r="E2" s="6">
        <f>COUNTIF(A:A,risk_taxonomy!$C2)</f>
        <v>13</v>
      </c>
      <c r="F2" s="6">
        <f>LEN(C2) - LEN(SUBSTITUTE(C2,".",""))+1</f>
        <v>1</v>
      </c>
      <c r="G2" s="6" t="b">
        <f>ISERROR(VLOOKUP(risk_taxonomy!$C2,risk_taxonomy!$A$2:$A$57,1,0))</f>
        <v>0</v>
      </c>
      <c r="H2" s="6"/>
      <c r="I2" s="6"/>
      <c r="J2" s="6"/>
      <c r="K2" s="6"/>
      <c r="L2" s="6"/>
      <c r="M2" s="6"/>
      <c r="N2" s="6"/>
      <c r="O2" s="9">
        <f>risk_taxonomy!$K2*risk_taxonomy!$L2</f>
        <v>0</v>
      </c>
    </row>
    <row r="3" spans="1:15" x14ac:dyDescent="0.35">
      <c r="A3" s="7" t="str">
        <f>C$2</f>
        <v>00</v>
      </c>
      <c r="B3" s="7">
        <f>B2+1</f>
        <v>1</v>
      </c>
      <c r="C3" s="7" t="str">
        <f t="shared" ref="C3:C57" si="0">_xlfn.CONCAT(TEXT(A3,"00"),".",TEXT(B3,"00"))</f>
        <v>00.01</v>
      </c>
      <c r="D3" s="15" t="s">
        <v>37</v>
      </c>
      <c r="E3" s="7">
        <f>COUNTIF(A:A,risk_taxonomy!$C3)</f>
        <v>1</v>
      </c>
      <c r="F3" s="7">
        <f t="shared" ref="F3:F68" si="1">LEN(C3) - LEN(SUBSTITUTE(C3,".",""))+1</f>
        <v>2</v>
      </c>
      <c r="G3" s="7" t="b">
        <f>ISERROR(VLOOKUP(risk_taxonomy!$C3,risk_taxonomy!$A$2:$A$57,1,0))</f>
        <v>0</v>
      </c>
      <c r="H3" s="7">
        <f>SUM(H4:H4)</f>
        <v>1</v>
      </c>
      <c r="I3" s="10">
        <f>SUM(I4:I4)</f>
        <v>0.33333333333333331</v>
      </c>
      <c r="J3" s="7"/>
      <c r="K3" s="7"/>
      <c r="L3" s="7"/>
      <c r="M3" s="7"/>
      <c r="N3" s="7"/>
      <c r="O3" s="11">
        <f>SUMPRODUCT(I4:I4,O4:O4)</f>
        <v>0</v>
      </c>
    </row>
    <row r="4" spans="1:15" x14ac:dyDescent="0.35">
      <c r="A4" s="8" t="str">
        <f t="shared" ref="A4:A6" si="2">C3</f>
        <v>00.01</v>
      </c>
      <c r="B4" s="8">
        <v>1</v>
      </c>
      <c r="C4" s="8" t="str">
        <f t="shared" si="0"/>
        <v>00.01.01</v>
      </c>
      <c r="D4" s="16" t="s">
        <v>39</v>
      </c>
      <c r="E4" s="8">
        <f>COUNTIF(A:A,risk_taxonomy!$C4)</f>
        <v>0</v>
      </c>
      <c r="F4" s="8">
        <f t="shared" si="1"/>
        <v>3</v>
      </c>
      <c r="G4" s="8" t="b">
        <f>ISERROR(VLOOKUP(risk_taxonomy!$C4,risk_taxonomy!$A$2:$A$57,1,0))</f>
        <v>1</v>
      </c>
      <c r="H4" s="8">
        <v>1</v>
      </c>
      <c r="I4" s="12">
        <f>risk_taxonomy!$H4/H$5</f>
        <v>0.33333333333333331</v>
      </c>
      <c r="J4" s="8"/>
      <c r="K4" s="8"/>
      <c r="L4" s="8"/>
      <c r="M4" s="8"/>
      <c r="N4" s="8"/>
      <c r="O4" s="13">
        <f>risk_taxonomy!$K4*risk_taxonomy!$L4</f>
        <v>0</v>
      </c>
    </row>
    <row r="5" spans="1:15" x14ac:dyDescent="0.35">
      <c r="A5" s="7" t="str">
        <f>C$2</f>
        <v>00</v>
      </c>
      <c r="B5" s="7">
        <f>+B3+1</f>
        <v>2</v>
      </c>
      <c r="C5" s="7" t="str">
        <f t="shared" si="0"/>
        <v>00.02</v>
      </c>
      <c r="D5" s="15" t="s">
        <v>15</v>
      </c>
      <c r="E5" s="7">
        <f>COUNTIF(A:A,risk_taxonomy!$C5)</f>
        <v>3</v>
      </c>
      <c r="F5" s="7">
        <f t="shared" si="1"/>
        <v>2</v>
      </c>
      <c r="G5" s="7" t="b">
        <f>ISERROR(VLOOKUP(risk_taxonomy!$C5,risk_taxonomy!$A$2:$A$57,1,0))</f>
        <v>0</v>
      </c>
      <c r="H5" s="7">
        <f>SUM(H6:H8)</f>
        <v>3</v>
      </c>
      <c r="I5" s="10">
        <f>SUM(I6:I8)</f>
        <v>1</v>
      </c>
      <c r="J5" s="7"/>
      <c r="K5" s="7"/>
      <c r="L5" s="7"/>
      <c r="M5" s="7"/>
      <c r="N5" s="7"/>
      <c r="O5" s="11">
        <f>SUMPRODUCT(I6:I8,O6:O8)</f>
        <v>0</v>
      </c>
    </row>
    <row r="6" spans="1:15" x14ac:dyDescent="0.35">
      <c r="A6" s="8" t="str">
        <f t="shared" si="2"/>
        <v>00.02</v>
      </c>
      <c r="B6" s="8">
        <v>1</v>
      </c>
      <c r="C6" s="8" t="str">
        <f t="shared" si="0"/>
        <v>00.02.01</v>
      </c>
      <c r="D6" s="16" t="s">
        <v>27</v>
      </c>
      <c r="E6" s="8">
        <f>COUNTIF(A:A,risk_taxonomy!$C6)</f>
        <v>0</v>
      </c>
      <c r="F6" s="8">
        <f t="shared" si="1"/>
        <v>3</v>
      </c>
      <c r="G6" s="8" t="b">
        <f>ISERROR(VLOOKUP(risk_taxonomy!$C6,risk_taxonomy!$A$2:$A$57,1,0))</f>
        <v>1</v>
      </c>
      <c r="H6" s="8">
        <v>1</v>
      </c>
      <c r="I6" s="12">
        <f>risk_taxonomy!$H6/H$5</f>
        <v>0.33333333333333331</v>
      </c>
      <c r="J6" s="8"/>
      <c r="K6" s="8"/>
      <c r="L6" s="8"/>
      <c r="M6" s="8"/>
      <c r="N6" s="8"/>
      <c r="O6" s="13">
        <f>risk_taxonomy!$K6*risk_taxonomy!$L6</f>
        <v>0</v>
      </c>
    </row>
    <row r="7" spans="1:15" x14ac:dyDescent="0.35">
      <c r="A7" s="8" t="str">
        <f>A6</f>
        <v>00.02</v>
      </c>
      <c r="B7" s="8">
        <f>+B6+1</f>
        <v>2</v>
      </c>
      <c r="C7" s="8" t="str">
        <f t="shared" ref="C7" si="3">_xlfn.CONCAT(TEXT(A7,"00"),".",TEXT(B7,"00"))</f>
        <v>00.02.02</v>
      </c>
      <c r="D7" s="16" t="s">
        <v>75</v>
      </c>
      <c r="E7" s="8">
        <f>COUNTIF(A:A,risk_taxonomy!$C7)</f>
        <v>0</v>
      </c>
      <c r="F7" s="8">
        <f t="shared" ref="F7" si="4">LEN(C7) - LEN(SUBSTITUTE(C7,".",""))+1</f>
        <v>3</v>
      </c>
      <c r="G7" s="8" t="b">
        <f>ISERROR(VLOOKUP(risk_taxonomy!$C7,risk_taxonomy!$A$2:$A$57,1,0))</f>
        <v>1</v>
      </c>
      <c r="H7" s="8">
        <v>1</v>
      </c>
      <c r="I7" s="12">
        <f>risk_taxonomy!$H7/H$9</f>
        <v>0.33333333333333331</v>
      </c>
      <c r="J7" s="8"/>
      <c r="K7" s="8"/>
      <c r="L7" s="8"/>
      <c r="M7" s="8"/>
      <c r="N7" s="8"/>
      <c r="O7" s="13">
        <f>risk_taxonomy!$K7*risk_taxonomy!$L7</f>
        <v>0</v>
      </c>
    </row>
    <row r="8" spans="1:15" x14ac:dyDescent="0.35">
      <c r="A8" s="8" t="str">
        <f>A6</f>
        <v>00.02</v>
      </c>
      <c r="B8" s="8">
        <f>+B7+1</f>
        <v>3</v>
      </c>
      <c r="C8" s="8" t="str">
        <f t="shared" si="0"/>
        <v>00.02.03</v>
      </c>
      <c r="D8" s="16" t="s">
        <v>71</v>
      </c>
      <c r="E8" s="8">
        <f>COUNTIF(A:A,risk_taxonomy!$C8)</f>
        <v>0</v>
      </c>
      <c r="F8" s="8">
        <f t="shared" si="1"/>
        <v>3</v>
      </c>
      <c r="G8" s="8" t="b">
        <f>ISERROR(VLOOKUP(risk_taxonomy!$C8,risk_taxonomy!$A$2:$A$57,1,0))</f>
        <v>1</v>
      </c>
      <c r="H8" s="8">
        <v>1</v>
      </c>
      <c r="I8" s="12">
        <f>risk_taxonomy!$H8/H$5</f>
        <v>0.33333333333333331</v>
      </c>
      <c r="J8" s="8"/>
      <c r="K8" s="8"/>
      <c r="L8" s="8"/>
      <c r="M8" s="8"/>
      <c r="N8" s="8"/>
      <c r="O8" s="13">
        <f>risk_taxonomy!$K8*risk_taxonomy!$L8</f>
        <v>0</v>
      </c>
    </row>
    <row r="9" spans="1:15" x14ac:dyDescent="0.35">
      <c r="A9" s="7" t="str">
        <f>C$2</f>
        <v>00</v>
      </c>
      <c r="B9" s="7">
        <f>+B5+1</f>
        <v>3</v>
      </c>
      <c r="C9" s="7" t="str">
        <f t="shared" si="0"/>
        <v>00.03</v>
      </c>
      <c r="D9" s="15" t="s">
        <v>17</v>
      </c>
      <c r="E9" s="7">
        <f>COUNTIF(A:A,risk_taxonomy!$C9)</f>
        <v>3</v>
      </c>
      <c r="F9" s="7">
        <f t="shared" si="1"/>
        <v>2</v>
      </c>
      <c r="G9" s="7" t="b">
        <f>ISERROR(VLOOKUP(risk_taxonomy!$C9,risk_taxonomy!$A$2:$A$57,1,0))</f>
        <v>0</v>
      </c>
      <c r="H9" s="7">
        <f>SUM(H11:H14)</f>
        <v>3</v>
      </c>
      <c r="I9" s="10">
        <f>SUM(I11:I14)</f>
        <v>1</v>
      </c>
      <c r="J9" s="7"/>
      <c r="K9" s="7"/>
      <c r="L9" s="7"/>
      <c r="M9" s="7"/>
      <c r="N9" s="7"/>
      <c r="O9" s="11">
        <f>SUMPRODUCT(I11:I14,O11:O14)</f>
        <v>0</v>
      </c>
    </row>
    <row r="10" spans="1:15" x14ac:dyDescent="0.35">
      <c r="A10" s="20" t="str">
        <f>C$9</f>
        <v>00.03</v>
      </c>
      <c r="B10" s="20">
        <v>1</v>
      </c>
      <c r="C10" s="20" t="str">
        <f t="shared" si="0"/>
        <v>00.03.01</v>
      </c>
      <c r="D10" s="21" t="s">
        <v>72</v>
      </c>
      <c r="E10" s="20">
        <f>COUNTIF(A:A,risk_taxonomy!$C10)</f>
        <v>2</v>
      </c>
      <c r="F10" s="20">
        <f t="shared" si="1"/>
        <v>3</v>
      </c>
      <c r="G10" s="20" t="b">
        <f>ISERROR(VLOOKUP(risk_taxonomy!$C10,risk_taxonomy!$A$2:$A$57,1,0))</f>
        <v>0</v>
      </c>
      <c r="H10" s="20"/>
      <c r="I10" s="22"/>
      <c r="J10" s="20"/>
      <c r="K10" s="20"/>
      <c r="L10" s="20"/>
      <c r="M10" s="20"/>
      <c r="N10" s="20"/>
      <c r="O10" s="23"/>
    </row>
    <row r="11" spans="1:15" x14ac:dyDescent="0.35">
      <c r="A11" s="8" t="str">
        <f>C10</f>
        <v>00.03.01</v>
      </c>
      <c r="B11" s="8">
        <v>1</v>
      </c>
      <c r="C11" s="8" t="str">
        <f t="shared" si="0"/>
        <v>00.03.01.01</v>
      </c>
      <c r="D11" s="16" t="s">
        <v>49</v>
      </c>
      <c r="E11" s="8">
        <f>COUNTIF(A:A,risk_taxonomy!$C11)</f>
        <v>0</v>
      </c>
      <c r="F11" s="8">
        <f t="shared" si="1"/>
        <v>4</v>
      </c>
      <c r="G11" s="8" t="b">
        <f>ISERROR(VLOOKUP(risk_taxonomy!$C11,risk_taxonomy!$A$2:$A$57,1,0))</f>
        <v>1</v>
      </c>
      <c r="H11" s="8">
        <v>1</v>
      </c>
      <c r="I11" s="12">
        <f>risk_taxonomy!$H11/H$9</f>
        <v>0.33333333333333331</v>
      </c>
      <c r="J11" s="8"/>
      <c r="K11" s="8"/>
      <c r="L11" s="8"/>
      <c r="M11" s="8"/>
      <c r="N11" s="8"/>
      <c r="O11" s="13">
        <f>risk_taxonomy!$K11*risk_taxonomy!$L11</f>
        <v>0</v>
      </c>
    </row>
    <row r="12" spans="1:15" x14ac:dyDescent="0.35">
      <c r="A12" s="8" t="str">
        <f>A11</f>
        <v>00.03.01</v>
      </c>
      <c r="B12" s="8">
        <f>B11+1</f>
        <v>2</v>
      </c>
      <c r="C12" s="8" t="str">
        <f t="shared" ref="C12:C13" si="5">_xlfn.CONCAT(TEXT(A12,"00"),".",TEXT(B12,"00"))</f>
        <v>00.03.01.02</v>
      </c>
      <c r="D12" s="16" t="s">
        <v>29</v>
      </c>
      <c r="E12" s="8">
        <f>COUNTIF(A:A,risk_taxonomy!$C12)</f>
        <v>0</v>
      </c>
      <c r="F12" s="8">
        <f t="shared" si="1"/>
        <v>4</v>
      </c>
      <c r="G12" s="8" t="b">
        <f>ISERROR(VLOOKUP(risk_taxonomy!$C12,risk_taxonomy!$A$2:$A$57,1,0))</f>
        <v>1</v>
      </c>
      <c r="H12" s="8">
        <v>1</v>
      </c>
      <c r="I12" s="12">
        <f>risk_taxonomy!$H12/H$5</f>
        <v>0.33333333333333331</v>
      </c>
      <c r="J12" s="8"/>
      <c r="K12" s="8"/>
      <c r="L12" s="8"/>
      <c r="M12" s="8"/>
      <c r="N12" s="8"/>
      <c r="O12" s="13">
        <f>risk_taxonomy!$K12*risk_taxonomy!$L12</f>
        <v>0</v>
      </c>
    </row>
    <row r="13" spans="1:15" x14ac:dyDescent="0.35">
      <c r="A13" s="20" t="str">
        <f>C$9</f>
        <v>00.03</v>
      </c>
      <c r="B13" s="20">
        <f>B10+1</f>
        <v>2</v>
      </c>
      <c r="C13" s="20" t="str">
        <f t="shared" si="5"/>
        <v>00.03.02</v>
      </c>
      <c r="D13" s="21" t="s">
        <v>73</v>
      </c>
      <c r="E13" s="20">
        <f>COUNTIF(A:A,risk_taxonomy!$C13)</f>
        <v>1</v>
      </c>
      <c r="F13" s="20">
        <f t="shared" si="1"/>
        <v>3</v>
      </c>
      <c r="G13" s="20" t="b">
        <f>ISERROR(VLOOKUP(risk_taxonomy!$C13,risk_taxonomy!$A$2:$A$57,1,0))</f>
        <v>0</v>
      </c>
      <c r="H13" s="20"/>
      <c r="I13" s="22"/>
      <c r="J13" s="20"/>
      <c r="K13" s="20"/>
      <c r="L13" s="20"/>
      <c r="M13" s="20"/>
      <c r="N13" s="20"/>
      <c r="O13" s="23"/>
    </row>
    <row r="14" spans="1:15" x14ac:dyDescent="0.35">
      <c r="A14" s="8" t="str">
        <f>C13</f>
        <v>00.03.02</v>
      </c>
      <c r="B14" s="8">
        <v>1</v>
      </c>
      <c r="C14" s="8" t="str">
        <f t="shared" ref="C14:C15" si="6">_xlfn.CONCAT(TEXT(A14,"00"),".",TEXT(B14,"00"))</f>
        <v>00.03.02.01</v>
      </c>
      <c r="D14" s="16" t="s">
        <v>52</v>
      </c>
      <c r="E14" s="8">
        <f>COUNTIF(A:A,risk_taxonomy!$C14)</f>
        <v>0</v>
      </c>
      <c r="F14" s="8">
        <f t="shared" si="1"/>
        <v>4</v>
      </c>
      <c r="G14" s="8" t="b">
        <f>ISERROR(VLOOKUP(risk_taxonomy!$C14,risk_taxonomy!$A$2:$A$57,1,0))</f>
        <v>1</v>
      </c>
      <c r="H14" s="8">
        <v>1</v>
      </c>
      <c r="I14" s="12">
        <f>risk_taxonomy!$H14/H$9</f>
        <v>0.33333333333333331</v>
      </c>
      <c r="J14" s="8"/>
      <c r="K14" s="8"/>
      <c r="L14" s="8"/>
      <c r="M14" s="8"/>
      <c r="N14" s="8"/>
      <c r="O14" s="13">
        <f>risk_taxonomy!$K14*risk_taxonomy!$L14</f>
        <v>0</v>
      </c>
    </row>
    <row r="15" spans="1:15" x14ac:dyDescent="0.35">
      <c r="A15" s="20" t="str">
        <f>C$9</f>
        <v>00.03</v>
      </c>
      <c r="B15" s="20">
        <f>+B13+1</f>
        <v>3</v>
      </c>
      <c r="C15" s="20" t="str">
        <f t="shared" si="6"/>
        <v>00.03.03</v>
      </c>
      <c r="D15" s="21" t="s">
        <v>74</v>
      </c>
      <c r="E15" s="20">
        <f>COUNTIF(A:A,risk_taxonomy!$C15)</f>
        <v>1</v>
      </c>
      <c r="F15" s="20">
        <f t="shared" si="1"/>
        <v>3</v>
      </c>
      <c r="G15" s="20" t="b">
        <f>ISERROR(VLOOKUP(risk_taxonomy!$C15,risk_taxonomy!$A$2:$A$57,1,0))</f>
        <v>0</v>
      </c>
      <c r="H15" s="20"/>
      <c r="I15" s="22"/>
      <c r="J15" s="20"/>
      <c r="K15" s="20"/>
      <c r="L15" s="20"/>
      <c r="M15" s="20"/>
      <c r="N15" s="20"/>
      <c r="O15" s="23"/>
    </row>
    <row r="16" spans="1:15" x14ac:dyDescent="0.35">
      <c r="A16" s="8" t="str">
        <f>C15</f>
        <v>00.03.03</v>
      </c>
      <c r="B16" s="8">
        <v>1</v>
      </c>
      <c r="C16" s="8" t="str">
        <f t="shared" ref="C16" si="7">_xlfn.CONCAT(TEXT(A16,"00"),".",TEXT(B16,"00"))</f>
        <v>00.03.03.01</v>
      </c>
      <c r="D16" s="16" t="s">
        <v>53</v>
      </c>
      <c r="E16" s="8">
        <f>COUNTIF(A:A,risk_taxonomy!$C16)</f>
        <v>0</v>
      </c>
      <c r="F16" s="8">
        <f t="shared" si="1"/>
        <v>4</v>
      </c>
      <c r="G16" s="8" t="b">
        <f>ISERROR(VLOOKUP(risk_taxonomy!$C16,risk_taxonomy!$A$2:$A$57,1,0))</f>
        <v>1</v>
      </c>
      <c r="H16" s="8">
        <v>1</v>
      </c>
      <c r="I16" s="12">
        <f>risk_taxonomy!$H16/H$9</f>
        <v>0.33333333333333331</v>
      </c>
      <c r="J16" s="8"/>
      <c r="K16" s="8"/>
      <c r="L16" s="8"/>
      <c r="M16" s="8"/>
      <c r="N16" s="8"/>
      <c r="O16" s="13">
        <f>risk_taxonomy!$K16*risk_taxonomy!$L16</f>
        <v>0</v>
      </c>
    </row>
    <row r="17" spans="1:15" x14ac:dyDescent="0.35">
      <c r="A17" s="7" t="str">
        <f>C$2</f>
        <v>00</v>
      </c>
      <c r="B17" s="7">
        <f>B9+1</f>
        <v>4</v>
      </c>
      <c r="C17" s="7" t="str">
        <f t="shared" si="0"/>
        <v>00.04</v>
      </c>
      <c r="D17" s="15" t="s">
        <v>18</v>
      </c>
      <c r="E17" s="7">
        <f>COUNTIF(A:A,risk_taxonomy!$C17)</f>
        <v>5</v>
      </c>
      <c r="F17" s="7">
        <f t="shared" si="1"/>
        <v>2</v>
      </c>
      <c r="G17" s="7" t="b">
        <f>ISERROR(VLOOKUP(risk_taxonomy!$C17,risk_taxonomy!$A$2:$A$57,1,0))</f>
        <v>0</v>
      </c>
      <c r="H17" s="7">
        <f>SUM(H18:H22)</f>
        <v>4</v>
      </c>
      <c r="I17" s="10">
        <f>SUM(I18:I22)</f>
        <v>1.0833333333333333</v>
      </c>
      <c r="J17" s="7"/>
      <c r="K17" s="7"/>
      <c r="L17" s="7"/>
      <c r="M17" s="7"/>
      <c r="N17" s="7"/>
      <c r="O17" s="11">
        <f>SUMPRODUCT(I18:I22,O18:O22)</f>
        <v>0</v>
      </c>
    </row>
    <row r="18" spans="1:15" x14ac:dyDescent="0.35">
      <c r="A18" s="8" t="str">
        <f>C17</f>
        <v>00.04</v>
      </c>
      <c r="B18" s="8">
        <v>1</v>
      </c>
      <c r="C18" s="8" t="str">
        <f t="shared" si="0"/>
        <v>00.04.01</v>
      </c>
      <c r="D18" s="16" t="s">
        <v>84</v>
      </c>
      <c r="E18" s="8">
        <f>COUNTIF(A:A,risk_taxonomy!$C18)</f>
        <v>0</v>
      </c>
      <c r="F18" s="8">
        <f t="shared" si="1"/>
        <v>3</v>
      </c>
      <c r="G18" s="8" t="b">
        <f>ISERROR(VLOOKUP(risk_taxonomy!$C18,risk_taxonomy!$A$2:$A$57,1,0))</f>
        <v>1</v>
      </c>
      <c r="H18" s="8">
        <v>1</v>
      </c>
      <c r="I18" s="12">
        <f>risk_taxonomy!$H18/H$17</f>
        <v>0.25</v>
      </c>
      <c r="J18" s="8"/>
      <c r="K18" s="8"/>
      <c r="L18" s="8"/>
      <c r="M18" s="8"/>
      <c r="N18" s="8"/>
      <c r="O18" s="13">
        <f>risk_taxonomy!$K18*risk_taxonomy!$L18</f>
        <v>0</v>
      </c>
    </row>
    <row r="19" spans="1:15" x14ac:dyDescent="0.35">
      <c r="A19" s="8" t="str">
        <f>A18</f>
        <v>00.04</v>
      </c>
      <c r="B19" s="8">
        <f>+B18+1</f>
        <v>2</v>
      </c>
      <c r="C19" s="8" t="str">
        <f t="shared" si="0"/>
        <v>00.04.02</v>
      </c>
      <c r="D19" s="16" t="s">
        <v>35</v>
      </c>
      <c r="E19" s="8">
        <f>COUNTIF(A:A,risk_taxonomy!$C19)</f>
        <v>0</v>
      </c>
      <c r="F19" s="8">
        <f t="shared" si="1"/>
        <v>3</v>
      </c>
      <c r="G19" s="8" t="b">
        <f>ISERROR(VLOOKUP(risk_taxonomy!$C19,risk_taxonomy!$A$2:$A$57,1,0))</f>
        <v>1</v>
      </c>
      <c r="H19" s="8">
        <v>1</v>
      </c>
      <c r="I19" s="12">
        <f>risk_taxonomy!$H19/H$17</f>
        <v>0.25</v>
      </c>
      <c r="J19" s="8"/>
      <c r="K19" s="8"/>
      <c r="L19" s="8"/>
      <c r="M19" s="8"/>
      <c r="N19" s="8"/>
      <c r="O19" s="13">
        <f>risk_taxonomy!$K19*risk_taxonomy!$L19</f>
        <v>0</v>
      </c>
    </row>
    <row r="20" spans="1:15" x14ac:dyDescent="0.35">
      <c r="A20" s="8" t="str">
        <f>A19</f>
        <v>00.04</v>
      </c>
      <c r="B20" s="8">
        <f>+B19+1</f>
        <v>3</v>
      </c>
      <c r="C20" s="8" t="str">
        <f t="shared" si="0"/>
        <v>00.04.03</v>
      </c>
      <c r="D20" s="16" t="s">
        <v>89</v>
      </c>
      <c r="E20" s="8">
        <f>COUNTIF(A:A,risk_taxonomy!$C20)</f>
        <v>0</v>
      </c>
      <c r="F20" s="8">
        <f t="shared" ref="F20" si="8">LEN(C20) - LEN(SUBSTITUTE(C20,".",""))+1</f>
        <v>3</v>
      </c>
      <c r="G20" s="8" t="b">
        <f>ISERROR(VLOOKUP(risk_taxonomy!$C20,risk_taxonomy!$A$2:$A$57,1,0))</f>
        <v>1</v>
      </c>
      <c r="H20" s="8">
        <v>1</v>
      </c>
      <c r="I20" s="12">
        <f>risk_taxonomy!$H20/H$17</f>
        <v>0.25</v>
      </c>
      <c r="J20" s="8"/>
      <c r="K20" s="8"/>
      <c r="L20" s="8"/>
      <c r="M20" s="8"/>
      <c r="N20" s="8"/>
      <c r="O20" s="13">
        <f>risk_taxonomy!$K20*risk_taxonomy!$L20</f>
        <v>0</v>
      </c>
    </row>
    <row r="21" spans="1:15" x14ac:dyDescent="0.35">
      <c r="A21" s="20" t="str">
        <f>A20</f>
        <v>00.04</v>
      </c>
      <c r="B21" s="20">
        <f>B20+1</f>
        <v>4</v>
      </c>
      <c r="C21" s="20" t="str">
        <f t="shared" si="0"/>
        <v>00.04.04</v>
      </c>
      <c r="D21" s="21" t="s">
        <v>83</v>
      </c>
      <c r="E21" s="20">
        <f>COUNTIF(A:A,risk_taxonomy!$C21)</f>
        <v>4</v>
      </c>
      <c r="F21" s="20">
        <f t="shared" ref="F21:F22" si="9">LEN(C21) - LEN(SUBSTITUTE(C21,".",""))+1</f>
        <v>3</v>
      </c>
      <c r="G21" s="20" t="b">
        <f>ISERROR(VLOOKUP(risk_taxonomy!$C21,risk_taxonomy!$A$2:$A$57,1,0))</f>
        <v>0</v>
      </c>
      <c r="H21" s="20"/>
      <c r="I21" s="22"/>
      <c r="J21" s="20"/>
      <c r="K21" s="20"/>
      <c r="L21" s="20"/>
      <c r="M21" s="20"/>
      <c r="N21" s="20"/>
      <c r="O21" s="23"/>
    </row>
    <row r="22" spans="1:15" x14ac:dyDescent="0.35">
      <c r="A22" s="8" t="str">
        <f>C21</f>
        <v>00.04.04</v>
      </c>
      <c r="B22" s="8">
        <v>1</v>
      </c>
      <c r="C22" s="8" t="str">
        <f t="shared" si="0"/>
        <v>00.04.04.01</v>
      </c>
      <c r="D22" s="16" t="s">
        <v>78</v>
      </c>
      <c r="E22" s="8">
        <f>COUNTIF(A:A,risk_taxonomy!$C22)</f>
        <v>0</v>
      </c>
      <c r="F22" s="8">
        <f t="shared" si="9"/>
        <v>4</v>
      </c>
      <c r="G22" s="8" t="b">
        <f>ISERROR(VLOOKUP(risk_taxonomy!$C22,risk_taxonomy!$A$2:$A$57,1,0))</f>
        <v>1</v>
      </c>
      <c r="H22" s="8">
        <v>1</v>
      </c>
      <c r="I22" s="12">
        <f>risk_taxonomy!$H22/H$9</f>
        <v>0.33333333333333331</v>
      </c>
      <c r="J22" s="8"/>
      <c r="K22" s="8"/>
      <c r="L22" s="8"/>
      <c r="M22" s="8"/>
      <c r="N22" s="8"/>
      <c r="O22" s="13">
        <f>risk_taxonomy!$K22*risk_taxonomy!$L22</f>
        <v>0</v>
      </c>
    </row>
    <row r="23" spans="1:15" x14ac:dyDescent="0.35">
      <c r="A23" s="8" t="str">
        <f>A22</f>
        <v>00.04.04</v>
      </c>
      <c r="B23" s="8">
        <f>+B22+1</f>
        <v>2</v>
      </c>
      <c r="C23" s="8" t="str">
        <f t="shared" ref="C23" si="10">_xlfn.CONCAT(TEXT(A23,"00"),".",TEXT(B23,"00"))</f>
        <v>00.04.04.02</v>
      </c>
      <c r="D23" s="16" t="s">
        <v>79</v>
      </c>
      <c r="E23" s="8">
        <f>COUNTIF(A:A,risk_taxonomy!$C23)</f>
        <v>0</v>
      </c>
      <c r="F23" s="8">
        <f t="shared" ref="F23" si="11">LEN(C23) - LEN(SUBSTITUTE(C23,".",""))+1</f>
        <v>4</v>
      </c>
      <c r="G23" s="8" t="b">
        <f>ISERROR(VLOOKUP(risk_taxonomy!$C23,risk_taxonomy!$A$2:$A$57,1,0))</f>
        <v>1</v>
      </c>
      <c r="H23" s="8">
        <v>1</v>
      </c>
      <c r="I23" s="12">
        <f>risk_taxonomy!$H23/H$9</f>
        <v>0.33333333333333331</v>
      </c>
      <c r="J23" s="8"/>
      <c r="K23" s="8"/>
      <c r="L23" s="8"/>
      <c r="M23" s="8"/>
      <c r="N23" s="8"/>
      <c r="O23" s="13">
        <f>risk_taxonomy!$K23*risk_taxonomy!$L23</f>
        <v>0</v>
      </c>
    </row>
    <row r="24" spans="1:15" x14ac:dyDescent="0.35">
      <c r="A24" s="8" t="str">
        <f>A23</f>
        <v>00.04.04</v>
      </c>
      <c r="B24" s="8">
        <f>+B23+1</f>
        <v>3</v>
      </c>
      <c r="C24" s="8" t="str">
        <f t="shared" ref="C24" si="12">_xlfn.CONCAT(TEXT(A24,"00"),".",TEXT(B24,"00"))</f>
        <v>00.04.04.03</v>
      </c>
      <c r="D24" s="16" t="s">
        <v>81</v>
      </c>
      <c r="E24" s="8">
        <f>COUNTIF(A:A,risk_taxonomy!$C24)</f>
        <v>0</v>
      </c>
      <c r="F24" s="8">
        <f t="shared" ref="F24" si="13">LEN(C24) - LEN(SUBSTITUTE(C24,".",""))+1</f>
        <v>4</v>
      </c>
      <c r="G24" s="8" t="b">
        <f>ISERROR(VLOOKUP(risk_taxonomy!$C24,risk_taxonomy!$A$2:$A$57,1,0))</f>
        <v>1</v>
      </c>
      <c r="H24" s="8">
        <v>1</v>
      </c>
      <c r="I24" s="12">
        <f>risk_taxonomy!$H24/H$9</f>
        <v>0.33333333333333331</v>
      </c>
      <c r="J24" s="8"/>
      <c r="K24" s="8"/>
      <c r="L24" s="8"/>
      <c r="M24" s="8"/>
      <c r="N24" s="8"/>
      <c r="O24" s="13">
        <f>risk_taxonomy!$K24*risk_taxonomy!$L24</f>
        <v>0</v>
      </c>
    </row>
    <row r="25" spans="1:15" x14ac:dyDescent="0.35">
      <c r="A25" s="8" t="str">
        <f>A24</f>
        <v>00.04.04</v>
      </c>
      <c r="B25" s="8">
        <f>+B24+1</f>
        <v>4</v>
      </c>
      <c r="C25" s="8" t="str">
        <f t="shared" ref="C25:C26" si="14">_xlfn.CONCAT(TEXT(A25,"00"),".",TEXT(B25,"00"))</f>
        <v>00.04.04.04</v>
      </c>
      <c r="D25" s="16" t="s">
        <v>80</v>
      </c>
      <c r="E25" s="8">
        <f>COUNTIF(A:A,risk_taxonomy!$C25)</f>
        <v>0</v>
      </c>
      <c r="F25" s="8">
        <f t="shared" ref="F25:F26" si="15">LEN(C25) - LEN(SUBSTITUTE(C25,".",""))+1</f>
        <v>4</v>
      </c>
      <c r="G25" s="8" t="b">
        <f>ISERROR(VLOOKUP(risk_taxonomy!$C25,risk_taxonomy!$A$2:$A$57,1,0))</f>
        <v>1</v>
      </c>
      <c r="H25" s="8">
        <v>1</v>
      </c>
      <c r="I25" s="12">
        <f>risk_taxonomy!$H25/H$9</f>
        <v>0.33333333333333331</v>
      </c>
      <c r="J25" s="8"/>
      <c r="K25" s="8"/>
      <c r="L25" s="8"/>
      <c r="M25" s="8"/>
      <c r="N25" s="8"/>
      <c r="O25" s="13">
        <f>risk_taxonomy!$K25*risk_taxonomy!$L25</f>
        <v>0</v>
      </c>
    </row>
    <row r="26" spans="1:15" x14ac:dyDescent="0.35">
      <c r="A26" s="20" t="str">
        <f>A21</f>
        <v>00.04</v>
      </c>
      <c r="B26" s="20">
        <f>B25+1</f>
        <v>5</v>
      </c>
      <c r="C26" s="20" t="str">
        <f t="shared" si="14"/>
        <v>00.04.05</v>
      </c>
      <c r="D26" s="21" t="s">
        <v>82</v>
      </c>
      <c r="E26" s="20">
        <f>COUNTIF(A:A,risk_taxonomy!$C26)</f>
        <v>1</v>
      </c>
      <c r="F26" s="20">
        <f t="shared" si="15"/>
        <v>3</v>
      </c>
      <c r="G26" s="20" t="b">
        <f>ISERROR(VLOOKUP(risk_taxonomy!$C26,risk_taxonomy!$A$2:$A$57,1,0))</f>
        <v>0</v>
      </c>
      <c r="H26" s="20"/>
      <c r="I26" s="22"/>
      <c r="J26" s="20"/>
      <c r="K26" s="20"/>
      <c r="L26" s="20"/>
      <c r="M26" s="20"/>
      <c r="N26" s="20"/>
      <c r="O26" s="23"/>
    </row>
    <row r="27" spans="1:15" ht="29" x14ac:dyDescent="0.35">
      <c r="A27" s="8" t="str">
        <f>C26</f>
        <v>00.04.05</v>
      </c>
      <c r="B27" s="8">
        <v>1</v>
      </c>
      <c r="C27" s="8" t="str">
        <f>_xlfn.CONCAT(TEXT(A27,"00"),".",TEXT(B27,"00"))</f>
        <v>00.04.05.01</v>
      </c>
      <c r="D27" s="16" t="s">
        <v>85</v>
      </c>
      <c r="E27" s="8">
        <f>COUNTIF(A:A,risk_taxonomy!$C27)</f>
        <v>0</v>
      </c>
      <c r="F27" s="8">
        <f>LEN(C27) - LEN(SUBSTITUTE(C27,".",""))+1</f>
        <v>4</v>
      </c>
      <c r="G27" s="8" t="b">
        <f>ISERROR(VLOOKUP(risk_taxonomy!$C27,risk_taxonomy!$A$2:$A$57,1,0))</f>
        <v>1</v>
      </c>
      <c r="H27" s="8">
        <v>1</v>
      </c>
      <c r="I27" s="12">
        <f>risk_taxonomy!$H27/H$17</f>
        <v>0.25</v>
      </c>
      <c r="J27" s="8"/>
      <c r="K27" s="8"/>
      <c r="L27" s="8"/>
      <c r="M27" s="8"/>
      <c r="N27" s="8"/>
      <c r="O27" s="13">
        <f>risk_taxonomy!$K27*risk_taxonomy!$L27</f>
        <v>0</v>
      </c>
    </row>
    <row r="28" spans="1:15" x14ac:dyDescent="0.35">
      <c r="A28" s="7" t="str">
        <f>C$2</f>
        <v>00</v>
      </c>
      <c r="B28" s="7">
        <f>+B17+1</f>
        <v>5</v>
      </c>
      <c r="C28" s="7" t="str">
        <f t="shared" si="0"/>
        <v>00.05</v>
      </c>
      <c r="D28" s="15" t="s">
        <v>19</v>
      </c>
      <c r="E28" s="7">
        <f>COUNTIF(A:A,risk_taxonomy!$C28)</f>
        <v>3</v>
      </c>
      <c r="F28" s="7">
        <f t="shared" si="1"/>
        <v>2</v>
      </c>
      <c r="G28" s="7" t="b">
        <f>ISERROR(VLOOKUP(risk_taxonomy!$C28,risk_taxonomy!$A$2:$A$57,1,0))</f>
        <v>0</v>
      </c>
      <c r="H28" s="7">
        <f>SUM(H29:H31)</f>
        <v>3</v>
      </c>
      <c r="I28" s="10">
        <f>SUM(I29:I31)</f>
        <v>1</v>
      </c>
      <c r="J28" s="7"/>
      <c r="K28" s="7"/>
      <c r="L28" s="7"/>
      <c r="M28" s="7"/>
      <c r="N28" s="7"/>
      <c r="O28" s="11">
        <f>SUMPRODUCT(I29:I31,O29:O31)</f>
        <v>0</v>
      </c>
    </row>
    <row r="29" spans="1:15" x14ac:dyDescent="0.35">
      <c r="A29" s="8" t="str">
        <f t="shared" ref="A29" si="16">C28</f>
        <v>00.05</v>
      </c>
      <c r="B29" s="8">
        <v>1</v>
      </c>
      <c r="C29" s="8" t="str">
        <f t="shared" si="0"/>
        <v>00.05.01</v>
      </c>
      <c r="D29" s="16" t="s">
        <v>75</v>
      </c>
      <c r="E29" s="8">
        <f>COUNTIF(A:A,risk_taxonomy!$C29)</f>
        <v>0</v>
      </c>
      <c r="F29" s="8">
        <f t="shared" si="1"/>
        <v>3</v>
      </c>
      <c r="G29" s="8" t="b">
        <f>ISERROR(VLOOKUP(risk_taxonomy!$C29,risk_taxonomy!$A$2:$A$57,1,0))</f>
        <v>1</v>
      </c>
      <c r="H29" s="8">
        <v>1</v>
      </c>
      <c r="I29" s="12">
        <f>risk_taxonomy!$H29/H$9</f>
        <v>0.33333333333333331</v>
      </c>
      <c r="J29" s="8"/>
      <c r="K29" s="8"/>
      <c r="L29" s="8"/>
      <c r="M29" s="8"/>
      <c r="N29" s="8"/>
      <c r="O29" s="13">
        <f>risk_taxonomy!$K29*risk_taxonomy!$L29</f>
        <v>0</v>
      </c>
    </row>
    <row r="30" spans="1:15" x14ac:dyDescent="0.35">
      <c r="A30" s="8" t="str">
        <f>A29</f>
        <v>00.05</v>
      </c>
      <c r="B30" s="8">
        <f t="shared" ref="B30:B31" si="17">B29+1</f>
        <v>2</v>
      </c>
      <c r="C30" s="8" t="str">
        <f t="shared" ref="C30:C31" si="18">_xlfn.CONCAT(TEXT(A30,"00"),".",TEXT(B30,"00"))</f>
        <v>00.05.02</v>
      </c>
      <c r="D30" s="16" t="s">
        <v>36</v>
      </c>
      <c r="E30" s="8">
        <f>COUNTIF(A:A,risk_taxonomy!$C30)</f>
        <v>0</v>
      </c>
      <c r="F30" s="8">
        <f t="shared" si="1"/>
        <v>3</v>
      </c>
      <c r="G30" s="8" t="b">
        <f>ISERROR(VLOOKUP(risk_taxonomy!$C30,risk_taxonomy!$A$2:$A$57,1,0))</f>
        <v>1</v>
      </c>
      <c r="H30" s="8">
        <v>1</v>
      </c>
      <c r="I30" s="12">
        <f>risk_taxonomy!$H30/H$9</f>
        <v>0.33333333333333331</v>
      </c>
      <c r="J30" s="8"/>
      <c r="K30" s="8"/>
      <c r="L30" s="8"/>
      <c r="M30" s="8"/>
      <c r="N30" s="8"/>
      <c r="O30" s="13">
        <f>risk_taxonomy!$K30*risk_taxonomy!$L30</f>
        <v>0</v>
      </c>
    </row>
    <row r="31" spans="1:15" x14ac:dyDescent="0.35">
      <c r="A31" s="8" t="str">
        <f>A30</f>
        <v>00.05</v>
      </c>
      <c r="B31" s="8">
        <f t="shared" si="17"/>
        <v>3</v>
      </c>
      <c r="C31" s="8" t="str">
        <f t="shared" si="18"/>
        <v>00.05.03</v>
      </c>
      <c r="D31" s="16" t="s">
        <v>76</v>
      </c>
      <c r="E31" s="8">
        <f>COUNTIF(A:A,risk_taxonomy!$C31)</f>
        <v>0</v>
      </c>
      <c r="F31" s="8">
        <f t="shared" si="1"/>
        <v>3</v>
      </c>
      <c r="G31" s="8" t="b">
        <f>ISERROR(VLOOKUP(risk_taxonomy!$C31,risk_taxonomy!$A$2:$A$57,1,0))</f>
        <v>1</v>
      </c>
      <c r="H31" s="8">
        <v>1</v>
      </c>
      <c r="I31" s="12">
        <f>risk_taxonomy!$H31/H$9</f>
        <v>0.33333333333333331</v>
      </c>
      <c r="J31" s="8"/>
      <c r="K31" s="8"/>
      <c r="L31" s="8"/>
      <c r="M31" s="8"/>
      <c r="N31" s="8"/>
      <c r="O31" s="13">
        <f>risk_taxonomy!$K31*risk_taxonomy!$L31</f>
        <v>0</v>
      </c>
    </row>
    <row r="32" spans="1:15" x14ac:dyDescent="0.35">
      <c r="A32" s="7" t="str">
        <f>C$2</f>
        <v>00</v>
      </c>
      <c r="B32" s="7">
        <f>+B28+1</f>
        <v>6</v>
      </c>
      <c r="C32" s="7" t="str">
        <f t="shared" si="0"/>
        <v>00.06</v>
      </c>
      <c r="D32" s="15" t="s">
        <v>20</v>
      </c>
      <c r="E32" s="7">
        <f>COUNTIF(A:A,risk_taxonomy!$C32)</f>
        <v>3</v>
      </c>
      <c r="F32" s="7">
        <f t="shared" si="1"/>
        <v>2</v>
      </c>
      <c r="G32" s="7" t="b">
        <f>ISERROR(VLOOKUP(risk_taxonomy!$C32,risk_taxonomy!$A$2:$A$57,1,0))</f>
        <v>0</v>
      </c>
      <c r="H32" s="7"/>
      <c r="I32" s="7"/>
      <c r="J32" s="7"/>
      <c r="K32" s="7"/>
      <c r="L32" s="7"/>
      <c r="M32" s="7"/>
      <c r="N32" s="7"/>
      <c r="O32" s="11">
        <f>risk_taxonomy!$K32*risk_taxonomy!$L32</f>
        <v>0</v>
      </c>
    </row>
    <row r="33" spans="1:15" x14ac:dyDescent="0.35">
      <c r="A33" s="8" t="str">
        <f t="shared" ref="A33" si="19">C32</f>
        <v>00.06</v>
      </c>
      <c r="B33" s="8">
        <v>1</v>
      </c>
      <c r="C33" s="8" t="str">
        <f t="shared" ref="C33:C34" si="20">_xlfn.CONCAT(TEXT(A33,"00"),".",TEXT(B33,"00"))</f>
        <v>00.06.01</v>
      </c>
      <c r="D33" s="16" t="s">
        <v>50</v>
      </c>
      <c r="E33" s="8">
        <f>COUNTIF(A:A,risk_taxonomy!$C33)</f>
        <v>0</v>
      </c>
      <c r="F33" s="8">
        <f t="shared" si="1"/>
        <v>3</v>
      </c>
      <c r="G33" s="8" t="b">
        <f>ISERROR(VLOOKUP(risk_taxonomy!$C33,risk_taxonomy!$A$2:$A$57,1,0))</f>
        <v>1</v>
      </c>
      <c r="H33" s="8">
        <v>1</v>
      </c>
      <c r="I33" s="12">
        <f>risk_taxonomy!$H33/H$9</f>
        <v>0.33333333333333331</v>
      </c>
      <c r="J33" s="8"/>
      <c r="K33" s="8"/>
      <c r="L33" s="8"/>
      <c r="M33" s="8"/>
      <c r="N33" s="8"/>
      <c r="O33" s="13">
        <f>risk_taxonomy!$K33*risk_taxonomy!$L33</f>
        <v>0</v>
      </c>
    </row>
    <row r="34" spans="1:15" x14ac:dyDescent="0.35">
      <c r="A34" s="8" t="str">
        <f>A33</f>
        <v>00.06</v>
      </c>
      <c r="B34" s="8">
        <f>B33+1</f>
        <v>2</v>
      </c>
      <c r="C34" s="8" t="str">
        <f t="shared" si="20"/>
        <v>00.06.02</v>
      </c>
      <c r="D34" s="16" t="s">
        <v>51</v>
      </c>
      <c r="E34" s="8">
        <f>COUNTIF(A:A,risk_taxonomy!$C34)</f>
        <v>0</v>
      </c>
      <c r="F34" s="8">
        <f t="shared" si="1"/>
        <v>3</v>
      </c>
      <c r="G34" s="8" t="b">
        <f>ISERROR(VLOOKUP(risk_taxonomy!$C34,risk_taxonomy!$A$2:$A$57,1,0))</f>
        <v>1</v>
      </c>
      <c r="H34" s="8">
        <v>1</v>
      </c>
      <c r="I34" s="12">
        <f>risk_taxonomy!$H34/H$9</f>
        <v>0.33333333333333331</v>
      </c>
      <c r="J34" s="8"/>
      <c r="K34" s="8"/>
      <c r="L34" s="8"/>
      <c r="M34" s="8"/>
      <c r="N34" s="8"/>
      <c r="O34" s="13">
        <f>risk_taxonomy!$K34*risk_taxonomy!$L34</f>
        <v>0</v>
      </c>
    </row>
    <row r="35" spans="1:15" x14ac:dyDescent="0.35">
      <c r="A35" s="8" t="str">
        <f>A34</f>
        <v>00.06</v>
      </c>
      <c r="B35" s="8">
        <f>B34+1</f>
        <v>3</v>
      </c>
      <c r="C35" s="8" t="str">
        <f t="shared" ref="C35" si="21">_xlfn.CONCAT(TEXT(A35,"00"),".",TEXT(B35,"00"))</f>
        <v>00.06.03</v>
      </c>
      <c r="D35" s="16" t="s">
        <v>68</v>
      </c>
      <c r="E35" s="8">
        <f>COUNTIF(A:A,risk_taxonomy!$C35)</f>
        <v>0</v>
      </c>
      <c r="F35" s="8">
        <f t="shared" si="1"/>
        <v>3</v>
      </c>
      <c r="G35" s="8" t="b">
        <f>ISERROR(VLOOKUP(risk_taxonomy!$C35,risk_taxonomy!$A$2:$A$57,1,0))</f>
        <v>1</v>
      </c>
      <c r="H35" s="8">
        <v>1</v>
      </c>
      <c r="I35" s="12">
        <f>risk_taxonomy!$H35/H$9</f>
        <v>0.33333333333333331</v>
      </c>
      <c r="J35" s="8"/>
      <c r="K35" s="8"/>
      <c r="L35" s="8"/>
      <c r="M35" s="8"/>
      <c r="N35" s="8"/>
      <c r="O35" s="13">
        <f>risk_taxonomy!$K35*risk_taxonomy!$L35</f>
        <v>0</v>
      </c>
    </row>
    <row r="36" spans="1:15" x14ac:dyDescent="0.35">
      <c r="A36" s="7" t="str">
        <f>C$2</f>
        <v>00</v>
      </c>
      <c r="B36" s="7">
        <f>+B32+1</f>
        <v>7</v>
      </c>
      <c r="C36" s="7" t="str">
        <f t="shared" si="0"/>
        <v>00.07</v>
      </c>
      <c r="D36" s="15" t="s">
        <v>21</v>
      </c>
      <c r="E36" s="7">
        <f>COUNTIF(A:A,risk_taxonomy!$C36)</f>
        <v>5</v>
      </c>
      <c r="F36" s="7">
        <f t="shared" si="1"/>
        <v>2</v>
      </c>
      <c r="G36" s="7" t="b">
        <f>ISERROR(VLOOKUP(risk_taxonomy!$C36,risk_taxonomy!$A$2:$A$57,1,0))</f>
        <v>0</v>
      </c>
      <c r="H36" s="7"/>
      <c r="I36" s="7"/>
      <c r="J36" s="7"/>
      <c r="K36" s="7"/>
      <c r="L36" s="7"/>
      <c r="M36" s="7"/>
      <c r="N36" s="7"/>
      <c r="O36" s="11">
        <f>risk_taxonomy!$K36*risk_taxonomy!$L36</f>
        <v>0</v>
      </c>
    </row>
    <row r="37" spans="1:15" x14ac:dyDescent="0.35">
      <c r="A37" s="8" t="str">
        <f t="shared" ref="A37" si="22">C36</f>
        <v>00.07</v>
      </c>
      <c r="B37" s="8">
        <v>1</v>
      </c>
      <c r="C37" s="8" t="str">
        <f t="shared" ref="C37:C39" si="23">_xlfn.CONCAT(TEXT(A37,"00"),".",TEXT(B37,"00"))</f>
        <v>00.07.01</v>
      </c>
      <c r="D37" s="16" t="s">
        <v>46</v>
      </c>
      <c r="E37" s="8">
        <f>COUNTIF(A:A,risk_taxonomy!$C37)</f>
        <v>0</v>
      </c>
      <c r="F37" s="8">
        <f t="shared" si="1"/>
        <v>3</v>
      </c>
      <c r="G37" s="8" t="b">
        <f>ISERROR(VLOOKUP(risk_taxonomy!$C37,risk_taxonomy!$A$2:$A$57,1,0))</f>
        <v>1</v>
      </c>
      <c r="H37" s="8">
        <v>1</v>
      </c>
      <c r="I37" s="12">
        <f>risk_taxonomy!$H37/H$9</f>
        <v>0.33333333333333331</v>
      </c>
      <c r="J37" s="8"/>
      <c r="K37" s="8"/>
      <c r="L37" s="8"/>
      <c r="M37" s="8"/>
      <c r="N37" s="8"/>
      <c r="O37" s="13">
        <f>risk_taxonomy!$K37*risk_taxonomy!$L37</f>
        <v>0</v>
      </c>
    </row>
    <row r="38" spans="1:15" x14ac:dyDescent="0.35">
      <c r="A38" s="8" t="str">
        <f>A37</f>
        <v>00.07</v>
      </c>
      <c r="B38" s="8">
        <f>B37+1</f>
        <v>2</v>
      </c>
      <c r="C38" s="8" t="str">
        <f t="shared" si="23"/>
        <v>00.07.02</v>
      </c>
      <c r="D38" s="16" t="s">
        <v>47</v>
      </c>
      <c r="E38" s="8">
        <f>COUNTIF(A:A,risk_taxonomy!$C38)</f>
        <v>0</v>
      </c>
      <c r="F38" s="8">
        <f t="shared" si="1"/>
        <v>3</v>
      </c>
      <c r="G38" s="8" t="b">
        <f>ISERROR(VLOOKUP(risk_taxonomy!$C38,risk_taxonomy!$A$2:$A$57,1,0))</f>
        <v>1</v>
      </c>
      <c r="H38" s="8">
        <v>1</v>
      </c>
      <c r="I38" s="12">
        <f>risk_taxonomy!$H38/H$9</f>
        <v>0.33333333333333331</v>
      </c>
      <c r="J38" s="8"/>
      <c r="K38" s="8"/>
      <c r="L38" s="8"/>
      <c r="M38" s="8"/>
      <c r="N38" s="8"/>
      <c r="O38" s="13">
        <f>risk_taxonomy!$K38*risk_taxonomy!$L38</f>
        <v>0</v>
      </c>
    </row>
    <row r="39" spans="1:15" x14ac:dyDescent="0.35">
      <c r="A39" s="8" t="str">
        <f>A38</f>
        <v>00.07</v>
      </c>
      <c r="B39" s="8">
        <f>B38+1</f>
        <v>3</v>
      </c>
      <c r="C39" s="8" t="str">
        <f t="shared" si="23"/>
        <v>00.07.03</v>
      </c>
      <c r="D39" s="16" t="s">
        <v>48</v>
      </c>
      <c r="E39" s="8">
        <f>COUNTIF(A:A,risk_taxonomy!$C39)</f>
        <v>0</v>
      </c>
      <c r="F39" s="8">
        <f t="shared" si="1"/>
        <v>3</v>
      </c>
      <c r="G39" s="8" t="b">
        <f>ISERROR(VLOOKUP(risk_taxonomy!$C39,risk_taxonomy!$A$2:$A$57,1,0))</f>
        <v>1</v>
      </c>
      <c r="H39" s="8">
        <v>1</v>
      </c>
      <c r="I39" s="12">
        <f>risk_taxonomy!$H39/H$9</f>
        <v>0.33333333333333331</v>
      </c>
      <c r="J39" s="8"/>
      <c r="K39" s="8"/>
      <c r="L39" s="8"/>
      <c r="M39" s="8"/>
      <c r="N39" s="8"/>
      <c r="O39" s="13">
        <f>risk_taxonomy!$K39*risk_taxonomy!$L39</f>
        <v>0</v>
      </c>
    </row>
    <row r="40" spans="1:15" x14ac:dyDescent="0.35">
      <c r="A40" s="8" t="str">
        <f>A39</f>
        <v>00.07</v>
      </c>
      <c r="B40" s="8">
        <f>B39+1</f>
        <v>4</v>
      </c>
      <c r="C40" s="8" t="str">
        <f t="shared" ref="C40" si="24">_xlfn.CONCAT(TEXT(A40,"00"),".",TEXT(B40,"00"))</f>
        <v>00.07.04</v>
      </c>
      <c r="D40" s="16" t="s">
        <v>54</v>
      </c>
      <c r="E40" s="8">
        <f>COUNTIF(A:A,risk_taxonomy!$C40)</f>
        <v>0</v>
      </c>
      <c r="F40" s="8">
        <f t="shared" si="1"/>
        <v>3</v>
      </c>
      <c r="G40" s="8" t="b">
        <f>ISERROR(VLOOKUP(risk_taxonomy!$C40,risk_taxonomy!$A$2:$A$57,1,0))</f>
        <v>1</v>
      </c>
      <c r="H40" s="8">
        <v>1</v>
      </c>
      <c r="I40" s="12">
        <f>risk_taxonomy!$H40/H$9</f>
        <v>0.33333333333333331</v>
      </c>
      <c r="J40" s="8"/>
      <c r="K40" s="8"/>
      <c r="L40" s="8"/>
      <c r="M40" s="8"/>
      <c r="N40" s="8"/>
      <c r="O40" s="13">
        <f>risk_taxonomy!$K40*risk_taxonomy!$L40</f>
        <v>0</v>
      </c>
    </row>
    <row r="41" spans="1:15" x14ac:dyDescent="0.35">
      <c r="A41" s="8" t="str">
        <f>A40</f>
        <v>00.07</v>
      </c>
      <c r="B41" s="8">
        <f>B40+1</f>
        <v>5</v>
      </c>
      <c r="C41" s="8" t="str">
        <f t="shared" ref="C41" si="25">_xlfn.CONCAT(TEXT(A41,"00"),".",TEXT(B41,"00"))</f>
        <v>00.07.05</v>
      </c>
      <c r="D41" s="16" t="s">
        <v>62</v>
      </c>
      <c r="E41" s="8">
        <f>COUNTIF(A:A,risk_taxonomy!$C41)</f>
        <v>0</v>
      </c>
      <c r="F41" s="8">
        <f t="shared" si="1"/>
        <v>3</v>
      </c>
      <c r="G41" s="8" t="b">
        <f>ISERROR(VLOOKUP(risk_taxonomy!$C41,risk_taxonomy!$A$2:$A$57,1,0))</f>
        <v>1</v>
      </c>
      <c r="H41" s="8">
        <v>1</v>
      </c>
      <c r="I41" s="12">
        <f>risk_taxonomy!$H41/H$9</f>
        <v>0.33333333333333331</v>
      </c>
      <c r="J41" s="8"/>
      <c r="K41" s="8"/>
      <c r="L41" s="8"/>
      <c r="M41" s="8"/>
      <c r="N41" s="8"/>
      <c r="O41" s="13">
        <f>risk_taxonomy!$K41*risk_taxonomy!$L41</f>
        <v>0</v>
      </c>
    </row>
    <row r="42" spans="1:15" x14ac:dyDescent="0.35">
      <c r="A42" s="7" t="str">
        <f>C$2</f>
        <v>00</v>
      </c>
      <c r="B42" s="7">
        <f>+B36+1</f>
        <v>8</v>
      </c>
      <c r="C42" s="7" t="str">
        <f t="shared" si="0"/>
        <v>00.08</v>
      </c>
      <c r="D42" s="15" t="s">
        <v>22</v>
      </c>
      <c r="E42" s="7">
        <f>COUNTIF(A:A,risk_taxonomy!$C42)</f>
        <v>2</v>
      </c>
      <c r="F42" s="7">
        <f t="shared" si="1"/>
        <v>2</v>
      </c>
      <c r="G42" s="7" t="b">
        <f>ISERROR(VLOOKUP(risk_taxonomy!$C42,risk_taxonomy!$A$2:$A$57,1,0))</f>
        <v>0</v>
      </c>
      <c r="H42" s="7"/>
      <c r="I42" s="7"/>
      <c r="J42" s="7"/>
      <c r="K42" s="7"/>
      <c r="L42" s="7"/>
      <c r="M42" s="7"/>
      <c r="N42" s="7"/>
      <c r="O42" s="11">
        <f>risk_taxonomy!$K42*risk_taxonomy!$L42</f>
        <v>0</v>
      </c>
    </row>
    <row r="43" spans="1:15" x14ac:dyDescent="0.35">
      <c r="A43" s="8" t="str">
        <f t="shared" ref="A43" si="26">C42</f>
        <v>00.08</v>
      </c>
      <c r="B43" s="8">
        <v>1</v>
      </c>
      <c r="C43" s="8" t="str">
        <f t="shared" si="0"/>
        <v>00.08.01</v>
      </c>
      <c r="D43" s="16" t="s">
        <v>66</v>
      </c>
      <c r="E43" s="8">
        <f>COUNTIF(A:A,risk_taxonomy!$C43)</f>
        <v>0</v>
      </c>
      <c r="F43" s="8">
        <f t="shared" si="1"/>
        <v>3</v>
      </c>
      <c r="G43" s="8" t="b">
        <f>ISERROR(VLOOKUP(risk_taxonomy!$C43,risk_taxonomy!$A$2:$A$57,1,0))</f>
        <v>1</v>
      </c>
      <c r="H43" s="8">
        <v>1</v>
      </c>
      <c r="I43" s="12">
        <f>risk_taxonomy!$H43/H$9</f>
        <v>0.33333333333333331</v>
      </c>
      <c r="J43" s="8"/>
      <c r="K43" s="8"/>
      <c r="L43" s="8"/>
      <c r="M43" s="8"/>
      <c r="N43" s="8"/>
      <c r="O43" s="13">
        <f>risk_taxonomy!$K43*risk_taxonomy!$L43</f>
        <v>0</v>
      </c>
    </row>
    <row r="44" spans="1:15" x14ac:dyDescent="0.35">
      <c r="A44" s="8" t="str">
        <f>A43</f>
        <v>00.08</v>
      </c>
      <c r="B44" s="8">
        <f>B43+1</f>
        <v>2</v>
      </c>
      <c r="C44" s="8" t="str">
        <f t="shared" si="0"/>
        <v>00.08.02</v>
      </c>
      <c r="D44" s="16" t="s">
        <v>67</v>
      </c>
      <c r="E44" s="8">
        <f>COUNTIF(A:A,risk_taxonomy!$C44)</f>
        <v>0</v>
      </c>
      <c r="F44" s="8">
        <f t="shared" si="1"/>
        <v>3</v>
      </c>
      <c r="G44" s="8" t="b">
        <f>ISERROR(VLOOKUP(risk_taxonomy!$C44,risk_taxonomy!$A$2:$A$57,1,0))</f>
        <v>1</v>
      </c>
      <c r="H44" s="8">
        <v>1</v>
      </c>
      <c r="I44" s="12">
        <f>risk_taxonomy!$H44/H$9</f>
        <v>0.33333333333333331</v>
      </c>
      <c r="J44" s="8"/>
      <c r="K44" s="8"/>
      <c r="L44" s="8"/>
      <c r="M44" s="8"/>
      <c r="N44" s="8"/>
      <c r="O44" s="13">
        <f>risk_taxonomy!$K44*risk_taxonomy!$L44</f>
        <v>0</v>
      </c>
    </row>
    <row r="45" spans="1:15" x14ac:dyDescent="0.35">
      <c r="A45" s="7" t="str">
        <f>C$2</f>
        <v>00</v>
      </c>
      <c r="B45" s="7">
        <f>+B42+1</f>
        <v>9</v>
      </c>
      <c r="C45" s="7" t="str">
        <f t="shared" si="0"/>
        <v>00.09</v>
      </c>
      <c r="D45" s="15" t="s">
        <v>23</v>
      </c>
      <c r="E45" s="7">
        <f>COUNTIF(A:A,risk_taxonomy!$C45)</f>
        <v>8</v>
      </c>
      <c r="F45" s="7">
        <f t="shared" si="1"/>
        <v>2</v>
      </c>
      <c r="G45" s="7" t="b">
        <f>ISERROR(VLOOKUP(risk_taxonomy!$C45,risk_taxonomy!$A$2:$A$57,1,0))</f>
        <v>0</v>
      </c>
      <c r="H45" s="7"/>
      <c r="I45" s="7"/>
      <c r="J45" s="7"/>
      <c r="K45" s="7"/>
      <c r="L45" s="7"/>
      <c r="M45" s="7"/>
      <c r="N45" s="7"/>
      <c r="O45" s="11">
        <f>risk_taxonomy!$K45*risk_taxonomy!$L45</f>
        <v>0</v>
      </c>
    </row>
    <row r="46" spans="1:15" x14ac:dyDescent="0.35">
      <c r="A46" s="8" t="str">
        <f>C45</f>
        <v>00.09</v>
      </c>
      <c r="B46" s="8">
        <v>1</v>
      </c>
      <c r="C46" s="8" t="str">
        <f t="shared" si="0"/>
        <v>00.09.01</v>
      </c>
      <c r="D46" s="16" t="s">
        <v>55</v>
      </c>
      <c r="E46" s="8">
        <f>COUNTIF(A:A,risk_taxonomy!$C46)</f>
        <v>0</v>
      </c>
      <c r="F46" s="8">
        <f t="shared" si="1"/>
        <v>3</v>
      </c>
      <c r="G46" s="8" t="b">
        <f>ISERROR(VLOOKUP(risk_taxonomy!$C46,risk_taxonomy!$A$2:$A$57,1,0))</f>
        <v>1</v>
      </c>
      <c r="H46" s="8">
        <v>1</v>
      </c>
      <c r="I46" s="12">
        <f>risk_taxonomy!$H46/H$9</f>
        <v>0.33333333333333331</v>
      </c>
      <c r="J46" s="8"/>
      <c r="K46" s="8"/>
      <c r="L46" s="8"/>
      <c r="M46" s="8"/>
      <c r="N46" s="8"/>
      <c r="O46" s="13">
        <f>risk_taxonomy!$K46*risk_taxonomy!$L46</f>
        <v>0</v>
      </c>
    </row>
    <row r="47" spans="1:15" x14ac:dyDescent="0.35">
      <c r="A47" s="8" t="str">
        <f>A46</f>
        <v>00.09</v>
      </c>
      <c r="B47" s="8">
        <f>B46+1</f>
        <v>2</v>
      </c>
      <c r="C47" s="8" t="str">
        <f t="shared" ref="C47:C48" si="27">_xlfn.CONCAT(TEXT(A47,"00"),".",TEXT(B47,"00"))</f>
        <v>00.09.02</v>
      </c>
      <c r="D47" s="16" t="s">
        <v>60</v>
      </c>
      <c r="E47" s="8">
        <f>COUNTIF(A:A,risk_taxonomy!$C47)</f>
        <v>0</v>
      </c>
      <c r="F47" s="8">
        <f t="shared" si="1"/>
        <v>3</v>
      </c>
      <c r="G47" s="8" t="b">
        <f>ISERROR(VLOOKUP(risk_taxonomy!$C47,risk_taxonomy!$A$2:$A$57,1,0))</f>
        <v>1</v>
      </c>
      <c r="H47" s="8">
        <v>1</v>
      </c>
      <c r="I47" s="12">
        <f>risk_taxonomy!$H47/H$9</f>
        <v>0.33333333333333331</v>
      </c>
      <c r="J47" s="8"/>
      <c r="K47" s="8"/>
      <c r="L47" s="8"/>
      <c r="M47" s="8"/>
      <c r="N47" s="8"/>
      <c r="O47" s="13">
        <f>risk_taxonomy!$K47*risk_taxonomy!$L47</f>
        <v>0</v>
      </c>
    </row>
    <row r="48" spans="1:15" x14ac:dyDescent="0.35">
      <c r="A48" s="8" t="str">
        <f>A47</f>
        <v>00.09</v>
      </c>
      <c r="B48" s="8">
        <f>B47+1</f>
        <v>3</v>
      </c>
      <c r="C48" s="8" t="str">
        <f t="shared" si="27"/>
        <v>00.09.03</v>
      </c>
      <c r="D48" s="16" t="s">
        <v>56</v>
      </c>
      <c r="E48" s="8">
        <f>COUNTIF(A:A,risk_taxonomy!$C48)</f>
        <v>0</v>
      </c>
      <c r="F48" s="8">
        <f t="shared" si="1"/>
        <v>3</v>
      </c>
      <c r="G48" s="8" t="b">
        <f>ISERROR(VLOOKUP(risk_taxonomy!$C48,risk_taxonomy!$A$2:$A$57,1,0))</f>
        <v>1</v>
      </c>
      <c r="H48" s="8">
        <v>1</v>
      </c>
      <c r="I48" s="12">
        <f>risk_taxonomy!$H48/H$9</f>
        <v>0.33333333333333331</v>
      </c>
      <c r="J48" s="8"/>
      <c r="K48" s="8"/>
      <c r="L48" s="8"/>
      <c r="M48" s="8"/>
      <c r="N48" s="8"/>
      <c r="O48" s="13">
        <f>risk_taxonomy!$K48*risk_taxonomy!$L48</f>
        <v>0</v>
      </c>
    </row>
    <row r="49" spans="1:15" x14ac:dyDescent="0.35">
      <c r="A49" s="8" t="str">
        <f>A48</f>
        <v>00.09</v>
      </c>
      <c r="B49" s="8">
        <f>B48+1</f>
        <v>4</v>
      </c>
      <c r="C49" s="8" t="str">
        <f t="shared" ref="C49" si="28">_xlfn.CONCAT(TEXT(A49,"00"),".",TEXT(B49,"00"))</f>
        <v>00.09.04</v>
      </c>
      <c r="D49" s="16" t="s">
        <v>57</v>
      </c>
      <c r="E49" s="8">
        <f>COUNTIF(A:A,risk_taxonomy!$C49)</f>
        <v>0</v>
      </c>
      <c r="F49" s="8">
        <f t="shared" si="1"/>
        <v>3</v>
      </c>
      <c r="G49" s="8" t="b">
        <f>ISERROR(VLOOKUP(risk_taxonomy!$C49,risk_taxonomy!$A$2:$A$57,1,0))</f>
        <v>1</v>
      </c>
      <c r="H49" s="8">
        <v>1</v>
      </c>
      <c r="I49" s="12">
        <f>risk_taxonomy!$H49/H$9</f>
        <v>0.33333333333333331</v>
      </c>
      <c r="J49" s="8"/>
      <c r="K49" s="8"/>
      <c r="L49" s="8"/>
      <c r="M49" s="8"/>
      <c r="N49" s="8"/>
      <c r="O49" s="13">
        <f>risk_taxonomy!$K49*risk_taxonomy!$L49</f>
        <v>0</v>
      </c>
    </row>
    <row r="50" spans="1:15" x14ac:dyDescent="0.35">
      <c r="A50" s="8" t="str">
        <f>A49</f>
        <v>00.09</v>
      </c>
      <c r="B50" s="8">
        <f>B49+1</f>
        <v>5</v>
      </c>
      <c r="C50" s="8" t="str">
        <f t="shared" ref="C50" si="29">_xlfn.CONCAT(TEXT(A50,"00"),".",TEXT(B50,"00"))</f>
        <v>00.09.05</v>
      </c>
      <c r="D50" s="16" t="s">
        <v>58</v>
      </c>
      <c r="E50" s="8">
        <f>COUNTIF(A:A,risk_taxonomy!$C50)</f>
        <v>0</v>
      </c>
      <c r="F50" s="8">
        <f t="shared" si="1"/>
        <v>3</v>
      </c>
      <c r="G50" s="8" t="b">
        <f>ISERROR(VLOOKUP(risk_taxonomy!$C50,risk_taxonomy!$A$2:$A$57,1,0))</f>
        <v>1</v>
      </c>
      <c r="H50" s="8">
        <v>1</v>
      </c>
      <c r="I50" s="12">
        <f>risk_taxonomy!$H50/H$9</f>
        <v>0.33333333333333331</v>
      </c>
      <c r="J50" s="8"/>
      <c r="K50" s="8"/>
      <c r="L50" s="8"/>
      <c r="M50" s="8"/>
      <c r="N50" s="8"/>
      <c r="O50" s="13">
        <f>risk_taxonomy!$K50*risk_taxonomy!$L50</f>
        <v>0</v>
      </c>
    </row>
    <row r="51" spans="1:15" x14ac:dyDescent="0.35">
      <c r="A51" s="8" t="str">
        <f>A50</f>
        <v>00.09</v>
      </c>
      <c r="B51" s="8">
        <f>B50+1</f>
        <v>6</v>
      </c>
      <c r="C51" s="8" t="str">
        <f t="shared" ref="C51" si="30">_xlfn.CONCAT(TEXT(A51,"00"),".",TEXT(B51,"00"))</f>
        <v>00.09.06</v>
      </c>
      <c r="D51" s="16" t="s">
        <v>59</v>
      </c>
      <c r="E51" s="8">
        <f>COUNTIF(A:A,risk_taxonomy!$C51)</f>
        <v>0</v>
      </c>
      <c r="F51" s="8">
        <f t="shared" si="1"/>
        <v>3</v>
      </c>
      <c r="G51" s="8" t="b">
        <f>ISERROR(VLOOKUP(risk_taxonomy!$C51,risk_taxonomy!$A$2:$A$57,1,0))</f>
        <v>1</v>
      </c>
      <c r="H51" s="8">
        <v>1</v>
      </c>
      <c r="I51" s="12">
        <f>risk_taxonomy!$H51/H$9</f>
        <v>0.33333333333333331</v>
      </c>
      <c r="J51" s="8"/>
      <c r="K51" s="8"/>
      <c r="L51" s="8"/>
      <c r="M51" s="8"/>
      <c r="N51" s="8"/>
      <c r="O51" s="13">
        <f>risk_taxonomy!$K51*risk_taxonomy!$L51</f>
        <v>0</v>
      </c>
    </row>
    <row r="52" spans="1:15" x14ac:dyDescent="0.35">
      <c r="A52" s="8" t="str">
        <f>A51</f>
        <v>00.09</v>
      </c>
      <c r="B52" s="8">
        <f>B51+1</f>
        <v>7</v>
      </c>
      <c r="C52" s="8" t="str">
        <f t="shared" ref="C52:C53" si="31">_xlfn.CONCAT(TEXT(A52,"00"),".",TEXT(B52,"00"))</f>
        <v>00.09.07</v>
      </c>
      <c r="D52" s="16" t="s">
        <v>61</v>
      </c>
      <c r="E52" s="8">
        <f>COUNTIF(A:A,risk_taxonomy!$C52)</f>
        <v>0</v>
      </c>
      <c r="F52" s="8">
        <f t="shared" si="1"/>
        <v>3</v>
      </c>
      <c r="G52" s="8" t="b">
        <f>ISERROR(VLOOKUP(risk_taxonomy!$C52,risk_taxonomy!$A$2:$A$57,1,0))</f>
        <v>1</v>
      </c>
      <c r="H52" s="8">
        <v>1</v>
      </c>
      <c r="I52" s="12">
        <f>risk_taxonomy!$H52/H$9</f>
        <v>0.33333333333333331</v>
      </c>
      <c r="J52" s="8"/>
      <c r="K52" s="8"/>
      <c r="L52" s="8"/>
      <c r="M52" s="8"/>
      <c r="N52" s="8"/>
      <c r="O52" s="13">
        <f>risk_taxonomy!$K52*risk_taxonomy!$L52</f>
        <v>0</v>
      </c>
    </row>
    <row r="53" spans="1:15" x14ac:dyDescent="0.35">
      <c r="A53" s="8" t="str">
        <f>A52</f>
        <v>00.09</v>
      </c>
      <c r="B53" s="8">
        <f>B52+1</f>
        <v>8</v>
      </c>
      <c r="C53" s="8" t="str">
        <f t="shared" si="31"/>
        <v>00.09.08</v>
      </c>
      <c r="D53" s="16" t="s">
        <v>90</v>
      </c>
      <c r="E53" s="8">
        <f>COUNTIF(A:A,risk_taxonomy!$C53)</f>
        <v>0</v>
      </c>
      <c r="F53" s="8">
        <f t="shared" ref="F53" si="32">LEN(C53) - LEN(SUBSTITUTE(C53,".",""))+1</f>
        <v>3</v>
      </c>
      <c r="G53" s="8" t="b">
        <f>ISERROR(VLOOKUP(risk_taxonomy!$C53,risk_taxonomy!$A$2:$A$57,1,0))</f>
        <v>1</v>
      </c>
      <c r="H53" s="8">
        <v>1</v>
      </c>
      <c r="I53" s="12">
        <f>risk_taxonomy!$H53/H$9</f>
        <v>0.33333333333333331</v>
      </c>
      <c r="J53" s="8"/>
      <c r="K53" s="8"/>
      <c r="L53" s="8"/>
      <c r="M53" s="8"/>
      <c r="N53" s="8"/>
      <c r="O53" s="13">
        <f>risk_taxonomy!$K53*risk_taxonomy!$L53</f>
        <v>0</v>
      </c>
    </row>
    <row r="54" spans="1:15" x14ac:dyDescent="0.35">
      <c r="A54" s="7" t="str">
        <f>C$2</f>
        <v>00</v>
      </c>
      <c r="B54" s="7">
        <f>+B45+1</f>
        <v>10</v>
      </c>
      <c r="C54" s="7" t="str">
        <f t="shared" si="0"/>
        <v>00.10</v>
      </c>
      <c r="D54" s="15" t="s">
        <v>24</v>
      </c>
      <c r="E54" s="7">
        <f>COUNTIF(A:A,risk_taxonomy!$C54)</f>
        <v>2</v>
      </c>
      <c r="F54" s="7">
        <f t="shared" si="1"/>
        <v>2</v>
      </c>
      <c r="G54" s="7" t="b">
        <f>ISERROR(VLOOKUP(risk_taxonomy!$C54,risk_taxonomy!$A$2:$A$57,1,0))</f>
        <v>0</v>
      </c>
      <c r="H54" s="7"/>
      <c r="I54" s="7"/>
      <c r="J54" s="7"/>
      <c r="K54" s="7"/>
      <c r="L54" s="7"/>
      <c r="M54" s="7"/>
      <c r="N54" s="7"/>
      <c r="O54" s="11">
        <f>risk_taxonomy!$K54*risk_taxonomy!$L54</f>
        <v>0</v>
      </c>
    </row>
    <row r="55" spans="1:15" x14ac:dyDescent="0.35">
      <c r="A55" s="8" t="str">
        <f t="shared" ref="A55" si="33">C54</f>
        <v>00.10</v>
      </c>
      <c r="B55" s="8">
        <v>1</v>
      </c>
      <c r="C55" s="8" t="str">
        <f t="shared" ref="C55" si="34">_xlfn.CONCAT(TEXT(A55,"00"),".",TEXT(B55,"00"))</f>
        <v>00.10.01</v>
      </c>
      <c r="D55" s="16" t="s">
        <v>87</v>
      </c>
      <c r="E55" s="8">
        <f>COUNTIF(A:A,risk_taxonomy!$C55)</f>
        <v>0</v>
      </c>
      <c r="F55" s="8">
        <f t="shared" si="1"/>
        <v>3</v>
      </c>
      <c r="G55" s="8" t="b">
        <f>ISERROR(VLOOKUP(risk_taxonomy!$C55,risk_taxonomy!$A$2:$A$57,1,0))</f>
        <v>1</v>
      </c>
      <c r="H55" s="8">
        <v>1</v>
      </c>
      <c r="I55" s="12">
        <f>risk_taxonomy!$H55/H$9</f>
        <v>0.33333333333333331</v>
      </c>
      <c r="J55" s="8"/>
      <c r="K55" s="8"/>
      <c r="L55" s="8"/>
      <c r="M55" s="8"/>
      <c r="N55" s="8"/>
      <c r="O55" s="13">
        <f>risk_taxonomy!$K55*risk_taxonomy!$L55</f>
        <v>0</v>
      </c>
    </row>
    <row r="56" spans="1:15" x14ac:dyDescent="0.35">
      <c r="A56" s="25" t="str">
        <f>A55</f>
        <v>00.10</v>
      </c>
      <c r="B56" s="8">
        <f>+B55+1</f>
        <v>2</v>
      </c>
      <c r="C56" s="8" t="str">
        <f t="shared" ref="C56" si="35">_xlfn.CONCAT(TEXT(A56,"00"),".",TEXT(B56,"00"))</f>
        <v>00.10.02</v>
      </c>
      <c r="D56" s="16" t="s">
        <v>88</v>
      </c>
      <c r="E56" s="8">
        <f>COUNTIF(A:A,risk_taxonomy!$C56)</f>
        <v>0</v>
      </c>
      <c r="F56" s="8">
        <f t="shared" ref="F56" si="36">LEN(C56) - LEN(SUBSTITUTE(C56,".",""))+1</f>
        <v>3</v>
      </c>
      <c r="G56" s="8" t="b">
        <f>ISERROR(VLOOKUP(risk_taxonomy!$C56,risk_taxonomy!$A$2:$A$57,1,0))</f>
        <v>1</v>
      </c>
      <c r="H56" s="8">
        <v>1</v>
      </c>
      <c r="I56" s="12">
        <f>risk_taxonomy!$H56/H$9</f>
        <v>0.33333333333333331</v>
      </c>
      <c r="J56" s="8"/>
      <c r="K56" s="8"/>
      <c r="L56" s="8"/>
      <c r="M56" s="8"/>
      <c r="N56" s="8"/>
      <c r="O56" s="13">
        <f>risk_taxonomy!$K56*risk_taxonomy!$L56</f>
        <v>0</v>
      </c>
    </row>
    <row r="57" spans="1:15" x14ac:dyDescent="0.35">
      <c r="A57" s="7" t="str">
        <f>C$2</f>
        <v>00</v>
      </c>
      <c r="B57" s="7">
        <f>+B54+1</f>
        <v>11</v>
      </c>
      <c r="C57" s="7" t="str">
        <f t="shared" si="0"/>
        <v>00.11</v>
      </c>
      <c r="D57" s="15" t="s">
        <v>25</v>
      </c>
      <c r="E57" s="7">
        <f>COUNTIF(A:A,risk_taxonomy!$C57)</f>
        <v>6</v>
      </c>
      <c r="F57" s="7">
        <f t="shared" si="1"/>
        <v>2</v>
      </c>
      <c r="G57" s="7" t="b">
        <f>ISERROR(VLOOKUP(risk_taxonomy!$C57,risk_taxonomy!$A$2:$A$57,1,0))</f>
        <v>1</v>
      </c>
      <c r="H57" s="7"/>
      <c r="I57" s="7"/>
      <c r="J57" s="7"/>
      <c r="K57" s="7"/>
      <c r="L57" s="7"/>
      <c r="M57" s="7"/>
      <c r="N57" s="7"/>
      <c r="O57" s="11">
        <f>risk_taxonomy!$K57*risk_taxonomy!$L57</f>
        <v>0</v>
      </c>
    </row>
    <row r="58" spans="1:15" x14ac:dyDescent="0.35">
      <c r="A58" s="8" t="str">
        <f t="shared" ref="A58" si="37">C57</f>
        <v>00.11</v>
      </c>
      <c r="B58" s="8">
        <v>1</v>
      </c>
      <c r="C58" s="8" t="str">
        <f t="shared" ref="C58" si="38">_xlfn.CONCAT(TEXT(A58,"00"),".",TEXT(B58,"00"))</f>
        <v>00.11.01</v>
      </c>
      <c r="D58" s="16" t="s">
        <v>40</v>
      </c>
      <c r="E58" s="8">
        <f>COUNTIF(A:A,risk_taxonomy!$C58)</f>
        <v>0</v>
      </c>
      <c r="F58" s="8">
        <f t="shared" si="1"/>
        <v>3</v>
      </c>
      <c r="G58" s="8" t="b">
        <f>ISERROR(VLOOKUP(risk_taxonomy!$C58,risk_taxonomy!$A$2:$A$57,1,0))</f>
        <v>1</v>
      </c>
      <c r="H58" s="8">
        <v>1</v>
      </c>
      <c r="I58" s="12">
        <f>risk_taxonomy!$H58/H$9</f>
        <v>0.33333333333333331</v>
      </c>
      <c r="J58" s="8"/>
      <c r="K58" s="8"/>
      <c r="L58" s="8"/>
      <c r="M58" s="8"/>
      <c r="N58" s="8"/>
      <c r="O58" s="13">
        <f>risk_taxonomy!$K58*risk_taxonomy!$L58</f>
        <v>0</v>
      </c>
    </row>
    <row r="59" spans="1:15" x14ac:dyDescent="0.35">
      <c r="A59" s="8" t="str">
        <f>A58</f>
        <v>00.11</v>
      </c>
      <c r="B59" s="8">
        <f>+B58+1</f>
        <v>2</v>
      </c>
      <c r="C59" s="8" t="str">
        <f t="shared" ref="C59:C60" si="39">_xlfn.CONCAT(TEXT(A59,"00"),".",TEXT(B59,"00"))</f>
        <v>00.11.02</v>
      </c>
      <c r="D59" s="16" t="s">
        <v>41</v>
      </c>
      <c r="E59" s="8">
        <f>COUNTIF(A:A,risk_taxonomy!$C59)</f>
        <v>0</v>
      </c>
      <c r="F59" s="8">
        <f t="shared" si="1"/>
        <v>3</v>
      </c>
      <c r="G59" s="8" t="b">
        <f>ISERROR(VLOOKUP(risk_taxonomy!$C59,risk_taxonomy!$A$2:$A$57,1,0))</f>
        <v>1</v>
      </c>
      <c r="H59" s="8">
        <v>1</v>
      </c>
      <c r="I59" s="12">
        <f>risk_taxonomy!$H59/H$9</f>
        <v>0.33333333333333331</v>
      </c>
      <c r="J59" s="8"/>
      <c r="K59" s="8"/>
      <c r="L59" s="8"/>
      <c r="M59" s="8"/>
      <c r="N59" s="8"/>
      <c r="O59" s="13">
        <f>risk_taxonomy!$K59*risk_taxonomy!$L59</f>
        <v>0</v>
      </c>
    </row>
    <row r="60" spans="1:15" x14ac:dyDescent="0.35">
      <c r="A60" s="8" t="str">
        <f>A59</f>
        <v>00.11</v>
      </c>
      <c r="B60" s="8">
        <f>+B59+1</f>
        <v>3</v>
      </c>
      <c r="C60" s="8" t="str">
        <f t="shared" si="39"/>
        <v>00.11.03</v>
      </c>
      <c r="D60" s="16" t="s">
        <v>42</v>
      </c>
      <c r="E60" s="8">
        <f>COUNTIF(A:A,risk_taxonomy!$C60)</f>
        <v>0</v>
      </c>
      <c r="F60" s="8">
        <f t="shared" si="1"/>
        <v>3</v>
      </c>
      <c r="G60" s="8" t="b">
        <f>ISERROR(VLOOKUP(risk_taxonomy!$C60,risk_taxonomy!$A$2:$A$57,1,0))</f>
        <v>1</v>
      </c>
      <c r="H60" s="8">
        <v>1</v>
      </c>
      <c r="I60" s="12">
        <f>risk_taxonomy!$H60/H$9</f>
        <v>0.33333333333333331</v>
      </c>
      <c r="J60" s="8"/>
      <c r="K60" s="8"/>
      <c r="L60" s="8"/>
      <c r="M60" s="8"/>
      <c r="N60" s="8"/>
      <c r="O60" s="13">
        <f>risk_taxonomy!$K60*risk_taxonomy!$L60</f>
        <v>0</v>
      </c>
    </row>
    <row r="61" spans="1:15" x14ac:dyDescent="0.35">
      <c r="A61" s="8" t="str">
        <f>A60</f>
        <v>00.11</v>
      </c>
      <c r="B61" s="8">
        <f>+B60+1</f>
        <v>4</v>
      </c>
      <c r="C61" s="8" t="str">
        <f t="shared" ref="C61:C66" si="40">_xlfn.CONCAT(TEXT(A61,"00"),".",TEXT(B61,"00"))</f>
        <v>00.11.04</v>
      </c>
      <c r="D61" s="16" t="s">
        <v>43</v>
      </c>
      <c r="E61" s="8">
        <f>COUNTIF(A:A,risk_taxonomy!$C61)</f>
        <v>0</v>
      </c>
      <c r="F61" s="8">
        <f t="shared" si="1"/>
        <v>3</v>
      </c>
      <c r="G61" s="8" t="b">
        <f>ISERROR(VLOOKUP(risk_taxonomy!$C61,risk_taxonomy!$A$2:$A$57,1,0))</f>
        <v>1</v>
      </c>
      <c r="H61" s="8">
        <v>1</v>
      </c>
      <c r="I61" s="12">
        <f>risk_taxonomy!$H61/H$9</f>
        <v>0.33333333333333331</v>
      </c>
      <c r="J61" s="8"/>
      <c r="K61" s="8"/>
      <c r="L61" s="8"/>
      <c r="M61" s="8"/>
      <c r="N61" s="8"/>
      <c r="O61" s="13">
        <f>risk_taxonomy!$K61*risk_taxonomy!$L61</f>
        <v>0</v>
      </c>
    </row>
    <row r="62" spans="1:15" x14ac:dyDescent="0.35">
      <c r="A62" s="8" t="str">
        <f>A61</f>
        <v>00.11</v>
      </c>
      <c r="B62" s="8">
        <f>+B61+1</f>
        <v>5</v>
      </c>
      <c r="C62" s="8" t="str">
        <f t="shared" si="40"/>
        <v>00.11.05</v>
      </c>
      <c r="D62" s="16" t="s">
        <v>44</v>
      </c>
      <c r="E62" s="8">
        <f>COUNTIF(A:A,risk_taxonomy!$C62)</f>
        <v>0</v>
      </c>
      <c r="F62" s="8">
        <f t="shared" si="1"/>
        <v>3</v>
      </c>
      <c r="G62" s="8" t="b">
        <f>ISERROR(VLOOKUP(risk_taxonomy!$C62,risk_taxonomy!$A$2:$A$57,1,0))</f>
        <v>1</v>
      </c>
      <c r="H62" s="8">
        <v>1</v>
      </c>
      <c r="I62" s="12">
        <f>risk_taxonomy!$H62/H$9</f>
        <v>0.33333333333333331</v>
      </c>
      <c r="J62" s="8"/>
      <c r="K62" s="8"/>
      <c r="L62" s="8"/>
      <c r="M62" s="8"/>
      <c r="N62" s="8"/>
      <c r="O62" s="13">
        <f>risk_taxonomy!$K62*risk_taxonomy!$L62</f>
        <v>0</v>
      </c>
    </row>
    <row r="63" spans="1:15" x14ac:dyDescent="0.35">
      <c r="A63" s="8" t="str">
        <f>A62</f>
        <v>00.11</v>
      </c>
      <c r="B63" s="8">
        <f>+B62+1</f>
        <v>6</v>
      </c>
      <c r="C63" s="8" t="str">
        <f>_xlfn.CONCAT(TEXT(A63,"00"),".",TEXT(B63,"00"))</f>
        <v>00.11.06</v>
      </c>
      <c r="D63" s="16" t="s">
        <v>45</v>
      </c>
      <c r="E63" s="8">
        <f>COUNTIF(A:A,risk_taxonomy!$C63)</f>
        <v>0</v>
      </c>
      <c r="F63" s="8">
        <f>LEN(C63) - LEN(SUBSTITUTE(C63,".",""))+1</f>
        <v>3</v>
      </c>
      <c r="G63" s="8" t="b">
        <f>ISERROR(VLOOKUP(risk_taxonomy!$C63,risk_taxonomy!$A$2:$A$57,1,0))</f>
        <v>1</v>
      </c>
      <c r="H63" s="8">
        <v>1</v>
      </c>
      <c r="I63" s="12">
        <f>risk_taxonomy!$H63/H$9</f>
        <v>0.33333333333333331</v>
      </c>
      <c r="J63" s="8"/>
      <c r="K63" s="8"/>
      <c r="L63" s="8"/>
      <c r="M63" s="8"/>
      <c r="N63" s="8"/>
      <c r="O63" s="13">
        <f>risk_taxonomy!$K63*risk_taxonomy!$L63</f>
        <v>0</v>
      </c>
    </row>
    <row r="64" spans="1:15" x14ac:dyDescent="0.35">
      <c r="A64" s="7" t="str">
        <f>C$2</f>
        <v>00</v>
      </c>
      <c r="B64" s="7">
        <f>B57+1</f>
        <v>12</v>
      </c>
      <c r="C64" s="7" t="str">
        <f t="shared" si="40"/>
        <v>00.12</v>
      </c>
      <c r="D64" s="15" t="s">
        <v>63</v>
      </c>
      <c r="E64" s="7">
        <f>COUNTIF(A:A,risk_taxonomy!$C64)</f>
        <v>2</v>
      </c>
      <c r="F64" s="7">
        <f t="shared" si="1"/>
        <v>2</v>
      </c>
      <c r="G64" s="7" t="b">
        <f>ISERROR(VLOOKUP(risk_taxonomy!$C64,risk_taxonomy!$A$2:$A$57,1,0))</f>
        <v>1</v>
      </c>
      <c r="H64" s="7"/>
      <c r="I64" s="7"/>
      <c r="J64" s="7"/>
      <c r="K64" s="7"/>
      <c r="L64" s="7"/>
      <c r="M64" s="7"/>
      <c r="N64" s="7"/>
      <c r="O64" s="11">
        <f>risk_taxonomy!$K64*risk_taxonomy!$L64</f>
        <v>0</v>
      </c>
    </row>
    <row r="65" spans="1:15" x14ac:dyDescent="0.35">
      <c r="A65" s="8" t="str">
        <f t="shared" ref="A65" si="41">C64</f>
        <v>00.12</v>
      </c>
      <c r="B65" s="8">
        <v>1</v>
      </c>
      <c r="C65" s="8" t="str">
        <f t="shared" si="40"/>
        <v>00.12.01</v>
      </c>
      <c r="D65" s="16" t="s">
        <v>64</v>
      </c>
      <c r="E65" s="8">
        <f>COUNTIF(A:A,risk_taxonomy!$C65)</f>
        <v>0</v>
      </c>
      <c r="F65" s="8">
        <f t="shared" si="1"/>
        <v>3</v>
      </c>
      <c r="G65" s="8" t="b">
        <f>ISERROR(VLOOKUP(risk_taxonomy!$C65,risk_taxonomy!$A$2:$A$57,1,0))</f>
        <v>1</v>
      </c>
      <c r="H65" s="8">
        <v>1</v>
      </c>
      <c r="I65" s="12">
        <f>risk_taxonomy!$H65/H$9</f>
        <v>0.33333333333333331</v>
      </c>
      <c r="J65" s="8"/>
      <c r="K65" s="8"/>
      <c r="L65" s="8"/>
      <c r="M65" s="8"/>
      <c r="N65" s="8"/>
      <c r="O65" s="13">
        <f>risk_taxonomy!$K65*risk_taxonomy!$L65</f>
        <v>0</v>
      </c>
    </row>
    <row r="66" spans="1:15" x14ac:dyDescent="0.35">
      <c r="A66" s="8" t="str">
        <f>A65</f>
        <v>00.12</v>
      </c>
      <c r="B66" s="8">
        <f>+B65+1</f>
        <v>2</v>
      </c>
      <c r="C66" s="8" t="str">
        <f t="shared" si="40"/>
        <v>00.12.02</v>
      </c>
      <c r="D66" s="16" t="s">
        <v>65</v>
      </c>
      <c r="E66" s="8">
        <f>COUNTIF(A:A,risk_taxonomy!$C66)</f>
        <v>0</v>
      </c>
      <c r="F66" s="8">
        <f t="shared" si="1"/>
        <v>3</v>
      </c>
      <c r="G66" s="8" t="b">
        <f>ISERROR(VLOOKUP(risk_taxonomy!$C66,risk_taxonomy!$A$2:$A$57,1,0))</f>
        <v>1</v>
      </c>
      <c r="H66" s="8">
        <v>1</v>
      </c>
      <c r="I66" s="12">
        <f>risk_taxonomy!$H66/H$9</f>
        <v>0.33333333333333331</v>
      </c>
      <c r="J66" s="8"/>
      <c r="K66" s="8"/>
      <c r="L66" s="8"/>
      <c r="M66" s="8"/>
      <c r="N66" s="8"/>
      <c r="O66" s="13">
        <f>risk_taxonomy!$K66*risk_taxonomy!$L66</f>
        <v>0</v>
      </c>
    </row>
    <row r="67" spans="1:15" x14ac:dyDescent="0.35">
      <c r="A67" s="7" t="str">
        <f>C$2</f>
        <v>00</v>
      </c>
      <c r="B67" s="7">
        <f>+B64+1</f>
        <v>13</v>
      </c>
      <c r="C67" s="7" t="str">
        <f t="shared" ref="C67:C68" si="42">_xlfn.CONCAT(TEXT(A67,"00"),".",TEXT(B67,"00"))</f>
        <v>00.13</v>
      </c>
      <c r="D67" s="15" t="s">
        <v>69</v>
      </c>
      <c r="E67" s="7">
        <f>COUNTIF(A:A,risk_taxonomy!$C67)</f>
        <v>2</v>
      </c>
      <c r="F67" s="7">
        <f t="shared" si="1"/>
        <v>2</v>
      </c>
      <c r="G67" s="7" t="b">
        <f>ISERROR(VLOOKUP(risk_taxonomy!$C67,risk_taxonomy!$A$2:$A$57,1,0))</f>
        <v>1</v>
      </c>
      <c r="H67" s="7"/>
      <c r="I67" s="7"/>
      <c r="J67" s="7"/>
      <c r="K67" s="7"/>
      <c r="L67" s="7"/>
      <c r="M67" s="7"/>
      <c r="N67" s="7"/>
      <c r="O67" s="11">
        <f>risk_taxonomy!$K67*risk_taxonomy!$L67</f>
        <v>0</v>
      </c>
    </row>
    <row r="68" spans="1:15" x14ac:dyDescent="0.35">
      <c r="A68" s="8" t="str">
        <f t="shared" ref="A68" si="43">C67</f>
        <v>00.13</v>
      </c>
      <c r="B68" s="8">
        <v>1</v>
      </c>
      <c r="C68" s="8" t="str">
        <f t="shared" si="42"/>
        <v>00.13.01</v>
      </c>
      <c r="D68" s="16" t="s">
        <v>70</v>
      </c>
      <c r="E68" s="8">
        <f>COUNTIF(A:A,risk_taxonomy!$C68)</f>
        <v>0</v>
      </c>
      <c r="F68" s="8">
        <f t="shared" si="1"/>
        <v>3</v>
      </c>
      <c r="G68" s="8" t="b">
        <f>ISERROR(VLOOKUP(risk_taxonomy!$C68,risk_taxonomy!$A$2:$A$57,1,0))</f>
        <v>1</v>
      </c>
      <c r="H68" s="8">
        <v>1</v>
      </c>
      <c r="I68" s="12">
        <f>risk_taxonomy!$H68/H$9</f>
        <v>0.33333333333333331</v>
      </c>
      <c r="J68" s="8"/>
      <c r="K68" s="8"/>
      <c r="L68" s="8"/>
      <c r="M68" s="8"/>
      <c r="N68" s="8"/>
      <c r="O68" s="13">
        <f>risk_taxonomy!$K68*risk_taxonomy!$L68</f>
        <v>0</v>
      </c>
    </row>
    <row r="69" spans="1:15" x14ac:dyDescent="0.35">
      <c r="A69" s="8" t="str">
        <f>A68</f>
        <v>00.13</v>
      </c>
      <c r="B69" s="8">
        <f>+B68+1</f>
        <v>2</v>
      </c>
      <c r="C69" s="8" t="str">
        <f t="shared" ref="C69" si="44">_xlfn.CONCAT(TEXT(A69,"00"),".",TEXT(B69,"00"))</f>
        <v>00.13.02</v>
      </c>
      <c r="D69" s="16" t="s">
        <v>86</v>
      </c>
      <c r="E69" s="8">
        <f>COUNTIF(A:A,risk_taxonomy!$C69)</f>
        <v>0</v>
      </c>
      <c r="F69" s="8">
        <f t="shared" ref="F69" si="45">LEN(C69) - LEN(SUBSTITUTE(C69,".",""))+1</f>
        <v>3</v>
      </c>
      <c r="G69" s="8" t="b">
        <f>ISERROR(VLOOKUP(risk_taxonomy!$C69,risk_taxonomy!$A$2:$A$57,1,0))</f>
        <v>1</v>
      </c>
      <c r="H69" s="8">
        <v>1</v>
      </c>
      <c r="I69" s="12">
        <f>risk_taxonomy!$H69/H$9</f>
        <v>0.33333333333333331</v>
      </c>
      <c r="J69" s="8"/>
      <c r="K69" s="8"/>
      <c r="L69" s="8"/>
      <c r="M69" s="8"/>
      <c r="N69" s="8"/>
      <c r="O69" s="13">
        <f>risk_taxonomy!$K69*risk_taxonomy!$L69</f>
        <v>0</v>
      </c>
    </row>
    <row r="70" spans="1:15" x14ac:dyDescent="0.35">
      <c r="A70" s="17" t="s">
        <v>26</v>
      </c>
      <c r="B70" s="24">
        <f>MAX(risk_taxonomy!$B$2:$B$68)+1</f>
        <v>14</v>
      </c>
      <c r="C70" s="17"/>
      <c r="D70" s="18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9"/>
    </row>
  </sheetData>
  <autoFilter ref="A1:O70" xr:uid="{F427EB4A-2A26-4E12-BA00-2F18817EF5FF}"/>
  <conditionalFormatting sqref="O70:O1048576 O32 O54 O57 O42 O36 O45 O1:O6 O8:O17">
    <cfRule type="dataBar" priority="7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{AADE2B38-5024-494E-961B-8B6C1AC22966}</x14:id>
        </ext>
      </extLst>
    </cfRule>
  </conditionalFormatting>
  <conditionalFormatting sqref="C1:C1048576">
    <cfRule type="duplicateValues" dxfId="36" priority="70"/>
  </conditionalFormatting>
  <conditionalFormatting sqref="C27">
    <cfRule type="duplicateValues" dxfId="35" priority="69"/>
  </conditionalFormatting>
  <conditionalFormatting sqref="O27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{3E2C05DC-414A-481A-AF14-38462DED6AEF}</x14:id>
        </ext>
      </extLst>
    </cfRule>
  </conditionalFormatting>
  <conditionalFormatting sqref="C27">
    <cfRule type="duplicateValues" dxfId="34" priority="67"/>
  </conditionalFormatting>
  <conditionalFormatting sqref="C18">
    <cfRule type="duplicateValues" dxfId="33" priority="66"/>
  </conditionalFormatting>
  <conditionalFormatting sqref="O18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{ECA829FD-03F3-417E-9966-79A223BEBE3C}</x14:id>
        </ext>
      </extLst>
    </cfRule>
  </conditionalFormatting>
  <conditionalFormatting sqref="C18">
    <cfRule type="duplicateValues" dxfId="32" priority="64"/>
  </conditionalFormatting>
  <conditionalFormatting sqref="C29">
    <cfRule type="duplicateValues" dxfId="31" priority="57"/>
  </conditionalFormatting>
  <conditionalFormatting sqref="O29:O31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{EE37FB61-D1F2-4878-8877-139551D3AEC4}</x14:id>
        </ext>
      </extLst>
    </cfRule>
  </conditionalFormatting>
  <conditionalFormatting sqref="C29">
    <cfRule type="duplicateValues" dxfId="30" priority="55"/>
  </conditionalFormatting>
  <conditionalFormatting sqref="O28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{BFCDCC94-E9A1-4CFF-AEA6-304A8329DD48}</x14:id>
        </ext>
      </extLst>
    </cfRule>
  </conditionalFormatting>
  <conditionalFormatting sqref="C58">
    <cfRule type="duplicateValues" dxfId="29" priority="79"/>
  </conditionalFormatting>
  <conditionalFormatting sqref="O58">
    <cfRule type="dataBar" priority="8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{A715CF48-1EBF-49EF-827D-F7302570C7A0}</x14:id>
        </ext>
      </extLst>
    </cfRule>
  </conditionalFormatting>
  <conditionalFormatting sqref="C59:C62">
    <cfRule type="duplicateValues" dxfId="28" priority="50"/>
  </conditionalFormatting>
  <conditionalFormatting sqref="O59:O62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{46DC3A08-9205-4809-A2FC-FFE8145525A2}</x14:id>
        </ext>
      </extLst>
    </cfRule>
  </conditionalFormatting>
  <conditionalFormatting sqref="C63">
    <cfRule type="duplicateValues" dxfId="27" priority="46"/>
  </conditionalFormatting>
  <conditionalFormatting sqref="O63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{1A200EF0-FE48-4E38-AD6E-DCBED5720254}</x14:id>
        </ext>
      </extLst>
    </cfRule>
  </conditionalFormatting>
  <conditionalFormatting sqref="C55:C56">
    <cfRule type="duplicateValues" dxfId="26" priority="44"/>
  </conditionalFormatting>
  <conditionalFormatting sqref="O55:O5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{8556C1A0-B534-476E-AF08-6E3E0D85F8B0}</x14:id>
        </ext>
      </extLst>
    </cfRule>
  </conditionalFormatting>
  <conditionalFormatting sqref="C37">
    <cfRule type="duplicateValues" dxfId="25" priority="43"/>
  </conditionalFormatting>
  <conditionalFormatting sqref="O37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{6F7D7E73-1291-4AAF-850F-294851C411BE}</x14:id>
        </ext>
      </extLst>
    </cfRule>
  </conditionalFormatting>
  <conditionalFormatting sqref="C37">
    <cfRule type="duplicateValues" dxfId="24" priority="41"/>
  </conditionalFormatting>
  <conditionalFormatting sqref="O38:O41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{99A7AEBB-2CB2-4548-B17B-B8803264C4D5}</x14:id>
        </ext>
      </extLst>
    </cfRule>
  </conditionalFormatting>
  <conditionalFormatting sqref="C38">
    <cfRule type="duplicateValues" dxfId="23" priority="37"/>
  </conditionalFormatting>
  <conditionalFormatting sqref="C38">
    <cfRule type="duplicateValues" dxfId="22" priority="36"/>
  </conditionalFormatting>
  <conditionalFormatting sqref="C39:C41">
    <cfRule type="duplicateValues" dxfId="21" priority="35"/>
  </conditionalFormatting>
  <conditionalFormatting sqref="C39:C41">
    <cfRule type="duplicateValues" dxfId="20" priority="34"/>
  </conditionalFormatting>
  <conditionalFormatting sqref="C33">
    <cfRule type="duplicateValues" dxfId="19" priority="33"/>
  </conditionalFormatting>
  <conditionalFormatting sqref="O33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{3F3A2FAC-B632-402D-9472-90001C66E79F}</x14:id>
        </ext>
      </extLst>
    </cfRule>
  </conditionalFormatting>
  <conditionalFormatting sqref="C33">
    <cfRule type="duplicateValues" dxfId="18" priority="31"/>
  </conditionalFormatting>
  <conditionalFormatting sqref="O34:O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{EA775CA1-A601-4874-8269-C0A4F10EB7A6}</x14:id>
        </ext>
      </extLst>
    </cfRule>
  </conditionalFormatting>
  <conditionalFormatting sqref="C34:C35">
    <cfRule type="duplicateValues" dxfId="17" priority="29"/>
  </conditionalFormatting>
  <conditionalFormatting sqref="C34:C35">
    <cfRule type="duplicateValues" dxfId="16" priority="28"/>
  </conditionalFormatting>
  <conditionalFormatting sqref="C30">
    <cfRule type="duplicateValues" dxfId="15" priority="27"/>
  </conditionalFormatting>
  <conditionalFormatting sqref="C30">
    <cfRule type="duplicateValues" dxfId="14" priority="26"/>
  </conditionalFormatting>
  <conditionalFormatting sqref="C31">
    <cfRule type="duplicateValues" dxfId="13" priority="25"/>
  </conditionalFormatting>
  <conditionalFormatting sqref="C31">
    <cfRule type="duplicateValues" dxfId="12" priority="24"/>
  </conditionalFormatting>
  <conditionalFormatting sqref="O46:O53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{AFA6EDDA-2CE7-4224-BA97-59BC217436B3}</x14:id>
        </ext>
      </extLst>
    </cfRule>
  </conditionalFormatting>
  <conditionalFormatting sqref="C46:C53">
    <cfRule type="duplicateValues" dxfId="11" priority="22"/>
  </conditionalFormatting>
  <conditionalFormatting sqref="C46:C53">
    <cfRule type="duplicateValues" dxfId="10" priority="21"/>
  </conditionalFormatting>
  <conditionalFormatting sqref="O64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{4EFEC2FF-D9F9-49D9-A541-ED2F48DC8F43}</x14:id>
        </ext>
      </extLst>
    </cfRule>
  </conditionalFormatting>
  <conditionalFormatting sqref="C65">
    <cfRule type="duplicateValues" dxfId="9" priority="19"/>
  </conditionalFormatting>
  <conditionalFormatting sqref="O65:O66 O68:O69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{78D13143-1897-4EC5-BDC9-756DF4BA8AB8}</x14:id>
        </ext>
      </extLst>
    </cfRule>
  </conditionalFormatting>
  <conditionalFormatting sqref="C66">
    <cfRule type="duplicateValues" dxfId="8" priority="17"/>
  </conditionalFormatting>
  <conditionalFormatting sqref="C66">
    <cfRule type="duplicateValues" dxfId="7" priority="16"/>
  </conditionalFormatting>
  <conditionalFormatting sqref="C43">
    <cfRule type="duplicateValues" dxfId="6" priority="15"/>
  </conditionalFormatting>
  <conditionalFormatting sqref="O43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{41921C73-AFA7-44B5-B171-4B6ABE0436A5}</x14:id>
        </ext>
      </extLst>
    </cfRule>
  </conditionalFormatting>
  <conditionalFormatting sqref="C43">
    <cfRule type="duplicateValues" dxfId="5" priority="13"/>
  </conditionalFormatting>
  <conditionalFormatting sqref="O44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{63D8C540-5436-4186-AE81-4C8C236B027E}</x14:id>
        </ext>
      </extLst>
    </cfRule>
  </conditionalFormatting>
  <conditionalFormatting sqref="C44">
    <cfRule type="duplicateValues" dxfId="4" priority="11"/>
  </conditionalFormatting>
  <conditionalFormatting sqref="C44">
    <cfRule type="duplicateValues" dxfId="3" priority="10"/>
  </conditionalFormatting>
  <conditionalFormatting sqref="O67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{5423BD23-E3F1-4787-B02A-A9DF98FF69B0}</x14:id>
        </ext>
      </extLst>
    </cfRule>
  </conditionalFormatting>
  <conditionalFormatting sqref="C68:C69">
    <cfRule type="duplicateValues" dxfId="2" priority="9"/>
  </conditionalFormatting>
  <conditionalFormatting sqref="C7">
    <cfRule type="duplicateValues" dxfId="1" priority="7"/>
  </conditionalFormatting>
  <conditionalFormatting sqref="O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{2472FF43-C482-422B-A5C7-F0C719150146}</x14:id>
        </ext>
      </extLst>
    </cfRule>
  </conditionalFormatting>
  <conditionalFormatting sqref="C7">
    <cfRule type="duplicateValues" dxfId="0" priority="5"/>
  </conditionalFormatting>
  <conditionalFormatting sqref="O19:O2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{808276F3-7A22-4CA5-8032-F6A725AE7125}</x14:id>
        </ext>
      </extLst>
    </cfRule>
  </conditionalFormatting>
  <conditionalFormatting sqref="O21:O2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{B847B103-9474-4BC9-8EA8-09DA5D4B2A5C}</x14:id>
        </ext>
      </extLst>
    </cfRule>
  </conditionalFormatting>
  <dataValidations count="2">
    <dataValidation type="list" allowBlank="1" showInputMessage="1" showErrorMessage="1" sqref="K71:K1048576 K1:K69" xr:uid="{8308AEAD-DE9A-4D3B-B730-9C7AC3A97F1D}">
      <formula1>probabilities</formula1>
    </dataValidation>
    <dataValidation type="list" allowBlank="1" showInputMessage="1" showErrorMessage="1" sqref="L71:L1048576 L1:L69" xr:uid="{29A8F0DE-1B7B-4BDA-BAA0-3D94ABC6BFB8}">
      <formula1>impacts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DE2B38-5024-494E-961B-8B6C1AC229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O70:O1048576 O32 O54 O57 O42 O36 O45 O1:O6 O8:O17</xm:sqref>
        </x14:conditionalFormatting>
        <x14:conditionalFormatting xmlns:xm="http://schemas.microsoft.com/office/excel/2006/main">
          <x14:cfRule type="dataBar" id="{3E2C05DC-414A-481A-AF14-38462DED6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O27</xm:sqref>
        </x14:conditionalFormatting>
        <x14:conditionalFormatting xmlns:xm="http://schemas.microsoft.com/office/excel/2006/main">
          <x14:cfRule type="dataBar" id="{ECA829FD-03F3-417E-9966-79A223BEBE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O18</xm:sqref>
        </x14:conditionalFormatting>
        <x14:conditionalFormatting xmlns:xm="http://schemas.microsoft.com/office/excel/2006/main">
          <x14:cfRule type="dataBar" id="{EE37FB61-D1F2-4878-8877-139551D3AE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O29:O31</xm:sqref>
        </x14:conditionalFormatting>
        <x14:conditionalFormatting xmlns:xm="http://schemas.microsoft.com/office/excel/2006/main">
          <x14:cfRule type="dataBar" id="{BFCDCC94-E9A1-4CFF-AEA6-304A8329DD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O28</xm:sqref>
        </x14:conditionalFormatting>
        <x14:conditionalFormatting xmlns:xm="http://schemas.microsoft.com/office/excel/2006/main">
          <x14:cfRule type="dataBar" id="{A715CF48-1EBF-49EF-827D-F7302570C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O58</xm:sqref>
        </x14:conditionalFormatting>
        <x14:conditionalFormatting xmlns:xm="http://schemas.microsoft.com/office/excel/2006/main">
          <x14:cfRule type="dataBar" id="{46DC3A08-9205-4809-A2FC-FFE81455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O59:O62</xm:sqref>
        </x14:conditionalFormatting>
        <x14:conditionalFormatting xmlns:xm="http://schemas.microsoft.com/office/excel/2006/main">
          <x14:cfRule type="dataBar" id="{1A200EF0-FE48-4E38-AD6E-DCBED5720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O63</xm:sqref>
        </x14:conditionalFormatting>
        <x14:conditionalFormatting xmlns:xm="http://schemas.microsoft.com/office/excel/2006/main">
          <x14:cfRule type="dataBar" id="{8556C1A0-B534-476E-AF08-6E3E0D85F8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O55:O56</xm:sqref>
        </x14:conditionalFormatting>
        <x14:conditionalFormatting xmlns:xm="http://schemas.microsoft.com/office/excel/2006/main">
          <x14:cfRule type="dataBar" id="{6F7D7E73-1291-4AAF-850F-294851C411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O37</xm:sqref>
        </x14:conditionalFormatting>
        <x14:conditionalFormatting xmlns:xm="http://schemas.microsoft.com/office/excel/2006/main">
          <x14:cfRule type="dataBar" id="{99A7AEBB-2CB2-4548-B17B-B8803264C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O38:O41</xm:sqref>
        </x14:conditionalFormatting>
        <x14:conditionalFormatting xmlns:xm="http://schemas.microsoft.com/office/excel/2006/main">
          <x14:cfRule type="dataBar" id="{3F3A2FAC-B632-402D-9472-90001C66E7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O33</xm:sqref>
        </x14:conditionalFormatting>
        <x14:conditionalFormatting xmlns:xm="http://schemas.microsoft.com/office/excel/2006/main">
          <x14:cfRule type="dataBar" id="{EA775CA1-A601-4874-8269-C0A4F10EB7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O34:O35</xm:sqref>
        </x14:conditionalFormatting>
        <x14:conditionalFormatting xmlns:xm="http://schemas.microsoft.com/office/excel/2006/main">
          <x14:cfRule type="dataBar" id="{AFA6EDDA-2CE7-4224-BA97-59BC21743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O46:O53</xm:sqref>
        </x14:conditionalFormatting>
        <x14:conditionalFormatting xmlns:xm="http://schemas.microsoft.com/office/excel/2006/main">
          <x14:cfRule type="dataBar" id="{4EFEC2FF-D9F9-49D9-A541-ED2F48DC8F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O64</xm:sqref>
        </x14:conditionalFormatting>
        <x14:conditionalFormatting xmlns:xm="http://schemas.microsoft.com/office/excel/2006/main">
          <x14:cfRule type="dataBar" id="{78D13143-1897-4EC5-BDC9-756DF4BA8A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O65:O66 O68:O69</xm:sqref>
        </x14:conditionalFormatting>
        <x14:conditionalFormatting xmlns:xm="http://schemas.microsoft.com/office/excel/2006/main">
          <x14:cfRule type="dataBar" id="{41921C73-AFA7-44B5-B171-4B6ABE043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O43</xm:sqref>
        </x14:conditionalFormatting>
        <x14:conditionalFormatting xmlns:xm="http://schemas.microsoft.com/office/excel/2006/main">
          <x14:cfRule type="dataBar" id="{63D8C540-5436-4186-AE81-4C8C236B0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O44</xm:sqref>
        </x14:conditionalFormatting>
        <x14:conditionalFormatting xmlns:xm="http://schemas.microsoft.com/office/excel/2006/main">
          <x14:cfRule type="dataBar" id="{5423BD23-E3F1-4787-B02A-A9DF98FF69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O67</xm:sqref>
        </x14:conditionalFormatting>
        <x14:conditionalFormatting xmlns:xm="http://schemas.microsoft.com/office/excel/2006/main">
          <x14:cfRule type="dataBar" id="{2472FF43-C482-422B-A5C7-F0C7191501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</xm:sqref>
        </x14:conditionalFormatting>
        <x14:conditionalFormatting xmlns:xm="http://schemas.microsoft.com/office/excel/2006/main">
          <x14:cfRule type="dataBar" id="{808276F3-7A22-4CA5-8032-F6A725AE71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O19:O20</xm:sqref>
        </x14:conditionalFormatting>
        <x14:conditionalFormatting xmlns:xm="http://schemas.microsoft.com/office/excel/2006/main">
          <x14:cfRule type="dataBar" id="{B847B103-9474-4BC9-8EA8-09DA5D4B2A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O21:O26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A12D-7B0D-4036-8B1C-195F285670E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623-3939-404A-B9B8-D6534980EC46}">
  <dimension ref="A1:E6"/>
  <sheetViews>
    <sheetView workbookViewId="0">
      <selection activeCell="E18" sqref="E18"/>
    </sheetView>
  </sheetViews>
  <sheetFormatPr defaultRowHeight="14.5" x14ac:dyDescent="0.35"/>
  <cols>
    <col min="1" max="1" width="14.453125" customWidth="1"/>
    <col min="2" max="2" width="13.26953125" bestFit="1" customWidth="1"/>
    <col min="4" max="4" width="14.54296875" bestFit="1" customWidth="1"/>
    <col min="5" max="5" width="13.26953125" bestFit="1" customWidth="1"/>
  </cols>
  <sheetData>
    <row r="1" spans="1:5" x14ac:dyDescent="0.35">
      <c r="A1" t="s">
        <v>9</v>
      </c>
      <c r="B1" t="s">
        <v>10</v>
      </c>
      <c r="D1" t="s">
        <v>14</v>
      </c>
      <c r="E1" t="s">
        <v>10</v>
      </c>
    </row>
    <row r="2" spans="1:5" x14ac:dyDescent="0.35">
      <c r="A2">
        <v>5</v>
      </c>
      <c r="B2" t="s">
        <v>6</v>
      </c>
      <c r="D2">
        <v>5</v>
      </c>
      <c r="E2" t="s">
        <v>6</v>
      </c>
    </row>
    <row r="3" spans="1:5" x14ac:dyDescent="0.35">
      <c r="A3">
        <v>4</v>
      </c>
      <c r="B3" t="s">
        <v>11</v>
      </c>
      <c r="D3">
        <v>4</v>
      </c>
      <c r="E3" t="s">
        <v>11</v>
      </c>
    </row>
    <row r="4" spans="1:5" x14ac:dyDescent="0.35">
      <c r="A4">
        <v>3</v>
      </c>
      <c r="B4" t="s">
        <v>7</v>
      </c>
      <c r="D4">
        <v>3</v>
      </c>
      <c r="E4" t="s">
        <v>7</v>
      </c>
    </row>
    <row r="5" spans="1:5" x14ac:dyDescent="0.35">
      <c r="A5">
        <v>2</v>
      </c>
      <c r="B5" t="s">
        <v>12</v>
      </c>
      <c r="D5">
        <v>2</v>
      </c>
      <c r="E5" t="s">
        <v>12</v>
      </c>
    </row>
    <row r="6" spans="1:5" x14ac:dyDescent="0.35">
      <c r="A6">
        <v>1</v>
      </c>
      <c r="B6" t="s">
        <v>8</v>
      </c>
      <c r="D6">
        <v>1</v>
      </c>
      <c r="E6" t="s">
        <v>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risk_taxonomy</vt:lpstr>
      <vt:lpstr>risk_mitigations</vt:lpstr>
      <vt:lpstr>config</vt:lpstr>
      <vt:lpstr>impacts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cinzia pentangelo</cp:lastModifiedBy>
  <dcterms:created xsi:type="dcterms:W3CDTF">2022-09-19T16:04:03Z</dcterms:created>
  <dcterms:modified xsi:type="dcterms:W3CDTF">2022-10-01T14:37:39Z</dcterms:modified>
</cp:coreProperties>
</file>