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<sst xmlns="http://schemas.openxmlformats.org/spreadsheetml/2006/main" uniqueCount="23">
  <si>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종가베팅전략 매매일지</t>
  </si>
  <si>
    <t>투자비중</t>
  </si>
  <si>
    <t>매도(시가)</t>
  </si>
  <si>
    <t>매수(종가)</t>
  </si>
  <si>
    <t>체결량</t>
  </si>
  <si>
    <t>베팅금액(수수료포함)</t>
  </si>
  <si>
    <t>일별수익</t>
  </si>
  <si>
    <t>누적수익</t>
  </si>
  <si>
    <t>수수료</t>
  </si>
  <si>
    <t>ETF투자</t>
  </si>
  <si>
    <t>현금</t>
  </si>
  <si>
    <t>총자산가치</t>
  </si>
  <si>
    <t>입금</t>
  </si>
  <si>
    <t>출금</t>
  </si>
  <si>
    <t>벤치마크</t>
  </si>
  <si>
    <t>일별수익률</t>
  </si>
  <si>
    <t>누적수익률</t>
  </si>
  <si>
    <t xml:space="preserve"> </t>
  </si>
  <si>
    <t>Asdasd2</t>
  </si>
  <si>
    <t xml:space="preserve">장중거래전략 </t>
  </si>
  <si>
    <t>포트폴리오</t>
  </si>
  <si>
    <t>시장수익률</t>
  </si>
  <si>
    <t>시장초과수익률</t>
  </si>
</sst>
</file>

<file path=xl/styles.xml><?xml version="1.0" encoding="utf-8"?>
<styleSheet xmlns="http://schemas.openxmlformats.org/spreadsheetml/2006/main">
  <numFmts count="8">
    <numFmt formatCode="_-[$₩-412]* #,##0.00_-;\-[$₩-412]* #,##0.00_-;_-[$₩-412]* &quot;-&quot;??_-;_-@_-" numFmtId="164"/>
    <numFmt formatCode="_-[$₩-412]* #,##0_-;\-[$₩-412]* #,##0_-;_-[$₩-412]* &quot;-&quot;??_-;_-@_-" numFmtId="165"/>
    <numFmt formatCode="_-&quot;₩&quot;* #,##0_-;\-&quot;₩&quot;* #,##0_-;_-&quot;₩&quot;* &quot;-&quot;_-;_-@_-" numFmtId="166"/>
    <numFmt formatCode="_-* #,##0_-;\-* #,##0_-;_-* &quot;-&quot;_-;_-@_-" numFmtId="167"/>
    <numFmt formatCode="_-&quot;₩&quot;* #,##0_-;\-&quot;₩&quot;* #,##0_-;_-&quot;₩&quot;* &quot;-&quot;??_-;_-@_-" numFmtId="168"/>
    <numFmt formatCode="0.0%" numFmtId="169"/>
    <numFmt formatCode="yyyy-mm-dd" numFmtId="170"/>
    <numFmt formatCode="0.00$" numFmtId="171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2"/>
      <color rgb="FF0070C0"/>
      <sz val="11"/>
      <scheme val="minor"/>
    </font>
    <font>
      <name val="맑은 고딕"/>
      <charset val="129"/>
      <family val="2"/>
      <color theme="4"/>
      <sz val="11"/>
      <scheme val="minor"/>
    </font>
    <font>
      <name val="맑은 고딕"/>
      <charset val="129"/>
      <family val="2"/>
      <color theme="8" tint="-0.249977111117893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167"/>
    <xf borderId="0" fillId="0" fontId="1" numFmtId="166"/>
    <xf borderId="0" fillId="2" fontId="2" numFmtId="0"/>
    <xf borderId="0" fillId="0" fontId="1" numFmtId="0"/>
    <xf borderId="0" fillId="0" fontId="6" numFmtId="0"/>
  </cellStyleXfs>
  <cellXfs count="4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2">
      <alignment horizontal="center" vertical="center"/>
    </xf>
    <xf applyAlignment="1" borderId="0" fillId="0" fontId="0" numFmtId="166" pivotButton="0" quotePrefix="0" xfId="2">
      <alignment vertical="center"/>
    </xf>
    <xf applyAlignment="1" borderId="0" fillId="0" fontId="0" numFmtId="167" pivotButton="0" quotePrefix="0" xfId="1">
      <alignment horizontal="center" vertical="center"/>
    </xf>
    <xf applyAlignment="1" borderId="0" fillId="0" fontId="0" numFmtId="167" pivotButton="0" quotePrefix="0" xfId="1">
      <alignment vertical="center"/>
    </xf>
    <xf applyAlignment="1" borderId="0" fillId="0" fontId="3" numFmtId="9" pivotButton="0" quotePrefix="0" xfId="0">
      <alignment vertical="center"/>
    </xf>
    <xf applyAlignment="1" borderId="0" fillId="0" fontId="0" numFmtId="166" pivotButton="0" quotePrefix="0" xfId="2">
      <alignment vertical="center"/>
    </xf>
    <xf applyAlignment="1" borderId="0" fillId="0" fontId="0" numFmtId="168" pivotButton="0" quotePrefix="0" xfId="0">
      <alignment horizontal="center" vertical="center"/>
    </xf>
    <xf applyAlignment="1" borderId="0" fillId="0" fontId="0" numFmtId="9" pivotButton="0" quotePrefix="0" xfId="4">
      <alignment vertical="center"/>
    </xf>
    <xf applyAlignment="1" borderId="0" fillId="0" fontId="3" numFmtId="10" pivotButton="0" quotePrefix="0" xfId="4">
      <alignment vertical="center"/>
    </xf>
    <xf applyAlignment="1" borderId="0" fillId="0" fontId="6" numFmtId="0" pivotButton="0" quotePrefix="0" xfId="5">
      <alignment vertical="center"/>
    </xf>
    <xf applyAlignment="1" borderId="0" fillId="0" fontId="7" numFmtId="169" pivotButton="0" quotePrefix="0" xfId="4">
      <alignment vertical="center"/>
    </xf>
    <xf applyAlignment="1" borderId="0" fillId="0" fontId="8" numFmtId="10" pivotButton="0" quotePrefix="0" xfId="4">
      <alignment vertical="center"/>
    </xf>
    <xf applyAlignment="1" borderId="0" fillId="0" fontId="7" numFmtId="10" pivotButton="0" quotePrefix="0" xfId="4">
      <alignment vertical="center"/>
    </xf>
    <xf applyAlignment="1" borderId="0" fillId="0" fontId="9" numFmtId="10" pivotButton="0" quotePrefix="0" xfId="4">
      <alignment vertical="center"/>
    </xf>
    <xf applyAlignment="1" borderId="0" fillId="0" fontId="0" numFmtId="166" pivotButton="0" quotePrefix="0" xfId="0">
      <alignment vertical="center"/>
    </xf>
    <xf applyAlignment="1" borderId="0" fillId="0" fontId="8" numFmtId="10" pivotButton="0" quotePrefix="0" xfId="4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5" numFmtId="10" pivotButton="0" quotePrefix="0" xfId="4">
      <alignment vertical="center"/>
    </xf>
    <xf applyAlignment="1" borderId="0" fillId="0" fontId="8" numFmtId="10" pivotButton="0" quotePrefix="0" xfId="4">
      <alignment horizontal="center" vertical="center"/>
    </xf>
    <xf applyAlignment="1" borderId="0" fillId="2" fontId="5" numFmtId="0" pivotButton="0" quotePrefix="0" xfId="3">
      <alignment horizontal="center" vertical="center"/>
    </xf>
    <xf applyAlignment="1" borderId="0" fillId="0" fontId="3" numFmtId="10" pivotButton="0" quotePrefix="0" xfId="4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6" pivotButton="0" quotePrefix="0" xfId="2">
      <alignment vertical="center"/>
    </xf>
    <xf applyAlignment="1" borderId="0" fillId="0" fontId="0" numFmtId="167" pivotButton="0" quotePrefix="0" xfId="1">
      <alignment vertical="center"/>
    </xf>
    <xf applyAlignment="1" borderId="0" fillId="0" fontId="0" numFmtId="166" pivotButton="0" quotePrefix="0" xfId="2">
      <alignment horizontal="center" vertical="center"/>
    </xf>
    <xf applyAlignment="1" borderId="0" fillId="0" fontId="0" numFmtId="167" pivotButton="0" quotePrefix="0" xfId="1">
      <alignment horizontal="center" vertical="center"/>
    </xf>
    <xf applyAlignment="1" borderId="0" fillId="0" fontId="0" numFmtId="165" pivotButton="0" quotePrefix="0" xfId="0">
      <alignment vertical="center"/>
    </xf>
    <xf applyAlignment="1" borderId="0" fillId="0" fontId="0" numFmtId="168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0" fillId="0" fontId="7" numFmtId="169" pivotButton="0" quotePrefix="0" xfId="4">
      <alignment vertical="center"/>
    </xf>
    <xf applyAlignment="1" borderId="0" fillId="0" fontId="0" numFmtId="166" pivotButton="0" quotePrefix="0" xfId="0">
      <alignment vertical="center"/>
    </xf>
    <xf borderId="0" fillId="0" fontId="10" numFmtId="9" pivotButton="0" quotePrefix="0" xfId="0"/>
    <xf borderId="0" fillId="0" fontId="0" numFmtId="170" pivotButton="0" quotePrefix="0" xfId="0"/>
    <xf borderId="0" fillId="0" fontId="0" numFmtId="171" pivotButton="0" quotePrefix="0" xfId="0"/>
  </cellXfs>
  <cellStyles count="6">
    <cellStyle builtinId="0" name="표준" xfId="0"/>
    <cellStyle builtinId="6" name="쉼표 [0]" xfId="1"/>
    <cellStyle builtinId="7" name="통화 [0]" xfId="2"/>
    <cellStyle builtinId="26" name="좋음" xfId="3"/>
    <cellStyle builtinId="5" name="백분율" xfId="4"/>
    <cellStyle builtinId="8" name="하이퍼링크" xfId="5"/>
  </cellStyles>
  <dxfs count="4"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FF0000"/>
      </font>
    </dxf>
    <dxf>
      <font>
        <color rgb="FFFF0000"/>
      </font>
      <fill>
        <patternFill>
          <bgColor auto="1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tabSelected="1" workbookViewId="0" zoomScale="55" zoomScaleNormal="55">
      <selection activeCell="F56" sqref="F56"/>
    </sheetView>
  </sheetViews>
  <sheetFormatPr baseColWidth="8" defaultRowHeight="16.5" outlineLevelCol="0"/>
  <cols>
    <col bestFit="1" customWidth="1" max="2" min="2" style="27" width="11.125"/>
    <col customWidth="1" max="4" min="3" style="28" width="11.75"/>
    <col customWidth="1" max="5" min="5" style="27" width="13.125"/>
    <col customWidth="1" max="6" min="6" style="28" width="21.875"/>
    <col customWidth="1" max="7" min="7" style="27" width="21.875"/>
    <col customWidth="1" max="9" min="8" style="27" width="13.125"/>
    <col customWidth="1" max="10" min="10" style="28" width="13.125"/>
    <col bestFit="1" customWidth="1" max="11" min="11" style="27" width="16.125"/>
    <col customWidth="1" max="12" min="12" style="27" width="16.125"/>
    <col bestFit="1" customWidth="1" max="13" min="13" style="27" width="16.125"/>
    <col customWidth="1" max="15" min="15" style="29" width="13.375"/>
    <col customWidth="1" max="16" min="16" style="29" width="11.125"/>
    <col customWidth="1" max="17" min="17" style="27" width="12.5"/>
  </cols>
  <sheetData>
    <row r="1" spans="1:18">
      <c r="B1" s="24" t="s">
        <v>0</v>
      </c>
    </row>
    <row r="3" spans="1:18">
      <c r="A3" t="s">
        <v>1</v>
      </c>
      <c r="B3" s="26" t="n"/>
      <c r="C3" s="30" t="s">
        <v>2</v>
      </c>
      <c r="D3" s="30" t="s">
        <v>3</v>
      </c>
      <c r="E3" s="26" t="s">
        <v>4</v>
      </c>
      <c r="F3" s="30" t="s">
        <v>5</v>
      </c>
      <c r="G3" s="26" t="s">
        <v>6</v>
      </c>
      <c r="H3" s="26" t="s">
        <v>7</v>
      </c>
      <c r="I3" s="26" t="s">
        <v>8</v>
      </c>
      <c r="J3" s="30" t="s">
        <v>9</v>
      </c>
      <c r="K3" s="26" t="s">
        <v>10</v>
      </c>
      <c r="L3" s="26" t="s">
        <v>11</v>
      </c>
      <c r="M3" s="26" t="s">
        <v>12</v>
      </c>
      <c r="N3" s="26" t="s">
        <v>13</v>
      </c>
      <c r="O3" s="31" t="s">
        <v>14</v>
      </c>
      <c r="P3" s="31" t="s">
        <v>15</v>
      </c>
      <c r="Q3" s="26" t="s">
        <v>16</v>
      </c>
    </row>
    <row r="4" spans="1:18">
      <c r="A4" s="9" t="n">
        <v>0.1</v>
      </c>
      <c r="B4" s="2" t="n">
        <v>43122</v>
      </c>
      <c r="H4" s="26" t="n"/>
      <c r="I4" s="26" t="n"/>
      <c r="K4" s="32" t="n">
        <v>500000</v>
      </c>
      <c r="L4" s="32" t="n">
        <v>500000</v>
      </c>
      <c r="M4" s="32" t="n">
        <v>500000</v>
      </c>
      <c r="O4" s="29">
        <f>D5</f>
        <v/>
      </c>
    </row>
    <row r="5" spans="1:18">
      <c r="D5" s="28" t="n">
        <v>16005</v>
      </c>
      <c r="E5" t="n">
        <v>6</v>
      </c>
      <c r="F5" s="28" t="n">
        <v>96034</v>
      </c>
      <c r="I5" s="33" t="n">
        <v>4</v>
      </c>
      <c r="J5" s="28">
        <f>F5-I5</f>
        <v/>
      </c>
      <c r="K5" s="32">
        <f>K4-J5-I5</f>
        <v/>
      </c>
      <c r="L5" s="32">
        <f>SUM(J5:K5)</f>
        <v/>
      </c>
      <c r="M5" s="34" t="n"/>
    </row>
    <row r="6" spans="1:18">
      <c r="A6" s="9" t="n">
        <v>0.2</v>
      </c>
      <c r="B6" s="2" t="n">
        <v>43123</v>
      </c>
      <c r="C6" s="28" t="n">
        <v>16265</v>
      </c>
      <c r="E6" t="n">
        <v>6</v>
      </c>
      <c r="F6" s="28" t="n">
        <v>97585</v>
      </c>
      <c r="G6" s="13">
        <f>(F6-F5)/F5</f>
        <v/>
      </c>
      <c r="H6" s="25">
        <f>(L6-L4)/L4</f>
        <v/>
      </c>
      <c r="I6" s="33" t="n">
        <v>5</v>
      </c>
      <c r="J6" s="28" t="n">
        <v>0</v>
      </c>
      <c r="K6" s="28" t="n">
        <v>501551</v>
      </c>
      <c r="L6" s="32">
        <f>SUM(J6:K6)</f>
        <v/>
      </c>
      <c r="M6" s="14" t="n"/>
      <c r="O6" s="29" t="n">
        <v>16665</v>
      </c>
      <c r="P6" s="13">
        <f>(O6-O4)/O4</f>
        <v/>
      </c>
      <c r="Q6" s="13">
        <f>(O6-O4)/O4</f>
        <v/>
      </c>
    </row>
    <row r="7" spans="1:18">
      <c r="B7" s="2" t="n"/>
      <c r="D7" s="28" t="n">
        <v>16665</v>
      </c>
      <c r="E7" t="n">
        <v>12</v>
      </c>
      <c r="F7" s="28" t="n">
        <v>199989</v>
      </c>
      <c r="G7" s="12" t="n"/>
      <c r="I7" s="33" t="n">
        <v>10</v>
      </c>
      <c r="J7" s="28" t="n">
        <v>199980</v>
      </c>
      <c r="K7" s="28" t="n">
        <v>301561</v>
      </c>
      <c r="L7" s="32">
        <f>SUM(J7:K7)</f>
        <v/>
      </c>
      <c r="M7" t="s">
        <v>17</v>
      </c>
      <c r="P7" s="13" t="n"/>
    </row>
    <row r="8" spans="1:18">
      <c r="A8" s="9" t="n">
        <v>0.3</v>
      </c>
      <c r="B8" s="2" t="n">
        <v>43124</v>
      </c>
      <c r="C8" s="28" t="n">
        <v>16670</v>
      </c>
      <c r="E8" t="n">
        <v>12</v>
      </c>
      <c r="F8" s="28">
        <f>C8*E8+I8</f>
        <v/>
      </c>
      <c r="G8" s="13">
        <f>(F8-F7)/F7</f>
        <v/>
      </c>
      <c r="H8" s="25">
        <f>(L8-$L$4)/$L$4</f>
        <v/>
      </c>
      <c r="I8" s="33" t="n">
        <v>10</v>
      </c>
      <c r="J8" s="28" t="n">
        <v>0</v>
      </c>
      <c r="K8" s="28" t="n">
        <v>501591</v>
      </c>
      <c r="L8" s="32">
        <f>SUM(J8:K8)</f>
        <v/>
      </c>
      <c r="O8" s="29" t="n">
        <v>16535</v>
      </c>
      <c r="P8" s="16">
        <f>(O8-O6)/O6</f>
        <v/>
      </c>
      <c r="Q8" s="13">
        <f>(O8-$O$4)/$O$4</f>
        <v/>
      </c>
      <c r="R8" s="35" t="n"/>
    </row>
    <row r="9" spans="1:18">
      <c r="B9" s="2" t="n"/>
      <c r="D9" s="28" t="n">
        <v>16535</v>
      </c>
      <c r="E9" t="n">
        <v>18</v>
      </c>
      <c r="F9" s="28">
        <f>D9*E9+I9</f>
        <v/>
      </c>
      <c r="I9" s="33" t="n">
        <v>15</v>
      </c>
      <c r="J9" s="28">
        <f>F9-I9</f>
        <v/>
      </c>
      <c r="K9" s="28" t="n">
        <v>203946</v>
      </c>
      <c r="L9" s="32">
        <f>SUM(J9:K9)</f>
        <v/>
      </c>
      <c r="P9" s="16" t="n"/>
      <c r="Q9" s="13" t="n"/>
    </row>
    <row r="10" spans="1:18">
      <c r="A10" s="9" t="n">
        <v>0.1</v>
      </c>
      <c r="B10" s="2" t="n">
        <v>43125</v>
      </c>
      <c r="C10" s="28" t="n">
        <v>16380</v>
      </c>
      <c r="E10" t="n">
        <v>18</v>
      </c>
      <c r="F10" s="28">
        <f>C10*E10+I10</f>
        <v/>
      </c>
      <c r="G10" s="16" t="n">
        <v>-0.009299999999999999</v>
      </c>
      <c r="H10" s="23">
        <f>(L10-$L$4)/$L$4</f>
        <v/>
      </c>
      <c r="I10" s="33" t="n">
        <v>15</v>
      </c>
      <c r="J10" s="28" t="n">
        <v>0</v>
      </c>
      <c r="K10" s="28" t="n">
        <v>498771</v>
      </c>
      <c r="L10" s="32">
        <f>SUM(J10:K10)</f>
        <v/>
      </c>
      <c r="O10" s="29" t="n">
        <v>16505</v>
      </c>
      <c r="P10" s="16">
        <f>(O10-O8)/O8</f>
        <v/>
      </c>
      <c r="Q10" s="13">
        <f>(O10-$O$4)/$O$4</f>
        <v/>
      </c>
    </row>
    <row r="11" spans="1:18">
      <c r="B11" s="2" t="n"/>
      <c r="D11" s="28" t="n">
        <v>16505</v>
      </c>
      <c r="E11" t="n">
        <v>6</v>
      </c>
      <c r="F11" s="28">
        <f>D11*E11+I11</f>
        <v/>
      </c>
      <c r="I11" s="33" t="n">
        <v>5</v>
      </c>
      <c r="J11" s="28">
        <f>D11*E11-I11</f>
        <v/>
      </c>
      <c r="K11" s="32">
        <f>L10-J11-I11</f>
        <v/>
      </c>
      <c r="L11" s="32">
        <f>SUM(J11:K11)</f>
        <v/>
      </c>
      <c r="P11" s="16" t="n"/>
      <c r="Q11" s="13" t="n"/>
    </row>
    <row r="12" spans="1:18">
      <c r="A12" s="9" t="n">
        <v>0.1</v>
      </c>
      <c r="B12" s="2" t="n">
        <v>43126</v>
      </c>
      <c r="C12" s="28" t="n">
        <v>16425</v>
      </c>
      <c r="E12" t="n">
        <v>6</v>
      </c>
      <c r="F12" s="28">
        <f>C12*E12+I12</f>
        <v/>
      </c>
      <c r="G12" s="17" t="n">
        <v>-0.0049</v>
      </c>
      <c r="H12" s="23">
        <f>(L12-$L$4)/$L$4</f>
        <v/>
      </c>
      <c r="I12" s="33" t="n">
        <v>5</v>
      </c>
      <c r="J12" s="28" t="n">
        <v>0</v>
      </c>
      <c r="K12" s="32">
        <f>498281</f>
        <v/>
      </c>
      <c r="L12" s="32">
        <f>SUM(J12:K12)</f>
        <v/>
      </c>
      <c r="O12" s="29" t="n">
        <v>16735</v>
      </c>
      <c r="P12" s="13">
        <f>(O12-O10)/O10</f>
        <v/>
      </c>
      <c r="Q12" s="13">
        <f>(O12-$O$4)/$O$4</f>
        <v/>
      </c>
    </row>
    <row r="13" spans="1:18">
      <c r="B13" s="2" t="n"/>
      <c r="D13" s="28" t="n">
        <v>16735</v>
      </c>
      <c r="E13" t="n">
        <v>6</v>
      </c>
      <c r="F13" s="28">
        <f>D13*E13+I13</f>
        <v/>
      </c>
      <c r="I13" s="33" t="n">
        <v>5</v>
      </c>
      <c r="J13" s="28">
        <f>F13-I13</f>
        <v/>
      </c>
      <c r="K13" s="28">
        <f>397866</f>
        <v/>
      </c>
      <c r="L13" s="32">
        <f>SUM(J13:K13)</f>
        <v/>
      </c>
      <c r="P13" s="13" t="n"/>
      <c r="Q13" s="13" t="n"/>
    </row>
    <row r="14" spans="1:18">
      <c r="A14" s="9" t="n">
        <v>0.2</v>
      </c>
      <c r="B14" s="2" t="n">
        <v>43129</v>
      </c>
      <c r="C14" s="28" t="n">
        <v>16830</v>
      </c>
      <c r="E14" t="n">
        <v>6</v>
      </c>
      <c r="F14" s="28" t="n">
        <v>100980</v>
      </c>
      <c r="G14" s="13">
        <f>(C14-D13)/D13</f>
        <v/>
      </c>
      <c r="H14" s="23">
        <f>(L14-$L$4)/$L$4</f>
        <v/>
      </c>
      <c r="I14" s="33" t="n">
        <v>5</v>
      </c>
      <c r="J14" s="28" t="n">
        <v>0</v>
      </c>
      <c r="K14" s="28" t="n">
        <v>498841</v>
      </c>
      <c r="L14" s="32">
        <f>SUM(J14:K14)</f>
        <v/>
      </c>
      <c r="O14" s="29" t="n">
        <v>17160</v>
      </c>
      <c r="P14" s="13">
        <f>(O14-O12)/O12</f>
        <v/>
      </c>
      <c r="Q14" s="13">
        <f>(O14-$O$4)/$O$4</f>
        <v/>
      </c>
    </row>
    <row r="15" spans="1:18">
      <c r="B15" s="2" t="n"/>
      <c r="D15" s="28" t="n">
        <v>17160</v>
      </c>
      <c r="E15" t="n">
        <v>12</v>
      </c>
      <c r="F15" s="28" t="n">
        <v>205930</v>
      </c>
      <c r="I15" s="33" t="n">
        <v>10</v>
      </c>
      <c r="J15" s="28" t="n">
        <v>205920</v>
      </c>
      <c r="K15" s="28" t="n">
        <v>292911</v>
      </c>
      <c r="L15" s="32">
        <f>SUM(J15:K15)</f>
        <v/>
      </c>
      <c r="P15" s="16" t="n"/>
      <c r="Q15" s="13" t="n"/>
    </row>
    <row r="16" spans="1:18">
      <c r="A16" s="9" t="n">
        <v>0.3</v>
      </c>
      <c r="B16" s="2" t="n">
        <v>43130</v>
      </c>
      <c r="C16" s="28" t="n">
        <v>17170</v>
      </c>
      <c r="E16" t="n">
        <v>12</v>
      </c>
      <c r="F16" s="28" t="n">
        <v>206050</v>
      </c>
      <c r="G16" s="13">
        <f>(C16-D15)/D15</f>
        <v/>
      </c>
      <c r="H16" s="23">
        <f>(L16-$L$4)/$L$4</f>
        <v/>
      </c>
      <c r="I16" s="33" t="n">
        <v>10</v>
      </c>
      <c r="J16" s="28" t="n">
        <v>0</v>
      </c>
      <c r="K16" s="28" t="n">
        <v>498941</v>
      </c>
      <c r="L16" s="32">
        <f>SUM(J16:K16)</f>
        <v/>
      </c>
      <c r="O16" s="29" t="n">
        <v>17085</v>
      </c>
      <c r="P16" s="16">
        <f>(O16-O14)/O14</f>
        <v/>
      </c>
      <c r="Q16" s="13">
        <f>(O16-$O$4)/$O$4</f>
        <v/>
      </c>
    </row>
    <row r="17" spans="1:18">
      <c r="B17" s="2" t="n"/>
      <c r="D17" s="28" t="n">
        <v>17010</v>
      </c>
      <c r="E17" t="n">
        <v>18</v>
      </c>
      <c r="F17" s="28" t="n">
        <v>306195</v>
      </c>
      <c r="I17" s="33" t="n">
        <v>15</v>
      </c>
      <c r="J17" s="28" t="n">
        <v>306180</v>
      </c>
      <c r="K17" s="28" t="n">
        <v>192746</v>
      </c>
      <c r="L17" s="32">
        <f>SUM(J17:K17)</f>
        <v/>
      </c>
      <c r="P17" s="16" t="n"/>
      <c r="Q17" s="13" t="n"/>
    </row>
    <row r="18" spans="1:18">
      <c r="A18" s="9" t="n">
        <v>0.1</v>
      </c>
      <c r="B18" s="2" t="n">
        <v>43131</v>
      </c>
      <c r="C18" s="28" t="n">
        <v>16830</v>
      </c>
      <c r="E18" t="n">
        <v>18</v>
      </c>
      <c r="F18" s="28" t="n">
        <v>302940</v>
      </c>
      <c r="G18" s="18">
        <f>(C18-D17)/D17</f>
        <v/>
      </c>
      <c r="H18" s="23">
        <f>(L18-$L$4)/$L$4</f>
        <v/>
      </c>
      <c r="I18" s="33" t="n">
        <v>5</v>
      </c>
      <c r="J18" s="28" t="n">
        <v>0</v>
      </c>
      <c r="K18" s="28" t="n">
        <v>495671</v>
      </c>
      <c r="L18" s="32">
        <f>SUM(J18:K18)</f>
        <v/>
      </c>
      <c r="O18" s="29" t="n">
        <v>16820</v>
      </c>
      <c r="P18" s="16">
        <f>(O18-O16)/O16</f>
        <v/>
      </c>
      <c r="Q18" s="13">
        <f>(O18-$O$4)/$O$4</f>
        <v/>
      </c>
    </row>
    <row r="19" spans="1:18">
      <c r="B19" s="2" t="n"/>
      <c r="D19" s="28" t="n">
        <v>16820</v>
      </c>
      <c r="E19" t="n">
        <v>6</v>
      </c>
      <c r="F19" s="28" t="n">
        <v>100925</v>
      </c>
      <c r="G19" s="18" t="n"/>
      <c r="I19" s="33" t="n">
        <v>5</v>
      </c>
      <c r="J19" s="28" t="n">
        <v>100920</v>
      </c>
      <c r="K19" s="36">
        <f>K18-J19-I19</f>
        <v/>
      </c>
      <c r="L19" s="32">
        <f>SUM(J19:K19)</f>
        <v/>
      </c>
      <c r="P19" s="16" t="n"/>
      <c r="Q19" s="13" t="n"/>
    </row>
    <row r="20" spans="1:18">
      <c r="A20" s="9" t="n">
        <v>0.2</v>
      </c>
      <c r="B20" s="2" t="n">
        <v>43132</v>
      </c>
      <c r="C20" s="28" t="n">
        <v>16875</v>
      </c>
      <c r="E20" t="n">
        <v>6</v>
      </c>
      <c r="F20" s="28" t="n">
        <v>101250</v>
      </c>
      <c r="G20" s="13">
        <f>(C20-D19)/D19</f>
        <v/>
      </c>
      <c r="H20" s="23">
        <f>(L20-$L$4)/$L$4</f>
        <v/>
      </c>
      <c r="I20" s="33" t="n">
        <v>5</v>
      </c>
      <c r="J20" s="28" t="n">
        <v>0</v>
      </c>
      <c r="K20" s="36" t="n">
        <v>495991</v>
      </c>
      <c r="L20" s="32">
        <f>SUM(J20:K20)</f>
        <v/>
      </c>
      <c r="O20" s="29" t="n">
        <v>16435</v>
      </c>
      <c r="P20" s="16">
        <f>(O20-O18)/O18</f>
        <v/>
      </c>
      <c r="Q20" s="13">
        <f>(O20-$O$4)/$O$4</f>
        <v/>
      </c>
    </row>
    <row r="21" spans="1:18">
      <c r="B21" s="2" t="n"/>
      <c r="D21" s="28" t="n">
        <v>16425</v>
      </c>
      <c r="E21" t="n">
        <v>12</v>
      </c>
      <c r="F21" s="28">
        <f>D21*E21</f>
        <v/>
      </c>
      <c r="G21" s="13" t="n"/>
      <c r="I21" s="33" t="n">
        <v>10</v>
      </c>
      <c r="J21" s="28">
        <f>F21</f>
        <v/>
      </c>
      <c r="K21" s="32">
        <f>L20-J21-I21</f>
        <v/>
      </c>
      <c r="L21" s="32">
        <f>SUM(J21:K21)</f>
        <v/>
      </c>
      <c r="P21" s="16" t="n"/>
      <c r="Q21" s="13" t="n"/>
    </row>
    <row r="22" spans="1:18">
      <c r="A22" s="9" t="n">
        <v>0.3</v>
      </c>
      <c r="B22" s="2" t="n">
        <v>43133</v>
      </c>
      <c r="C22" s="28" t="n">
        <v>16520</v>
      </c>
      <c r="E22" t="n">
        <v>12</v>
      </c>
      <c r="F22" s="28">
        <f>C22*E22</f>
        <v/>
      </c>
      <c r="G22" s="13">
        <f>(C22-D21)/D21</f>
        <v/>
      </c>
      <c r="H22" s="23">
        <f>(L22-$L$4)/$L$4</f>
        <v/>
      </c>
      <c r="I22" s="33" t="n">
        <v>10</v>
      </c>
      <c r="J22" s="28" t="n">
        <v>0</v>
      </c>
      <c r="K22" s="32">
        <f>K21+F22-I22</f>
        <v/>
      </c>
      <c r="L22" s="32">
        <f>SUM(J22:K22)</f>
        <v/>
      </c>
      <c r="O22" s="29" t="n">
        <v>16380</v>
      </c>
      <c r="P22" s="16">
        <f>(O22-O20)/O20</f>
        <v/>
      </c>
      <c r="Q22" s="13">
        <f>(O22-$O$4)/$O$4</f>
        <v/>
      </c>
    </row>
    <row r="23" spans="1:18">
      <c r="B23" s="2" t="n"/>
      <c r="D23" s="28" t="n">
        <v>16380</v>
      </c>
      <c r="E23" t="n">
        <v>18</v>
      </c>
      <c r="F23" s="28">
        <f>D23*E23</f>
        <v/>
      </c>
      <c r="I23" s="33" t="n">
        <v>15</v>
      </c>
      <c r="J23" s="28">
        <f>F23</f>
        <v/>
      </c>
      <c r="K23" s="32">
        <f>L22-J23-I23</f>
        <v/>
      </c>
      <c r="L23" s="32">
        <f>SUM(J23:K23)</f>
        <v/>
      </c>
      <c r="P23" s="16" t="n"/>
      <c r="Q23" s="13" t="n"/>
    </row>
    <row r="24" spans="1:18">
      <c r="A24" s="9" t="n">
        <v>0.3</v>
      </c>
      <c r="B24" s="2" t="n">
        <v>43136</v>
      </c>
      <c r="C24" s="28" t="n">
        <v>16005</v>
      </c>
      <c r="E24" t="n">
        <v>18</v>
      </c>
      <c r="F24" s="28">
        <f>E24*C24</f>
        <v/>
      </c>
      <c r="G24" s="16">
        <f>(C24-D23)/D23</f>
        <v/>
      </c>
      <c r="H24" s="23">
        <f>(L24-$L$4)/$L$4</f>
        <v/>
      </c>
      <c r="I24" s="33" t="n">
        <v>15</v>
      </c>
      <c r="J24" s="28" t="n">
        <v>0</v>
      </c>
      <c r="K24" s="32" t="n">
        <v>489312</v>
      </c>
      <c r="L24" s="32">
        <f>SUM(J24:K24)</f>
        <v/>
      </c>
      <c r="O24" s="29" t="n">
        <v>15540</v>
      </c>
      <c r="P24" s="16">
        <f>(O24-O22)/O22</f>
        <v/>
      </c>
      <c r="Q24" s="16">
        <f>(O24-$O$4)/$O$4</f>
        <v/>
      </c>
    </row>
    <row r="25" spans="1:18">
      <c r="B25" s="2" t="s">
        <v>17</v>
      </c>
      <c r="D25" s="28" t="n">
        <v>15540</v>
      </c>
      <c r="E25" t="n">
        <v>18</v>
      </c>
      <c r="F25" s="28">
        <f>D25*E25</f>
        <v/>
      </c>
      <c r="I25" s="33" t="n">
        <v>13</v>
      </c>
      <c r="J25" s="28">
        <f>F25</f>
        <v/>
      </c>
      <c r="K25" s="32">
        <f>L24-J25-I25</f>
        <v/>
      </c>
      <c r="L25" s="32">
        <f>SUM(J25:K25)</f>
        <v/>
      </c>
      <c r="P25" s="16" t="n"/>
      <c r="Q25" s="16" t="n"/>
    </row>
    <row r="26" spans="1:18">
      <c r="A26" s="9" t="n">
        <v>0.1</v>
      </c>
      <c r="B26" s="2" t="n">
        <v>43137</v>
      </c>
      <c r="C26" s="28" t="n">
        <v>14945</v>
      </c>
      <c r="E26" t="n">
        <v>18</v>
      </c>
      <c r="F26" s="28">
        <f>C26*E26</f>
        <v/>
      </c>
      <c r="G26" s="16">
        <f>(C26-D25)/D25</f>
        <v/>
      </c>
      <c r="H26" s="23">
        <f>(L26-$L$4)/$L$4</f>
        <v/>
      </c>
      <c r="I26" s="33" t="n">
        <v>13</v>
      </c>
      <c r="J26" s="28" t="n">
        <v>0</v>
      </c>
      <c r="K26" s="32">
        <f>K25+F26-I26</f>
        <v/>
      </c>
      <c r="L26" s="32">
        <f>SUM(J26:K26)</f>
        <v/>
      </c>
      <c r="O26" s="29" t="n">
        <v>15645</v>
      </c>
      <c r="P26" s="16">
        <f>(O26-O24)/O24</f>
        <v/>
      </c>
      <c r="Q26" s="16">
        <f>(O26-$O$4)/$O$4</f>
        <v/>
      </c>
    </row>
    <row r="27" spans="1:18">
      <c r="B27" s="2" t="n"/>
      <c r="D27" s="28" t="n">
        <v>15645</v>
      </c>
      <c r="E27" t="n">
        <v>6</v>
      </c>
      <c r="F27" s="28">
        <f>E27*D27</f>
        <v/>
      </c>
      <c r="I27" s="33" t="n">
        <v>4</v>
      </c>
      <c r="J27" s="28">
        <f>F27</f>
        <v/>
      </c>
      <c r="K27" s="32">
        <f>L26-J27-I27</f>
        <v/>
      </c>
      <c r="L27" s="32">
        <f>SUM(J27:K27)</f>
        <v/>
      </c>
    </row>
    <row r="28" spans="1:18">
      <c r="A28" s="9" t="n">
        <v>0.2</v>
      </c>
      <c r="B28" s="2" t="n">
        <v>43138</v>
      </c>
      <c r="C28" s="28" t="n">
        <v>15875</v>
      </c>
      <c r="E28" t="n">
        <v>6</v>
      </c>
      <c r="F28" s="28">
        <f>E28*C28</f>
        <v/>
      </c>
      <c r="G28" s="13">
        <f>(C28-D27)/D27</f>
        <v/>
      </c>
      <c r="H28" s="23">
        <f>(L28-$L$4)/$L$4</f>
        <v/>
      </c>
      <c r="I28" s="33" t="n">
        <v>4</v>
      </c>
      <c r="J28" s="28" t="n">
        <v>0</v>
      </c>
      <c r="K28" s="32">
        <f>K27+F28-I28</f>
        <v/>
      </c>
      <c r="L28" s="32">
        <f>SUM(J28:K28)</f>
        <v/>
      </c>
      <c r="O28" s="29" t="n">
        <v>14910</v>
      </c>
      <c r="P28" s="16">
        <f>(O28-O26)/O26</f>
        <v/>
      </c>
      <c r="Q28" s="16">
        <f>(O28-$O$4)/$O$4</f>
        <v/>
      </c>
    </row>
    <row r="29" spans="1:18">
      <c r="A29" s="9" t="n"/>
      <c r="B29" s="2" t="n"/>
      <c r="D29" s="28" t="n">
        <v>14910</v>
      </c>
      <c r="E29" t="n">
        <v>12</v>
      </c>
      <c r="F29" s="28">
        <f>E29*D29</f>
        <v/>
      </c>
      <c r="I29" s="33" t="n">
        <v>9</v>
      </c>
      <c r="J29" s="28">
        <f>F29</f>
        <v/>
      </c>
      <c r="K29" s="32">
        <f>K28-J29-I29</f>
        <v/>
      </c>
      <c r="L29" s="32">
        <f>SUM(J29:K29)</f>
        <v/>
      </c>
    </row>
    <row r="30" spans="1:18">
      <c r="A30" s="9" t="n">
        <v>0.3</v>
      </c>
      <c r="B30" s="2" t="n">
        <v>43139</v>
      </c>
      <c r="C30" s="28" t="n">
        <v>15265</v>
      </c>
      <c r="E30" t="n">
        <v>12</v>
      </c>
      <c r="F30" s="28">
        <f>E30*C30</f>
        <v/>
      </c>
      <c r="G30" s="13">
        <f>(C30-D29)/D29</f>
        <v/>
      </c>
      <c r="H30" s="23">
        <f>(L30-$L$4)/$L$4</f>
        <v/>
      </c>
      <c r="I30" s="33" t="n">
        <v>9</v>
      </c>
      <c r="J30" s="28" t="n">
        <v>0</v>
      </c>
      <c r="K30" s="32">
        <f>K29+F30-I30</f>
        <v/>
      </c>
      <c r="L30" s="32">
        <f>SUM(J30:K30)</f>
        <v/>
      </c>
      <c r="O30" s="29" t="n">
        <v>15400</v>
      </c>
      <c r="P30" s="16">
        <f>(O30-O28)/O28</f>
        <v/>
      </c>
      <c r="Q30" s="16">
        <f>(O30-$O$4)/$O$4</f>
        <v/>
      </c>
    </row>
    <row r="31" spans="1:18">
      <c r="B31" s="2" t="n"/>
      <c r="I31" s="33">
        <f>ROUNDDOWN(D31*E31*0.00011,)</f>
        <v/>
      </c>
      <c r="L31" s="34">
        <f>SUM(J31:K31)</f>
        <v/>
      </c>
      <c r="O31" s="29">
        <f>#REF!</f>
        <v/>
      </c>
    </row>
    <row r="32" spans="1:18">
      <c r="A32" s="37" t="n">
        <v>0.1</v>
      </c>
      <c r="B32" s="38" t="n">
        <v>43139</v>
      </c>
      <c r="C32" s="39" t="n">
        <v>232323</v>
      </c>
      <c r="D32" t="s">
        <v>18</v>
      </c>
    </row>
  </sheetData>
  <mergeCells count="15">
    <mergeCell ref="H30:H31"/>
    <mergeCell ref="H28:H29"/>
    <mergeCell ref="H26:H27"/>
    <mergeCell ref="H24:H25"/>
    <mergeCell ref="B1:Q2"/>
    <mergeCell ref="H8:H9"/>
    <mergeCell ref="H10:H11"/>
    <mergeCell ref="H20:H21"/>
    <mergeCell ref="H22:H23"/>
    <mergeCell ref="H14:H15"/>
    <mergeCell ref="H16:H17"/>
    <mergeCell ref="H18:H19"/>
    <mergeCell ref="H12:H13"/>
    <mergeCell ref="H4:H5"/>
    <mergeCell ref="H6:H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D4" sqref="D4"/>
    </sheetView>
  </sheetViews>
  <sheetFormatPr baseColWidth="8" defaultRowHeight="16.5" outlineLevelCol="0"/>
  <cols>
    <col customWidth="1" max="2" min="2" style="27" width="14.125"/>
    <col customWidth="1" max="12" min="11" style="27" width="12.375"/>
    <col customWidth="1" max="13" min="13" style="27" width="13.125"/>
  </cols>
  <sheetData>
    <row r="1" spans="1:17">
      <c r="B1" s="24" t="s">
        <v>19</v>
      </c>
    </row>
    <row r="3" spans="1:17">
      <c r="A3" t="s">
        <v>1</v>
      </c>
      <c r="B3" s="26" t="n"/>
      <c r="C3" s="30" t="s">
        <v>2</v>
      </c>
      <c r="D3" s="30" t="s">
        <v>3</v>
      </c>
      <c r="E3" s="26" t="s">
        <v>4</v>
      </c>
      <c r="F3" s="30" t="s">
        <v>5</v>
      </c>
      <c r="G3" s="26" t="s">
        <v>6</v>
      </c>
      <c r="H3" s="26" t="s">
        <v>7</v>
      </c>
      <c r="I3" s="26" t="s">
        <v>8</v>
      </c>
      <c r="J3" s="30" t="s">
        <v>9</v>
      </c>
      <c r="K3" s="26" t="s">
        <v>10</v>
      </c>
      <c r="L3" s="26" t="s">
        <v>11</v>
      </c>
      <c r="M3" s="26" t="s">
        <v>12</v>
      </c>
      <c r="N3" s="26" t="s">
        <v>13</v>
      </c>
      <c r="O3" s="31" t="s">
        <v>14</v>
      </c>
      <c r="P3" s="31" t="s">
        <v>15</v>
      </c>
      <c r="Q3" s="26" t="s">
        <v>16</v>
      </c>
    </row>
    <row r="4" spans="1:17">
      <c r="A4" s="9" t="n">
        <v>0.07000000000000001</v>
      </c>
      <c r="B4" s="2" t="n">
        <v>43137</v>
      </c>
      <c r="C4" s="28" t="n"/>
      <c r="D4" s="28" t="n"/>
      <c r="F4" s="28" t="n"/>
      <c r="H4" s="26" t="n"/>
      <c r="I4" s="26" t="n"/>
      <c r="J4" s="28" t="n"/>
      <c r="K4" s="32" t="n">
        <v>500000</v>
      </c>
      <c r="L4" s="32" t="n">
        <v>500000</v>
      </c>
      <c r="M4" s="32" t="n">
        <v>500000</v>
      </c>
      <c r="O4" s="29">
        <f>#REF!</f>
        <v/>
      </c>
      <c r="P4" s="29" t="n"/>
    </row>
    <row r="5" spans="1:17">
      <c r="B5" s="2" t="s">
        <v>17</v>
      </c>
      <c r="C5" s="28" t="n"/>
      <c r="D5" s="28" t="n">
        <v>15540</v>
      </c>
      <c r="E5" t="n">
        <v>18</v>
      </c>
      <c r="F5" s="28">
        <f>D5*E5</f>
        <v/>
      </c>
      <c r="H5" s="23" t="n"/>
      <c r="I5" s="33" t="n">
        <v>13</v>
      </c>
      <c r="J5" s="28">
        <f>F5</f>
        <v/>
      </c>
      <c r="K5" s="32">
        <f>#REF!-J5-I5</f>
        <v/>
      </c>
      <c r="L5" s="32">
        <f>SUM(J5:K5)</f>
        <v/>
      </c>
      <c r="O5" s="29" t="n"/>
      <c r="P5" s="16" t="n"/>
      <c r="Q5" s="16" t="n"/>
    </row>
    <row r="6" spans="1:17">
      <c r="A6" s="9" t="n">
        <v>0.1</v>
      </c>
      <c r="B6" s="2" t="n">
        <v>43137</v>
      </c>
      <c r="C6" s="28" t="n">
        <v>14945</v>
      </c>
      <c r="D6" s="28" t="n"/>
      <c r="E6" t="n">
        <v>18</v>
      </c>
      <c r="F6" s="28">
        <f>C6*E6</f>
        <v/>
      </c>
      <c r="G6" s="16">
        <f>(C6-D5)/D5</f>
        <v/>
      </c>
      <c r="H6" s="23">
        <f>(L6-$L$4)/$L$4</f>
        <v/>
      </c>
      <c r="I6" s="33" t="n">
        <v>13</v>
      </c>
      <c r="J6" s="28" t="n">
        <v>0</v>
      </c>
      <c r="K6" s="32">
        <f>K5+F6-I6</f>
        <v/>
      </c>
      <c r="L6" s="32">
        <f>SUM(J6:K6)</f>
        <v/>
      </c>
      <c r="O6" s="29" t="n"/>
      <c r="P6" s="16">
        <f>(O6-#REF!)/#REF!</f>
        <v/>
      </c>
      <c r="Q6" s="16">
        <f>(O6-$O$4)/$O$4</f>
        <v/>
      </c>
    </row>
    <row r="7" spans="1:17">
      <c r="B7" s="2" t="n"/>
      <c r="C7" s="28" t="n"/>
      <c r="D7" s="28" t="n"/>
      <c r="F7" s="28" t="n"/>
      <c r="I7" s="33" t="n"/>
      <c r="J7" s="28" t="n"/>
      <c r="L7" s="34" t="n"/>
      <c r="O7" s="29" t="n"/>
      <c r="P7" s="29" t="n"/>
    </row>
    <row r="8" spans="1:17">
      <c r="B8" s="2" t="n">
        <v>43134</v>
      </c>
      <c r="C8" s="28" t="n"/>
      <c r="D8" s="28" t="n"/>
      <c r="F8" s="28" t="n"/>
      <c r="I8" s="33">
        <f>ROUNDDOWN(D8*E8*0.00011,)</f>
        <v/>
      </c>
      <c r="J8" s="28" t="n"/>
      <c r="L8" s="34">
        <f>SUM(J8:K8)</f>
        <v/>
      </c>
      <c r="O8" s="29">
        <f>D9</f>
        <v/>
      </c>
      <c r="P8" s="29" t="n"/>
    </row>
    <row r="9" spans="1:17">
      <c r="B9" s="2" t="n">
        <v>43135</v>
      </c>
      <c r="C9" s="28" t="n"/>
      <c r="D9" s="28" t="n"/>
      <c r="F9" s="28" t="n"/>
      <c r="I9" s="33">
        <f>ROUNDDOWN(C9*E9*0.00011,)</f>
        <v/>
      </c>
      <c r="J9" s="28" t="n"/>
      <c r="L9" s="34">
        <f>SUM(J9:K9)</f>
        <v/>
      </c>
      <c r="O9" s="29">
        <f>D10</f>
        <v/>
      </c>
      <c r="P9" s="29" t="n"/>
    </row>
    <row r="10" spans="1:17">
      <c r="B10" s="2" t="n">
        <v>43136</v>
      </c>
      <c r="C10" s="28" t="n"/>
      <c r="D10" s="28" t="n"/>
      <c r="F10" s="28" t="n"/>
      <c r="I10" s="33">
        <f>ROUNDDOWN(D10*E10*0.00011,)</f>
        <v/>
      </c>
      <c r="J10" s="28" t="n"/>
      <c r="L10" s="34">
        <f>SUM(J10:K10)</f>
        <v/>
      </c>
      <c r="O10" s="29">
        <f>D11</f>
        <v/>
      </c>
      <c r="P10" s="29" t="n"/>
    </row>
    <row r="11" spans="1:17">
      <c r="B11" s="2" t="n">
        <v>43137</v>
      </c>
      <c r="C11" s="28" t="n"/>
      <c r="D11" s="28" t="n"/>
      <c r="F11" s="28" t="n"/>
      <c r="I11" s="33">
        <f>ROUNDDOWN(C11*E11*0.00011,)</f>
        <v/>
      </c>
      <c r="J11" s="28" t="n"/>
      <c r="L11" s="34">
        <f>SUM(J11:K11)</f>
        <v/>
      </c>
      <c r="O11" s="29">
        <f>D12</f>
        <v/>
      </c>
      <c r="P11" s="29" t="n"/>
    </row>
    <row r="12" spans="1:17">
      <c r="B12" s="2" t="n">
        <v>43138</v>
      </c>
      <c r="C12" s="28" t="n"/>
      <c r="D12" s="28" t="n"/>
      <c r="F12" s="28" t="n"/>
      <c r="I12" s="33">
        <f>ROUNDDOWN(D12*E12*0.00011,)</f>
        <v/>
      </c>
      <c r="J12" s="28" t="n"/>
      <c r="L12" s="34">
        <f>SUM(J12:K12)</f>
        <v/>
      </c>
      <c r="O12" s="29">
        <f>D13</f>
        <v/>
      </c>
      <c r="P12" s="29" t="n"/>
    </row>
  </sheetData>
  <mergeCells count="2">
    <mergeCell ref="H6:H7"/>
    <mergeCell ref="B1:Q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topLeftCell="A4" workbookViewId="0">
      <selection activeCell="A15" sqref="A15:A16"/>
    </sheetView>
  </sheetViews>
  <sheetFormatPr baseColWidth="8" defaultRowHeight="16.5"/>
  <sheetData>
    <row r="1" spans="1:3">
      <c r="A1" t="s">
        <v>20</v>
      </c>
      <c r="B1" t="s">
        <v>21</v>
      </c>
      <c r="C1" t="s">
        <v>22</v>
      </c>
    </row>
    <row r="2" spans="1:3">
      <c r="A2" t="n">
        <v>0</v>
      </c>
      <c r="B2" t="n">
        <v>0</v>
      </c>
      <c r="C2" t="n">
        <v>0</v>
      </c>
    </row>
    <row r="3" spans="1:3">
      <c r="A3" s="22" t="n">
        <v>0.003102</v>
      </c>
      <c r="B3" s="22" t="n">
        <v>0.04123711340206185</v>
      </c>
      <c r="C3" s="22">
        <f>A3-B3</f>
        <v/>
      </c>
    </row>
    <row r="4" spans="1:3">
      <c r="A4" s="22" t="n">
        <v>0.003182</v>
      </c>
      <c r="B4" s="22" t="n">
        <v>0.0331146516713527</v>
      </c>
      <c r="C4" s="22">
        <f>A4-B4</f>
        <v/>
      </c>
    </row>
    <row r="5" spans="1:3">
      <c r="A5" s="22" t="n">
        <v>-0.002458</v>
      </c>
      <c r="B5" s="22" t="n">
        <v>0.03124023742580444</v>
      </c>
      <c r="C5" s="22">
        <f>A5-B5</f>
        <v/>
      </c>
    </row>
    <row r="6" spans="1:3">
      <c r="A6" s="22" t="n">
        <v>-0.003438</v>
      </c>
      <c r="B6" s="22" t="n">
        <v>0.04561074664167448</v>
      </c>
      <c r="C6" s="22">
        <f>A6-B6</f>
        <v/>
      </c>
    </row>
    <row r="7" spans="1:3">
      <c r="A7" s="22" t="n">
        <v>-0.002318</v>
      </c>
      <c r="B7" s="22" t="n">
        <v>0.07216494845360824</v>
      </c>
      <c r="C7" s="22">
        <f>A7-B7</f>
        <v/>
      </c>
    </row>
    <row r="8" spans="1:3">
      <c r="A8" s="22" t="n">
        <v>-0.002118</v>
      </c>
      <c r="B8" s="22" t="n">
        <v>0.06747891283973759</v>
      </c>
      <c r="C8" s="22">
        <f>A8-B8</f>
        <v/>
      </c>
    </row>
    <row r="9" spans="1:3">
      <c r="A9" s="22" t="n">
        <v>-0.008658000000000001</v>
      </c>
      <c r="B9" s="22" t="n">
        <v>0.05092158700406123</v>
      </c>
      <c r="C9" s="22">
        <f>A9-B9</f>
        <v/>
      </c>
    </row>
    <row r="10" spans="1:3">
      <c r="A10" s="22" t="n">
        <v>-0.008018000000000001</v>
      </c>
      <c r="B10" s="22" t="n">
        <v>0.02686660418619181</v>
      </c>
      <c r="C10" s="22">
        <f>A10-B10</f>
        <v/>
      </c>
    </row>
    <row r="11" spans="1:3">
      <c r="A11" s="22" t="n">
        <v>-0.005778</v>
      </c>
      <c r="B11" s="22" t="n">
        <v>0.02343017806935333</v>
      </c>
      <c r="C11" s="22">
        <f>A11-B11</f>
        <v/>
      </c>
    </row>
    <row r="12" spans="1:3">
      <c r="A12" s="22" t="n">
        <v>-0.021376</v>
      </c>
      <c r="B12" s="22" t="n">
        <v>-0.02905342080599813</v>
      </c>
      <c r="C12" s="22">
        <f>A12-B12</f>
        <v/>
      </c>
    </row>
    <row r="13" spans="1:3">
      <c r="A13" s="22" t="n">
        <v>-0.042848</v>
      </c>
      <c r="B13" s="22" t="n">
        <v>-0.02249297094657919</v>
      </c>
      <c r="C13" s="22">
        <f>A13-B13</f>
        <v/>
      </c>
    </row>
    <row r="14" spans="1:3">
      <c r="A14" s="22" t="n">
        <v>-0.040104</v>
      </c>
      <c r="B14" s="22" t="n">
        <v>-0.06841611996251172</v>
      </c>
      <c r="C14" s="22">
        <f>A14-B14</f>
        <v/>
      </c>
    </row>
  </sheetData>
  <conditionalFormatting sqref="A3:C14">
    <cfRule dxfId="3" operator="greaterThan" priority="1" type="cellIs">
      <formula>0</formula>
    </cfRule>
    <cfRule dxfId="2" operator="greaterThan" priority="2" type="cellIs">
      <formula>-0.0012</formula>
    </cfRule>
    <cfRule dxfId="1" operator="lessThan" priority="3" type="cellIs">
      <formula>0</formula>
    </cfRule>
    <cfRule dxfId="0" operator="greaterThan" priority="4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이세령</dc:creator>
  <dcterms:created xsi:type="dcterms:W3CDTF">2018-01-22T06:24:43Z</dcterms:created>
  <dcterms:modified xsi:type="dcterms:W3CDTF">2018-02-08T03:55:20Z</dcterms:modified>
  <cp:lastModifiedBy>MINJUN KWAK</cp:lastModifiedBy>
</cp:coreProperties>
</file>