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avis/Documents/Boot Camp/Excel/"/>
    </mc:Choice>
  </mc:AlternateContent>
  <xr:revisionPtr revIDLastSave="0" documentId="10_ncr:8100000_{CDEFBADF-1828-9A44-9D08-BBCDB17AA90B}" xr6:coauthVersionLast="34" xr6:coauthVersionMax="34" xr10:uidLastSave="{00000000-0000-0000-0000-000000000000}"/>
  <bookViews>
    <workbookView xWindow="0" yWindow="440" windowWidth="25600" windowHeight="1556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Bonus" sheetId="7" r:id="rId5"/>
  </sheets>
  <definedNames>
    <definedName name="_xlnm._FilterDatabase" localSheetId="0" hidden="1">Sheet1!$A$1:$T$4115</definedName>
  </definedNames>
  <calcPr calcId="162913"/>
  <pivotCaches>
    <pivotCache cacheId="4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7" l="1"/>
  <c r="H12" i="7"/>
  <c r="H11" i="7"/>
  <c r="H10" i="7"/>
  <c r="H9" i="7"/>
  <c r="H8" i="7"/>
  <c r="H7" i="7"/>
  <c r="H6" i="7"/>
  <c r="H5" i="7"/>
  <c r="H4" i="7"/>
  <c r="H3" i="7"/>
  <c r="G2" i="7"/>
  <c r="H2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9" i="7"/>
  <c r="D13" i="7"/>
  <c r="D12" i="7"/>
  <c r="D11" i="7"/>
  <c r="D10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09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<sst xmlns="http://schemas.openxmlformats.org/spreadsheetml/2006/main" count="24819" uniqueCount="8399">
  <si>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</si>
  <si>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</si>
  <si>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</si>
  <si>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</si>
  <si>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</si>
  <si>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</si>
  <si>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</si>
  <si>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</si>
  <si>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</si>
  <si>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</si>
  <si>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</si>
  <si>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</si>
  <si>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</si>
  <si>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</si>
  <si>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</si>
  <si>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</si>
  <si>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</si>
  <si>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</si>
  <si>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</si>
  <si>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</si>
  <si>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</si>
  <si>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</si>
  <si>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</si>
  <si>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</si>
  <si>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</si>
  <si>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</si>
  <si>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</si>
  <si>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</si>
  <si>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</si>
  <si>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</si>
  <si>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</si>
  <si>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</si>
  <si>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</si>
  <si>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</si>
  <si>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</si>
  <si>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</si>
  <si>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</si>
  <si>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</si>
  <si>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</si>
  <si>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</si>
  <si>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</si>
  <si>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</si>
  <si>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</si>
  <si>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</si>
  <si>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</si>
  <si>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</si>
  <si>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</si>
  <si>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</si>
  <si>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</si>
  <si>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</si>
  <si>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</si>
  <si>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</si>
  <si>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</si>
  <si>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</si>
  <si>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</si>
  <si>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</si>
  <si>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</si>
  <si>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</si>
  <si>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</si>
  <si>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</si>
  <si>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</si>
  <si>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</si>
  <si>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</si>
  <si>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</si>
  <si>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</si>
  <si>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</si>
  <si>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</si>
  <si>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</si>
  <si>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</si>
  <si>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</si>
  <si>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</si>
  <si>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</si>
  <si>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</si>
  <si>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</si>
  <si>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</si>
  <si>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</si>
  <si>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</si>
  <si>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</si>
  <si>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</si>
  <si>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</si>
  <si>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</si>
  <si>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</si>
  <si>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</si>
  <si>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</si>
  <si>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</si>
  <si>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</si>
  <si>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</si>
  <si>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</si>
  <si>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</si>
  <si>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</si>
  <si>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</si>
  <si>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</si>
  <si>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</si>
  <si>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</si>
  <si>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</si>
  <si>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</si>
  <si>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</si>
  <si>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</si>
  <si>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</si>
  <si>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</si>
  <si>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</si>
  <si>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</si>
  <si>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</si>
  <si>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</si>
  <si>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</si>
  <si>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</si>
  <si>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</si>
  <si>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</si>
  <si>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</si>
  <si>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</si>
  <si>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</si>
  <si>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</si>
  <si>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</si>
  <si>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</si>
  <si>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</si>
  <si>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</si>
  <si>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</si>
  <si>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</si>
  <si>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</si>
  <si>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</si>
  <si>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</si>
  <si>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</si>
  <si>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</si>
  <si>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</si>
  <si>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</si>
  <si>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</si>
  <si>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</si>
  <si>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</si>
  <si>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</si>
  <si>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</si>
  <si>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</si>
  <si>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</si>
  <si>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</si>
  <si>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</si>
  <si>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</si>
  <si>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</si>
  <si>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</si>
  <si>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</si>
  <si>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</si>
  <si>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</si>
  <si>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</si>
  <si>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</si>
  <si>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</si>
  <si>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</si>
  <si>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</si>
  <si>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</si>
  <si>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</si>
  <si>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</si>
  <si>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</si>
  <si>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</si>
  <si>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</si>
  <si>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</si>
  <si>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</si>
  <si>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</si>
  <si>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</si>
  <si>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</si>
  <si>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</si>
  <si>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</si>
  <si>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</si>
  <si>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</si>
  <si>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</si>
  <si>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</si>
  <si>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</si>
  <si>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</si>
  <si>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</si>
  <si>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</si>
  <si>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</si>
  <si>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</si>
  <si>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</si>
  <si>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</si>
  <si>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</si>
  <si>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</si>
  <si>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</si>
  <si>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</si>
  <si>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</si>
  <si>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</si>
  <si>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</si>
  <si>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</si>
  <si>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</si>
  <si>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</si>
  <si>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</si>
  <si>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</si>
  <si>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</si>
  <si>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</si>
  <si>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</si>
  <si>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</si>
  <si>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</si>
  <si>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</si>
  <si>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</si>
  <si>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</si>
  <si>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</si>
  <si>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</si>
  <si>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</si>
  <si>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</si>
  <si>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</si>
  <si>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</si>
  <si>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</si>
  <si>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</si>
  <si>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</si>
  <si>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</si>
  <si>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</si>
  <si>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</si>
  <si>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</si>
  <si>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</si>
  <si>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</si>
  <si>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</si>
  <si>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</si>
  <si>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</si>
  <si>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</si>
  <si>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</si>
  <si>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</si>
  <si>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</si>
  <si>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</si>
  <si>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</si>
  <si>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</si>
  <si>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</si>
  <si>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</si>
  <si>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</si>
  <si>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</si>
  <si>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</si>
  <si>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</si>
  <si>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</si>
  <si>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</si>
  <si>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</si>
  <si>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</si>
  <si>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</si>
  <si>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</si>
  <si>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</si>
  <si>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</si>
  <si>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</si>
  <si>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</si>
  <si>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</si>
  <si>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</si>
  <si>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</si>
  <si>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</si>
  <si>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</si>
  <si>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</si>
  <si>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</si>
  <si>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</si>
  <si>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</si>
  <si>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</si>
  <si>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</si>
  <si>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</si>
  <si>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</si>
  <si>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</si>
  <si>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</si>
  <si>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</si>
  <si>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</si>
  <si>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</si>
  <si>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</si>
  <si>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</si>
  <si>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</si>
  <si>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</si>
  <si>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</si>
  <si>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</si>
  <si>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</si>
  <si>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</si>
  <si>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</si>
  <si>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</si>
  <si>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</si>
  <si>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</si>
  <si>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</si>
  <si>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</si>
  <si>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</si>
  <si>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</si>
  <si>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</si>
  <si>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</si>
  <si>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</si>
  <si>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</si>
  <si>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</si>
  <si>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</si>
  <si>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</si>
  <si>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</si>
  <si>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</si>
  <si>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</si>
  <si>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</si>
  <si>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</si>
  <si>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</si>
  <si>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</si>
  <si>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</si>
  <si>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</si>
  <si>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</si>
  <si>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</si>
  <si>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</si>
  <si>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</si>
  <si>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</si>
  <si>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</si>
  <si>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</si>
  <si>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</si>
  <si>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</si>
  <si>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</si>
  <si>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</si>
  <si>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</si>
  <si>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</si>
  <si>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</si>
  <si>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</si>
  <si>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</si>
  <si>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</si>
  <si>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</si>
  <si>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</si>
  <si>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</si>
  <si>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</si>
  <si>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</si>
  <si>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</si>
  <si>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</si>
  <si>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</si>
  <si>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</si>
  <si>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</si>
  <si>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</si>
  <si>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</si>
  <si>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</si>
  <si>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</si>
  <si>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</si>
  <si>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</si>
  <si>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</si>
  <si>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</si>
  <si>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</si>
  <si>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</si>
  <si>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</si>
  <si>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</si>
  <si>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</si>
  <si>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</si>
  <si>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</si>
  <si>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</si>
  <si>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</si>
  <si>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</si>
  <si>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</si>
  <si>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</si>
  <si>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</si>
  <si>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</si>
  <si>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</si>
  <si>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</si>
  <si>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</si>
  <si>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</si>
  <si>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</si>
  <si>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</si>
  <si>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</si>
  <si>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</si>
  <si>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</si>
  <si>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</si>
  <si>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</si>
  <si>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</si>
  <si>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</si>
  <si>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</si>
  <si>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</si>
  <si>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</si>
  <si>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</si>
  <si>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</si>
  <si>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</si>
  <si>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</si>
  <si>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</si>
  <si>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</si>
  <si>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</si>
  <si>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</si>
  <si>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</si>
  <si>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</si>
  <si>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</si>
  <si>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</si>
  <si>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</si>
  <si>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</si>
  <si>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</si>
  <si>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</si>
  <si>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</si>
  <si>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</si>
  <si>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</si>
  <si>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</si>
  <si>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</si>
  <si>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</si>
  <si>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</si>
  <si>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</si>
  <si>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</si>
  <si>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</si>
  <si>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</si>
  <si>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</si>
  <si>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</si>
  <si>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</si>
  <si>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</si>
  <si>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</si>
  <si>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</si>
  <si>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</si>
  <si>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</si>
  <si>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</si>
  <si>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</si>
  <si>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</si>
  <si>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</si>
  <si>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</si>
  <si>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</si>
  <si>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</si>
  <si>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</si>
  <si>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</si>
  <si>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</si>
  <si>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</si>
  <si>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</si>
  <si>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</si>
  <si>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</si>
  <si>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</si>
  <si>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</si>
  <si>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</si>
  <si>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</si>
  <si>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</si>
  <si>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</si>
  <si>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</si>
  <si>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</si>
  <si>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</si>
  <si>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</si>
  <si>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</si>
  <si>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</si>
  <si>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</si>
  <si>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</si>
  <si>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</si>
  <si>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</si>
  <si>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</si>
  <si>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</si>
  <si>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</si>
  <si>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</si>
  <si>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</si>
  <si>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</si>
  <si>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</si>
  <si>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</si>
  <si>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</si>
  <si>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</si>
  <si>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</si>
  <si>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</si>
  <si>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</si>
  <si>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</si>
  <si>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</si>
  <si>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</si>
  <si>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</si>
  <si>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</si>
  <si>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</si>
  <si>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</si>
  <si>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</si>
  <si>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</si>
  <si>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</si>
  <si>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</si>
  <si>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</si>
  <si>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</si>
  <si>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</si>
  <si>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</si>
  <si>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</si>
  <si>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</si>
  <si>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</si>
  <si>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</si>
  <si>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</si>
  <si>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</si>
  <si>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</si>
  <si>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</si>
  <si>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</si>
  <si>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</si>
  <si>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</si>
  <si>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</si>
  <si>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</si>
  <si>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</si>
  <si>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</si>
  <si>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</si>
  <si>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</si>
  <si>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</si>
  <si>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</si>
  <si>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</si>
  <si>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</si>
  <si>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</si>
  <si>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</si>
  <si>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</si>
  <si>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</si>
  <si>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</si>
  <si>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</si>
  <si>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</si>
  <si>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</si>
  <si>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</si>
  <si>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</si>
  <si>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</si>
  <si>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</si>
  <si>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</si>
  <si>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</si>
  <si>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</si>
  <si>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</si>
  <si>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</si>
  <si>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</si>
  <si>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</si>
  <si>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</si>
  <si>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</si>
  <si>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</si>
  <si>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</si>
  <si>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</si>
  <si>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</si>
  <si>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</si>
  <si>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</si>
  <si>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</si>
  <si>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</si>
  <si>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</si>
  <si>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</si>
  <si>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</si>
  <si>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</si>
  <si>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</si>
  <si>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</si>
  <si>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</si>
  <si>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</si>
  <si>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</si>
  <si>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</si>
  <si>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</si>
  <si>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</si>
  <si>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</si>
  <si>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</si>
  <si>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</si>
  <si>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</si>
  <si>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</si>
  <si>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</si>
  <si>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</si>
  <si>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</si>
  <si>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</si>
  <si>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</si>
  <si>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</si>
  <si>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</si>
  <si>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</si>
  <si>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</si>
  <si>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</si>
  <si>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</si>
  <si>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</si>
  <si>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</si>
  <si>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</si>
  <si>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</si>
  <si>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</si>
  <si>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</si>
  <si>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</si>
  <si>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</si>
  <si>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</si>
  <si>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</si>
  <si>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</si>
  <si>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</si>
  <si>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</si>
  <si>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</si>
  <si>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</si>
  <si>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</si>
  <si>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</si>
  <si>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</si>
  <si>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</si>
  <si>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</si>
  <si>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</si>
  <si>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</si>
  <si>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</si>
  <si>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</si>
  <si>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</si>
  <si>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</si>
  <si>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</si>
  <si>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</si>
  <si>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</si>
  <si>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</si>
  <si>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</si>
  <si>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</si>
  <si>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</si>
  <si>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</si>
  <si>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</si>
  <si>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</si>
  <si>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</si>
  <si>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</si>
  <si>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</si>
  <si>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</si>
  <si>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</si>
  <si>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</si>
  <si>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</si>
  <si>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</si>
  <si>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</si>
  <si>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</si>
  <si>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</si>
  <si>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</si>
  <si>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</si>
  <si>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</si>
  <si>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</si>
  <si>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</si>
  <si>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</si>
  <si>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</si>
  <si>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</si>
  <si>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</si>
  <si>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</si>
  <si>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</si>
  <si>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</si>
  <si>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</si>
  <si>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</si>
  <si>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</si>
  <si>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</si>
  <si>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</si>
  <si>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</si>
  <si>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</si>
  <si>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</si>
  <si>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</si>
  <si>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</si>
  <si>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</si>
  <si>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</si>
  <si>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</si>
  <si>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</si>
  <si>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</si>
  <si>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</si>
  <si>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</si>
  <si>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</si>
  <si>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</si>
  <si>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</si>
  <si>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</si>
  <si>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</si>
  <si>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</si>
  <si>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</si>
  <si>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</si>
  <si>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</si>
  <si>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</si>
  <si>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</si>
  <si>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</si>
  <si>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</si>
  <si>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</si>
  <si>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</si>
  <si>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</si>
  <si>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</si>
  <si>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</si>
  <si>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</si>
  <si>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</si>
  <si>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</si>
  <si>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</si>
  <si>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</si>
  <si>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</si>
  <si>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</si>
  <si>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</si>
  <si>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</si>
  <si>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</si>
  <si>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</si>
  <si>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</si>
  <si>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</si>
  <si>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</si>
  <si>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</si>
  <si>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</si>
  <si>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</si>
  <si>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</si>
  <si>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</si>
  <si>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</si>
  <si>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</si>
  <si>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</si>
  <si>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</si>
  <si>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</si>
  <si>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</si>
  <si>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</si>
  <si>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</si>
  <si>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</si>
  <si>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</si>
  <si>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</si>
  <si>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</si>
  <si>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</si>
  <si>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</si>
  <si>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</si>
  <si>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</si>
  <si>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</si>
  <si>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</si>
  <si>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</si>
  <si>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</si>
  <si>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</si>
  <si>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</si>
  <si>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</si>
  <si>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</si>
  <si>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</si>
  <si>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</si>
  <si>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</si>
  <si>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</si>
  <si>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</si>
  <si>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</si>
  <si>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</si>
  <si>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</si>
  <si>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</si>
  <si>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</si>
  <si>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</si>
  <si>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</si>
  <si>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</si>
  <si>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</si>
  <si>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</si>
  <si>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</si>
  <si>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</si>
  <si>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</si>
  <si>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</si>
  <si>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</si>
  <si>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</si>
  <si>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</si>
  <si>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</si>
  <si>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</si>
  <si>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</si>
  <si>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</si>
  <si>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</si>
  <si>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</si>
  <si>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</si>
  <si>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</si>
  <si>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</si>
  <si>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</si>
  <si>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</si>
  <si>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</si>
  <si>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</si>
  <si>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</si>
  <si>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</si>
  <si>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</si>
  <si>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</si>
  <si>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</si>
  <si>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</si>
  <si>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</si>
  <si>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</si>
  <si>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</si>
  <si>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</si>
  <si>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</si>
  <si>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</si>
  <si>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</si>
  <si>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</si>
  <si>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</si>
  <si>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</si>
  <si>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</si>
  <si>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</si>
  <si>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</si>
  <si>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</si>
  <si>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</si>
  <si>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</si>
  <si>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</si>
  <si>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</si>
  <si>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</si>
  <si>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</si>
  <si>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</si>
  <si>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</si>
  <si>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</si>
  <si>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</si>
  <si>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</si>
  <si>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</si>
  <si>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</si>
  <si>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</si>
  <si>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</si>
  <si>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</si>
  <si>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</si>
  <si>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</si>
  <si>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</si>
  <si>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</si>
  <si>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</si>
  <si>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</si>
  <si>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</si>
  <si>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</si>
  <si>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</si>
  <si>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</si>
  <si>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</si>
  <si>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</si>
  <si>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</si>
  <si>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</si>
  <si>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</si>
  <si>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</si>
  <si>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</si>
  <si>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</si>
  <si>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</si>
  <si>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</si>
  <si>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</si>
  <si>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</si>
  <si>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</si>
  <si>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</si>
  <si>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</si>
  <si>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</si>
  <si>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</si>
  <si>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</si>
  <si>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</si>
  <si>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</si>
  <si>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</si>
  <si>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</si>
  <si>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</si>
  <si>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</si>
  <si>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</si>
  <si>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</si>
  <si>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</si>
  <si>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</si>
  <si>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</si>
  <si>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</si>
  <si>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</si>
  <si>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</si>
  <si>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</si>
  <si>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</si>
  <si>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</si>
  <si>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</si>
  <si>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</si>
  <si>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</si>
  <si>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</si>
  <si>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</si>
  <si>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</si>
  <si>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</si>
  <si>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</si>
  <si>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</si>
  <si>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</si>
  <si>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</si>
  <si>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</si>
  <si>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</si>
  <si>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</si>
  <si>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</si>
  <si>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</si>
  <si>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</si>
  <si>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</si>
  <si>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</si>
  <si>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</si>
  <si>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</si>
  <si>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</si>
  <si>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</si>
  <si>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</si>
  <si>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</si>
  <si>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</si>
  <si>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</si>
  <si>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</si>
  <si>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</si>
  <si>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</si>
  <si>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</si>
  <si>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</si>
  <si>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</si>
  <si>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</si>
  <si>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</si>
  <si>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</si>
  <si>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</si>
  <si>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</si>
  <si>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</si>
  <si>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</si>
  <si>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</si>
  <si>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</si>
  <si>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</si>
  <si>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</si>
  <si>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</si>
  <si>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</si>
  <si>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</si>
  <si>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</si>
  <si>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</si>
  <si>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</si>
  <si>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</si>
  <si>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</si>
  <si>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</si>
  <si>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</si>
  <si>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</si>
  <si>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</si>
  <si>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</si>
  <si>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</si>
  <si>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</si>
  <si>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</si>
  <si>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</si>
  <si>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</si>
  <si>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</si>
  <si>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</si>
  <si>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</si>
  <si>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</si>
  <si>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</si>
  <si>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</si>
  <si>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</si>
  <si>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</si>
  <si>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</si>
  <si>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</si>
  <si>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</si>
  <si>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</si>
  <si>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</si>
  <si>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</si>
  <si>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</si>
  <si>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</si>
  <si>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</si>
  <si>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</si>
  <si>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</si>
  <si>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</si>
  <si>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</si>
  <si>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</si>
  <si>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</si>
  <si>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</si>
  <si>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</si>
  <si>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</si>
  <si>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</si>
  <si>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</si>
  <si>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</si>
  <si>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</si>
  <si>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</si>
  <si>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</si>
  <si>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</si>
  <si>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</si>
  <si>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</si>
  <si>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</si>
  <si>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</si>
  <si>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</si>
  <si>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</si>
  <si>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</si>
  <si>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</si>
  <si>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</si>
  <si>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</si>
  <si>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</si>
  <si>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</si>
  <si>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</si>
  <si>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</si>
  <si>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</si>
  <si>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</si>
  <si>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</si>
  <si>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</si>
  <si>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</si>
  <si>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</si>
  <si>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</si>
  <si>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</si>
  <si>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</si>
  <si>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</si>
  <si>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</si>
  <si>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</si>
  <si>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</si>
  <si>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</si>
  <si>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</si>
  <si>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</si>
  <si>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</si>
  <si>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</si>
  <si>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</si>
  <si>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</si>
  <si>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</si>
  <si>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</si>
  <si>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</si>
  <si>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</si>
  <si>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</si>
  <si>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</si>
  <si>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</si>
  <si>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</si>
  <si>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</si>
  <si>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</si>
  <si>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</si>
  <si>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</si>
  <si>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</si>
  <si>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</si>
  <si>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</si>
  <si>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</si>
  <si>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</si>
  <si>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</si>
  <si>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</si>
  <si>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</si>
  <si>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</si>
  <si>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</si>
  <si>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</si>
  <si>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</si>
  <si>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</si>
  <si>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</si>
  <si>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</si>
  <si>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</si>
  <si>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</si>
  <si>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</si>
  <si>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</si>
  <si>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</si>
  <si>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</si>
  <si>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</si>
  <si>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</si>
  <si>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</si>
  <si>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</si>
  <si>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</si>
  <si>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</si>
  <si>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</si>
  <si>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</si>
  <si>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</si>
  <si>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</si>
  <si>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</si>
  <si>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</si>
  <si>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</si>
  <si>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</si>
  <si>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</si>
  <si>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</si>
  <si>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</si>
  <si>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</si>
  <si>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</si>
  <si>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</si>
  <si>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</si>
  <si>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</si>
  <si>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</si>
  <si>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</si>
  <si>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</si>
  <si>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</si>
  <si>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</si>
  <si>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</si>
  <si>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</si>
  <si>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</si>
  <si>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</si>
  <si>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</si>
  <si>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</si>
  <si>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</si>
  <si>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</si>
  <si>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</si>
  <si>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</si>
  <si>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</si>
  <si>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</si>
  <si>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</si>
  <si>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</si>
  <si>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</si>
  <si>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</si>
  <si>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</si>
  <si>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</si>
  <si>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</si>
  <si>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</si>
  <si>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</si>
  <si>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</si>
  <si>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</si>
  <si>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</si>
  <si>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</si>
  <si>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</si>
  <si>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</si>
  <si>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</si>
  <si>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</si>
  <si>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</si>
  <si>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</si>
  <si>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</si>
  <si>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</si>
  <si>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</si>
  <si>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</si>
  <si>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</si>
  <si>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</si>
  <si>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</si>
  <si>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</si>
  <si>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</si>
  <si>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</si>
  <si>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</si>
  <si>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</si>
  <si>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</si>
  <si>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</si>
  <si>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</si>
  <si>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</si>
  <si>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</si>
  <si>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</si>
  <si>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</si>
  <si>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</si>
  <si>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</si>
  <si>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</si>
  <si>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</si>
  <si>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</si>
  <si>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</si>
  <si>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</si>
  <si>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</si>
  <si>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</si>
  <si>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</si>
  <si>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</si>
  <si>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</si>
  <si>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</si>
  <si>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</si>
  <si>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</si>
  <si>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</si>
  <si>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</si>
  <si>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</si>
  <si>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</si>
  <si>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</si>
  <si>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</si>
  <si>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</si>
  <si>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</si>
  <si>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</si>
  <si>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</si>
  <si>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</si>
  <si>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</si>
  <si>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</si>
  <si>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</si>
  <si>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</si>
  <si>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</si>
  <si>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</si>
  <si>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</si>
  <si>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</si>
  <si>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</si>
  <si>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</si>
  <si>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</si>
  <si>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</si>
  <si>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</si>
  <si>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</si>
  <si>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</si>
  <si>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</si>
  <si>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</si>
  <si>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</si>
  <si>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</si>
  <si>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</si>
  <si>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</si>
  <si>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</si>
  <si>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</si>
  <si>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</si>
  <si>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</si>
  <si>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</si>
  <si>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</si>
  <si>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</si>
  <si>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</si>
  <si>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</si>
  <si>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</si>
  <si>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</si>
  <si>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</si>
  <si>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</si>
  <si>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</si>
  <si>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</si>
  <si>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</si>
  <si>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</si>
  <si>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</si>
  <si>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</si>
  <si>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</si>
  <si>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</si>
  <si>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</si>
  <si>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</si>
  <si>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</si>
  <si>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</si>
  <si>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</si>
  <si>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</si>
  <si>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</si>
  <si>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</si>
  <si>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</si>
  <si>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</si>
  <si>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</si>
  <si>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</si>
  <si>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</si>
  <si>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</si>
  <si>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</si>
  <si>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</si>
  <si>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</si>
  <si>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</si>
  <si>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</si>
  <si>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</si>
  <si>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</si>
  <si>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</si>
  <si>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</si>
  <si>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</si>
  <si>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</si>
  <si>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</si>
  <si>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</si>
  <si>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</si>
  <si>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</si>
  <si>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</si>
  <si>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</si>
  <si>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</si>
  <si>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</si>
  <si>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</si>
  <si>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</si>
  <si>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</si>
  <si>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</si>
  <si>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</si>
  <si>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</si>
  <si>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</si>
  <si>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</si>
  <si>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</si>
  <si>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</si>
  <si>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</si>
  <si>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</si>
  <si>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</si>
  <si>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</si>
  <si>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</si>
  <si>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</si>
  <si>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</si>
  <si>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</si>
  <si>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</si>
  <si>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</si>
  <si>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</si>
  <si>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</si>
  <si>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</si>
  <si>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</si>
  <si>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</si>
  <si>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</si>
  <si>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</si>
  <si>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</si>
  <si>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</si>
  <si>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</si>
  <si>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</si>
  <si>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</si>
  <si>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</si>
  <si>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</si>
  <si>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</si>
  <si>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</si>
  <si>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</si>
  <si>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</si>
  <si>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</si>
  <si>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</si>
  <si>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</si>
  <si>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</si>
  <si>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</si>
  <si>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</si>
  <si>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</si>
  <si>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</si>
  <si>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</si>
  <si>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</si>
  <si>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</si>
  <si>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</si>
  <si>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</si>
  <si>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</si>
  <si>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</si>
  <si>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</si>
  <si>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</si>
  <si>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</si>
  <si>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</si>
  <si>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</si>
  <si>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</si>
  <si>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</si>
  <si>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</si>
  <si>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</si>
  <si>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</si>
  <si>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</si>
  <si>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</si>
  <si>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</si>
  <si>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</si>
  <si>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</si>
  <si>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</si>
  <si>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</si>
  <si>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</si>
  <si>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</si>
  <si>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</si>
  <si>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</si>
  <si>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</si>
  <si>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</si>
  <si>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</si>
  <si>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</si>
  <si>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</si>
  <si>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</si>
  <si>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</si>
  <si>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</si>
  <si>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</si>
  <si>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</si>
  <si>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</si>
  <si>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</si>
  <si>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</si>
  <si>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</si>
  <si>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</si>
  <si>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</si>
  <si>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</si>
  <si>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</si>
  <si>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</si>
  <si>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</si>
  <si>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</si>
  <si>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</si>
  <si>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</si>
  <si>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</si>
  <si>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</si>
  <si>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</si>
  <si>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</si>
  <si>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</si>
  <si>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</si>
  <si>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</si>
  <si>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</si>
  <si>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</si>
  <si>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</si>
  <si>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</si>
  <si>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</si>
  <si>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</si>
  <si>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</si>
  <si>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</si>
  <si>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</si>
  <si>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</si>
  <si>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</si>
  <si>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</si>
  <si>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</si>
  <si>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</si>
  <si>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</si>
  <si>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</si>
  <si>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</si>
  <si>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</si>
  <si>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</si>
  <si>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</si>
  <si>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</si>
  <si>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</si>
  <si>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</si>
  <si>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</si>
  <si>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</si>
  <si>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</si>
  <si>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</si>
  <si>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</si>
  <si>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</si>
  <si>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</si>
  <si>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</si>
  <si>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</si>
  <si>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</si>
  <si>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</si>
  <si>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</si>
  <si>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</si>
  <si>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</si>
  <si>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</si>
  <si>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</si>
  <si>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</si>
  <si>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</si>
  <si>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</si>
  <si>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</si>
  <si>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</si>
  <si>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</si>
  <si>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</si>
  <si>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</si>
  <si>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</si>
  <si>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</si>
  <si>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</si>
  <si>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</si>
  <si>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</si>
  <si>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</si>
  <si>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</si>
  <si>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</si>
  <si>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</si>
  <si>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</si>
  <si>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</si>
  <si>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</si>
  <si>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</si>
  <si>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</si>
  <si>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</si>
  <si>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</si>
  <si>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</si>
  <si>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</si>
  <si>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</si>
  <si>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</si>
  <si>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</si>
  <si>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</si>
  <si>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</si>
  <si>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</si>
  <si>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</si>
  <si>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</si>
  <si>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</si>
  <si>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</si>
  <si>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</si>
  <si>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</si>
  <si>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</si>
  <si>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</si>
  <si>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</si>
  <si>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</si>
  <si>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</si>
  <si>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</si>
  <si>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</si>
  <si>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</si>
  <si>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</si>
  <si>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</si>
  <si>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</si>
  <si>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</si>
  <si>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</si>
  <si>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</si>
  <si>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</si>
  <si>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</si>
  <si>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</si>
  <si>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</si>
  <si>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</si>
  <si>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</si>
  <si>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</si>
  <si>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</si>
  <si>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</si>
  <si>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</si>
  <si>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</si>
  <si>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</si>
  <si>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</si>
  <si>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</si>
  <si>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</si>
  <si>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</si>
  <si>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</si>
  <si>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</si>
  <si>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</si>
  <si>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</si>
  <si>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</si>
  <si>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</si>
  <si>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</si>
  <si>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</si>
  <si>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</si>
  <si>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</si>
  <si>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</si>
  <si>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</si>
  <si>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</si>
  <si>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</si>
  <si>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</si>
  <si>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</si>
  <si>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</si>
  <si>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</si>
  <si>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</si>
  <si>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</si>
  <si>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</si>
  <si>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</si>
  <si>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</si>
  <si>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</si>
  <si>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</si>
  <si>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</si>
  <si>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</si>
  <si>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</si>
  <si>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</si>
  <si>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</si>
  <si>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</si>
  <si>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</si>
  <si>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</si>
  <si>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</si>
  <si>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</si>
  <si>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</si>
  <si>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</si>
  <si>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</si>
  <si>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</si>
  <si>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</si>
  <si>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</si>
  <si>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</si>
  <si>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</si>
  <si>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</si>
  <si>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</si>
  <si>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</si>
  <si>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</si>
  <si>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</si>
  <si>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</si>
  <si>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</si>
  <si>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</si>
  <si>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</si>
  <si>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</si>
  <si>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</si>
  <si>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</si>
  <si>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</si>
  <si>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</si>
  <si>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</si>
  <si>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</si>
  <si>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</si>
  <si>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</si>
  <si>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</si>
  <si>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</si>
  <si>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</si>
  <si>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</si>
  <si>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</si>
  <si>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</si>
  <si>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</si>
  <si>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</si>
  <si>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</si>
  <si>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</si>
  <si>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</si>
  <si>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</si>
  <si>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</si>
  <si>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</si>
  <si>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</si>
  <si>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</si>
  <si>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</si>
  <si>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</si>
  <si>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</si>
  <si>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</si>
  <si>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</si>
  <si>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</si>
  <si>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</si>
  <si>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</si>
  <si>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</si>
  <si>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</si>
  <si>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</si>
  <si>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</si>
  <si>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</si>
  <si>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</si>
  <si>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</si>
  <si>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</si>
  <si>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</si>
  <si>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</si>
  <si>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</si>
  <si>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</si>
  <si>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</si>
  <si>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</si>
  <si>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</si>
  <si>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</si>
  <si>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</si>
  <si>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</si>
  <si>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</si>
  <si>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</si>
  <si>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</si>
  <si>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</si>
  <si>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</si>
  <si>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</si>
  <si>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</si>
  <si>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</si>
  <si>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</si>
  <si>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</si>
  <si>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</si>
  <si>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</si>
  <si>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</si>
  <si>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</si>
  <si>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</si>
  <si>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</si>
  <si>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</si>
  <si>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</si>
  <si>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</si>
  <si>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</si>
  <si>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</si>
  <si>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</si>
  <si>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</si>
  <si>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</si>
  <si>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</si>
  <si>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</si>
  <si>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</si>
  <si>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</si>
  <si>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</si>
  <si>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</si>
  <si>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</si>
  <si>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</si>
  <si>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</si>
  <si>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</si>
  <si>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</si>
  <si>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</si>
  <si>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</si>
  <si>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</si>
  <si>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</si>
  <si>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</si>
  <si>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</si>
  <si>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</si>
  <si>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</si>
  <si>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</si>
  <si>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</si>
  <si>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</si>
  <si>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</si>
  <si>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</si>
  <si>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</si>
  <si>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</si>
  <si>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</si>
  <si>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</si>
  <si>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</si>
  <si>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</si>
  <si>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</si>
  <si>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</si>
  <si>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</si>
  <si>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</si>
  <si>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</si>
  <si>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</si>
  <si>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</si>
  <si>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</si>
  <si>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</si>
  <si>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</si>
  <si>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</si>
  <si>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</si>
  <si>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</si>
  <si>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</si>
  <si>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</si>
  <si>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</si>
  <si>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</si>
  <si>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</si>
  <si>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</si>
  <si>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</si>
  <si>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</si>
  <si>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</si>
  <si>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</si>
  <si>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</si>
  <si>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</si>
  <si>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</si>
  <si>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</si>
  <si>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</si>
  <si>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</si>
  <si>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</si>
  <si>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</si>
  <si>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</si>
  <si>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</si>
  <si>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</si>
  <si>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</si>
  <si>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</si>
  <si>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</si>
  <si>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</si>
  <si>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</si>
  <si>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</si>
  <si>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</si>
  <si>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</si>
  <si>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</si>
  <si>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</si>
  <si>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</si>
  <si>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</si>
  <si>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</si>
  <si>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</si>
  <si>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</si>
  <si>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</si>
  <si>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</si>
  <si>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</si>
  <si>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</si>
  <si>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</si>
  <si>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</si>
  <si>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</si>
  <si>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</si>
  <si>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</si>
  <si>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</si>
  <si>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</si>
  <si>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</si>
  <si>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</si>
  <si>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</si>
  <si>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</si>
  <si>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</si>
  <si>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</si>
  <si>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</si>
  <si>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</si>
  <si>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</si>
  <si>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</si>
  <si>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</si>
  <si>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</si>
  <si>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</si>
  <si>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</si>
  <si>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</si>
  <si>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</si>
  <si>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</si>
  <si>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</si>
  <si>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</si>
  <si>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</si>
  <si>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</si>
  <si>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</si>
  <si>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</si>
  <si>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</si>
  <si>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</si>
  <si>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</si>
  <si>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</si>
  <si>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</si>
  <si>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</si>
  <si>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</si>
  <si>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</si>
  <si>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</si>
  <si>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</si>
  <si>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</si>
  <si>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</si>
  <si>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</si>
  <si>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</si>
  <si>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</si>
  <si>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</si>
  <si>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</si>
  <si>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</si>
  <si>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</si>
  <si>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</si>
  <si>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</si>
  <si>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</si>
  <si>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</si>
  <si>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</si>
  <si>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</si>
  <si>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</si>
  <si>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</si>
  <si>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</si>
  <si>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</si>
  <si>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</si>
  <si>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</si>
  <si>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</si>
  <si>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</si>
  <si>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</si>
  <si>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</si>
  <si>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</si>
  <si>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</si>
  <si>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</si>
  <si>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</si>
  <si>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</si>
  <si>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</si>
  <si>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</si>
  <si>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</si>
  <si>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</si>
  <si>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</si>
  <si>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</si>
  <si>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</si>
  <si>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</si>
  <si>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</si>
  <si>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</si>
  <si>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</si>
  <si>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</si>
  <si>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</si>
  <si>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</si>
  <si>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</si>
  <si>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</si>
  <si>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</si>
  <si>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</si>
  <si>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</si>
  <si>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</si>
  <si>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</si>
  <si>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</si>
  <si>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</si>
  <si>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</si>
  <si>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</si>
  <si>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</si>
  <si>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</si>
  <si>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</si>
  <si>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</si>
  <si>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</si>
  <si>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</si>
  <si>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</si>
  <si>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</si>
  <si>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</si>
  <si>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</si>
  <si>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</si>
  <si>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</si>
  <si>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</si>
  <si>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</si>
  <si>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</si>
  <si>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</si>
  <si>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</si>
  <si>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</si>
  <si>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</si>
  <si>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</si>
  <si>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</si>
  <si>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</si>
  <si>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</si>
  <si>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</si>
  <si>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</si>
  <si>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</si>
  <si>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</si>
  <si>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</si>
  <si>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</si>
  <si>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</si>
  <si>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</si>
  <si>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</si>
  <si>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</si>
  <si>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</si>
  <si>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</si>
  <si>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</si>
  <si>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</si>
  <si>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</si>
  <si>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</si>
  <si>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</si>
  <si>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</si>
  <si>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</si>
  <si>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</si>
  <si>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</si>
  <si>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</si>
  <si>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</si>
  <si>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</si>
  <si>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</si>
  <si>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</si>
  <si>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</si>
  <si>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</si>
  <si>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</si>
  <si>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</si>
  <si>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</si>
  <si>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</si>
  <si>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</si>
  <si>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</si>
  <si>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</si>
  <si>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</si>
  <si>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</si>
  <si>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</si>
  <si>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</si>
  <si>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</si>
  <si>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</si>
  <si>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</si>
  <si>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</si>
  <si>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</si>
  <si>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</si>
  <si>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</si>
  <si>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</si>
  <si>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</si>
  <si>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</si>
  <si>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</si>
  <si>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</si>
  <si>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</si>
  <si>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</si>
  <si>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</si>
  <si>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</si>
  <si>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</si>
  <si>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</si>
  <si>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</si>
  <si>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</si>
  <si>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</si>
  <si>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</si>
  <si>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</si>
  <si>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</si>
  <si>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</si>
  <si>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</si>
  <si>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</si>
  <si>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</si>
  <si>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</si>
  <si>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</si>
  <si>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</si>
  <si>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</si>
  <si>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</si>
  <si>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</si>
  <si>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</si>
  <si>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</si>
  <si>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</si>
  <si>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</si>
  <si>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</si>
  <si>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</si>
  <si>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</si>
  <si>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</si>
  <si>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</si>
  <si>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</si>
  <si>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</si>
  <si>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</si>
  <si>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</si>
  <si>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</si>
  <si>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</si>
  <si>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</si>
  <si>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</si>
  <si>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</si>
  <si>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</si>
  <si>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</si>
  <si>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</si>
  <si>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</si>
  <si>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</si>
  <si>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</si>
  <si>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</si>
  <si>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</si>
  <si>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</si>
  <si>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</si>
  <si>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</si>
  <si>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</si>
  <si>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</si>
  <si>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</si>
  <si>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</si>
  <si>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</si>
  <si>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</si>
  <si>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</si>
  <si>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</si>
  <si>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</si>
  <si>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</si>
  <si>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</si>
  <si>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</si>
  <si>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</si>
  <si>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</si>
  <si>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</si>
  <si>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</si>
  <si>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</si>
  <si>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</si>
  <si>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</si>
  <si>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</si>
  <si>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</si>
  <si>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</si>
  <si>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</si>
  <si>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</si>
  <si>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</si>
  <si>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</si>
  <si>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</si>
  <si>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</si>
  <si>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</si>
  <si>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</si>
  <si>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</si>
  <si>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</si>
  <si>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</si>
  <si>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</si>
  <si>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</si>
  <si>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</si>
  <si>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</si>
  <si>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</si>
  <si>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</si>
  <si>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</si>
  <si>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</si>
  <si>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</si>
  <si>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</si>
  <si>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</si>
  <si>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</si>
  <si>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</si>
  <si>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</si>
  <si>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</si>
  <si>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</si>
  <si>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</si>
  <si>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</si>
  <si>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</si>
  <si>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</si>
  <si>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</si>
  <si>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</si>
  <si>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</si>
  <si>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</si>
  <si>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</si>
  <si>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</si>
  <si>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</si>
  <si>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</si>
  <si>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</si>
  <si>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</si>
  <si>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</si>
  <si>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</si>
  <si>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</si>
  <si>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</si>
  <si>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</si>
  <si>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</si>
  <si>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</si>
  <si>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</si>
  <si>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</si>
  <si>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</si>
  <si>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</si>
  <si>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</si>
  <si>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</si>
  <si>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</si>
  <si>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</si>
  <si>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</si>
  <si>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</si>
  <si>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</si>
  <si>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</si>
  <si>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</si>
  <si>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</si>
  <si>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</si>
  <si>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</si>
  <si>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</si>
  <si>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</si>
  <si>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</si>
  <si>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</si>
  <si>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</si>
  <si>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</si>
  <si>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</si>
  <si>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</si>
  <si>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</si>
  <si>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</si>
  <si>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</si>
  <si>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</si>
  <si>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</si>
  <si>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</si>
  <si>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</si>
  <si>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</si>
  <si>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</si>
  <si>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</si>
  <si>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</si>
  <si>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</si>
  <si>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</si>
  <si>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</si>
  <si>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</si>
  <si>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</si>
  <si>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</si>
  <si>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</si>
  <si>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</si>
  <si>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</si>
  <si>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</si>
  <si>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</si>
  <si>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</si>
  <si>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</si>
  <si>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</si>
  <si>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</si>
  <si>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</si>
  <si>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</si>
  <si>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</si>
  <si>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</si>
  <si>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</si>
  <si>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</si>
  <si>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</si>
  <si>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</si>
  <si>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</si>
  <si>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</si>
  <si>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</si>
  <si>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</si>
  <si>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</si>
  <si>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</si>
  <si>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</si>
  <si>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</si>
  <si>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</si>
  <si>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</si>
  <si>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</si>
  <si>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</si>
  <si>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</si>
  <si>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</si>
  <si>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</si>
  <si>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</si>
  <si>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</si>
  <si>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</si>
  <si>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</si>
  <si>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</si>
  <si>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</si>
  <si>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</si>
  <si>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</si>
  <si>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</si>
  <si>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</si>
  <si>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</si>
  <si>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</si>
  <si>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</si>
  <si>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</si>
  <si>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</si>
  <si>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</si>
  <si>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</si>
  <si>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</si>
  <si>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</si>
  <si>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</si>
  <si>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</si>
  <si>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</si>
  <si>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</si>
  <si>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</si>
  <si>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</si>
  <si>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</si>
  <si>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</si>
  <si>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</si>
  <si>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</si>
  <si>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</si>
  <si>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</si>
  <si>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</si>
  <si>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</si>
  <si>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</si>
  <si>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</si>
  <si>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</si>
  <si>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</si>
  <si>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</si>
  <si>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</si>
  <si>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</si>
  <si>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</si>
  <si>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</si>
  <si>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</si>
  <si>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</si>
  <si>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</si>
  <si>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</si>
  <si>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</si>
  <si>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</si>
  <si>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</si>
  <si>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</si>
  <si>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</si>
  <si>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</si>
  <si>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</si>
  <si>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</si>
  <si>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</si>
  <si>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</si>
  <si>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</si>
  <si>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</si>
  <si>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</si>
  <si>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</si>
  <si>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</si>
  <si>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</si>
  <si>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</si>
  <si>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</si>
  <si>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</si>
  <si>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</si>
  <si>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</si>
  <si>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</si>
  <si>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</si>
  <si>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</si>
  <si>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</si>
  <si>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</si>
  <si>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</si>
  <si>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</si>
  <si>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</si>
  <si>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</si>
  <si>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</si>
  <si>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</si>
  <si>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</si>
  <si>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</si>
  <si>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</si>
  <si>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</si>
  <si>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</si>
  <si>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</si>
  <si>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</si>
  <si>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</si>
  <si>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</si>
  <si>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</si>
  <si>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</si>
  <si>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</si>
  <si>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</si>
  <si>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</si>
  <si>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</si>
  <si>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</si>
  <si>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</si>
  <si>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</si>
  <si>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</si>
  <si>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</si>
  <si>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</si>
  <si>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</si>
  <si>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</si>
  <si>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</si>
  <si>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</si>
  <si>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</si>
  <si>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</si>
  <si>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</si>
  <si>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</si>
  <si>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</si>
  <si>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</si>
  <si>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</si>
  <si>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</si>
  <si>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</si>
  <si>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</si>
  <si>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</si>
  <si>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</si>
  <si>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</si>
  <si>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</si>
  <si>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</si>
  <si>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</si>
  <si>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</si>
  <si>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</si>
  <si>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</si>
  <si>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</si>
  <si>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</si>
  <si>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</si>
  <si>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</si>
  <si>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</si>
  <si>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</si>
  <si>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</si>
  <si>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</si>
  <si>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</si>
  <si>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</si>
  <si>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</si>
  <si>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</si>
  <si>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</si>
  <si>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</si>
  <si>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</si>
  <si>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</si>
  <si>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</si>
  <si>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</si>
  <si>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</si>
  <si>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</si>
  <si>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</si>
  <si>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</si>
  <si>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</si>
  <si>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</si>
  <si>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</si>
  <si>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</si>
  <si>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</si>
  <si>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</si>
  <si>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</si>
  <si>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</si>
  <si>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</si>
  <si>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</si>
  <si>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</si>
  <si>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</si>
  <si>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</si>
  <si>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</si>
  <si>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</si>
  <si>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</si>
  <si>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</si>
  <si>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</si>
  <si>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</si>
  <si>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</si>
  <si>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</si>
  <si>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</si>
  <si>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</si>
  <si>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</si>
  <si>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</si>
  <si>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</si>
  <si>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</si>
  <si>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</si>
  <si>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</si>
  <si>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</si>
  <si>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</si>
  <si>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</si>
  <si>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</si>
  <si>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</si>
  <si>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</si>
  <si>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</si>
  <si>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</si>
  <si>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</si>
  <si>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</si>
  <si>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</si>
  <si>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</si>
  <si>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</si>
  <si>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</si>
  <si>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</si>
  <si>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</si>
  <si>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</si>
  <si>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</si>
  <si>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</si>
  <si>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</si>
  <si>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</si>
  <si>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</si>
  <si>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</si>
  <si>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</si>
  <si>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</si>
  <si>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</si>
  <si>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</si>
  <si>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</si>
  <si>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</si>
  <si>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</si>
  <si>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</si>
  <si>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</si>
  <si>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</si>
  <si>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</si>
  <si>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</si>
  <si>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</si>
  <si>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</si>
  <si>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</si>
  <si>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</si>
  <si>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</si>
  <si>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</si>
  <si>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</si>
  <si>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</si>
  <si>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</si>
  <si>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</si>
  <si>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</si>
  <si>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</si>
  <si>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</si>
  <si>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</si>
  <si>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</si>
  <si>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</si>
  <si>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</si>
  <si>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</si>
  <si>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</si>
  <si>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</si>
  <si>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</si>
  <si>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</si>
  <si>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</si>
  <si>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</si>
  <si>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</si>
  <si>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</si>
  <si>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</si>
  <si>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</si>
  <si>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</si>
  <si>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</si>
  <si>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</si>
  <si>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</si>
  <si>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</si>
  <si>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</si>
  <si>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</si>
  <si>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</si>
  <si>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</si>
  <si>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</si>
  <si>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</si>
  <si>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</si>
  <si>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</si>
  <si>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</si>
  <si>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</si>
  <si>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</si>
  <si>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</si>
  <si>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</si>
  <si>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</si>
  <si>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</si>
  <si>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</si>
  <si>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</si>
  <si>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</si>
  <si>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</si>
  <si>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</si>
  <si>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</si>
  <si>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</si>
  <si>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</si>
  <si>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</si>
  <si>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</si>
  <si>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</si>
  <si>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</si>
  <si>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</si>
  <si>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</si>
  <si>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</si>
  <si>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</si>
  <si>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</si>
  <si>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</si>
  <si>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</si>
  <si>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</si>
  <si>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</si>
  <si>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</si>
  <si>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</si>
  <si>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</si>
  <si>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</si>
  <si>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</si>
  <si>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</si>
  <si>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</si>
  <si>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</si>
  <si>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</si>
  <si>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</si>
  <si>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</si>
  <si>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</si>
  <si>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</si>
  <si>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</si>
  <si>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</si>
  <si>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</si>
  <si>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</si>
  <si>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</si>
  <si>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</si>
  <si>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</si>
  <si>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</si>
  <si>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</si>
  <si>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</si>
  <si>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</si>
  <si>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</si>
  <si>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</si>
  <si>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</si>
  <si>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</si>
  <si>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</si>
  <si>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</si>
  <si>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</si>
  <si>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</si>
  <si>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</si>
  <si>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</si>
  <si>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</si>
  <si>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</si>
  <si>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</si>
  <si>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</si>
  <si>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</si>
  <si>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</si>
  <si>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</si>
  <si>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</si>
  <si>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</si>
  <si>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</si>
  <si>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</si>
  <si>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</si>
  <si>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</si>
  <si>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</si>
  <si>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</si>
  <si>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</si>
  <si>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</si>
  <si>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</si>
  <si>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</si>
  <si>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</si>
  <si>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</si>
  <si>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</si>
  <si>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</si>
  <si>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</si>
  <si>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</si>
  <si>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</si>
  <si>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</si>
  <si>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</si>
  <si>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</si>
  <si>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</si>
  <si>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</si>
  <si>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</si>
  <si>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</si>
  <si>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</si>
  <si>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</si>
  <si>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</si>
  <si>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</si>
  <si>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</si>
  <si>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</si>
  <si>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</si>
  <si>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</si>
  <si>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</si>
  <si>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</si>
  <si>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</si>
  <si>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</si>
  <si>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</si>
  <si>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</si>
  <si>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</si>
  <si>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</si>
  <si>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</si>
  <si>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</si>
  <si>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</si>
  <si>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</si>
  <si>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</si>
  <si>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</si>
  <si>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</si>
  <si>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</si>
  <si>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</si>
  <si>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</si>
  <si>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</si>
  <si>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</si>
  <si>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</si>
  <si>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</si>
  <si>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</si>
  <si>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</si>
  <si>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</si>
  <si>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</si>
  <si>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</si>
  <si>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</si>
  <si>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</si>
  <si>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</si>
  <si>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</si>
  <si>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</si>
  <si>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</si>
  <si>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</si>
  <si>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</si>
  <si>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</si>
  <si>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</si>
  <si>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</si>
  <si>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</si>
  <si>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</si>
  <si>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</si>
  <si>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</si>
  <si>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</si>
  <si>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</si>
  <si>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</si>
  <si>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</si>
  <si>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</si>
  <si>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</si>
  <si>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</si>
  <si>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</si>
  <si>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</si>
  <si>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</si>
  <si>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</si>
  <si>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</si>
  <si>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</si>
  <si>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</si>
  <si>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</si>
  <si>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</si>
  <si>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</si>
  <si>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</si>
  <si>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</si>
  <si>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</si>
  <si>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</si>
  <si>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</si>
  <si>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</si>
  <si>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</si>
  <si>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</si>
  <si>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</si>
  <si>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</si>
  <si>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</si>
  <si>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</si>
  <si>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</si>
  <si>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</si>
  <si>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</si>
  <si>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</si>
  <si>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</si>
  <si>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</si>
  <si>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</si>
  <si>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</si>
  <si>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</si>
  <si>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</si>
  <si>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</si>
  <si>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</si>
  <si>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</si>
  <si>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</si>
  <si>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</si>
  <si>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</si>
  <si>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</si>
  <si>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</si>
  <si>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</si>
  <si>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</si>
  <si>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</si>
  <si>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</si>
  <si>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</si>
  <si>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</si>
  <si>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</si>
  <si>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</si>
  <si>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</si>
  <si>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</si>
  <si>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</si>
  <si>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</si>
  <si>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</si>
  <si>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</si>
  <si>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</si>
  <si>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</si>
  <si>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</si>
  <si>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</si>
  <si>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</si>
  <si>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</si>
  <si>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</si>
  <si>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</si>
  <si>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</si>
  <si>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</si>
  <si>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</si>
  <si>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</si>
  <si>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</si>
  <si>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</si>
  <si>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</si>
  <si>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</si>
  <si>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</si>
  <si>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</si>
  <si>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</si>
  <si>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</si>
  <si>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</si>
  <si>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</si>
  <si>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</si>
  <si>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</si>
  <si>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</si>
  <si>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</si>
  <si>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</si>
  <si>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</si>
  <si>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</si>
  <si>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</si>
  <si>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</si>
  <si>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</si>
  <si>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</si>
  <si>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</si>
  <si>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</si>
  <si>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</si>
  <si>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</si>
  <si>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</si>
  <si>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</si>
  <si>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</si>
  <si>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</si>
  <si>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</si>
  <si>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</si>
  <si>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</si>
  <si>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</si>
  <si>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</si>
  <si>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</si>
  <si>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</si>
  <si>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</si>
  <si>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</si>
  <si>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</si>
  <si>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</si>
  <si>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</si>
  <si>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</si>
  <si>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</si>
  <si>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</si>
  <si>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</si>
  <si>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</si>
  <si>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</si>
  <si>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</si>
  <si>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</si>
  <si>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</si>
  <si>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</si>
  <si>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</si>
  <si>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</si>
  <si>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</si>
  <si>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</si>
  <si>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</si>
  <si>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</si>
  <si>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</si>
  <si>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</si>
  <si>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</si>
  <si>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</si>
  <si>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</si>
  <si>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</si>
  <si>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</si>
  <si>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</si>
  <si>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</si>
  <si>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</si>
  <si>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</si>
  <si>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</si>
  <si>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</si>
  <si>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</si>
  <si>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</si>
  <si>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</si>
  <si>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</si>
  <si>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</si>
  <si>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</si>
  <si>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</si>
  <si>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</si>
  <si>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</si>
  <si>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</si>
  <si>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</si>
  <si>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</si>
  <si>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</si>
  <si>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</si>
  <si>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</si>
  <si>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</si>
  <si>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</si>
  <si>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</si>
  <si>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</si>
  <si>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</si>
  <si>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</si>
  <si>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</si>
  <si>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</si>
  <si>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</si>
  <si>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</si>
  <si>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</si>
  <si>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</si>
  <si>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</si>
  <si>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</si>
  <si>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</si>
  <si>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</si>
  <si>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</si>
  <si>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</si>
  <si>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</si>
  <si>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</si>
  <si>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</si>
  <si>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</si>
  <si>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</si>
  <si>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</si>
  <si>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</si>
  <si>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</si>
  <si>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</si>
  <si>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</si>
  <si>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</si>
  <si>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</si>
  <si>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</si>
  <si>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</si>
  <si>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</si>
  <si>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</si>
  <si>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</si>
  <si>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</si>
  <si>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</si>
  <si>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</si>
  <si>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</si>
  <si>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</si>
  <si>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</si>
  <si>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</si>
  <si>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</si>
  <si>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</si>
  <si>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</si>
  <si>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</si>
  <si>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</si>
  <si>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</si>
  <si>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</si>
  <si>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</si>
  <si>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</si>
  <si>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</si>
  <si>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</si>
  <si>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</si>
  <si>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</si>
  <si>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</si>
  <si>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</si>
  <si>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</si>
  <si>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</si>
  <si>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</si>
  <si>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</si>
  <si>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</si>
  <si>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</si>
  <si>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</si>
  <si>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</si>
  <si>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</si>
  <si>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</si>
  <si>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</si>
  <si>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</si>
  <si>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</si>
  <si>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</si>
  <si>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</si>
  <si>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</si>
  <si>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</si>
  <si>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</si>
  <si>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</si>
  <si>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</si>
  <si>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</si>
  <si>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</si>
  <si>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</si>
  <si>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</si>
  <si>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</si>
  <si>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</si>
  <si>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</si>
  <si>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</si>
  <si>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</si>
  <si>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</si>
  <si>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</si>
  <si>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</si>
  <si>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</si>
  <si>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</si>
  <si>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</si>
  <si>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</si>
  <si>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</si>
  <si>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</si>
  <si>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</si>
  <si>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</si>
  <si>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</si>
  <si>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</si>
  <si>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</si>
  <si>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</si>
  <si>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</si>
  <si>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</si>
  <si>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</si>
  <si>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</si>
  <si>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</si>
  <si>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</si>
  <si>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</si>
  <si>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</si>
  <si>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</si>
  <si>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</si>
  <si>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</si>
  <si>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</si>
  <si>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</si>
  <si>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</si>
  <si>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</si>
  <si>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</si>
  <si>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</si>
  <si>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</si>
  <si>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</si>
  <si>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</si>
  <si>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</si>
  <si>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</si>
  <si>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</si>
  <si>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</si>
  <si>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</si>
  <si>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</si>
  <si>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</si>
  <si>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</si>
  <si>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</si>
  <si>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</si>
  <si>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</si>
  <si>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</si>
  <si>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</si>
  <si>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</si>
  <si>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</si>
  <si>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</si>
  <si>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</si>
  <si>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</si>
  <si>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</si>
  <si>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</si>
  <si>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</si>
  <si>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</si>
  <si>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</si>
  <si>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</si>
  <si>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</si>
  <si>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</si>
  <si>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</si>
  <si>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</si>
  <si>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</si>
  <si>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</si>
  <si>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</si>
  <si>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</si>
  <si>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</si>
  <si>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</si>
  <si>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</si>
  <si>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</si>
  <si>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</si>
  <si>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</si>
  <si>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</si>
  <si>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</si>
  <si>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</si>
  <si>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</si>
  <si>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</si>
  <si>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</si>
  <si>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</si>
  <si>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</si>
  <si>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</si>
  <si>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</si>
  <si>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</si>
  <si>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</si>
  <si>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</si>
  <si>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</si>
  <si>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</si>
  <si>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</si>
  <si>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</si>
  <si>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</si>
  <si>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</si>
  <si>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</si>
  <si>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</si>
  <si>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</si>
  <si>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</si>
  <si>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</si>
  <si>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</si>
  <si>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</si>
  <si>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</si>
  <si>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</si>
  <si>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</si>
  <si>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</si>
  <si>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</si>
  <si>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</si>
  <si>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</si>
  <si>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</si>
  <si>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</si>
  <si>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</si>
  <si>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</si>
  <si>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</si>
  <si>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</si>
  <si>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</si>
  <si>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</si>
  <si>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</si>
  <si>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</si>
  <si>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</si>
  <si>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</si>
  <si>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</si>
  <si>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</si>
  <si>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</si>
  <si>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</si>
  <si>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</si>
  <si>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</si>
  <si>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</si>
  <si>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</si>
  <si>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</si>
  <si>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</si>
  <si>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</si>
  <si>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</si>
  <si>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</si>
  <si>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</si>
  <si>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</si>
  <si>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</si>
  <si>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</si>
  <si>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</si>
  <si>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</si>
  <si>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</si>
  <si>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</si>
  <si>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</si>
  <si>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</si>
  <si>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</si>
  <si>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</si>
  <si>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</si>
  <si>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</si>
  <si>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</si>
  <si>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</si>
  <si>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</si>
  <si>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</si>
  <si>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</si>
  <si>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</si>
  <si>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</si>
  <si>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</si>
  <si>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</si>
  <si>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</si>
  <si>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</si>
  <si>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</si>
  <si>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</si>
  <si>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</si>
  <si>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</si>
  <si>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</si>
  <si>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</si>
  <si>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</si>
  <si>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</si>
  <si>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</si>
  <si>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</si>
  <si>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</si>
  <si>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</si>
  <si>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</si>
  <si>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</si>
  <si>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</si>
  <si>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</si>
  <si>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</si>
  <si>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</si>
  <si>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</si>
  <si>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</si>
  <si>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</si>
  <si>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</si>
  <si>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</si>
  <si>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</si>
  <si>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</si>
  <si>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</si>
  <si>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</si>
  <si>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</si>
  <si>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</si>
  <si>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</si>
  <si>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</si>
  <si>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</si>
  <si>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</si>
  <si>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</si>
  <si>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</si>
  <si>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</si>
  <si>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</si>
  <si>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</si>
  <si>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</si>
  <si>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</si>
  <si>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</si>
  <si>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</si>
  <si>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</si>
  <si>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</si>
  <si>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</si>
  <si>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</si>
  <si>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</si>
  <si>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</si>
  <si>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</si>
  <si>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</si>
  <si>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</si>
  <si>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</si>
  <si>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</si>
  <si>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</si>
  <si>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</si>
  <si>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</si>
  <si>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</si>
  <si>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</si>
  <si>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</si>
  <si>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</si>
  <si>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</si>
  <si>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</si>
  <si>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</si>
  <si>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</si>
  <si>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</si>
  <si>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</si>
  <si>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</si>
  <si>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</si>
  <si>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</si>
  <si>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</si>
  <si>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</si>
  <si>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</si>
  <si>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</si>
  <si>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</si>
  <si>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</si>
  <si>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</si>
  <si>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</si>
  <si>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</si>
  <si>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</si>
  <si>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</si>
  <si>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</si>
  <si>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</si>
  <si>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</si>
  <si>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</si>
  <si>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</si>
  <si>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</si>
  <si>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</si>
  <si>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</si>
  <si>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</si>
  <si>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</si>
  <si>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</si>
  <si>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</si>
  <si>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</si>
  <si>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</si>
  <si>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</si>
  <si>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</si>
  <si>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</si>
  <si>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</si>
  <si>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</si>
  <si>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</si>
  <si>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</si>
  <si>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</si>
  <si>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</si>
  <si>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</si>
  <si>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</si>
  <si>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</si>
  <si>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</si>
  <si>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</si>
  <si>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</si>
  <si>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</si>
  <si>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</si>
  <si>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</si>
  <si>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</si>
  <si>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</si>
  <si>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</si>
  <si>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</si>
  <si>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</si>
  <si>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</si>
  <si>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</si>
  <si>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</si>
  <si>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</si>
  <si>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</si>
  <si>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</si>
  <si>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</si>
  <si>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</si>
  <si>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</si>
  <si>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</si>
  <si>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</si>
  <si>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</si>
  <si>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</si>
  <si>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</si>
  <si>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</si>
  <si>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</si>
  <si>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</si>
  <si>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</si>
  <si>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</si>
  <si>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</si>
  <si>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</si>
  <si>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</si>
  <si>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</si>
  <si>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</si>
  <si>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</si>
  <si>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</si>
  <si>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</si>
  <si>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</si>
  <si>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</si>
  <si>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</si>
  <si>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</si>
  <si>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</si>
  <si>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</si>
  <si>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</si>
  <si>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</si>
  <si>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</si>
  <si>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</si>
  <si>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</si>
  <si>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</si>
  <si>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</si>
  <si>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</si>
  <si>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</si>
  <si>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</si>
  <si>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</si>
  <si>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</si>
  <si>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</si>
  <si>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</si>
  <si>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</si>
  <si>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</si>
  <si>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</si>
  <si>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</si>
  <si>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</si>
  <si>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</si>
  <si>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</si>
  <si>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</si>
  <si>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</si>
  <si>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</si>
  <si>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</si>
  <si>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</si>
  <si>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</si>
  <si>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</si>
  <si>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</si>
  <si>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</si>
  <si>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</si>
  <si>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</si>
  <si>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</si>
  <si>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</si>
  <si>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</si>
  <si>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</si>
  <si>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</si>
  <si>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</si>
  <si>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</si>
  <si>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</si>
  <si>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</si>
  <si>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</si>
  <si>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</si>
  <si>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</si>
  <si>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</si>
  <si>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</si>
  <si>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</si>
  <si>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</si>
  <si>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</si>
  <si>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</si>
  <si>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</si>
  <si>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</si>
  <si>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</si>
  <si>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</si>
  <si>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</si>
  <si>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</si>
  <si>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</si>
  <si>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</si>
  <si>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</si>
  <si>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</si>
  <si>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</si>
  <si>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</si>
  <si>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</si>
  <si>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</si>
  <si>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</si>
  <si>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</si>
  <si>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</si>
  <si>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</si>
  <si>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</si>
  <si>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</si>
  <si>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</si>
  <si>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</si>
  <si>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</si>
  <si>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</si>
  <si>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</si>
  <si>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</si>
  <si>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</si>
  <si>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</si>
  <si>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</si>
  <si>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</si>
  <si>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</si>
  <si>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</si>
  <si>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</si>
  <si>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</si>
  <si>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</si>
  <si>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</si>
  <si>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</si>
  <si>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</si>
  <si>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</si>
  <si>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</si>
  <si>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</si>
  <si>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</si>
  <si>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</si>
  <si>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</si>
  <si>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</si>
  <si>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</si>
  <si>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</si>
  <si>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</si>
  <si>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</si>
  <si>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</si>
  <si>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</si>
  <si>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</si>
  <si>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</si>
  <si>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</si>
  <si>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</si>
  <si>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</si>
  <si>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</si>
  <si>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</si>
  <si>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</si>
  <si>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</si>
  <si>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</si>
  <si>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</si>
  <si>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</si>
  <si>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</si>
  <si>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</si>
  <si>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</si>
  <si>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</si>
  <si>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</si>
  <si>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</si>
  <si>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</si>
  <si>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</si>
  <si>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</si>
  <si>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</si>
  <si>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</si>
  <si>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</si>
  <si>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</si>
  <si>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</si>
  <si>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</si>
  <si>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</si>
  <si>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</si>
  <si>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</si>
  <si>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</si>
  <si>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</si>
  <si>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</si>
  <si>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</si>
  <si>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</si>
  <si>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</si>
  <si>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</si>
  <si>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</si>
  <si>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</si>
  <si>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</si>
  <si>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</si>
  <si>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</si>
  <si>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</si>
  <si>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</si>
  <si>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</si>
  <si>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</si>
  <si>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</si>
  <si>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</si>
  <si>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</si>
  <si>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</si>
  <si>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</si>
  <si>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</si>
  <si>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</si>
  <si>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</si>
  <si>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</si>
  <si>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</si>
  <si>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</si>
  <si>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</si>
  <si>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</si>
  <si>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</si>
  <si>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</si>
  <si>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</si>
  <si>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</si>
  <si>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</si>
  <si>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</si>
  <si>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</si>
  <si>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</si>
  <si>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</si>
  <si>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</si>
  <si>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</si>
  <si>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</si>
  <si>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</si>
  <si>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</si>
  <si>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</si>
  <si>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</si>
  <si>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</si>
  <si>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</si>
  <si>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</si>
  <si>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</si>
  <si>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</si>
  <si>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</si>
  <si>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</si>
  <si>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</si>
  <si>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</si>
  <si>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</si>
  <si>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</si>
  <si>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</si>
  <si>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</si>
  <si>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</si>
  <si>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</si>
  <si>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</si>
  <si>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</si>
  <si>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</si>
  <si>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</si>
  <si>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</si>
  <si>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</si>
  <si>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</si>
  <si>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</si>
  <si>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</si>
  <si>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</si>
  <si>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</si>
  <si>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</si>
  <si>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</si>
  <si>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</si>
  <si>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</si>
  <si>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</si>
  <si>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</si>
  <si>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</si>
  <si>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</si>
  <si>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</si>
  <si>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</si>
  <si>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</si>
  <si>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</si>
  <si>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</si>
  <si>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</si>
  <si>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</si>
  <si>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</si>
  <si>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</si>
  <si>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</si>
  <si>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</si>
  <si>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</si>
  <si>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</si>
  <si>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</si>
  <si>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</si>
  <si>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</si>
  <si>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</si>
  <si>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</si>
  <si>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</si>
  <si>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</si>
  <si>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</si>
  <si>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</si>
  <si>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</si>
  <si>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</si>
  <si>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</si>
  <si>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</si>
  <si>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</si>
  <si>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</si>
  <si>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</si>
  <si>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</si>
  <si>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</si>
  <si>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</si>
  <si>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</si>
  <si>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</si>
  <si>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</si>
  <si>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</si>
  <si>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</si>
  <si>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</si>
  <si>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</si>
  <si>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</si>
  <si>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</si>
  <si>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</si>
  <si>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</si>
  <si>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</si>
  <si>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</si>
  <si>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</si>
  <si>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</si>
  <si>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</si>
  <si>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</si>
  <si>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</si>
  <si>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</si>
  <si>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</si>
  <si>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</si>
  <si>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</si>
  <si>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</si>
  <si>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</si>
  <si>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</si>
  <si>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</si>
  <si>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</si>
  <si>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</si>
  <si>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</si>
  <si>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</si>
  <si>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</si>
  <si>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</si>
  <si>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</si>
  <si>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</si>
  <si>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</si>
  <si>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</si>
  <si>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</si>
  <si>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</si>
  <si>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</si>
  <si>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</si>
  <si>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</si>
  <si>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</si>
  <si>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</si>
  <si>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</si>
  <si>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</si>
  <si>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</si>
  <si>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</si>
  <si>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</si>
  <si>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</si>
  <si>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</si>
  <si>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</si>
  <si>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</si>
  <si>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</si>
  <si>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</si>
  <si>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</si>
  <si>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</si>
  <si>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</si>
  <si>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</si>
  <si>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</si>
  <si>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</si>
  <si>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</si>
  <si>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</si>
  <si>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</si>
  <si>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</si>
  <si>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</si>
  <si>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</si>
  <si>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</si>
  <si>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</si>
  <si>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</si>
  <si>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</si>
  <si>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</si>
  <si>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</si>
  <si>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</si>
  <si>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</si>
  <si>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</si>
  <si>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</si>
  <si>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</si>
  <si>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</si>
  <si>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</si>
  <si>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</si>
  <si>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</si>
  <si>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</si>
  <si>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</si>
  <si>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</si>
  <si>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</si>
  <si>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</si>
  <si>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</si>
  <si>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</si>
  <si>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</si>
  <si>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</si>
  <si>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</si>
  <si>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</si>
  <si>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</si>
  <si>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</si>
  <si>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</si>
  <si>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</si>
  <si>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</si>
  <si>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</si>
  <si>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</si>
  <si>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</si>
  <si>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</si>
  <si>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</si>
  <si>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</si>
  <si>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</si>
  <si>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</si>
  <si>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</si>
  <si>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</si>
  <si>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</si>
  <si>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</si>
  <si>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</si>
  <si>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</si>
  <si>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</si>
  <si>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</si>
  <si>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</si>
  <si>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</si>
  <si>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</si>
  <si>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</si>
  <si>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</si>
  <si>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</si>
  <si>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</si>
  <si>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</si>
  <si>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</si>
  <si>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</si>
  <si>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</si>
  <si>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</si>
  <si>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</si>
  <si>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</si>
  <si>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</si>
  <si>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</si>
  <si>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</si>
  <si>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</si>
  <si>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</si>
  <si>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</si>
  <si>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</si>
  <si>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</si>
  <si>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</si>
  <si>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</si>
  <si>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</si>
  <si>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</si>
  <si>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</si>
  <si>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</si>
  <si>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</si>
  <si>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</si>
  <si>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</si>
  <si>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</si>
  <si>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</si>
  <si>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</si>
  <si>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</si>
  <si>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</si>
  <si>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</si>
  <si>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</si>
  <si>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</si>
  <si>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</si>
  <si>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</si>
  <si>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</si>
  <si>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</si>
  <si>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</si>
  <si>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</si>
  <si>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</si>
  <si>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</si>
  <si>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</si>
  <si>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</si>
  <si>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</si>
  <si>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</si>
  <si>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</si>
  <si>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</si>
  <si>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</si>
  <si>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</si>
  <si>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</si>
  <si>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</si>
  <si>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</si>
  <si>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</si>
  <si>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</si>
  <si>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</si>
  <si>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</si>
  <si>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</si>
  <si>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</si>
  <si>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</si>
  <si>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</si>
  <si>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</si>
  <si>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</si>
  <si>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</si>
  <si>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</si>
  <si>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</si>
  <si>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</si>
  <si>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</si>
  <si>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</si>
  <si>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</si>
  <si>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</si>
  <si>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</si>
  <si>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</si>
  <si>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</si>
  <si>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</si>
  <si>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</si>
  <si>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</si>
  <si>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</si>
  <si>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</si>
  <si>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</si>
  <si>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</si>
  <si>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</si>
  <si>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</si>
  <si>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</si>
  <si>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</si>
  <si>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</si>
  <si>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</si>
  <si>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</si>
  <si>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</si>
  <si>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</si>
  <si>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</si>
  <si>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</si>
  <si>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</si>
  <si>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</si>
  <si>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</si>
  <si>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</si>
  <si>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</si>
  <si>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</si>
  <si>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</si>
  <si>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</si>
  <si>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</si>
  <si>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</si>
  <si>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</si>
  <si>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</si>
  <si>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</si>
  <si>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</si>
  <si>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</si>
  <si>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</si>
  <si>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</si>
  <si>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</si>
  <si>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</si>
  <si>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</si>
  <si>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</si>
  <si>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</si>
  <si>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</si>
  <si>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</si>
  <si>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</si>
  <si>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</si>
  <si>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</si>
  <si>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</si>
  <si>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</si>
  <si>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</si>
  <si>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</si>
  <si>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</si>
  <si>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</si>
  <si>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</si>
  <si>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</si>
  <si>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</si>
  <si>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</si>
  <si>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</si>
  <si>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</si>
  <si>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</si>
  <si>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</si>
  <si>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</si>
  <si>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</si>
  <si>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</si>
  <si>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</si>
  <si>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</si>
  <si>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</si>
  <si>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</si>
  <si>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</si>
  <si>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</si>
  <si>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</si>
  <si>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</si>
  <si>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</si>
  <si>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</si>
  <si>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</si>
  <si>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</si>
  <si>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</si>
  <si>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</si>
  <si>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</si>
  <si>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</si>
  <si>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</si>
  <si>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</si>
  <si>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</si>
  <si>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</si>
  <si>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</si>
  <si>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</si>
  <si>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</si>
  <si>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</si>
  <si>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</si>
  <si>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</si>
  <si>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</si>
  <si>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</si>
  <si>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</si>
  <si>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</si>
  <si>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</si>
  <si>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</si>
  <si>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</si>
  <si>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</si>
  <si>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</si>
  <si>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</si>
  <si>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</si>
  <si>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</si>
  <si>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</si>
  <si>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</si>
  <si>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</si>
  <si>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</si>
  <si>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</si>
  <si>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</si>
  <si>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</si>
  <si>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</si>
  <si>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</si>
  <si>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</si>
  <si>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</si>
  <si>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</si>
  <si>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</si>
  <si>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</si>
  <si>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</si>
  <si>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</si>
  <si>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</si>
  <si>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</si>
  <si>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</si>
  <si>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</si>
  <si>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</si>
  <si>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</si>
  <si>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</si>
  <si>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</si>
  <si>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</si>
  <si>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</si>
  <si>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</si>
  <si>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</si>
  <si>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</si>
  <si>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</si>
  <si>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</si>
  <si>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</si>
  <si>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</si>
  <si>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</si>
  <si>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</si>
  <si>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</si>
  <si>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</si>
  <si>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</si>
  <si>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</si>
  <si>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</si>
  <si>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</si>
  <si>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</si>
  <si>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</si>
  <si>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</si>
  <si>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</si>
  <si>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</si>
  <si>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</si>
  <si>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</si>
  <si>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</si>
  <si>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</si>
  <si>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</si>
  <si>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</si>
  <si>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</si>
  <si>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</si>
  <si>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</si>
  <si>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</si>
  <si>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</si>
  <si>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</si>
  <si>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</si>
  <si>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</si>
  <si>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</si>
  <si>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</si>
  <si>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</si>
  <si>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</si>
  <si>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</si>
  <si>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</si>
  <si>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</si>
  <si>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</si>
  <si>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</si>
  <si>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</si>
  <si>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</si>
  <si>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</si>
  <si>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</si>
  <si>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</si>
  <si>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</si>
  <si>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</si>
  <si>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</si>
  <si>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</si>
  <si>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</si>
  <si>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</si>
  <si>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</si>
  <si>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</si>
  <si>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</si>
  <si>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</si>
  <si>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</si>
  <si>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</si>
  <si>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</si>
  <si>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</si>
  <si>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</si>
  <si>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</si>
  <si>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</si>
  <si>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</si>
  <si>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</si>
  <si>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</si>
  <si>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</si>
  <si>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</si>
  <si>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</si>
  <si>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</si>
  <si>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</si>
  <si>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</si>
  <si>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</si>
  <si>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</si>
  <si>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</si>
  <si>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</si>
  <si>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</si>
  <si>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</si>
  <si>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</si>
  <si>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</si>
  <si>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</si>
  <si>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</si>
  <si>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</si>
  <si>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</si>
  <si>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</si>
  <si>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</si>
  <si>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</si>
  <si>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</si>
  <si>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</si>
  <si>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</si>
  <si>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</si>
  <si>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</si>
  <si>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</si>
  <si>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</si>
  <si>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</si>
  <si>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</si>
  <si>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</si>
  <si>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</si>
  <si>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</si>
  <si>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</si>
  <si>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</si>
  <si>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</si>
  <si>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</si>
  <si>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</si>
  <si>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</si>
  <si>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</si>
  <si>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</si>
  <si>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</si>
  <si>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</si>
  <si>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</si>
  <si>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</si>
  <si>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</si>
  <si>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</si>
  <si>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</si>
  <si>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</si>
  <si>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</si>
  <si>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</si>
  <si>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</si>
  <si>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</si>
  <si>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</si>
  <si>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</si>
  <si>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</si>
  <si>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</si>
  <si>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</si>
  <si>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</si>
  <si>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</si>
  <si>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</si>
  <si>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</si>
  <si>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</si>
  <si>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</si>
  <si>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</si>
  <si>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</si>
  <si>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</si>
  <si>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</si>
  <si>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</si>
  <si>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</si>
  <si>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</si>
  <si>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</si>
  <si>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</si>
  <si>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</si>
  <si>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</si>
  <si>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</si>
  <si>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</si>
  <si>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</si>
  <si>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</si>
  <si>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</si>
  <si>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</si>
  <si>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</si>
  <si>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</si>
  <si>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</si>
  <si>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</si>
  <si>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</si>
  <si>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</si>
  <si>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</si>
  <si>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</si>
  <si>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</si>
  <si>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</si>
  <si>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</si>
  <si>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</si>
  <si>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</si>
  <si>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</si>
  <si>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</si>
  <si>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</si>
  <si>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</si>
  <si>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</si>
  <si>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</si>
  <si>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</si>
  <si>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</si>
  <si>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</si>
  <si>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</si>
  <si>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</si>
  <si>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</si>
  <si>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</si>
  <si>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</si>
  <si>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</si>
  <si>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</si>
  <si>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</si>
  <si>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</si>
  <si>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</si>
  <si>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</si>
  <si>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</si>
  <si>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</si>
  <si>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</si>
  <si>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</si>
  <si>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</si>
  <si>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</si>
  <si>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</si>
  <si>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</si>
  <si>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</si>
  <si>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</si>
  <si>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</si>
  <si>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</si>
  <si>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</si>
  <si>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</si>
  <si>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</si>
  <si>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</si>
  <si>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</si>
  <si>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</si>
  <si>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</si>
  <si>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</si>
  <si>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</si>
  <si>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</si>
  <si>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</si>
  <si>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</si>
  <si>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</si>
  <si>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</si>
  <si>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</si>
  <si>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</si>
  <si>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</si>
  <si>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</si>
  <si>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</si>
  <si>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</si>
  <si>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</si>
  <si>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</si>
  <si>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</si>
  <si>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</si>
  <si>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</si>
  <si>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</si>
  <si>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</si>
  <si>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</si>
  <si>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</si>
  <si>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</si>
  <si>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</si>
  <si>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</si>
  <si>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</si>
  <si>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</si>
  <si>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</si>
  <si>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</si>
  <si>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</si>
  <si>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</si>
  <si>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</si>
  <si>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</si>
  <si>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</si>
  <si>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</si>
  <si>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</si>
  <si>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</si>
  <si>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</si>
  <si>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</si>
  <si>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</si>
  <si>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</si>
  <si>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</si>
  <si>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</si>
  <si>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</si>
  <si>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</si>
  <si>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</si>
  <si>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</si>
  <si>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</si>
  <si>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</si>
  <si>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</si>
  <si>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</si>
  <si>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</si>
  <si>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</si>
  <si>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</si>
  <si>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</si>
  <si>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</si>
  <si>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</si>
  <si>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</si>
  <si>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</si>
  <si>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</si>
  <si>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</si>
  <si>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</si>
  <si>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</si>
  <si>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</si>
  <si>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</si>
  <si>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</si>
  <si>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</si>
  <si>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</si>
  <si>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</si>
  <si>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</si>
  <si>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</si>
  <si>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</si>
  <si>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</si>
  <si>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</si>
  <si>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</si>
  <si>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</si>
  <si>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</si>
  <si>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</si>
  <si>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</si>
  <si>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</si>
  <si>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</si>
  <si>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</si>
  <si>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</si>
  <si>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</si>
  <si>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</si>
  <si>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</si>
  <si>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</si>
  <si>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</si>
  <si>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</si>
  <si>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</si>
  <si>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</si>
  <si>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</si>
  <si>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</si>
  <si>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</si>
  <si>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</si>
  <si>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</si>
  <si>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</si>
  <si>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</si>
  <si>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</si>
  <si>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</si>
  <si>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</si>
  <si>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</si>
  <si>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</si>
  <si>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</si>
  <si>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</si>
  <si>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</si>
  <si>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</si>
  <si>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</si>
  <si>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</si>
  <si>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</si>
  <si>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</si>
  <si>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</si>
  <si>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</si>
  <si>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</si>
  <si>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</si>
  <si>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</si>
  <si>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</si>
  <si>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</si>
  <si>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</si>
  <si>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</si>
  <si>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</si>
  <si>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</si>
  <si>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</si>
  <si>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</si>
  <si>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</si>
  <si>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</si>
  <si>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</si>
  <si>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</si>
  <si>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</si>
  <si>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</si>
  <si>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</si>
  <si>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</si>
  <si>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</si>
  <si>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</si>
  <si>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</si>
  <si>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</si>
  <si>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</si>
  <si>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</si>
  <si>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</si>
  <si>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</si>
  <si>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</si>
  <si>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</si>
  <si>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</si>
  <si>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</si>
  <si>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</si>
  <si>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</si>
  <si>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</si>
  <si>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</si>
  <si>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</si>
  <si>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</si>
  <si>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</si>
  <si>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</si>
  <si>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</si>
  <si>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</si>
  <si>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</si>
  <si>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</si>
  <si>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</si>
  <si>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</si>
  <si>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</si>
  <si>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</si>
  <si>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</si>
  <si>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</si>
  <si>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</si>
  <si>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</si>
  <si>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</si>
  <si>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</si>
  <si>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</si>
  <si>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</si>
  <si>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</si>
  <si>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</si>
  <si>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</si>
  <si>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</si>
  <si>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</si>
  <si>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</si>
  <si>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</si>
  <si>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</si>
  <si>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</si>
  <si>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</si>
  <si>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</si>
  <si>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</si>
  <si>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</si>
  <si>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</si>
  <si>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</si>
  <si>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</si>
  <si>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</si>
  <si>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</si>
  <si>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</si>
  <si>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</si>
  <si>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</si>
  <si>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</si>
  <si>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</si>
  <si>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</si>
  <si>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</si>
  <si>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</si>
  <si>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</si>
  <si>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</si>
  <si>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</si>
  <si>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</si>
  <si>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</si>
  <si>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</si>
  <si>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</si>
  <si>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</si>
  <si>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</si>
  <si>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</si>
  <si>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</si>
  <si>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</si>
  <si>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</si>
  <si>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</si>
  <si>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</si>
  <si>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</si>
  <si>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</si>
  <si>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</si>
  <si>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</si>
  <si>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</si>
  <si>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</si>
  <si>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</si>
  <si>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</si>
  <si>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</si>
  <si>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</si>
  <si>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</si>
  <si>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</si>
  <si>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</si>
  <si>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</si>
  <si>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</si>
  <si>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</si>
  <si>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</si>
  <si>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</si>
  <si>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</si>
  <si>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</si>
  <si>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</si>
  <si>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</si>
  <si>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</si>
  <si>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</si>
  <si>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</si>
  <si>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</si>
  <si>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</si>
  <si>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</si>
  <si>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</si>
  <si>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</si>
  <si>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</si>
  <si>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</si>
  <si>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</si>
  <si>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</si>
  <si>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</si>
  <si>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</si>
  <si>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</si>
  <si>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</si>
  <si>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</si>
  <si>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</si>
  <si>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</si>
  <si>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</si>
  <si>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</si>
  <si>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</si>
  <si>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</si>
  <si>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</si>
  <si>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</si>
  <si>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</si>
  <si>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</si>
  <si>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</si>
  <si>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</si>
  <si>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</si>
  <si>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</si>
  <si>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</si>
  <si>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</si>
  <si>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</si>
  <si>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</si>
  <si>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</si>
  <si>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</si>
  <si>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</si>
  <si>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</si>
  <si>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</si>
  <si>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</si>
  <si>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</si>
  <si>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</si>
  <si>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</si>
  <si>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</si>
  <si>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</si>
  <si>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</si>
  <si>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</si>
  <si>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</si>
  <si>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</si>
  <si>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</si>
  <si>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</si>
  <si>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</si>
  <si>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</si>
  <si>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</si>
  <si>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</si>
  <si>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</si>
  <si>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</si>
  <si>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</si>
  <si>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</si>
  <si>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</si>
  <si>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</si>
  <si>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</si>
  <si>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</si>
  <si>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</si>
  <si>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</si>
  <si>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</si>
  <si>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</si>
  <si>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</si>
  <si>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</si>
  <si>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</si>
  <si>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</si>
  <si>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</si>
  <si>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</si>
  <si>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</si>
  <si>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</si>
  <si>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</si>
  <si>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</si>
  <si>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</si>
  <si>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</si>
  <si>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</si>
  <si>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</si>
  <si>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</si>
  <si>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</si>
  <si>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</si>
  <si>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</si>
  <si>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</si>
  <si>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</si>
  <si>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</si>
  <si>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</si>
  <si>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</si>
  <si>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</si>
  <si>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</si>
  <si>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</si>
  <si>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</si>
  <si>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</si>
  <si>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</si>
  <si>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</si>
  <si>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</si>
  <si>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</si>
  <si>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</si>
  <si>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</si>
  <si>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</si>
  <si>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</si>
  <si>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</si>
  <si>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</si>
  <si>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</si>
  <si>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</si>
  <si>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</si>
  <si>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</si>
  <si>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</si>
  <si>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</si>
  <si>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</si>
  <si>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</si>
  <si>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</si>
  <si>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</si>
  <si>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</si>
  <si>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</si>
  <si>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</si>
  <si>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</si>
  <si>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</si>
  <si>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</si>
  <si>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</si>
  <si>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</si>
  <si>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</si>
  <si>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</si>
  <si>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</si>
  <si>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</si>
  <si>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</si>
  <si>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</si>
  <si>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</si>
  <si>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</si>
  <si>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</si>
  <si>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</si>
  <si>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</si>
  <si>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</si>
  <si>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</si>
  <si>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</si>
  <si>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</si>
  <si>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</si>
  <si>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</si>
  <si>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</si>
  <si>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</si>
  <si>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</si>
  <si>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</si>
  <si>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</si>
  <si>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</si>
  <si>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</si>
  <si>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</si>
  <si>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</si>
  <si>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</si>
  <si>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</si>
  <si>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</si>
  <si>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</si>
  <si>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</si>
  <si>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</si>
  <si>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</si>
  <si>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</si>
  <si>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</si>
  <si>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</si>
  <si>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</si>
  <si>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</si>
  <si>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</si>
  <si>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</si>
  <si>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</si>
  <si>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</si>
  <si>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</si>
  <si>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</si>
  <si>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</si>
  <si>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</si>
  <si>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</si>
  <si>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</si>
  <si>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</si>
  <si>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</si>
  <si>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</si>
  <si>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</si>
  <si>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</si>
  <si>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</si>
  <si>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</si>
  <si>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</si>
  <si>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</si>
  <si>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</si>
  <si>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</si>
  <si>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</si>
  <si>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</si>
  <si>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</si>
  <si>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</si>
  <si>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</si>
  <si>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</si>
  <si>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</si>
  <si>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</si>
  <si>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</si>
  <si>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</si>
  <si>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</si>
  <si>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</si>
  <si>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</si>
  <si>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</si>
  <si>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</si>
  <si>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</si>
  <si>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</si>
  <si>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</si>
  <si>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</si>
  <si>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</si>
  <si>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</si>
  <si>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</si>
  <si>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</si>
  <si>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</si>
  <si>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</si>
  <si>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</si>
  <si>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</si>
  <si>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</si>
  <si>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</si>
  <si>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</si>
  <si>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</si>
  <si>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</si>
  <si>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</si>
  <si>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</si>
  <si>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</si>
  <si>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</si>
  <si>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</si>
  <si>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</si>
  <si>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</si>
  <si>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</si>
  <si>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</si>
  <si>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</si>
  <si>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</si>
  <si>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</si>
  <si>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</si>
  <si>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</si>
  <si>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</si>
  <si>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</si>
  <si>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</si>
  <si>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</si>
  <si>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</si>
  <si>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</si>
  <si>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</si>
  <si>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</si>
  <si>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</si>
  <si>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</si>
  <si>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</si>
  <si>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</si>
  <si>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</si>
  <si>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</si>
  <si>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</si>
  <si>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</si>
  <si>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</si>
  <si>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</si>
  <si>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</si>
  <si>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</si>
  <si>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</si>
  <si>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</si>
  <si>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</si>
  <si>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</si>
  <si>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</si>
  <si>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</si>
  <si>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</si>
  <si>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</si>
  <si>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</si>
  <si>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</si>
  <si>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</si>
  <si>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</si>
  <si>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</si>
  <si>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</si>
  <si>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</si>
  <si>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</si>
  <si>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</si>
  <si>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</si>
  <si>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</si>
  <si>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</si>
  <si>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</si>
  <si>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</si>
  <si>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</si>
  <si>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</si>
  <si>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</si>
  <si>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</si>
  <si>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</si>
  <si>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</si>
  <si>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</si>
  <si>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</si>
  <si>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</si>
  <si>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</si>
  <si>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</si>
  <si>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</si>
  <si>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</si>
  <si>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</si>
  <si>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</si>
  <si>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</si>
  <si>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</si>
  <si>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</si>
  <si>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</si>
  <si>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</si>
  <si>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</si>
  <si>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</si>
  <si>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</si>
  <si>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</si>
  <si>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</si>
  <si>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</si>
  <si>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</si>
  <si>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</si>
  <si>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</si>
  <si>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</si>
  <si>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</si>
  <si>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</si>
  <si>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</si>
  <si>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</si>
  <si>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</si>
  <si>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</si>
  <si>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</si>
  <si>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</si>
  <si>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</si>
  <si>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</si>
  <si>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</si>
  <si>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</si>
  <si>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</si>
  <si>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</si>
  <si>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</si>
  <si>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</si>
  <si>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</si>
  <si>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</si>
  <si>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</si>
  <si>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</si>
  <si>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</si>
  <si>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</si>
  <si>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</si>
  <si>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</si>
  <si>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</si>
  <si>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</si>
  <si>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</si>
  <si>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</si>
  <si>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</si>
  <si>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</si>
  <si>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</si>
  <si>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</si>
  <si>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</si>
  <si>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</si>
  <si>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</si>
  <si>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</si>
  <si>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</si>
  <si>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</si>
  <si>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</si>
  <si>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</si>
  <si>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</si>
  <si>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</si>
  <si>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</si>
  <si>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</si>
  <si>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</si>
  <si>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</si>
  <si>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</si>
  <si>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</si>
  <si>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</si>
  <si>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</si>
  <si>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</si>
  <si>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</si>
  <si>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</si>
  <si>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</si>
  <si>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</si>
  <si>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</si>
  <si>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</si>
  <si>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</si>
  <si>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</si>
  <si>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</si>
  <si>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</si>
  <si>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</si>
  <si>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</si>
  <si>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</si>
  <si>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</si>
  <si>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</si>
  <si>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</si>
  <si>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</si>
  <si>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</si>
  <si>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</si>
  <si>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</si>
  <si>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</si>
  <si>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</si>
  <si>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</si>
  <si>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</si>
  <si>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</si>
  <si>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</si>
  <si>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</si>
  <si>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</si>
  <si>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</si>
  <si>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</si>
  <si>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</si>
  <si>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</si>
  <si>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</si>
  <si>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</si>
  <si>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</si>
  <si>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</si>
  <si>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</si>
  <si>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</si>
  <si>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</si>
  <si>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</si>
  <si>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</si>
  <si>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</si>
  <si>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</si>
  <si>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</si>
  <si>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</si>
  <si>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</si>
  <si>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</si>
  <si>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</si>
  <si>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</si>
  <si>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</si>
  <si>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</si>
  <si>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</si>
  <si>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</si>
  <si>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</si>
  <si>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</si>
  <si>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</si>
  <si>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</si>
  <si>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</si>
  <si>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</si>
  <si>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</si>
  <si>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</si>
  <si>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</si>
  <si>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</si>
  <si>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</si>
  <si>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</si>
  <si>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</si>
  <si>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</si>
  <si>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</si>
  <si>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</si>
  <si>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</si>
  <si>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</si>
  <si>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</si>
  <si>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</si>
  <si>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</si>
  <si>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</si>
  <si>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</si>
  <si>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</si>
  <si>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</si>
  <si>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</si>
  <si>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</si>
  <si>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</si>
  <si>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</si>
  <si>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</si>
  <si>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</si>
  <si>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</si>
  <si>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</si>
  <si>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</si>
  <si>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</si>
  <si>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</si>
  <si>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</si>
  <si>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</si>
  <si>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</si>
  <si>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</si>
  <si>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</si>
  <si>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</si>
  <si>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</si>
  <si>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</si>
  <si>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</si>
  <si>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</si>
  <si>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</si>
  <si>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</si>
  <si>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</si>
  <si>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</si>
  <si>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</si>
  <si>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</si>
  <si>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</si>
  <si>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</si>
  <si>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</si>
  <si>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</si>
  <si>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</si>
  <si>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</si>
  <si>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</si>
  <si>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</si>
  <si>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</si>
  <si>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</si>
  <si>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</si>
  <si>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</si>
  <si>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</si>
  <si>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</si>
  <si>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</si>
  <si>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</si>
  <si>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</si>
  <si>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</si>
  <si>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</si>
  <si>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</si>
  <si>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</si>
  <si>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</si>
  <si>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</si>
  <si>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</si>
  <si>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</si>
  <si>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</si>
  <si>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</si>
  <si>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</si>
  <si>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</si>
  <si>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</si>
  <si>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</si>
  <si>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</si>
  <si>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</si>
  <si>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</si>
  <si>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</si>
  <si>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</si>
  <si>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</si>
  <si>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</si>
  <si>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</si>
  <si>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</si>
  <si>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</si>
  <si>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</si>
  <si>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</si>
  <si>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</si>
  <si>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</si>
  <si>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</si>
  <si>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</si>
  <si>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</si>
  <si>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</si>
  <si>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</si>
  <si>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</si>
  <si>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</si>
  <si>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</si>
  <si>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</si>
  <si>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</si>
  <si>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</si>
  <si>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</si>
  <si>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</si>
  <si>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</si>
  <si>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</si>
  <si>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</si>
  <si>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</si>
  <si>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</si>
  <si>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</si>
  <si>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</si>
  <si>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</si>
  <si>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</si>
  <si>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</si>
  <si>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</si>
  <si>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</si>
  <si>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</si>
  <si>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</si>
  <si>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</si>
  <si>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</si>
  <si>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</si>
  <si>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</si>
  <si>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</si>
  <si>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</si>
  <si>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</si>
  <si>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</si>
  <si>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</si>
  <si>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</si>
  <si>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</si>
  <si>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</si>
  <si>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</si>
  <si>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</si>
  <si>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</si>
  <si>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</si>
  <si>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</si>
  <si>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</si>
  <si>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</si>
  <si>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</si>
  <si>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</si>
  <si>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</si>
  <si>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</si>
  <si>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</si>
  <si>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</si>
  <si>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</si>
  <si>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</si>
  <si>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</si>
  <si>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</si>
  <si>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</si>
  <si>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</si>
  <si>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</si>
  <si>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</si>
  <si>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</si>
  <si>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</si>
  <si>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</si>
  <si>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</si>
  <si>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</si>
  <si>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</si>
  <si>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</si>
  <si>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</si>
  <si>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</si>
  <si>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</si>
  <si>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</si>
  <si>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</si>
  <si>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</si>
  <si>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</si>
  <si>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</si>
  <si>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</si>
  <si>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</si>
  <si>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</si>
  <si>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</si>
  <si>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</si>
  <si>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</si>
  <si>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</si>
  <si>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</si>
  <si>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</si>
  <si>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</si>
  <si>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</si>
  <si>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</si>
  <si>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</si>
  <si>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</si>
  <si>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</si>
  <si>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</si>
  <si>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</si>
  <si>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</si>
  <si>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</si>
  <si>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</si>
  <si>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</si>
  <si>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</si>
  <si>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</si>
  <si>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</si>
  <si>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</si>
  <si>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</si>
  <si>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</si>
  <si>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</si>
  <si>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</si>
  <si>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</si>
  <si>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</si>
  <si>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</si>
  <si>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</si>
  <si>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</si>
  <si>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</si>
  <si>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</si>
  <si>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</si>
  <si>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</si>
  <si>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</si>
  <si>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</si>
  <si>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</si>
  <si>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</si>
  <si>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</si>
  <si>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</si>
  <si>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</si>
  <si>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</si>
  <si>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</si>
  <si>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</si>
  <si>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</si>
  <si>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</si>
  <si>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</si>
  <si>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</si>
  <si>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</si>
  <si>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</si>
  <si>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</si>
  <si>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</si>
  <si>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</si>
  <si>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</si>
  <si>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</si>
  <si>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</si>
  <si>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</si>
  <si>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</si>
  <si>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</si>
  <si>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</si>
  <si>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</si>
  <si>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</si>
  <si>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</si>
  <si>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</si>
  <si>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</si>
  <si>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</si>
  <si>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</si>
  <si>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</si>
  <si>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</si>
  <si>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</si>
  <si>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</si>
  <si>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</si>
  <si>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</si>
  <si>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</si>
  <si>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</si>
  <si>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</si>
  <si>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</si>
  <si>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</si>
  <si>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</si>
  <si>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</si>
  <si>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</si>
  <si>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</si>
  <si>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</si>
  <si>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</si>
  <si>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</si>
  <si>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</si>
  <si>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</si>
  <si>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</si>
  <si>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</si>
  <si>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</si>
  <si>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</si>
  <si>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</si>
  <si>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</si>
  <si>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</si>
  <si>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</si>
  <si>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</si>
  <si>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</si>
  <si>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</si>
  <si>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</si>
  <si>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</si>
  <si>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</si>
  <si>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</si>
  <si>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</si>
  <si>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</si>
  <si>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</si>
  <si>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</si>
  <si>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</si>
  <si>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</si>
  <si>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</si>
  <si>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</si>
  <si>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</si>
  <si>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</si>
  <si>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</si>
  <si>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</si>
  <si>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</si>
  <si>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</si>
  <si>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</si>
  <si>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</si>
  <si>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</si>
  <si>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</si>
  <si>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</si>
  <si>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</si>
  <si>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</si>
  <si>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</si>
  <si>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</si>
  <si>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</si>
  <si>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</si>
  <si>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</si>
  <si>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</si>
  <si>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</si>
  <si>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</si>
  <si>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</si>
  <si>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</si>
  <si>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</si>
  <si>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</si>
  <si>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</si>
  <si>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</si>
  <si>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</si>
  <si>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</si>
  <si>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</si>
  <si>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</si>
  <si>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</si>
  <si>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</si>
  <si>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</si>
  <si>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</si>
  <si>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</si>
  <si>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</si>
  <si>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</si>
  <si>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</si>
  <si>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</si>
  <si>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</si>
  <si>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</si>
  <si>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</si>
  <si>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</si>
  <si>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</si>
  <si>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</si>
  <si>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</si>
  <si>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</si>
  <si>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</si>
  <si>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</si>
  <si>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</si>
  <si>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</si>
  <si>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</si>
  <si>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</si>
  <si>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</si>
  <si>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</si>
  <si>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</si>
  <si>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</si>
  <si>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</si>
  <si>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</si>
  <si>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</si>
  <si>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</si>
  <si>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</si>
  <si>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</si>
  <si>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</si>
  <si>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</si>
  <si>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</si>
  <si>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</si>
  <si>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</si>
  <si>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</si>
  <si>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</si>
  <si>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</si>
  <si>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</si>
  <si>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</si>
  <si>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</si>
  <si>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</si>
  <si>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</si>
  <si>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</si>
  <si>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</si>
  <si>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</si>
  <si>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</si>
  <si>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</si>
  <si>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</si>
  <si>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</si>
  <si>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</si>
  <si>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</si>
  <si>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</si>
  <si>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</si>
  <si>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</si>
  <si>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</si>
  <si>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</si>
  <si>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</si>
  <si>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</si>
  <si>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</si>
  <si>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</si>
  <si>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</si>
  <si>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</si>
  <si>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</si>
  <si>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</si>
  <si>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</si>
  <si>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</si>
  <si>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</si>
  <si>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</si>
  <si>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</si>
  <si>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</si>
  <si>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</si>
  <si>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</si>
  <si>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</si>
  <si>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</si>
  <si>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</si>
  <si>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</si>
  <si>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</si>
  <si>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</si>
  <si>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</si>
  <si>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</si>
  <si>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</si>
  <si>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</si>
  <si>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</si>
  <si>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</si>
  <si>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</si>
  <si>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</si>
  <si>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</si>
  <si>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</si>
  <si>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</si>
  <si>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</si>
  <si>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</si>
  <si>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</si>
  <si>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</si>
  <si>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</si>
  <si>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</si>
  <si>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</si>
  <si>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</si>
  <si>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</si>
  <si>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</si>
  <si>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</si>
  <si>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</si>
  <si>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</si>
  <si>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</si>
  <si>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</si>
  <si>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</si>
  <si>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</si>
  <si>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</si>
  <si>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</si>
  <si>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</si>
  <si>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</si>
  <si>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</si>
  <si>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</si>
  <si>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</si>
  <si>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</si>
  <si>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</si>
  <si>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</si>
  <si>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</si>
  <si>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</si>
  <si>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</si>
  <si>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</si>
  <si>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</si>
  <si>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</si>
  <si>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</si>
  <si>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</si>
  <si>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</si>
  <si>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</si>
  <si>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</si>
  <si>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</si>
  <si>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</si>
  <si>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</si>
  <si>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</si>
  <si>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</si>
  <si>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</si>
  <si>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</si>
  <si>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</si>
  <si>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</si>
  <si>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</si>
  <si>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</si>
  <si>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</si>
  <si>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</si>
  <si>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</si>
  <si>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</si>
  <si>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</si>
  <si>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</si>
  <si>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</si>
  <si>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</si>
  <si>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</si>
  <si>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</si>
  <si>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</si>
  <si>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</si>
  <si>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</si>
  <si>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</si>
  <si>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</si>
  <si>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</si>
  <si>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</si>
  <si>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</si>
  <si>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</si>
  <si>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</si>
  <si>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</si>
  <si>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</si>
  <si>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</si>
  <si>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</si>
  <si>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</si>
  <si>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</si>
  <si>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</si>
  <si>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</si>
  <si>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</si>
  <si>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</si>
  <si>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</si>
  <si>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</si>
  <si>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</si>
  <si>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</si>
  <si>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</si>
  <si>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</si>
  <si>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</si>
  <si>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</si>
  <si>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</si>
  <si>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</si>
  <si>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</si>
  <si>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</si>
  <si>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</si>
  <si>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</si>
  <si>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</si>
  <si>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</si>
  <si>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</si>
  <si>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</si>
  <si>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</si>
  <si>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</si>
  <si>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</si>
  <si>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</si>
  <si>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</si>
  <si>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</si>
  <si>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</si>
  <si>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</si>
  <si>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</si>
  <si>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</si>
  <si>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</si>
  <si>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</si>
  <si>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</si>
  <si>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</si>
  <si>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</si>
  <si>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</si>
  <si>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</si>
  <si>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</si>
  <si>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</si>
  <si>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</si>
  <si>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</si>
  <si>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</si>
  <si>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</si>
  <si>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</si>
  <si>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</si>
  <si>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</si>
  <si>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</si>
  <si>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</si>
  <si>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</si>
  <si>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</si>
  <si>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</si>
  <si>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</si>
  <si>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</si>
  <si>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</si>
  <si>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</si>
  <si>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</si>
  <si>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</si>
  <si>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</si>
  <si>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</si>
  <si>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</si>
  <si>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</si>
  <si>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</si>
  <si>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</si>
  <si>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</si>
  <si>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</si>
  <si>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</si>
  <si>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</si>
  <si>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</si>
  <si>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</si>
  <si>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</si>
  <si>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</si>
  <si>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</si>
  <si>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</si>
  <si>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</si>
  <si>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</si>
  <si>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</si>
  <si>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</si>
  <si>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</si>
  <si>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</si>
  <si>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</si>
  <si>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</si>
  <si>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</si>
  <si>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</si>
  <si>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</si>
  <si>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</si>
  <si>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</si>
  <si>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</si>
  <si>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</si>
  <si>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</si>
  <si>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</si>
  <si>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</si>
  <si>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</si>
  <si>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</si>
  <si>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</si>
  <si>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</si>
  <si>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</si>
  <si>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</si>
  <si>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</si>
  <si>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</si>
  <si>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</si>
  <si>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</si>
  <si>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</si>
  <si>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</si>
  <si>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</si>
  <si>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</si>
  <si>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</si>
  <si>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</si>
  <si>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</si>
  <si>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</si>
  <si>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</si>
  <si>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</si>
  <si>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</si>
  <si>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</si>
  <si>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</si>
  <si>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</si>
  <si>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</si>
  <si>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</si>
  <si>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</si>
  <si>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</si>
  <si>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</si>
  <si>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</si>
  <si>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</si>
  <si>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</si>
  <si>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</si>
  <si>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</si>
  <si>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</si>
  <si>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</si>
  <si>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</si>
  <si>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</si>
  <si>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</si>
  <si>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</si>
  <si>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</si>
  <si>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</si>
  <si>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</si>
  <si>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</si>
  <si>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</si>
  <si>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</si>
  <si>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</si>
  <si>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</si>
  <si>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</si>
  <si>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</si>
  <si>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</si>
  <si>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</si>
  <si>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</si>
  <si>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</si>
  <si>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</si>
  <si>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</si>
  <si>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</si>
  <si>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</si>
  <si>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</si>
  <si>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</si>
  <si>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</si>
  <si>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</si>
  <si>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</si>
  <si>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</si>
  <si>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</si>
  <si>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</si>
  <si>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</si>
  <si>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</si>
  <si>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</si>
  <si>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</si>
  <si>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</si>
  <si>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</si>
  <si>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</si>
  <si>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</si>
  <si>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</si>
  <si>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</si>
  <si>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</si>
  <si>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</si>
  <si>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</si>
  <si>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</si>
  <si>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</si>
  <si>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</si>
  <si>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</si>
  <si>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</si>
  <si>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</si>
  <si>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</si>
  <si>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</si>
  <si>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</si>
  <si>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</si>
  <si>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</si>
  <si>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</si>
  <si>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</si>
  <si>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</si>
  <si>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</si>
  <si>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</si>
  <si>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</si>
  <si>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</si>
  <si>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</si>
  <si>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</si>
  <si>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</si>
  <si>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</si>
  <si>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</si>
  <si>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</si>
  <si>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</si>
  <si>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</si>
  <si>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</si>
  <si>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</si>
  <si>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</si>
  <si>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</si>
  <si>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</si>
  <si>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</si>
  <si>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</si>
  <si>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</si>
  <si>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</si>
  <si>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</si>
  <si>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</si>
  <si>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</si>
  <si>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</si>
  <si>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</si>
  <si>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</si>
  <si>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</si>
  <si>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</si>
  <si>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</si>
  <si>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</si>
  <si>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</si>
  <si>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</si>
  <si>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</si>
  <si>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</si>
  <si>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</si>
  <si>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</si>
  <si>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</si>
  <si>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</si>
  <si>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</si>
  <si>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</si>
  <si>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</si>
  <si>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</si>
  <si>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</si>
  <si>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</si>
  <si>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</si>
  <si>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</si>
  <si>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</si>
  <si>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</si>
  <si>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</si>
  <si>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</si>
  <si>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</si>
  <si>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</si>
  <si>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</si>
  <si>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</si>
  <si>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</si>
  <si>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</si>
  <si>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</si>
  <si>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</si>
  <si>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</si>
  <si>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</si>
  <si>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</si>
  <si>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</si>
  <si>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</si>
  <si>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</si>
  <si>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</si>
  <si>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</si>
  <si>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</si>
  <si>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</si>
  <si>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</si>
  <si>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</si>
  <si>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</si>
  <si>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</si>
  <si>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</si>
  <si>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</si>
  <si>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</si>
  <si>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</si>
  <si>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</si>
  <si>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</si>
  <si>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</si>
  <si>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</si>
  <si>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</si>
  <si>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</si>
  <si>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</si>
  <si>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</si>
  <si>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</si>
  <si>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</si>
  <si>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</si>
  <si>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</si>
  <si>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</si>
  <si>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</si>
  <si>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</si>
  <si>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</si>
  <si>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</si>
  <si>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</si>
  <si>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</si>
  <si>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</si>
  <si>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</si>
  <si>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</si>
  <si>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</si>
  <si>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</si>
  <si>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</si>
  <si>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</si>
  <si>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</si>
  <si>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</si>
  <si>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</si>
  <si>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</si>
  <si>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</si>
  <si>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</si>
  <si>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</si>
  <si>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</si>
  <si>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</si>
  <si>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</si>
  <si>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</si>
  <si>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</si>
  <si>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</si>
  <si>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</si>
  <si>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</si>
  <si>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</si>
  <si>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</si>
  <si>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</si>
  <si>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</si>
  <si>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</si>
  <si>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</si>
  <si>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</si>
  <si>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</si>
  <si>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</si>
  <si>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</si>
  <si>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</si>
  <si>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</si>
  <si>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</si>
  <si>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</si>
  <si>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</si>
  <si>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</si>
  <si>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</si>
  <si>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</si>
  <si>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</si>
  <si>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</si>
  <si>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</si>
  <si>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</si>
  <si>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</si>
  <si>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</si>
  <si>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</si>
  <si>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</si>
  <si>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</si>
  <si>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</si>
  <si>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</si>
  <si>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</si>
  <si>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</si>
  <si>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</si>
  <si>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</si>
  <si>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</si>
  <si>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</si>
  <si>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</si>
  <si>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</si>
  <si>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</si>
  <si>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</si>
  <si>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</si>
  <si>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</si>
  <si>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</si>
  <si>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</si>
  <si>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</si>
  <si>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</si>
  <si>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</si>
  <si>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</si>
  <si>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</si>
  <si>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</si>
  <si>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</si>
  <si>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</si>
  <si>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</si>
  <si>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</si>
  <si>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</si>
  <si>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</si>
  <si>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</si>
  <si>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</si>
  <si>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</si>
  <si>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</si>
  <si>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</si>
  <si>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</si>
  <si>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</si>
  <si>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</si>
  <si>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</si>
  <si>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</si>
  <si>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</si>
  <si>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</si>
  <si>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</si>
  <si>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</si>
  <si>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</si>
  <si>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</si>
  <si>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</si>
  <si>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</si>
  <si>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</si>
  <si>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</si>
  <si>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</si>
  <si>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</si>
  <si>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</si>
  <si>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</si>
  <si>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</si>
  <si>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</si>
  <si>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</si>
  <si>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</si>
  <si>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</si>
  <si>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</si>
  <si>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</si>
  <si>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</si>
  <si>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</si>
  <si>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</si>
  <si>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</si>
  <si>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</si>
  <si>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</si>
  <si>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</si>
  <si>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</si>
  <si>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</si>
  <si>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</si>
  <si>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</si>
  <si>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</si>
  <si>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</si>
  <si>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</si>
  <si>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</si>
  <si>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</si>
  <si>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</si>
  <si>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</si>
  <si>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</si>
  <si>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</si>
  <si>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</si>
  <si>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</si>
  <si>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</si>
  <si>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</si>
  <si>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</si>
  <si>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</si>
  <si>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</si>
  <si>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</si>
  <si>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</si>
  <si>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</si>
  <si>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</si>
  <si>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</si>
  <si>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</si>
  <si>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</si>
  <si>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</si>
  <si>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</si>
  <si>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</si>
  <si>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</si>
  <si>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</si>
  <si>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</si>
  <si>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</si>
  <si>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</si>
  <si>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</si>
  <si>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</si>
  <si>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</si>
  <si>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</si>
  <si>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</si>
  <si>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</si>
  <si>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</si>
  <si>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</si>
  <si>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</si>
  <si>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</si>
  <si>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</si>
  <si>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</si>
  <si>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</si>
  <si>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</si>
  <si>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</si>
  <si>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</si>
  <si>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</si>
  <si>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</si>
  <si>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</si>
  <si>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</si>
  <si>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</si>
  <si>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</si>
  <si>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</si>
  <si>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</si>
  <si>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</si>
  <si>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</si>
  <si>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</si>
  <si>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</si>
  <si>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</si>
  <si>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</si>
  <si>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</si>
  <si>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</si>
  <si>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</si>
  <si>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</si>
  <si>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</si>
  <si>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</si>
  <si>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</si>
  <si>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</si>
  <si>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</si>
  <si>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</si>
  <si>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</si>
  <si>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</si>
  <si>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</si>
  <si>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</si>
  <si>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</si>
  <si>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</si>
  <si>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</si>
  <si>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</si>
  <si>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</si>
  <si>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</si>
  <si>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</si>
  <si>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</si>
  <si>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</si>
  <si>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</si>
  <si>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</si>
  <si>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</si>
  <si>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</si>
  <si>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</si>
  <si>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</si>
  <si>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</si>
  <si>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</si>
  <si>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</si>
  <si>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</si>
  <si>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</si>
  <si>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</si>
  <si>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</si>
  <si>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</si>
  <si>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</si>
  <si>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</si>
  <si>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</si>
  <si>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</si>
  <si>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</si>
  <si>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</si>
  <si>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</si>
  <si>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</si>
  <si>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</si>
  <si>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</si>
  <si>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</si>
  <si>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</si>
  <si>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</si>
  <si>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</si>
  <si>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</si>
  <si>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</si>
  <si>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</si>
  <si>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</si>
  <si>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</si>
  <si>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</si>
  <si>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</si>
  <si>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</si>
  <si>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</si>
  <si>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</si>
  <si>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</si>
  <si>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</si>
  <si>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</si>
  <si>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</si>
  <si>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</si>
  <si>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</si>
  <si>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</si>
  <si>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</si>
  <si>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</si>
  <si>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</si>
  <si>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</si>
  <si>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</si>
  <si>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</si>
  <si>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</si>
  <si>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</si>
  <si>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</si>
  <si>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</si>
  <si>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</si>
  <si>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</si>
  <si>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</si>
  <si>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</si>
  <si>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</si>
  <si>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</si>
  <si>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</si>
  <si>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</si>
  <si>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</si>
  <si>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</si>
  <si>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</si>
  <si>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</si>
  <si>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</si>
  <si>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</si>
  <si>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</si>
  <si>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</si>
  <si>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</si>
  <si>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</si>
  <si>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</si>
  <si>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</si>
  <si>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</si>
  <si>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</si>
  <si>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</si>
  <si>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</si>
  <si>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</si>
  <si>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</si>
  <si>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</si>
  <si>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</si>
  <si>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</si>
  <si>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</si>
  <si>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</si>
  <si>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</si>
  <si>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</si>
  <si>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</si>
  <si>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</si>
  <si>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</si>
  <si>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</si>
  <si>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</si>
  <si>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</si>
  <si>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</si>
  <si>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</si>
  <si>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</si>
  <si>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</si>
  <si>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</si>
  <si>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</si>
  <si>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</si>
  <si>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</si>
  <si>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</si>
  <si>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</si>
  <si>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</si>
  <si>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</si>
  <si>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</si>
  <si>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</si>
  <si>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</si>
  <si>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</si>
  <si>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</si>
  <si>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</si>
  <si>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</si>
  <si>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</si>
  <si>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</si>
  <si>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</si>
  <si>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</si>
  <si>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</si>
  <si>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</si>
  <si>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</si>
  <si>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</si>
  <si>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</si>
  <si>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</si>
  <si>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</si>
  <si>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</si>
  <si>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</si>
  <si>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</si>
  <si>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</si>
  <si>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</si>
  <si>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</si>
  <si>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</si>
  <si>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</si>
  <si>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</si>
  <si>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</si>
  <si>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</si>
  <si>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</si>
  <si>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</si>
  <si>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</si>
  <si>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</si>
  <si>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</si>
  <si>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</si>
  <si>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</si>
  <si>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</si>
  <si>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</si>
  <si>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</si>
  <si>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</si>
  <si>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</si>
  <si>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</si>
  <si>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</si>
  <si>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</si>
  <si>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</si>
  <si>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</si>
  <si>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</si>
  <si>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</si>
  <si>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</si>
  <si>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</si>
  <si>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</si>
  <si>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</si>
  <si>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</si>
  <si>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</si>
  <si>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</si>
  <si>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</si>
  <si>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</si>
  <si>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</si>
  <si>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</si>
  <si>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</si>
  <si>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</si>
  <si>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</si>
  <si>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</si>
  <si>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</si>
  <si>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</si>
  <si>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</si>
  <si>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</si>
  <si>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</si>
  <si>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</si>
  <si>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</si>
  <si>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</si>
  <si>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</si>
  <si>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</si>
  <si>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</si>
  <si>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</si>
  <si>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</si>
  <si>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</si>
  <si>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</si>
  <si>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</si>
  <si>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</si>
  <si>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</si>
  <si>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</si>
  <si>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</si>
  <si>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</si>
  <si>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</si>
  <si>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</si>
  <si>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</si>
  <si>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</si>
  <si>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</si>
  <si>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</si>
  <si>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</si>
  <si>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</si>
  <si>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</si>
  <si>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</si>
  <si>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</si>
  <si>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</si>
  <si>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</si>
  <si>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</si>
  <si>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</si>
  <si>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</si>
  <si>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</si>
  <si>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</si>
  <si>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</si>
  <si>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</si>
  <si>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</si>
  <si>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</si>
  <si>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</si>
  <si>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</si>
  <si>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</si>
  <si>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</si>
  <si>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</si>
  <si>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</si>
  <si>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</si>
  <si>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</si>
  <si>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</si>
  <si>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</si>
  <si>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</si>
  <si>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</si>
  <si>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</si>
  <si>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</si>
  <si>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</si>
  <si>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</si>
  <si>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</si>
  <si>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</si>
  <si>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</si>
  <si>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</si>
  <si>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</si>
  <si>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</si>
  <si>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</si>
  <si>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</si>
  <si>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</si>
  <si>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</si>
  <si>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</si>
  <si>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</si>
  <si>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</si>
  <si>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</si>
  <si>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</si>
  <si>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</si>
  <si>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</si>
  <si>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</si>
  <si>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</si>
  <si>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</si>
  <si>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</si>
  <si>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</si>
  <si>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</si>
  <si>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</si>
  <si>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</si>
  <si>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</si>
  <si>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</si>
  <si>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</si>
  <si>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</si>
  <si>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</si>
  <si>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</si>
  <si>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</si>
  <si>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</si>
  <si>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</si>
  <si>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</si>
  <si>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</si>
  <si>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</si>
  <si>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</si>
  <si>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</si>
  <si>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</si>
  <si>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</si>
  <si>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</si>
  <si>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</si>
  <si>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</si>
  <si>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</si>
  <si>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</si>
  <si>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</si>
  <si>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</si>
  <si>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</si>
  <si>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</si>
  <si>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</si>
  <si>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</si>
  <si>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</si>
  <si>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</si>
  <si>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</si>
  <si>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</si>
  <si>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</si>
  <si>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</si>
  <si>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</si>
  <si>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</si>
  <si>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</si>
  <si>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</si>
  <si>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</si>
  <si>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</si>
  <si>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</si>
  <si>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</si>
  <si>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</si>
  <si>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</si>
  <si>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</si>
  <si>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</si>
  <si>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</si>
  <si>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</si>
  <si>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</si>
  <si>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</si>
  <si>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</si>
  <si>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</si>
  <si>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</si>
  <si>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</si>
  <si>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</si>
  <si>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</si>
  <si>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</si>
  <si>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</si>
  <si>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</si>
  <si>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</si>
  <si>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</si>
  <si>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</si>
  <si>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</si>
  <si>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</si>
  <si>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</si>
  <si>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</si>
  <si>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</si>
  <si>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</si>
  <si>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</si>
  <si>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</si>
  <si>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</si>
  <si>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</si>
  <si>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</si>
  <si>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</si>
  <si>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</si>
  <si>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</si>
  <si>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</si>
  <si>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</si>
  <si>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</si>
  <si>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</si>
  <si>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</si>
  <si>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</si>
  <si>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</si>
  <si>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</si>
  <si>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</si>
  <si>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</si>
  <si>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</si>
  <si>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</si>
  <si>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</si>
  <si>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</si>
  <si>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</si>
  <si>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</si>
  <si>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</si>
  <si>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</si>
  <si>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</si>
  <si>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</si>
  <si>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</si>
  <si>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</si>
  <si>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</si>
  <si>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</si>
  <si>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</si>
  <si>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</si>
  <si>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</si>
  <si>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</si>
  <si>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</si>
  <si>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</si>
  <si>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</si>
  <si>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</si>
  <si>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</si>
  <si>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</si>
  <si>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</si>
  <si>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</si>
  <si>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</si>
  <si>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</si>
  <si>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</si>
  <si>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</si>
  <si>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</si>
  <si>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</si>
  <si>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</si>
  <si>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</si>
  <si>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</si>
  <si>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</si>
  <si>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</si>
  <si>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</si>
  <si>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</si>
  <si>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</si>
  <si>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</si>
  <si>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</si>
  <si>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</si>
  <si>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</si>
  <si>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</si>
  <si>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</si>
  <si>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</si>
  <si>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</si>
  <si>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</si>
  <si>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</si>
  <si>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</si>
  <si>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</si>
  <si>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</si>
  <si>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</si>
  <si>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</si>
  <si>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</si>
  <si>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</si>
  <si>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</si>
  <si>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</si>
  <si>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</si>
  <si>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</si>
  <si>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</si>
  <si>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</si>
  <si>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</si>
  <si>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</si>
  <si>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</si>
  <si>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</si>
  <si>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</si>
  <si>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</si>
  <si>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</si>
  <si>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</si>
  <si>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</si>
  <si>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</si>
  <si>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</si>
  <si>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</si>
  <si>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</si>
  <si>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</si>
  <si>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</si>
  <si>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</si>
  <si>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</si>
  <si>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</si>
  <si>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</si>
  <si>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</si>
  <si>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</si>
  <si>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</si>
  <si>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</si>
  <si>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</si>
  <si>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</si>
  <si>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</si>
  <si>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</si>
  <si>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</si>
  <si>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</si>
  <si>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</si>
  <si>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</si>
  <si>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</si>
  <si>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</si>
  <si>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</si>
  <si>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</si>
  <si>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</si>
  <si>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</si>
  <si>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</si>
  <si>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</si>
  <si>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</si>
  <si>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</si>
  <si>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</si>
  <si>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</si>
  <si>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</si>
  <si>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</si>
  <si>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</si>
  <si>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</si>
  <si>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</si>
  <si>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</si>
  <si>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</si>
  <si>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</si>
  <si>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</si>
  <si>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</si>
  <si>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</si>
  <si>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</si>
  <si>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</si>
  <si>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</si>
  <si>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</si>
  <si>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</si>
  <si>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</si>
  <si>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</si>
  <si>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</si>
  <si>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</si>
  <si>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</si>
  <si>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</si>
  <si>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</si>
  <si>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</si>
  <si>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</si>
  <si>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</si>
  <si>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</si>
  <si>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</si>
  <si>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</si>
  <si>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</si>
  <si>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</si>
  <si>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</si>
  <si>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</si>
  <si>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</si>
  <si>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</si>
  <si>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</si>
  <si>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</si>
  <si>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</si>
  <si>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</si>
  <si>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</si>
  <si>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</si>
  <si>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</si>
  <si>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</si>
  <si>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</si>
  <si>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</si>
  <si>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</si>
  <si>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</si>
  <si>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</si>
  <si>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</si>
  <si>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</si>
  <si>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</si>
  <si>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</si>
  <si>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</si>
  <si>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</si>
  <si>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</si>
  <si>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</si>
  <si>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</si>
  <si>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</si>
  <si>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</si>
  <si>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</si>
  <si>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</si>
  <si>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</si>
  <si>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</si>
  <si>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</si>
  <si>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</si>
  <si>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</si>
  <si>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</si>
  <si>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</si>
  <si>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</si>
  <si>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</si>
  <si>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</si>
  <si>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</si>
  <si>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</si>
  <si>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</si>
  <si>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</si>
  <si>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</si>
  <si>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</si>
  <si>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</si>
  <si>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</si>
  <si>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</si>
  <si>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</si>
  <si>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</si>
  <si>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</si>
  <si>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</si>
  <si>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</si>
  <si>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</si>
  <si>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</si>
  <si>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</si>
  <si>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</si>
  <si>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</si>
  <si>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</si>
  <si>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</si>
  <si>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</si>
  <si>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</si>
  <si>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</si>
  <si>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</si>
  <si>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</si>
  <si>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</si>
  <si>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</si>
  <si>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</si>
  <si>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</si>
  <si>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</si>
  <si>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</si>
  <si>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</si>
  <si>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</si>
  <si>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</si>
  <si>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</si>
  <si>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</si>
  <si>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</si>
  <si>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</si>
  <si>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</si>
  <si>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</si>
  <si>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</si>
  <si>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</si>
  <si>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</si>
  <si>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</si>
  <si>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</si>
  <si>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</si>
  <si>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</si>
  <si>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</si>
  <si>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</si>
  <si>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</si>
  <si>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</si>
  <si>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</si>
  <si>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</si>
  <si>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</si>
  <si>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</si>
  <si>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</si>
  <si>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</si>
  <si>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</si>
  <si>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</si>
  <si>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</si>
  <si>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</si>
  <si>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</si>
  <si>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</si>
  <si>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</si>
  <si>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</si>
  <si>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</si>
  <si>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</si>
  <si>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</si>
  <si>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</si>
  <si>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</si>
  <si>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</si>
  <si>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</si>
  <si>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</si>
  <si>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</si>
  <si>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</si>
  <si>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</si>
  <si>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</si>
  <si>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</si>
  <si>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</si>
  <si>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</si>
  <si>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</si>
  <si>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</si>
  <si>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</si>
  <si>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</si>
  <si>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</si>
  <si>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</si>
  <si>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</si>
  <si>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</si>
  <si>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</si>
  <si>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</si>
  <si>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</si>
  <si>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</si>
  <si>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</si>
  <si>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</si>
  <si>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</si>
  <si>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</si>
  <si>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</si>
  <si>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</si>
  <si>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</si>
  <si>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</si>
  <si>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</si>
  <si>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</si>
  <si>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</si>
  <si>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</si>
  <si>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</si>
  <si>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</si>
  <si>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</si>
  <si>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</si>
  <si>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</si>
  <si>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</si>
  <si>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</si>
  <si>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</si>
  <si>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</si>
  <si>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</si>
  <si>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</si>
  <si>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</si>
  <si>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</si>
  <si>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</si>
  <si>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</si>
  <si>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</si>
  <si>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</si>
  <si>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</si>
  <si>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</si>
  <si>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</si>
  <si>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</si>
  <si>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</si>
  <si>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</si>
  <si>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</si>
  <si>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</si>
  <si>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</si>
  <si>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</si>
  <si>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</si>
  <si>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</si>
  <si>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</si>
  <si>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</si>
  <si>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</si>
  <si>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</si>
  <si>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</si>
  <si>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</si>
  <si>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</si>
  <si>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</si>
  <si>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</si>
  <si>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</si>
  <si>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</si>
  <si>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</si>
  <si>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</si>
  <si>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</si>
  <si>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</si>
  <si>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</si>
  <si>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</si>
  <si>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</si>
  <si>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</si>
  <si>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</si>
  <si>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</si>
  <si>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</si>
  <si>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</si>
  <si>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</si>
  <si>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</si>
  <si>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</si>
  <si>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</si>
  <si>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</si>
  <si>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</si>
  <si>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</si>
  <si>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</si>
  <si>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</si>
  <si>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</si>
  <si>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</si>
  <si>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</si>
  <si>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</si>
  <si>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</si>
  <si>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</si>
  <si>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</si>
  <si>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</si>
  <si>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</si>
  <si>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</si>
  <si>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</si>
  <si>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</si>
  <si>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</si>
  <si>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</si>
  <si>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</si>
  <si>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</si>
  <si>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</si>
  <si>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</si>
  <si>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</si>
  <si>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</si>
  <si>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</si>
  <si>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</si>
  <si>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</si>
  <si>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</si>
  <si>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</si>
  <si>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</si>
  <si>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</si>
  <si>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</si>
  <si>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</si>
  <si>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</si>
  <si>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</si>
  <si>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</si>
  <si>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</si>
  <si>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</si>
  <si>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</si>
  <si>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</si>
  <si>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</si>
  <si>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</si>
  <si>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</si>
  <si>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</si>
  <si>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</si>
  <si>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</si>
  <si>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</si>
  <si>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</si>
  <si>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</si>
  <si>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</si>
  <si>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</si>
  <si>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</si>
  <si>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</si>
  <si>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</si>
  <si>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</si>
  <si>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</si>
  <si>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</si>
  <si>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</si>
  <si>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</si>
  <si>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</si>
  <si>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</si>
  <si>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</si>
  <si>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</si>
  <si>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</si>
  <si>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</si>
  <si>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</si>
  <si>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</si>
  <si>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</si>
  <si>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</si>
  <si>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</si>
  <si>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</si>
  <si>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</si>
  <si>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</si>
  <si>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</si>
  <si>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</si>
  <si>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</si>
  <si>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</si>
  <si>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</si>
  <si>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</si>
  <si>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</si>
  <si>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</si>
  <si>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</si>
  <si>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</si>
  <si>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</si>
  <si>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</si>
  <si>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</si>
  <si>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</si>
  <si>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</si>
  <si>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</si>
  <si>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</si>
  <si>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</si>
  <si>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</si>
  <si>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</si>
  <si>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</si>
  <si>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</si>
  <si>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</si>
  <si>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</si>
  <si>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</si>
  <si>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</si>
  <si>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</si>
  <si>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</si>
  <si>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</si>
  <si>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</si>
  <si>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</si>
  <si>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</si>
  <si>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</si>
  <si>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</si>
  <si>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</si>
  <si>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</si>
  <si>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</si>
  <si>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</si>
  <si>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</si>
  <si>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</si>
  <si>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</si>
  <si>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</si>
  <si>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</si>
  <si>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</si>
  <si>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</si>
  <si>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</si>
  <si>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</si>
  <si>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</si>
  <si>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</si>
  <si>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</si>
  <si>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</si>
  <si>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</si>
  <si>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</si>
  <si>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</si>
  <si>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</si>
  <si>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</si>
  <si>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</si>
  <si>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</si>
  <si>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</si>
  <si>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</si>
  <si>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</si>
  <si>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</si>
  <si>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</si>
  <si>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</si>
  <si>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</si>
  <si>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</si>
  <si>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</si>
  <si>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</si>
  <si>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</si>
  <si>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</si>
  <si>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</si>
  <si>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</si>
  <si>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</si>
  <si>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</si>
  <si>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</si>
  <si>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</si>
  <si>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</si>
  <si>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</si>
  <si>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</si>
  <si>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</si>
  <si>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</si>
  <si>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</si>
  <si>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</si>
  <si>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</si>
  <si>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</si>
  <si>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</si>
  <si>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</si>
  <si>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</si>
  <si>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</si>
  <si>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</si>
  <si>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</si>
  <si>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</si>
  <si>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</si>
  <si>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</si>
  <si>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</si>
  <si>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</si>
  <si>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</si>
  <si>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</si>
  <si>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</si>
  <si>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</si>
  <si>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</si>
  <si>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</si>
  <si>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</si>
  <si>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</si>
  <si>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</si>
  <si>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</si>
  <si>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</si>
  <si>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</si>
  <si>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</si>
  <si>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</si>
  <si>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</si>
  <si>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</si>
  <si>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</si>
  <si>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</si>
  <si>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</si>
  <si>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</si>
  <si>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</si>
  <si>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</si>
  <si>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</si>
  <si>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</si>
  <si>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</si>
  <si>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</si>
  <si>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</si>
  <si>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</si>
  <si>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</si>
  <si>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</si>
  <si>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</si>
  <si>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</si>
  <si>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</si>
  <si>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</si>
  <si>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</si>
  <si>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</si>
  <si>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</si>
  <si>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</si>
  <si>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</si>
  <si>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</si>
  <si>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</si>
  <si>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</si>
  <si>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</si>
  <si>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</si>
  <si>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</si>
  <si>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</si>
  <si>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</si>
  <si>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</si>
  <si>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</si>
  <si>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</si>
  <si>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</si>
  <si>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</si>
  <si>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</si>
  <si>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</si>
  <si>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</si>
  <si>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</si>
  <si>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</si>
  <si>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</si>
  <si>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</si>
  <si>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</si>
  <si>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</si>
  <si>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</si>
  <si>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</si>
  <si>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</si>
  <si>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</si>
  <si>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</si>
  <si>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</si>
  <si>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</si>
  <si>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</si>
  <si>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</si>
  <si>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</si>
  <si>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</si>
  <si>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</si>
  <si>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</si>
  <si>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</si>
  <si>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</si>
  <si>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</si>
  <si>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</si>
  <si>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</si>
  <si>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</si>
  <si>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</si>
  <si>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</si>
  <si>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</si>
  <si>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</si>
  <si>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</si>
  <si>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</si>
  <si>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</si>
  <si>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</si>
  <si>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</si>
  <si>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</si>
  <si>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</si>
  <si>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</si>
  <si>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</si>
  <si>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</si>
  <si>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</si>
  <si>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</si>
  <si>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</si>
  <si>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</si>
  <si>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</si>
  <si>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</si>
  <si>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</si>
  <si>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</si>
  <si>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</si>
  <si>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</si>
  <si>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</si>
  <si>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</si>
  <si>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</si>
  <si>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</si>
  <si>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</si>
  <si>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</si>
  <si>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</si>
  <si>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</si>
  <si>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</si>
  <si>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</si>
  <si>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</si>
  <si>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</si>
  <si>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</si>
  <si>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</si>
  <si>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</si>
  <si>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</si>
  <si>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</si>
  <si>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</si>
  <si>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</si>
  <si>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</si>
  <si>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</si>
  <si>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</si>
  <si>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</si>
  <si>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</si>
  <si>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</si>
  <si>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</si>
  <si>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</si>
  <si>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</si>
  <si>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</si>
  <si>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</si>
  <si>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</si>
  <si>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</si>
  <si>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</si>
  <si>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</si>
  <si>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</si>
  <si>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</si>
  <si>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</si>
  <si>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</si>
  <si>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</si>
  <si>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</si>
  <si>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</si>
  <si>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</si>
  <si>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</si>
  <si>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</si>
  <si>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</si>
  <si>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</si>
  <si>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</si>
  <si>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</si>
  <si>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</si>
  <si>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</si>
  <si>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</si>
  <si>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</si>
  <si>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</si>
  <si>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</si>
  <si>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</si>
  <si>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</si>
  <si>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</si>
  <si>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</si>
  <si>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</si>
  <si>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</si>
  <si>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</si>
  <si>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</si>
  <si>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</si>
  <si>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</si>
  <si>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</si>
  <si>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</si>
  <si>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</si>
  <si>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</si>
  <si>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</si>
  <si>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</si>
  <si>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</si>
  <si>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</si>
  <si>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</si>
  <si>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</si>
  <si>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</si>
  <si>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</si>
  <si>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</si>
  <si>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</si>
  <si>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</si>
  <si>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</si>
  <si>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</si>
  <si>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</si>
  <si>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</si>
  <si>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</si>
  <si>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</si>
  <si>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</si>
  <si>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</si>
  <si>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</si>
  <si>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</si>
  <si>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</si>
  <si>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</si>
  <si>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</si>
  <si>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</si>
  <si>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</si>
  <si>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</si>
  <si>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</si>
  <si>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</si>
  <si>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</si>
  <si>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</si>
  <si>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</si>
  <si>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</si>
  <si>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</si>
  <si>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</si>
  <si>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</si>
  <si>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</si>
  <si>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</si>
  <si>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</si>
  <si>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</si>
  <si>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</si>
  <si>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</si>
  <si>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</si>
  <si>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</si>
  <si>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</si>
  <si>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</si>
  <si>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</si>
  <si>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</si>
  <si>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</si>
  <si>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</si>
  <si>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</si>
  <si>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</si>
  <si>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</si>
  <si>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</si>
  <si>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</si>
  <si>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</si>
  <si>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</si>
  <si>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</si>
  <si>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</si>
  <si>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</si>
  <si>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</si>
  <si>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</si>
  <si>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</si>
  <si>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</si>
  <si>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</si>
  <si>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</si>
  <si>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</si>
  <si>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</si>
  <si>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</si>
  <si>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</si>
  <si>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</si>
  <si>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</si>
  <si>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</si>
  <si>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</si>
  <si>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</si>
  <si>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</si>
  <si>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</si>
  <si>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</si>
  <si>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</si>
  <si>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</si>
  <si>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</si>
  <si>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</si>
  <si>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</si>
  <si>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</si>
  <si>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</si>
  <si>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</si>
  <si>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</si>
  <si>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</si>
  <si>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</si>
  <si>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</si>
  <si>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</si>
  <si>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</si>
  <si>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</si>
  <si>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</si>
  <si>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</si>
  <si>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</si>
  <si>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</si>
  <si>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</si>
  <si>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</si>
  <si>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</si>
  <si>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</si>
  <si>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</si>
  <si>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</si>
  <si>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</si>
  <si>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</si>
  <si>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</si>
  <si>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</si>
  <si>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</si>
  <si>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</si>
  <si>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</si>
  <si>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</si>
  <si>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</si>
  <si>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</si>
  <si>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</si>
  <si>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</si>
  <si>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</si>
  <si>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</si>
  <si>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</si>
  <si>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</si>
  <si>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</si>
  <si>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</si>
  <si>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</si>
  <si>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</si>
  <si>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</si>
  <si>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</si>
  <si>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</si>
  <si>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</si>
  <si>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</si>
  <si>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</si>
  <si>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</si>
  <si>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</si>
  <si>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</si>
  <si>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</si>
  <si>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</si>
  <si>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</si>
  <si>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</si>
  <si>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</si>
  <si>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</si>
  <si>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</si>
  <si>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</si>
  <si>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</si>
  <si>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</si>
  <si>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</si>
  <si>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</si>
  <si>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</si>
  <si>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</si>
  <si>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</si>
  <si>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</si>
  <si>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</si>
  <si>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</si>
  <si>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</si>
  <si>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</si>
  <si>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</si>
  <si>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</si>
  <si>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</si>
  <si>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</si>
  <si>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</si>
  <si>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</si>
  <si>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</si>
  <si>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</si>
  <si>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</si>
  <si>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</si>
  <si>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</si>
  <si>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</si>
  <si>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</si>
  <si>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</si>
  <si>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</si>
  <si>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</si>
  <si>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</si>
  <si>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</si>
  <si>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</si>
  <si>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</si>
  <si>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</si>
  <si>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</si>
  <si>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</si>
  <si>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</si>
  <si>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</si>
  <si>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</si>
  <si>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</si>
  <si>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</si>
  <si>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</si>
  <si>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</si>
  <si>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</si>
  <si>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</si>
  <si>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</si>
  <si>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</si>
  <si>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</si>
  <si>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</si>
  <si>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</si>
  <si>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</si>
  <si>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</si>
  <si>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</si>
  <si>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</si>
  <si>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</si>
  <si>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</si>
  <si>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</si>
  <si>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</si>
  <si>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</si>
  <si>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</si>
  <si>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</si>
  <si>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</si>
  <si>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</si>
  <si>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</si>
  <si>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</si>
  <si>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</si>
  <si>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</si>
  <si>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</si>
  <si>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</si>
  <si>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</si>
  <si>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</si>
  <si>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</si>
  <si>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</si>
  <si>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</si>
  <si>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</si>
  <si>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</si>
  <si>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</si>
  <si>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</si>
  <si>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</si>
  <si>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</si>
  <si>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</si>
  <si>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</si>
  <si>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</si>
  <si>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</si>
  <si>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</si>
  <si>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</si>
  <si>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</si>
  <si>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</si>
  <si>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</si>
  <si>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</si>
  <si>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</si>
  <si>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</si>
  <si>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</si>
  <si>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</si>
  <si>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</si>
  <si>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</si>
  <si>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</si>
  <si>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</si>
  <si>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</si>
  <si>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</si>
  <si>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</si>
  <si>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</si>
  <si>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</si>
  <si>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</si>
  <si>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</si>
  <si>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</si>
  <si>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</si>
  <si>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</si>
  <si>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</si>
  <si>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</si>
  <si>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</si>
  <si>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</si>
  <si>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</si>
  <si>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</si>
  <si>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</si>
  <si>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</si>
  <si>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</si>
  <si>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</si>
  <si>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</si>
  <si>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</si>
  <si>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</si>
  <si>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</si>
  <si>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</si>
  <si>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</si>
  <si>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</si>
  <si>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</si>
  <si>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</si>
  <si>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</si>
  <si>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</si>
  <si>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</si>
  <si>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</si>
  <si>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</si>
  <si>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</si>
  <si>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</si>
  <si>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</si>
  <si>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</si>
  <si>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</si>
  <si>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</si>
  <si>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</si>
  <si>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</si>
  <si>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</si>
  <si>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</si>
  <si>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</si>
  <si>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</si>
  <si>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</si>
  <si>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</si>
  <si>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</si>
  <si>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</si>
  <si>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</si>
  <si>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</si>
  <si>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</si>
  <si>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</si>
  <si>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</si>
  <si>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</si>
  <si>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</si>
  <si>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</si>
  <si>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</si>
  <si>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</si>
  <si>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</si>
  <si>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</si>
  <si>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</si>
  <si>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</si>
  <si>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</si>
  <si>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</si>
  <si>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</si>
  <si>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</si>
  <si>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</si>
  <si>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</si>
  <si>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</si>
  <si>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</si>
  <si>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</si>
  <si>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</si>
  <si>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</si>
  <si>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</si>
  <si>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</si>
  <si>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</si>
  <si>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</si>
  <si>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</si>
  <si>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</si>
  <si>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</si>
  <si>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</si>
  <si>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</si>
  <si>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</si>
  <si>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</si>
  <si>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</si>
  <si>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</si>
  <si>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</si>
  <si>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</si>
  <si>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</si>
  <si>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</si>
  <si>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</si>
  <si>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</si>
  <si>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</si>
  <si>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</si>
  <si>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</si>
  <si>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</si>
  <si>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</si>
  <si>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</si>
  <si>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</si>
  <si>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</si>
  <si>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</si>
  <si>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</si>
  <si>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</si>
  <si>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</si>
  <si>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</si>
  <si>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</si>
  <si>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</si>
  <si>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</si>
  <si>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</si>
  <si>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</si>
  <si>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</si>
  <si>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</si>
  <si>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</si>
  <si>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</si>
  <si>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</si>
  <si>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</si>
  <si>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</si>
  <si>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</si>
  <si>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</si>
  <si>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</si>
  <si>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</si>
  <si>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</si>
  <si>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</si>
  <si>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</si>
  <si>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</si>
  <si>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</si>
  <si>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</si>
  <si>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</si>
  <si>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</si>
  <si>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</si>
  <si>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</si>
  <si>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</si>
  <si>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</si>
  <si>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</si>
  <si>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</si>
  <si>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</si>
  <si>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</si>
  <si>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</si>
  <si>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</si>
  <si>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</si>
  <si>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</si>
  <si>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</si>
  <si>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</si>
  <si>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</si>
  <si>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</si>
  <si>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</si>
  <si>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</si>
  <si>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</si>
  <si>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</si>
  <si>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</si>
  <si>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</si>
  <si>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</si>
  <si>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</si>
  <si>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</si>
  <si>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</si>
  <si>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</si>
  <si>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</si>
  <si>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</si>
  <si>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</si>
  <si>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</si>
  <si>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</si>
  <si>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</si>
  <si>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</si>
  <si>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</si>
  <si>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</si>
  <si>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</si>
  <si>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</si>
  <si>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</si>
  <si>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</si>
  <si>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</si>
  <si>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</si>
  <si>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</si>
  <si>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</si>
  <si>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</si>
  <si>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</si>
  <si>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</si>
  <si>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</si>
  <si>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</si>
  <si>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</si>
  <si>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</si>
  <si>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</si>
  <si>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</si>
  <si>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</si>
  <si>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</si>
  <si>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</si>
  <si>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</si>
  <si>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</si>
  <si>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</si>
  <si>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</si>
  <si>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</si>
  <si>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</si>
  <si>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</si>
  <si>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</si>
  <si>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</si>
  <si>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</si>
  <si>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</si>
  <si>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</si>
  <si>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</si>
  <si>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</si>
  <si>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</si>
  <si>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</si>
  <si>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</si>
  <si>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</si>
  <si>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</si>
  <si>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</si>
  <si>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</si>
  <si>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</si>
  <si>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</si>
  <si>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</si>
  <si>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</si>
  <si>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</si>
  <si>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</si>
  <si>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</si>
  <si>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</si>
  <si>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</si>
  <si>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</si>
  <si>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</si>
  <si>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</si>
  <si>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</si>
  <si>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</si>
  <si>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</si>
  <si>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</si>
  <si>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</si>
  <si>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</si>
  <si>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</si>
  <si>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</si>
  <si>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</si>
  <si>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</si>
  <si>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</si>
  <si>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</si>
  <si>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</si>
  <si>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</si>
  <si>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</si>
  <si>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</si>
  <si>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</si>
  <si>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</si>
  <si>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</si>
  <si>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</si>
  <si>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</si>
  <si>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</si>
  <si>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</si>
  <si>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</si>
  <si>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</si>
  <si>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</si>
  <si>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</si>
  <si>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</si>
  <si>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</si>
  <si>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</si>
  <si>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</si>
  <si>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</si>
  <si>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</si>
  <si>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</si>
  <si>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</si>
  <si>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</si>
  <si>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</si>
  <si>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</si>
  <si>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</si>
  <si>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</si>
  <si>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</si>
  <si>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</si>
  <si>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</si>
  <si>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</si>
  <si>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</si>
  <si>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</si>
  <si>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</si>
  <si>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</si>
  <si>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</si>
  <si>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</si>
  <si>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</si>
  <si>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</si>
  <si>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</si>
  <si>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</si>
  <si>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</si>
  <si>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</si>
  <si>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</si>
  <si>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</si>
  <si>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</si>
  <si>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</si>
  <si>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</si>
  <si>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</si>
  <si>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</si>
  <si>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</si>
  <si>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</si>
  <si>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</si>
  <si>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</si>
  <si>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</si>
  <si>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</si>
  <si>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</si>
  <si>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</si>
  <si>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</si>
  <si>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</si>
  <si>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</si>
  <si>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</si>
  <si>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</si>
  <si>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</si>
  <si>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</si>
  <si>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</si>
  <si>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</si>
  <si>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</si>
  <si>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</si>
  <si>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</si>
  <si>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</si>
  <si>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</si>
  <si>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</si>
  <si>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</si>
  <si>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</si>
  <si>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</si>
  <si>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</si>
  <si>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</si>
  <si>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</si>
  <si>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</si>
  <si>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</si>
  <si>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</si>
  <si>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</si>
  <si>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</si>
  <si>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</si>
  <si>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</si>
  <si>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</si>
  <si>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</si>
  <si>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</si>
  <si>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</si>
  <si>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</si>
  <si>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</si>
  <si>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</si>
  <si>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</si>
  <si>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</si>
  <si>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</si>
  <si>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</si>
  <si>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</si>
  <si>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</si>
  <si>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</si>
  <si>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</si>
  <si>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</si>
  <si>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</si>
  <si>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</si>
  <si>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</si>
  <si>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</si>
  <si>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</si>
  <si>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</si>
  <si>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</si>
  <si>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</si>
  <si>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</si>
  <si>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</si>
  <si>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</si>
  <si>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</si>
  <si>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</si>
  <si>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</si>
  <si>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</si>
  <si>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</si>
  <si>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</si>
  <si>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</si>
  <si>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</si>
  <si>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</si>
  <si>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</si>
  <si>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</si>
  <si>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</si>
  <si>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</si>
  <si>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</si>
  <si>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</si>
  <si>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</si>
  <si>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</si>
  <si>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</si>
  <si>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</si>
  <si>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</si>
  <si>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</si>
  <si>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</si>
  <si>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</si>
  <si>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</si>
  <si>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</si>
  <si>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</si>
  <si>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</si>
  <si>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</si>
  <si>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</si>
  <si>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</si>
  <si>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</si>
  <si>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</si>
  <si>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</si>
  <si>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</si>
  <si>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</si>
  <si>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</si>
  <si>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</si>
  <si>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</si>
  <si>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</si>
  <si>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</si>
  <si>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</si>
  <si>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</si>
  <si>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</si>
  <si>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</si>
  <si>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</si>
  <si>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</si>
  <si>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</si>
  <si>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</si>
  <si>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</si>
  <si>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</si>
  <si>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</si>
  <si>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</si>
  <si>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</si>
  <si>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</si>
  <si>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</si>
  <si>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</si>
  <si>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</si>
  <si>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</si>
  <si>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</si>
  <si>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</si>
  <si>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</si>
  <si>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</si>
  <si>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</si>
  <si>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</si>
  <si>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</si>
  <si>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</si>
  <si>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</si>
  <si>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</si>
  <si>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</si>
  <si>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</si>
  <si>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</si>
  <si>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</si>
  <si>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</si>
  <si>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</si>
  <si>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</si>
  <si>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</si>
  <si>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</si>
  <si>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</si>
  <si>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</si>
  <si>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</si>
  <si>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</si>
  <si>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</si>
  <si>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</si>
  <si>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</si>
  <si>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</si>
  <si>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</si>
  <si>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</si>
  <si>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</si>
  <si>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</si>
  <si>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</si>
  <si>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</si>
  <si>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</si>
  <si>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</si>
  <si>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</si>
  <si>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</si>
  <si>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</si>
  <si>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</si>
  <si>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</si>
  <si>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</si>
  <si>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</si>
  <si>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</si>
  <si>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</si>
  <si>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</si>
  <si>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</si>
  <si>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</si>
  <si>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</si>
  <si>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</si>
  <si>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</si>
  <si>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</si>
  <si>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</si>
  <si>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</si>
  <si>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</si>
  <si>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</si>
  <si>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</si>
  <si>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</si>
  <si>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</si>
  <si>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</si>
  <si>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</si>
  <si>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</si>
  <si>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</si>
  <si>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</si>
  <si>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</si>
  <si>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</si>
  <si>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</si>
  <si>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</si>
  <si>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</si>
  <si>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</si>
  <si>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</si>
  <si>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</si>
  <si>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</si>
  <si>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</si>
  <si>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</si>
  <si>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</si>
  <si>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</si>
  <si>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</si>
  <si>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</si>
  <si>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</si>
  <si>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</si>
  <si>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</si>
  <si>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</si>
  <si>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</si>
  <si>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</si>
  <si>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</si>
  <si>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</si>
  <si>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</si>
  <si>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</si>
  <si>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</si>
  <si>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</si>
  <si>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</si>
  <si>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</si>
  <si>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</si>
  <si>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</si>
  <si>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</si>
  <si>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</si>
  <si>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</si>
  <si>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</si>
  <si>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</si>
  <si>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</si>
  <si>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</si>
  <si>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</si>
  <si>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</si>
  <si>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</si>
  <si>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</si>
  <si>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</si>
  <si>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</si>
  <si>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</si>
  <si>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</si>
  <si>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</si>
  <si>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</si>
  <si>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</si>
  <si>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</si>
  <si>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</si>
  <si>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</si>
  <si>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</si>
  <si>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</si>
  <si>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</si>
  <si>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</si>
  <si>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</si>
  <si>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</si>
  <si>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</si>
  <si>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</si>
  <si>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</si>
  <si>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</si>
  <si>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</si>
  <si>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</si>
  <si>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</si>
  <si>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</si>
  <si>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</si>
  <si>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</si>
  <si>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</si>
  <si>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</si>
  <si>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</si>
  <si>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</si>
  <si>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</si>
  <si>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</si>
  <si>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</si>
  <si>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</si>
  <si>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</si>
  <si>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</si>
  <si>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</si>
  <si>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</si>
  <si>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</si>
  <si>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</si>
  <si>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</si>
  <si>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</si>
  <si>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</si>
  <si>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</si>
  <si>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</si>
  <si>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</si>
  <si>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</si>
  <si>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</si>
  <si>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</si>
  <si>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</si>
  <si>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</si>
  <si>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</si>
  <si>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</si>
  <si>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</si>
  <si>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</si>
  <si>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</si>
  <si>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</si>
  <si>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</si>
  <si>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</si>
  <si>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</si>
  <si>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</si>
  <si>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</si>
  <si>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</si>
  <si>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</si>
  <si>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</si>
  <si>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</si>
  <si>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</si>
  <si>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</si>
  <si>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</si>
  <si>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</si>
  <si>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</si>
  <si>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</si>
  <si>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</si>
  <si>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</si>
  <si>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</si>
  <si>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</si>
  <si>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</si>
  <si>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</si>
  <si>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</si>
  <si>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</si>
  <si>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</si>
  <si>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</si>
  <si>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</si>
  <si>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</si>
  <si>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</si>
  <si>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</si>
  <si>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</si>
  <si>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</si>
  <si>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</si>
  <si>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</si>
  <si>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</si>
  <si>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</si>
  <si>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</si>
  <si>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</si>
  <si>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</si>
  <si>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</si>
  <si>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</si>
  <si>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</si>
  <si>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</si>
  <si>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</si>
  <si>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</si>
  <si>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</si>
  <si>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</si>
  <si>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</si>
  <si>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</si>
  <si>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</si>
  <si>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</si>
  <si>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</si>
  <si>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</si>
  <si>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</si>
  <si>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</si>
  <si>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</si>
  <si>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</si>
  <si>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</si>
  <si>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</si>
  <si>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</si>
  <si>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</si>
  <si>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</si>
  <si>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</si>
  <si>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</si>
  <si>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</si>
  <si>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</si>
  <si>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</si>
  <si>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</si>
  <si>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</si>
  <si>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</si>
  <si>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</si>
  <si>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</si>
  <si>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</si>
  <si>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</si>
  <si>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</si>
  <si>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</si>
  <si>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</si>
  <si>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</si>
  <si>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</si>
  <si>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</si>
  <si>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</si>
  <si>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</si>
  <si>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</si>
  <si>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</si>
  <si>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</si>
  <si>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</si>
  <si>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</si>
  <si>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</si>
  <si>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</si>
  <si>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</si>
  <si>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</si>
  <si>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</si>
  <si>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</si>
  <si>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</si>
  <si>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</si>
  <si>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</si>
  <si>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</si>
  <si>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</si>
  <si>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</si>
  <si>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</si>
  <si>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</si>
  <si>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</si>
  <si>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</si>
  <si>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</si>
  <si>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</si>
  <si>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</si>
  <si>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</si>
  <si>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</si>
  <si>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</si>
  <si>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</si>
  <si>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</si>
  <si>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</si>
  <si>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</si>
  <si>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</si>
  <si>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</si>
  <si>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</si>
  <si>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</si>
  <si>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</si>
  <si>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</si>
  <si>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</si>
  <si>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</si>
  <si>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</si>
  <si>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</si>
  <si>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</si>
  <si>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</si>
  <si>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</si>
  <si>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</si>
  <si>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</si>
  <si>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</si>
  <si>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</si>
  <si>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</si>
  <si>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</si>
  <si>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</si>
  <si>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</si>
  <si>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</si>
  <si>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</si>
  <si>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</si>
  <si>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</si>
  <si>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</si>
  <si>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</si>
  <si>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</si>
  <si>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</si>
  <si>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</si>
  <si>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</si>
  <si>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</si>
  <si>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</si>
  <si>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</si>
  <si>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</si>
  <si>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</si>
  <si>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</si>
  <si>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</si>
  <si>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</si>
  <si>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</si>
  <si>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</si>
  <si>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</si>
  <si>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</si>
  <si>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</si>
  <si>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</si>
  <si>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</si>
  <si>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</si>
  <si>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</si>
  <si>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</si>
  <si>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</si>
  <si>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</si>
  <si>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</si>
  <si>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</si>
  <si>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</si>
  <si>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</si>
  <si>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</si>
  <si>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</si>
  <si>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</si>
  <si>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</si>
  <si>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</si>
  <si>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</si>
  <si>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</si>
  <si>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</si>
  <si>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</si>
  <si>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</si>
  <si>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</si>
  <si>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</si>
  <si>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</si>
  <si>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</si>
  <si>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</si>
  <si>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</si>
  <si>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</si>
  <si>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</si>
  <si>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</si>
  <si>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</si>
  <si>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</si>
  <si>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</si>
  <si>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</si>
  <si>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</si>
  <si>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</si>
  <si>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</si>
  <si>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</si>
  <si>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</si>
  <si>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</si>
  <si>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</si>
  <si>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</si>
  <si>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</si>
  <si>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</si>
  <si>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</si>
  <si>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</si>
  <si>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</si>
  <si>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</si>
  <si>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</si>
  <si>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</si>
  <si>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</si>
  <si>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</si>
  <si>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</si>
  <si>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</si>
  <si>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</si>
  <si>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</si>
  <si>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</si>
  <si>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</si>
  <si>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</si>
  <si>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</si>
  <si>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</si>
  <si>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</si>
  <si>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</si>
  <si>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</si>
  <si>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</si>
  <si>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</si>
  <si>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</si>
  <si>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</si>
  <si>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</si>
  <si>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</si>
  <si>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</si>
  <si>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</si>
  <si>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</si>
  <si>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</si>
  <si>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</si>
  <si>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</si>
  <si>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</si>
  <si>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</si>
  <si>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</si>
  <si>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</si>
  <si>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</si>
  <si>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</si>
  <si>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</si>
  <si>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</si>
  <si>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</si>
  <si>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</si>
  <si>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</si>
  <si>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</si>
  <si>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</si>
  <si>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</si>
  <si>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</si>
  <si>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</si>
  <si>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</si>
  <si>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</si>
  <si>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</si>
  <si>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</si>
  <si>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</si>
  <si>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</si>
  <si>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</si>
  <si>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</si>
  <si>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</si>
  <si>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</si>
  <si>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</si>
  <si>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</si>
  <si>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</si>
  <si>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</si>
  <si>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</si>
  <si>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</si>
  <si>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</si>
  <si>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</si>
  <si>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</si>
  <si>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</si>
  <si>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</si>
  <si>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</si>
  <si>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</si>
  <si>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</si>
  <si>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</si>
  <si>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</si>
  <si>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</si>
  <si>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</si>
  <si>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</si>
  <si>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</si>
  <si>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</si>
  <si>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</si>
  <si>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</si>
  <si>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</si>
  <si>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</si>
  <si>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</si>
  <si>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</si>
  <si>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</si>
  <si>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</si>
  <si>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</si>
  <si>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</si>
  <si>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</si>
  <si>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</si>
  <si>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</si>
  <si>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</si>
  <si>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</si>
  <si>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</si>
  <si>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</si>
  <si>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</si>
  <si>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</si>
  <si>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</si>
  <si>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</si>
  <si>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</si>
  <si>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</si>
  <si>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</si>
  <si>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</si>
  <si>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</si>
  <si>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</si>
  <si>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</si>
  <si>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</si>
  <si>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</si>
  <si>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</si>
  <si>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</si>
  <si>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</si>
  <si>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</si>
  <si>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</si>
  <si>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</si>
  <si>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</si>
  <si>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</si>
  <si>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</si>
  <si>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</si>
  <si>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</si>
  <si>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</si>
  <si>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</si>
  <si>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</si>
  <si>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</si>
  <si>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</si>
  <si>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</si>
  <si>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</si>
  <si>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</si>
  <si>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</si>
  <si>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</si>
  <si>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</si>
  <si>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</si>
  <si>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</si>
  <si>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</si>
  <si>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</si>
  <si>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</si>
  <si>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</si>
  <si>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</si>
  <si>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</si>
  <si>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</si>
  <si>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</si>
  <si>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</si>
  <si>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</si>
  <si>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</si>
  <si>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</si>
  <si>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</si>
  <si>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</si>
  <si>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</si>
  <si>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</si>
  <si>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</si>
  <si>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</si>
  <si>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</si>
  <si>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</si>
  <si>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</si>
  <si>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</si>
  <si>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</si>
  <si>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</si>
  <si>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</si>
  <si>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</si>
  <si>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</si>
  <si>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</si>
  <si>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</si>
  <si>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</si>
  <si>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</si>
  <si>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</si>
  <si>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</si>
  <si>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</si>
  <si>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</si>
  <si>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</si>
  <si>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</si>
  <si>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</si>
  <si>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</si>
  <si>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</si>
  <si>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</si>
  <si>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</si>
  <si>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</si>
  <si>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</si>
  <si>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</si>
  <si>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</si>
  <si>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</si>
  <si>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</si>
  <si>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</si>
  <si>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</si>
  <si>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</si>
  <si>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</si>
  <si>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</si>
  <si>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</si>
  <si>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</si>
  <si>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</si>
  <si>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</si>
  <si>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</si>
  <si>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</si>
  <si>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</si>
  <si>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</si>
  <si>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</si>
  <si>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</si>
  <si>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</si>
  <si>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</si>
  <si>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</si>
  <si>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</si>
  <si>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</si>
  <si>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</si>
  <si>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</si>
  <si>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</si>
  <si>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</si>
  <si>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</si>
  <si>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</si>
  <si>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</si>
  <si>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</si>
  <si>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</si>
  <si>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</si>
  <si>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</si>
  <si>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</si>
  <si>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</si>
  <si>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</si>
  <si>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</si>
  <si>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</si>
  <si>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</si>
  <si>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</si>
  <si>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</si>
  <si>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</si>
  <si>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</si>
  <si>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</si>
  <si>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</si>
  <si>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</si>
  <si>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</si>
  <si>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</si>
  <si>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</si>
  <si>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</si>
  <si>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</si>
  <si>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</si>
  <si>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</si>
  <si>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</si>
  <si>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</si>
  <si>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</si>
  <si>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</si>
  <si>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</si>
  <si>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</si>
  <si>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</si>
  <si>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</si>
  <si>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</si>
  <si>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</si>
  <si>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</si>
  <si>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</si>
  <si>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</si>
  <si>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</si>
  <si>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</si>
  <si>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</si>
  <si>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</si>
  <si>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</si>
  <si>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</si>
  <si>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</si>
  <si>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</si>
  <si>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</si>
  <si>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</si>
  <si>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</si>
  <si>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</si>
  <si>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</si>
  <si>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</si>
  <si>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</si>
  <si>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</si>
  <si>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</si>
  <si>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</si>
  <si>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</si>
  <si>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</si>
  <si>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</si>
  <si>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</si>
  <si>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</si>
  <si>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</si>
  <si>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</si>
  <si>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</si>
  <si>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</si>
  <si>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</si>
  <si>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</si>
  <si>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</si>
  <si>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</si>
  <si>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</si>
  <si>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</si>
  <si>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</si>
  <si>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</si>
  <si>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</si>
  <si>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</si>
  <si>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</si>
  <si>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</si>
  <si>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</si>
  <si>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</si>
  <si>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</si>
  <si>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</si>
  <si>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</si>
  <si>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</si>
  <si>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</si>
  <si>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</si>
  <si>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</si>
  <si>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</si>
  <si>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</si>
  <si>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</si>
  <si>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</si>
  <si>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</si>
  <si>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</si>
  <si>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</si>
  <si>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</si>
  <si>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</si>
  <si>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</si>
  <si>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</si>
  <si>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</si>
  <si>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</si>
  <si>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</si>
  <si>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</si>
  <si>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</si>
  <si>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</si>
  <si>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</si>
  <si>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</si>
  <si>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</si>
  <si>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</si>
  <si>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</si>
  <si>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</si>
  <si>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</si>
  <si>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</si>
  <si>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</si>
  <si>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</si>
  <si>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</si>
  <si>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</si>
  <si>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</si>
  <si>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</si>
  <si>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</si>
  <si>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</si>
  <si>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</si>
  <si>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</si>
  <si>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</si>
  <si>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</si>
  <si>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</si>
  <si>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</si>
  <si>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</si>
  <si>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</si>
  <si>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</si>
  <si>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</si>
  <si>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</si>
  <si>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</si>
  <si>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</si>
  <si>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</si>
  <si>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</si>
  <si>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</si>
  <si>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</si>
  <si>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</si>
  <si>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</si>
  <si>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</si>
  <si>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</si>
  <si>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</si>
  <si>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</si>
  <si>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</si>
  <si>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</si>
  <si>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</si>
  <si>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</si>
  <si>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</si>
  <si>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</si>
  <si>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</si>
  <si>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</si>
  <si>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</si>
  <si>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</si>
  <si>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</si>
  <si>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</si>
  <si>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</si>
  <si>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</si>
  <si>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</si>
  <si>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</si>
  <si>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</si>
  <si>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</si>
  <si>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</si>
  <si>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</si>
  <si>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</si>
  <si>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</si>
  <si>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</si>
  <si>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</si>
  <si>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</si>
  <si>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</si>
  <si>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</si>
  <si>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</si>
  <si>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</si>
  <si>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</si>
  <si>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</si>
  <si>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</si>
  <si>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</si>
  <si>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</si>
  <si>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</si>
  <si>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</si>
  <si>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</si>
  <si>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</si>
  <si>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</si>
  <si>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</si>
  <si>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</si>
  <si>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</si>
  <si>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</si>
  <si>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</si>
  <si>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</si>
  <si>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</si>
  <si>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</si>
  <si>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</si>
  <si>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</si>
  <si>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</si>
  <si>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</si>
  <si>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</si>
  <si>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</si>
  <si>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</si>
  <si>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</si>
  <si>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</si>
  <si>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</si>
  <si>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</si>
  <si>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</si>
  <si>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</si>
  <si>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</si>
  <si>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</si>
  <si>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</si>
  <si>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</si>
  <si>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</si>
  <si>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</si>
  <si>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</si>
  <si>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</si>
  <si>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</si>
  <si>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</si>
  <si>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</si>
  <si>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</si>
  <si>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</si>
  <si>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</si>
  <si>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</si>
  <si>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</si>
  <si>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</si>
  <si>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</si>
  <si>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</si>
  <si>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</si>
  <si>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</si>
  <si>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</si>
  <si>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</si>
  <si>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</si>
  <si>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</si>
  <si>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</si>
  <si>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</si>
  <si>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</si>
  <si>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</si>
  <si>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</si>
  <si>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</si>
  <si>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</si>
  <si>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</si>
  <si>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</si>
  <si>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</si>
  <si>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</si>
  <si>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</si>
  <si>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</si>
  <si>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</si>
  <si>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</si>
  <si>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</si>
  <si>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</si>
  <si>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</si>
  <si>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</si>
  <si>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</si>
  <si>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</si>
  <si>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</si>
  <si>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</si>
  <si>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</si>
  <si>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</si>
  <si>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</si>
  <si>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</si>
  <si>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</si>
  <si>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</si>
  <si>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</si>
  <si>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</si>
  <si>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</si>
  <si>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</si>
  <si>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</si>
  <si>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</si>
  <si>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</si>
  <si>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</si>
  <si>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</si>
  <si>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</si>
  <si>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</si>
  <si>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</si>
  <si>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</si>
  <si>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</si>
  <si>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</si>
  <si>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</si>
  <si>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</si>
  <si>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</si>
  <si>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</si>
  <si>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</si>
  <si>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</si>
  <si>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</si>
  <si>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</si>
  <si>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</si>
  <si>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</si>
  <si>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</si>
  <si>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</si>
  <si>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</si>
  <si>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</si>
  <si>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</si>
  <si>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</si>
  <si>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</si>
  <si>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</si>
  <si>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</si>
  <si>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</si>
  <si>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</si>
  <si>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</si>
  <si>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</si>
  <si>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</si>
  <si>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</si>
  <si>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</si>
  <si>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</si>
  <si>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</si>
  <si>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</si>
  <si>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</si>
  <si>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</si>
  <si>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</si>
  <si>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</si>
  <si>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</si>
  <si>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</si>
  <si>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</si>
  <si>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</si>
  <si>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</si>
  <si>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</si>
  <si>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</si>
  <si>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</si>
  <si>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</si>
  <si>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</si>
  <si>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</si>
  <si>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</si>
  <si>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</si>
  <si>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</si>
  <si>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</si>
  <si>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</si>
  <si>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</si>
  <si>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</si>
  <si>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</si>
  <si>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</si>
  <si>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</si>
  <si>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</si>
  <si>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</si>
  <si>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</si>
  <si>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</si>
  <si>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</si>
  <si>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</si>
  <si>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</si>
  <si>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</si>
  <si>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</si>
  <si>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</si>
  <si>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</si>
  <si>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</si>
  <si>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</si>
  <si>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</si>
  <si>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</si>
  <si>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</si>
  <si>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</si>
  <si>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</si>
  <si>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</si>
  <si>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</si>
  <si>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</si>
  <si>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</si>
  <si>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</si>
  <si>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</si>
  <si>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</si>
  <si>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</si>
  <si>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</si>
  <si>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</si>
  <si>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</si>
  <si>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</si>
  <si>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</si>
  <si>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</si>
  <si>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</si>
  <si>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</si>
  <si>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</si>
  <si>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</si>
  <si>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</si>
  <si>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</si>
  <si>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</si>
  <si>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</si>
  <si>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</si>
  <si>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</si>
  <si>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</si>
  <si>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</si>
  <si>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</si>
  <si>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</si>
  <si>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</si>
  <si>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</si>
  <si>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</si>
  <si>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</si>
  <si>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</si>
  <si>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</si>
  <si>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</si>
  <si>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</si>
  <si>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</si>
  <si>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</si>
  <si>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</si>
  <si>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</si>
  <si>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</si>
  <si>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</si>
  <si>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</si>
  <si>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</si>
  <si>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</si>
  <si>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</si>
  <si>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</si>
  <si>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</si>
  <si>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</si>
  <si>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</si>
  <si>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</si>
  <si>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</si>
  <si>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</si>
  <si>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</si>
  <si>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</si>
  <si>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</si>
  <si>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</si>
  <si>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</si>
  <si>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</si>
  <si>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</si>
  <si>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</si>
  <si>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</si>
  <si>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</si>
  <si>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</si>
  <si>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</si>
  <si>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</si>
  <si>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</si>
  <si>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</si>
  <si>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</si>
  <si>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</si>
  <si>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</si>
  <si>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</si>
  <si>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</si>
  <si>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</si>
  <si>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</si>
  <si>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</si>
  <si>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</si>
  <si>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</si>
  <si>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</si>
  <si>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</si>
  <si>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</si>
  <si>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</si>
  <si>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</si>
  <si>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</si>
  <si>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</si>
  <si>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</si>
  <si>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</si>
  <si>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</si>
  <si>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</si>
  <si>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</si>
  <si>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</si>
  <si>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</si>
  <si>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</si>
  <si>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</si>
  <si>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</si>
  <si>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</si>
  <si>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</si>
  <si>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</si>
  <si>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</si>
  <si>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</si>
  <si>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</si>
  <si>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</si>
  <si>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</si>
  <si>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</si>
  <si>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</si>
  <si>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</si>
  <si>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</si>
  <si>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</si>
  <si>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</si>
  <si>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</si>
  <si>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</si>
  <si>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</si>
  <si>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</si>
  <si>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</si>
  <si>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</si>
  <si>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</si>
  <si>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</si>
  <si>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</si>
  <si>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</si>
  <si>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</si>
  <si>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</si>
  <si>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</si>
  <si>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</si>
  <si>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</si>
  <si>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</si>
  <si>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</si>
  <si>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</si>
  <si>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</si>
  <si>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</si>
  <si>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</si>
  <si>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</si>
  <si>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</si>
  <si>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</si>
  <si>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</si>
  <si>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</si>
  <si>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</si>
  <si>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</si>
  <si>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</si>
  <si>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</si>
  <si>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</si>
  <si>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</si>
  <si>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</si>
  <si>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</si>
  <si>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</si>
  <si>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</si>
  <si>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</si>
  <si>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</si>
  <si>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</si>
  <si>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</si>
  <si>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</si>
  <si>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</si>
  <si>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</si>
  <si>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</si>
  <si>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</si>
  <si>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</si>
  <si>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</si>
  <si>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</si>
  <si>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</si>
  <si>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</si>
  <si>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</si>
  <si>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</si>
  <si>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</si>
  <si>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</si>
  <si>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</si>
  <si>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</si>
  <si>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</si>
  <si>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</si>
  <si>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</si>
  <si>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</si>
  <si>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</si>
  <si>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</si>
  <si>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</si>
  <si>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</si>
  <si>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</si>
  <si>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</si>
  <si>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</si>
  <si>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</si>
  <si>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</si>
  <si>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</si>
  <si>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</si>
  <si>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</si>
  <si>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</si>
  <si>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</si>
  <si>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</si>
  <si>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</si>
  <si>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</si>
  <si>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</si>
  <si>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</si>
  <si>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</si>
  <si>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</si>
  <si>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</si>
  <si>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</si>
  <si>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</si>
  <si>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</si>
  <si>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</si>
  <si>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</si>
  <si>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</si>
  <si>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</si>
  <si>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</si>
  <si>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</si>
  <si>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</si>
  <si>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</si>
  <si>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</si>
  <si>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</si>
  <si>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</si>
  <si>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</si>
  <si>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</si>
  <si>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</si>
  <si>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</si>
  <si>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</si>
  <si>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</si>
  <si>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</si>
  <si>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</si>
  <si>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</si>
  <si>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</si>
  <si>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</si>
  <si>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</si>
  <si>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</si>
  <si>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</si>
  <si>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</si>
  <si>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</si>
  <si>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</si>
  <si>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</si>
  <si>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</si>
  <si>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</si>
  <si>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</si>
  <si>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</si>
  <si>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</si>
  <si>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</si>
  <si>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</si>
  <si>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</si>
  <si>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</si>
  <si>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</si>
  <si>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</si>
  <si>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</si>
  <si>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</si>
  <si>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</si>
  <si>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</si>
  <si>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</si>
  <si>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</si>
  <si>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</si>
  <si>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</si>
  <si>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</si>
  <si>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</si>
  <si>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</si>
  <si>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</si>
  <si>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</si>
  <si>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</si>
  <si>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</si>
  <si>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</si>
  <si>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</si>
  <si>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</si>
  <si>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</si>
  <si>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</si>
  <si>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</si>
  <si>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</si>
  <si>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</si>
  <si>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</si>
  <si>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</si>
  <si>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</si>
  <si>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</si>
  <si>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</si>
  <si>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</si>
  <si>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</si>
  <si>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</si>
  <si>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</si>
  <si>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</si>
  <si>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</si>
  <si>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</si>
  <si>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</si>
  <si>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</si>
  <si>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</si>
  <si>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</si>
  <si>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</si>
  <si>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</si>
  <si>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</si>
  <si>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</si>
  <si>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</si>
  <si>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</si>
  <si>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</si>
  <si>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</si>
  <si>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</si>
  <si>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</si>
  <si>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</si>
  <si>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</si>
  <si>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</si>
  <si>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</si>
  <si>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</si>
  <si>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</si>
  <si>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</si>
  <si>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</si>
  <si>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</si>
  <si>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</si>
  <si>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</si>
  <si>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</si>
  <si>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</si>
  <si>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</si>
  <si>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</si>
  <si>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</si>
  <si>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</si>
  <si>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</si>
  <si>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</si>
  <si>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</si>
  <si>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</si>
  <si>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</si>
  <si>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</si>
  <si>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</si>
  <si>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</si>
  <si>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</si>
  <si>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</si>
  <si>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</si>
  <si>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</si>
  <si>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</si>
  <si>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</si>
  <si>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</si>
  <si>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</si>
  <si>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</si>
  <si>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</si>
  <si>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</si>
  <si>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</si>
  <si>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</si>
  <si>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</si>
  <si>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</si>
  <si>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</si>
  <si>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</si>
  <si>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</si>
  <si>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</si>
  <si>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</si>
  <si>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</si>
  <si>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</si>
  <si>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</si>
  <si>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</si>
  <si>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</si>
  <si>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</si>
  <si>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</si>
  <si>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</si>
  <si>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</si>
  <si>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</si>
  <si>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</si>
  <si>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</si>
  <si>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</si>
  <si>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</si>
  <si>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</si>
  <si>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</si>
  <si>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</si>
  <si>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</si>
  <si>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</si>
  <si>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</si>
  <si>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</si>
  <si>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</si>
  <si>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</si>
  <si>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</si>
  <si>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</si>
  <si>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</si>
  <si>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</si>
  <si>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</si>
  <si>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</si>
  <si>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</si>
  <si>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</si>
  <si>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</si>
  <si>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</si>
  <si>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</si>
  <si>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</si>
  <si>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</si>
  <si>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</si>
  <si>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</si>
  <si>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</si>
  <si>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</si>
  <si>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</si>
  <si>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</si>
  <si>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</si>
  <si>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</si>
  <si>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</si>
  <si>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</si>
  <si>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</si>
  <si>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</si>
  <si>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</si>
  <si>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</si>
  <si>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</si>
  <si>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</si>
  <si>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</si>
  <si>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</si>
  <si>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</si>
  <si>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</si>
  <si>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</si>
  <si>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</si>
  <si>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</si>
  <si>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</si>
  <si>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</si>
  <si>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</si>
  <si>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</si>
  <si>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</si>
  <si>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</si>
  <si>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</si>
  <si>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</si>
  <si>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</si>
  <si>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</si>
  <si>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</si>
  <si>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</si>
  <si>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</si>
  <si>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</si>
  <si>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</si>
  <si>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</si>
  <si>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</si>
  <si>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</si>
  <si>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</si>
  <si>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</si>
  <si>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</si>
  <si>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</si>
  <si>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</si>
  <si>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</si>
  <si>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</si>
  <si>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</si>
  <si>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</si>
  <si>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</si>
  <si>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</si>
  <si>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</si>
  <si>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</si>
  <si>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</si>
  <si>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</si>
  <si>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</si>
  <si>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</si>
  <si>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</si>
  <si>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</si>
  <si>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</si>
  <si>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</si>
  <si>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</si>
  <si>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</si>
  <si>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</si>
  <si>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</si>
  <si>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</si>
  <si>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</si>
  <si>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</si>
  <si>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</si>
  <si>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</si>
  <si>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</si>
  <si>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</si>
  <si>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</si>
  <si>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</si>
  <si>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</si>
  <si>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</si>
  <si>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</si>
  <si>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</si>
  <si>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</si>
  <si>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</si>
  <si>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</si>
  <si>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</si>
  <si>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</si>
  <si>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</si>
  <si>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</si>
  <si>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</si>
  <si>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</si>
  <si>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</si>
  <si>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</si>
  <si>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</si>
  <si>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</si>
  <si>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</si>
  <si>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</si>
  <si>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</si>
  <si>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</si>
  <si>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</si>
  <si>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</si>
  <si>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</si>
  <si>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</si>
  <si>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</si>
  <si>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</si>
  <si>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</si>
  <si>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</si>
  <si>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</si>
  <si>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</si>
  <si>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</si>
  <si>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</si>
  <si>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</si>
  <si>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</si>
  <si>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</si>
  <si>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</si>
  <si>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</si>
  <si>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</si>
  <si>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</si>
  <si>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</si>
  <si>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</si>
  <si>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</si>
  <si>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</si>
  <si>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</si>
  <si>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</si>
  <si>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</si>
  <si>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</si>
  <si>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</si>
  <si>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</si>
  <si>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</si>
  <si>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</si>
  <si>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</si>
  <si>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</si>
  <si>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</si>
  <si>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</si>
  <si>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</si>
  <si>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</si>
  <si>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</si>
  <si>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</si>
  <si>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</si>
  <si>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</si>
  <si>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</si>
  <si>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</si>
  <si>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</si>
  <si>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</si>
  <si>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</si>
  <si>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</si>
  <si>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</si>
  <si>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</si>
  <si>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</si>
  <si>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</si>
  <si>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</si>
  <si>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</si>
  <si>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</si>
  <si>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</si>
  <si>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</si>
  <si>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</si>
  <si>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</si>
  <si>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</si>
  <si>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</si>
  <si>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</si>
  <si>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</si>
  <si>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</si>
  <si>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</si>
  <si>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</si>
  <si>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</si>
  <si>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</si>
  <si>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</si>
  <si>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</si>
  <si>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</si>
  <si>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</si>
  <si>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</si>
  <si>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category_and_sub-category</t>
  </si>
  <si>
    <t>sub-category</t>
  </si>
  <si>
    <t>Column Labels</t>
  </si>
  <si>
    <t>Row Labels</t>
  </si>
  <si>
    <t>Grand Total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</si>
  <si>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</si>
  <si>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</si>
  <si>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</si>
  <si>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</si>
  <si>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</si>
  <si>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</si>
  <si>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</si>
  <si>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</si>
  <si>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journalism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</si>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</sst>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1" applyNumberFormat="1" applyFon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[StarterBookV1.xlsx]Sheet2!PivotTable2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EF-B147-8C93-50FAE5AC07E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EF-B147-8C93-50FAE5AC07E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EF-B147-8C93-50FAE5AC07E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EF-B147-8C93-50FAE5AC0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9996015"/>
        <c:axId val="779997711"/>
      </c:barChart>
      <c:catAx>
        <c:axId val="77999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97711"/>
        <c:crosses val="autoZero"/>
        <c:auto val="1"/>
        <c:lblAlgn val="ctr"/>
        <c:lblOffset val="100"/>
        <c:noMultiLvlLbl val="0"/>
      </c:catAx>
      <c:valAx>
        <c:axId val="77999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9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4">
                  <c:v>9</c:v>
                </c:pt>
                <c:pt idx="15">
                  <c:v>20</c:v>
                </c:pt>
                <c:pt idx="17">
                  <c:v>60</c:v>
                </c:pt>
                <c:pt idx="19">
                  <c:v>60</c:v>
                </c:pt>
                <c:pt idx="21">
                  <c:v>103</c:v>
                </c:pt>
                <c:pt idx="23">
                  <c:v>694</c:v>
                </c:pt>
                <c:pt idx="24">
                  <c:v>40</c:v>
                </c:pt>
                <c:pt idx="25">
                  <c:v>20</c:v>
                </c:pt>
                <c:pt idx="27">
                  <c:v>400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F-8943-AD38-D938EB8246F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60</c:v>
                </c:pt>
                <c:pt idx="14">
                  <c:v>11</c:v>
                </c:pt>
                <c:pt idx="16">
                  <c:v>40</c:v>
                </c:pt>
                <c:pt idx="17">
                  <c:v>60</c:v>
                </c:pt>
                <c:pt idx="18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3">
                  <c:v>353</c:v>
                </c:pt>
                <c:pt idx="26">
                  <c:v>20</c:v>
                </c:pt>
                <c:pt idx="27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7FF-8943-AD38-D938EB8246F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7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FF-8943-AD38-D938EB8246F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0"/>
                <c:pt idx="8">
                  <c:v>20</c:v>
                </c:pt>
                <c:pt idx="23">
                  <c:v>19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FF-8943-AD38-D938EB824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985135"/>
        <c:axId val="872983759"/>
      </c:barChart>
      <c:catAx>
        <c:axId val="87298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983759"/>
        <c:crosses val="autoZero"/>
        <c:auto val="1"/>
        <c:lblAlgn val="ctr"/>
        <c:lblOffset val="100"/>
        <c:noMultiLvlLbl val="0"/>
      </c:catAx>
      <c:valAx>
        <c:axId val="8729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98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[StarterBookV1.xlsx]Sheet4!PivotTable4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D-004F-95D3-FDE386D4097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BD-004F-95D3-FDE386D4097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BD-004F-95D3-FDE386D40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997695"/>
        <c:axId val="352999391"/>
      </c:lineChart>
      <c:catAx>
        <c:axId val="35299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99391"/>
        <c:crosses val="autoZero"/>
        <c:auto val="1"/>
        <c:lblAlgn val="ctr"/>
        <c:lblOffset val="100"/>
        <c:noMultiLvlLbl val="0"/>
      </c:catAx>
      <c:valAx>
        <c:axId val="3529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9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3-A84D-A7F0-2DEC37FC2C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EC3-A84D-A7F0-2DEC37FC2C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EC3-A84D-A7F0-2DEC37FC2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453872"/>
        <c:axId val="606455552"/>
      </c:lineChart>
      <c:catAx>
        <c:axId val="60645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55552"/>
        <c:crosses val="autoZero"/>
        <c:auto val="1"/>
        <c:lblAlgn val="ctr"/>
        <c:lblOffset val="100"/>
        <c:noMultiLvlLbl val="0"/>
      </c:catAx>
      <c:valAx>
        <c:axId val="60645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5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272990</xdr:colOff>
      <xdr:row>2</xdr:row>
      <xdr:rowOff>0</xdr:rowOff>
    </xdr:from>
    <xdr:to>
      <xdr:col>16</xdr:col>
      <xdr:colOff>795233</xdr:colOff>
      <xdr:row>29</xdr:row>
      <xdr:rowOff>118691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95F98-87FE-E749-8418-14203BE40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12700</xdr:rowOff>
    </xdr:from>
    <xdr:to>
      <xdr:col>15</xdr:col>
      <xdr:colOff>482600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3B268-83DB-2941-B864-7648C9908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3</xdr:row>
      <xdr:rowOff>12700</xdr:rowOff>
    </xdr:from>
    <xdr:to>
      <xdr:col>13</xdr:col>
      <xdr:colOff>774700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D3CD4-94D5-9C42-82E7-9CCFAD94D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599440</xdr:colOff>
      <xdr:row>13</xdr:row>
      <xdr:rowOff>76200</xdr:rowOff>
    </xdr:from>
    <xdr:to>
      <xdr:col>7</xdr:col>
      <xdr:colOff>762000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973343-B02F-D849-AAF1-B04EBE7D5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Genovese" refreshedDate="43271.63877766204" createdVersion="6" refreshedVersion="6" minRefreshableVersion="3" recordCount="4114" xr:uid="{2E4997F9-7857-EE4C-B04E-AE8CBCAB668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Genovese" refreshedDate="43271.689560300925" createdVersion="6" refreshedVersion="6" minRefreshableVersion="3" recordCount="4114" xr:uid="{45521635-DC16-724A-98FF-4E44B198870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x v="677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x v="18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x v="678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x v="679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x v="119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x v="680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x v="681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121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x v="666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x v="682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x v="683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x v="684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x v="685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x v="379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x v="686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x v="687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x v="688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121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x v="436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x v="436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x v="773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x v="774"/>
    <x v="4"/>
    <x v="14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x v="775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x v="776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x v="77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x v="778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x v="779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x v="780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x v="781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x v="782"/>
    <x v="4"/>
    <x v="14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x v="78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x v="784"/>
    <x v="4"/>
    <x v="14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x v="78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x v="786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x v="787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x v="78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x v="78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x v="790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x v="791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x v="792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x v="409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121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x v="119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x v="793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x v="366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x v="794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x v="121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x v="120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x v="450"/>
    <x v="5"/>
    <x v="15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121"/>
    <x v="5"/>
    <x v="1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121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121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121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x v="2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121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121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121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121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121"/>
    <x v="5"/>
    <x v="15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121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x v="73"/>
    <x v="5"/>
    <x v="15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121"/>
    <x v="5"/>
    <x v="15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x v="12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121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x v="795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x v="796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x v="797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x v="31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x v="798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x v="799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x v="436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x v="121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x v="800"/>
    <x v="6"/>
    <x v="16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x v="119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x v="801"/>
    <x v="6"/>
    <x v="16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x v="2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x v="802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x v="803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x v="377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x v="80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x v="805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x v="366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x v="806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x v="807"/>
    <x v="6"/>
    <x v="16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121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x v="808"/>
    <x v="6"/>
    <x v="16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x v="507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121"/>
    <x v="6"/>
    <x v="16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x v="809"/>
    <x v="6"/>
    <x v="16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x v="810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x v="144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x v="38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x v="366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x v="811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x v="812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x v="813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x v="814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x v="815"/>
    <x v="6"/>
    <x v="16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x v="816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x v="384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x v="119"/>
    <x v="6"/>
    <x v="16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x v="817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x v="818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x v="796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x v="819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x v="820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x v="821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121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x v="822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x v="2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x v="82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x v="120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x v="82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x v="144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x v="82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x v="514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x v="826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x v="827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x v="828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x v="144"/>
    <x v="6"/>
    <x v="16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121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x v="829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121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x v="830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x v="831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121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x v="144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x v="832"/>
    <x v="6"/>
    <x v="17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x v="120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x v="689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x v="830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x v="121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x v="833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x v="135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x v="120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x v="73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x v="834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x v="835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x v="683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x v="144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121"/>
    <x v="6"/>
    <x v="17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x v="121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121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x v="836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121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x v="101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x v="837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x v="121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x v="838"/>
    <x v="7"/>
    <x v="18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x v="839"/>
    <x v="7"/>
    <x v="18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x v="840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121"/>
    <x v="7"/>
    <x v="18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x v="841"/>
    <x v="7"/>
    <x v="18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x v="73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x v="149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x v="842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121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x v="690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x v="123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121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x v="843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121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x v="844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121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121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x v="845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x v="846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x v="847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x v="848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x v="162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x v="73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x v="384"/>
    <x v="7"/>
    <x v="18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121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x v="18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x v="849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x v="178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x v="119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121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x v="144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x v="85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x v="851"/>
    <x v="7"/>
    <x v="18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x v="852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x v="689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x v="85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x v="854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x v="855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x v="856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x v="857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x v="858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x v="859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x v="860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x v="861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x v="862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x v="863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x v="864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x v="865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x v="866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x v="867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x v="868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x v="869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x v="870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x v="871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x v="872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x v="873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x v="874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x v="875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x v="876"/>
    <x v="8"/>
    <x v="19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x v="877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x v="878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x v="879"/>
    <x v="8"/>
    <x v="19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x v="880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x v="881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x v="882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x v="883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x v="884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x v="885"/>
    <x v="8"/>
    <x v="19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x v="886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x v="887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x v="888"/>
    <x v="8"/>
    <x v="19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x v="889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x v="890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x v="891"/>
    <x v="8"/>
    <x v="19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x v="892"/>
    <x v="8"/>
    <x v="19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x v="893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x v="894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x v="895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x v="896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121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x v="897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x v="384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121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121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x v="379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x v="862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121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x v="436"/>
    <x v="4"/>
    <x v="20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121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121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x v="898"/>
    <x v="4"/>
    <x v="20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121"/>
    <x v="4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x v="899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x v="900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x v="144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x v="901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x v="1051"/>
    <x v="3"/>
    <x v="21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x v="1052"/>
    <x v="3"/>
    <x v="2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x v="144"/>
    <x v="3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x v="507"/>
    <x v="3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x v="1053"/>
    <x v="3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121"/>
    <x v="3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x v="120"/>
    <x v="3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x v="1054"/>
    <x v="3"/>
    <x v="21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x v="1055"/>
    <x v="3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x v="101"/>
    <x v="3"/>
    <x v="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x v="120"/>
    <x v="3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x v="1056"/>
    <x v="3"/>
    <x v="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121"/>
    <x v="3"/>
    <x v="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x v="446"/>
    <x v="3"/>
    <x v="2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x v="1057"/>
    <x v="3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x v="901"/>
    <x v="3"/>
    <x v="21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x v="120"/>
    <x v="3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x v="101"/>
    <x v="3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x v="31"/>
    <x v="3"/>
    <x v="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x v="101"/>
    <x v="3"/>
    <x v="2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x v="1058"/>
    <x v="3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121"/>
    <x v="3"/>
    <x v="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x v="121"/>
    <x v="3"/>
    <x v="21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x v="1059"/>
    <x v="3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x v="2"/>
    <x v="3"/>
    <x v="21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121"/>
    <x v="3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x v="128"/>
    <x v="3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x v="1060"/>
    <x v="3"/>
    <x v="2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121"/>
    <x v="3"/>
    <x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x v="1061"/>
    <x v="3"/>
    <x v="2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x v="1062"/>
    <x v="3"/>
    <x v="21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x v="507"/>
    <x v="3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x v="1063"/>
    <x v="3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x v="1064"/>
    <x v="3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x v="766"/>
    <x v="3"/>
    <x v="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x v="180"/>
    <x v="3"/>
    <x v="2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x v="120"/>
    <x v="3"/>
    <x v="2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x v="1065"/>
    <x v="3"/>
    <x v="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121"/>
    <x v="3"/>
    <x v="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x v="121"/>
    <x v="3"/>
    <x v="21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x v="121"/>
    <x v="3"/>
    <x v="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x v="121"/>
    <x v="3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x v="121"/>
    <x v="3"/>
    <x v="21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x v="384"/>
    <x v="3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x v="121"/>
    <x v="3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121"/>
    <x v="3"/>
    <x v="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x v="120"/>
    <x v="3"/>
    <x v="21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x v="120"/>
    <x v="3"/>
    <x v="2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121"/>
    <x v="3"/>
    <x v="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x v="121"/>
    <x v="3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x v="2"/>
    <x v="3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x v="1066"/>
    <x v="3"/>
    <x v="21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x v="1067"/>
    <x v="3"/>
    <x v="21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121"/>
    <x v="3"/>
    <x v="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121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x v="121"/>
    <x v="3"/>
    <x v="21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121"/>
    <x v="3"/>
    <x v="21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x v="1068"/>
    <x v="3"/>
    <x v="22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x v="1069"/>
    <x v="3"/>
    <x v="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x v="1070"/>
    <x v="3"/>
    <x v="22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x v="1071"/>
    <x v="3"/>
    <x v="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x v="1072"/>
    <x v="3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x v="1073"/>
    <x v="3"/>
    <x v="22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x v="1074"/>
    <x v="3"/>
    <x v="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x v="1075"/>
    <x v="3"/>
    <x v="22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x v="1076"/>
    <x v="3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x v="1077"/>
    <x v="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x v="1078"/>
    <x v="3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x v="1079"/>
    <x v="3"/>
    <x v="22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x v="1080"/>
    <x v="3"/>
    <x v="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x v="1081"/>
    <x v="3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x v="1082"/>
    <x v="3"/>
    <x v="22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x v="1083"/>
    <x v="3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x v="1084"/>
    <x v="3"/>
    <x v="2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x v="1085"/>
    <x v="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x v="1086"/>
    <x v="3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x v="1087"/>
    <x v="3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x v="1092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x v="1093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x v="1094"/>
    <x v="8"/>
    <x v="19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x v="1095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x v="1096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x v="1097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x v="1098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x v="1099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x v="1100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x v="1101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x v="1102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x v="1103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x v="1104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x v="1105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x v="1106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x v="1107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x v="1108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x v="1109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x v="1110"/>
    <x v="8"/>
    <x v="1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x v="1111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x v="1112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x v="1113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x v="1114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x v="1115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x v="1116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x v="1117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x v="1118"/>
    <x v="8"/>
    <x v="19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x v="1119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x v="1120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x v="1121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x v="1122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x v="1123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x v="1124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x v="1125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x v="1126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x v="1127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x v="1128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x v="1129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x v="1130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x v="1131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x v="366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x v="135"/>
    <x v="8"/>
    <x v="23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x v="119"/>
    <x v="8"/>
    <x v="23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121"/>
    <x v="8"/>
    <x v="23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x v="120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x v="1132"/>
    <x v="8"/>
    <x v="23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121"/>
    <x v="8"/>
    <x v="23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x v="88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x v="1133"/>
    <x v="8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x v="1134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121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x v="1135"/>
    <x v="8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121"/>
    <x v="8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x v="121"/>
    <x v="8"/>
    <x v="23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121"/>
    <x v="8"/>
    <x v="23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x v="1136"/>
    <x v="8"/>
    <x v="23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x v="101"/>
    <x v="8"/>
    <x v="2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x v="123"/>
    <x v="8"/>
    <x v="23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x v="73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x v="842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x v="407"/>
    <x v="3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121"/>
    <x v="3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x v="665"/>
    <x v="3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x v="119"/>
    <x v="3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x v="101"/>
    <x v="3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x v="1137"/>
    <x v="3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x v="1138"/>
    <x v="3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x v="1139"/>
    <x v="3"/>
    <x v="24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121"/>
    <x v="3"/>
    <x v="2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x v="1140"/>
    <x v="3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x v="135"/>
    <x v="3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x v="694"/>
    <x v="3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x v="1141"/>
    <x v="3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x v="1142"/>
    <x v="3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x v="1143"/>
    <x v="3"/>
    <x v="24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x v="178"/>
    <x v="3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x v="446"/>
    <x v="3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x v="22"/>
    <x v="3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x v="454"/>
    <x v="3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121"/>
    <x v="3"/>
    <x v="24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x v="144"/>
    <x v="8"/>
    <x v="25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x v="1144"/>
    <x v="8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x v="2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121"/>
    <x v="8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x v="1145"/>
    <x v="8"/>
    <x v="25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121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x v="120"/>
    <x v="8"/>
    <x v="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121"/>
    <x v="8"/>
    <x v="25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121"/>
    <x v="8"/>
    <x v="25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x v="1146"/>
    <x v="8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x v="1147"/>
    <x v="8"/>
    <x v="25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121"/>
    <x v="8"/>
    <x v="2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x v="120"/>
    <x v="8"/>
    <x v="2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x v="442"/>
    <x v="8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x v="379"/>
    <x v="8"/>
    <x v="25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x v="384"/>
    <x v="8"/>
    <x v="25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121"/>
    <x v="8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x v="120"/>
    <x v="8"/>
    <x v="25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121"/>
    <x v="8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x v="1148"/>
    <x v="8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x v="1188"/>
    <x v="4"/>
    <x v="2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x v="317"/>
    <x v="4"/>
    <x v="26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x v="1189"/>
    <x v="4"/>
    <x v="2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x v="1190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x v="1191"/>
    <x v="4"/>
    <x v="2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x v="1192"/>
    <x v="4"/>
    <x v="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x v="1193"/>
    <x v="4"/>
    <x v="2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x v="1194"/>
    <x v="4"/>
    <x v="2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x v="1195"/>
    <x v="4"/>
    <x v="26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x v="1196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x v="1197"/>
    <x v="4"/>
    <x v="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x v="1198"/>
    <x v="4"/>
    <x v="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x v="1199"/>
    <x v="4"/>
    <x v="2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x v="1200"/>
    <x v="4"/>
    <x v="26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x v="1201"/>
    <x v="4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x v="1202"/>
    <x v="4"/>
    <x v="2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x v="1203"/>
    <x v="4"/>
    <x v="2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x v="1204"/>
    <x v="4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x v="1205"/>
    <x v="4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x v="1206"/>
    <x v="4"/>
    <x v="2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x v="1207"/>
    <x v="4"/>
    <x v="2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x v="1208"/>
    <x v="4"/>
    <x v="2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x v="1209"/>
    <x v="4"/>
    <x v="26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x v="1210"/>
    <x v="4"/>
    <x v="2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x v="1211"/>
    <x v="4"/>
    <x v="2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x v="1212"/>
    <x v="4"/>
    <x v="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x v="1213"/>
    <x v="4"/>
    <x v="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x v="1214"/>
    <x v="4"/>
    <x v="2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x v="404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x v="1215"/>
    <x v="4"/>
    <x v="26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x v="1216"/>
    <x v="4"/>
    <x v="26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x v="1217"/>
    <x v="4"/>
    <x v="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x v="1218"/>
    <x v="4"/>
    <x v="2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x v="1219"/>
    <x v="4"/>
    <x v="26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x v="1220"/>
    <x v="4"/>
    <x v="26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x v="1221"/>
    <x v="4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x v="1222"/>
    <x v="4"/>
    <x v="2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x v="1223"/>
    <x v="4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x v="372"/>
    <x v="4"/>
    <x v="26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x v="1224"/>
    <x v="4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x v="1225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121"/>
    <x v="4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x v="1226"/>
    <x v="4"/>
    <x v="27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x v="1227"/>
    <x v="4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x v="1228"/>
    <x v="4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x v="666"/>
    <x v="4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x v="1229"/>
    <x v="4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x v="1230"/>
    <x v="4"/>
    <x v="27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x v="1231"/>
    <x v="4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x v="1232"/>
    <x v="4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x v="1233"/>
    <x v="4"/>
    <x v="27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x v="1234"/>
    <x v="4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x v="436"/>
    <x v="4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x v="144"/>
    <x v="4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x v="1235"/>
    <x v="4"/>
    <x v="2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121"/>
    <x v="4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x v="1236"/>
    <x v="4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121"/>
    <x v="4"/>
    <x v="2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x v="1237"/>
    <x v="4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x v="1238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x v="144"/>
    <x v="4"/>
    <x v="27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x v="120"/>
    <x v="4"/>
    <x v="27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x v="157"/>
    <x v="4"/>
    <x v="2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x v="1239"/>
    <x v="4"/>
    <x v="27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121"/>
    <x v="4"/>
    <x v="2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x v="121"/>
    <x v="4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x v="1240"/>
    <x v="4"/>
    <x v="2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121"/>
    <x v="4"/>
    <x v="27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x v="1241"/>
    <x v="4"/>
    <x v="27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x v="447"/>
    <x v="4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x v="1242"/>
    <x v="4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121"/>
    <x v="4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x v="73"/>
    <x v="4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x v="1243"/>
    <x v="4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x v="148"/>
    <x v="4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x v="73"/>
    <x v="4"/>
    <x v="27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x v="1244"/>
    <x v="4"/>
    <x v="27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x v="839"/>
    <x v="4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x v="123"/>
    <x v="4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x v="1245"/>
    <x v="4"/>
    <x v="2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121"/>
    <x v="4"/>
    <x v="2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x v="120"/>
    <x v="4"/>
    <x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x v="1246"/>
    <x v="4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x v="440"/>
    <x v="4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x v="1247"/>
    <x v="4"/>
    <x v="27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x v="1248"/>
    <x v="4"/>
    <x v="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x v="120"/>
    <x v="4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x v="1249"/>
    <x v="4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121"/>
    <x v="4"/>
    <x v="2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121"/>
    <x v="4"/>
    <x v="27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121"/>
    <x v="4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121"/>
    <x v="4"/>
    <x v="27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121"/>
    <x v="4"/>
    <x v="2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x v="120"/>
    <x v="4"/>
    <x v="2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x v="698"/>
    <x v="4"/>
    <x v="27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x v="1250"/>
    <x v="4"/>
    <x v="27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x v="98"/>
    <x v="4"/>
    <x v="27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x v="135"/>
    <x v="4"/>
    <x v="2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x v="120"/>
    <x v="4"/>
    <x v="2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121"/>
    <x v="4"/>
    <x v="27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x v="1251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x v="1252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x v="1253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x v="1254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x v="1255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x v="1256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x v="1257"/>
    <x v="8"/>
    <x v="19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x v="1258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x v="1259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x v="1260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x v="1261"/>
    <x v="8"/>
    <x v="19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x v="1262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x v="1263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x v="1264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x v="507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x v="1265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x v="1266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x v="1267"/>
    <x v="8"/>
    <x v="19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x v="1268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x v="1269"/>
    <x v="8"/>
    <x v="19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x v="1270"/>
    <x v="8"/>
    <x v="19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x v="1271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x v="1272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x v="1273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x v="1274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x v="121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x v="1275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x v="1276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x v="1277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x v="456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x v="1278"/>
    <x v="8"/>
    <x v="19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x v="1279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x v="1280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x v="1281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x v="1282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x v="33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x v="1283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x v="1284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x v="1285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x v="1286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x v="1287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x v="1288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x v="1289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x v="1290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x v="1291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x v="1292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x v="1293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x v="1090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x v="119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x v="1294"/>
    <x v="8"/>
    <x v="19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x v="1295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x v="1296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x v="135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x v="1297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x v="1298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x v="1299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x v="1300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x v="1301"/>
    <x v="8"/>
    <x v="19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x v="1302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x v="1303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x v="1304"/>
    <x v="8"/>
    <x v="19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x v="1305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x v="1306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x v="1307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x v="1308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x v="1309"/>
    <x v="8"/>
    <x v="1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x v="1310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x v="1311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x v="1312"/>
    <x v="8"/>
    <x v="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x v="507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x v="1313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x v="1314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121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x v="1315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121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x v="1316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x v="1317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121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x v="1318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x v="1319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121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x v="1357"/>
    <x v="6"/>
    <x v="17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x v="144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x v="1358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x v="453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x v="372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x v="119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x v="1359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121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x v="1360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x v="1361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x v="1362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x v="666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x v="31"/>
    <x v="6"/>
    <x v="17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x v="1363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x v="121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121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x v="121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x v="366"/>
    <x v="6"/>
    <x v="17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x v="1364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x v="1365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x v="1366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x v="1367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x v="1368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x v="1369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x v="1370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x v="1371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x v="1372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x v="137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x v="1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x v="1375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x v="1376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x v="1377"/>
    <x v="4"/>
    <x v="11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x v="1378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x v="137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x v="1380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x v="1381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x v="1382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x v="138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x v="1384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x v="1385"/>
    <x v="2"/>
    <x v="2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x v="143"/>
    <x v="2"/>
    <x v="28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x v="1386"/>
    <x v="2"/>
    <x v="2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x v="384"/>
    <x v="2"/>
    <x v="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x v="689"/>
    <x v="2"/>
    <x v="2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x v="1387"/>
    <x v="2"/>
    <x v="28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x v="1241"/>
    <x v="2"/>
    <x v="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x v="1388"/>
    <x v="2"/>
    <x v="2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x v="1389"/>
    <x v="2"/>
    <x v="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x v="1390"/>
    <x v="2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x v="119"/>
    <x v="2"/>
    <x v="2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x v="1391"/>
    <x v="2"/>
    <x v="28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x v="1392"/>
    <x v="2"/>
    <x v="2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x v="180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x v="453"/>
    <x v="2"/>
    <x v="2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x v="1363"/>
    <x v="2"/>
    <x v="28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x v="1393"/>
    <x v="2"/>
    <x v="2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x v="684"/>
    <x v="2"/>
    <x v="2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x v="1394"/>
    <x v="2"/>
    <x v="2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x v="1395"/>
    <x v="2"/>
    <x v="28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x v="1237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x v="1396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x v="1397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x v="1398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x v="1399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x v="1400"/>
    <x v="4"/>
    <x v="11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x v="1401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x v="1402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x v="1403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x v="1404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x v="1405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x v="14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x v="1407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x v="1408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x v="1409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x v="1410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x v="1411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x v="1412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x v="1413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x v="1414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x v="1415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x v="1416"/>
    <x v="2"/>
    <x v="2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x v="1417"/>
    <x v="2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x v="1418"/>
    <x v="2"/>
    <x v="2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x v="1419"/>
    <x v="2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x v="1420"/>
    <x v="2"/>
    <x v="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x v="1421"/>
    <x v="2"/>
    <x v="29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x v="1422"/>
    <x v="2"/>
    <x v="29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x v="1423"/>
    <x v="2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x v="1424"/>
    <x v="2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x v="1425"/>
    <x v="2"/>
    <x v="2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x v="1426"/>
    <x v="2"/>
    <x v="29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x v="1427"/>
    <x v="2"/>
    <x v="29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x v="1428"/>
    <x v="2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x v="1429"/>
    <x v="2"/>
    <x v="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x v="1430"/>
    <x v="2"/>
    <x v="29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x v="1431"/>
    <x v="2"/>
    <x v="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x v="1432"/>
    <x v="2"/>
    <x v="2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x v="1433"/>
    <x v="2"/>
    <x v="29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x v="1434"/>
    <x v="2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x v="1435"/>
    <x v="2"/>
    <x v="2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x v="1436"/>
    <x v="2"/>
    <x v="2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x v="1437"/>
    <x v="2"/>
    <x v="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x v="1438"/>
    <x v="2"/>
    <x v="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x v="1439"/>
    <x v="2"/>
    <x v="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x v="1440"/>
    <x v="2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x v="1441"/>
    <x v="2"/>
    <x v="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x v="1442"/>
    <x v="2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x v="1443"/>
    <x v="2"/>
    <x v="29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x v="1444"/>
    <x v="2"/>
    <x v="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x v="1445"/>
    <x v="2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x v="1446"/>
    <x v="2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x v="1447"/>
    <x v="2"/>
    <x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x v="1448"/>
    <x v="2"/>
    <x v="2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x v="1449"/>
    <x v="2"/>
    <x v="29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x v="1450"/>
    <x v="2"/>
    <x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x v="1451"/>
    <x v="2"/>
    <x v="2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x v="1452"/>
    <x v="2"/>
    <x v="2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x v="1453"/>
    <x v="2"/>
    <x v="29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x v="1454"/>
    <x v="2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x v="1455"/>
    <x v="8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x v="121"/>
    <x v="8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x v="1456"/>
    <x v="8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x v="1457"/>
    <x v="8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x v="800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x v="120"/>
    <x v="8"/>
    <x v="30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x v="1458"/>
    <x v="8"/>
    <x v="30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x v="384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x v="73"/>
    <x v="8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x v="1459"/>
    <x v="8"/>
    <x v="30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x v="1460"/>
    <x v="8"/>
    <x v="3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x v="120"/>
    <x v="8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121"/>
    <x v="8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121"/>
    <x v="8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x v="438"/>
    <x v="8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121"/>
    <x v="8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121"/>
    <x v="8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x v="1461"/>
    <x v="8"/>
    <x v="30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x v="1462"/>
    <x v="8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x v="384"/>
    <x v="8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x v="1463"/>
    <x v="2"/>
    <x v="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x v="1464"/>
    <x v="2"/>
    <x v="2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x v="1465"/>
    <x v="2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x v="1466"/>
    <x v="2"/>
    <x v="29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x v="1467"/>
    <x v="2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x v="1468"/>
    <x v="2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x v="1469"/>
    <x v="2"/>
    <x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x v="1470"/>
    <x v="2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x v="1471"/>
    <x v="2"/>
    <x v="29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x v="1472"/>
    <x v="2"/>
    <x v="2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x v="1473"/>
    <x v="2"/>
    <x v="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x v="1474"/>
    <x v="2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x v="1475"/>
    <x v="2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x v="1476"/>
    <x v="2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x v="1477"/>
    <x v="2"/>
    <x v="29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x v="1478"/>
    <x v="2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x v="1479"/>
    <x v="2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x v="1480"/>
    <x v="2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x v="1481"/>
    <x v="2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x v="1482"/>
    <x v="2"/>
    <x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x v="1483"/>
    <x v="2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x v="1484"/>
    <x v="2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x v="1485"/>
    <x v="2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x v="1486"/>
    <x v="2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x v="1487"/>
    <x v="2"/>
    <x v="29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x v="1488"/>
    <x v="2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x v="1489"/>
    <x v="2"/>
    <x v="2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x v="1490"/>
    <x v="2"/>
    <x v="29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x v="1491"/>
    <x v="2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x v="1492"/>
    <x v="2"/>
    <x v="29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x v="1493"/>
    <x v="2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x v="1494"/>
    <x v="2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x v="1495"/>
    <x v="2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x v="1496"/>
    <x v="2"/>
    <x v="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x v="1497"/>
    <x v="2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x v="1498"/>
    <x v="2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x v="1499"/>
    <x v="2"/>
    <x v="2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x v="1500"/>
    <x v="2"/>
    <x v="2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x v="1501"/>
    <x v="2"/>
    <x v="29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x v="1502"/>
    <x v="2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x v="1503"/>
    <x v="2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x v="1504"/>
    <x v="2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x v="1505"/>
    <x v="2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x v="1506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x v="1507"/>
    <x v="2"/>
    <x v="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x v="1508"/>
    <x v="2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x v="1509"/>
    <x v="2"/>
    <x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x v="1510"/>
    <x v="2"/>
    <x v="29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x v="1511"/>
    <x v="2"/>
    <x v="2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x v="1512"/>
    <x v="2"/>
    <x v="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x v="1513"/>
    <x v="2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x v="1514"/>
    <x v="2"/>
    <x v="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x v="1515"/>
    <x v="2"/>
    <x v="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x v="1516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x v="1517"/>
    <x v="2"/>
    <x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x v="1518"/>
    <x v="2"/>
    <x v="2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x v="1519"/>
    <x v="2"/>
    <x v="29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x v="1520"/>
    <x v="2"/>
    <x v="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x v="1521"/>
    <x v="2"/>
    <x v="2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x v="1522"/>
    <x v="2"/>
    <x v="2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x v="1523"/>
    <x v="2"/>
    <x v="2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x v="1524"/>
    <x v="2"/>
    <x v="29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x v="1525"/>
    <x v="2"/>
    <x v="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x v="1526"/>
    <x v="2"/>
    <x v="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x v="1527"/>
    <x v="2"/>
    <x v="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x v="1528"/>
    <x v="2"/>
    <x v="29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x v="1529"/>
    <x v="2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x v="1530"/>
    <x v="2"/>
    <x v="2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x v="1531"/>
    <x v="2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x v="1532"/>
    <x v="2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x v="1533"/>
    <x v="2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x v="1534"/>
    <x v="2"/>
    <x v="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x v="1535"/>
    <x v="2"/>
    <x v="29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x v="1536"/>
    <x v="2"/>
    <x v="2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x v="1537"/>
    <x v="2"/>
    <x v="29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x v="1538"/>
    <x v="2"/>
    <x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x v="1539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x v="1540"/>
    <x v="2"/>
    <x v="2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x v="1541"/>
    <x v="2"/>
    <x v="2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x v="1542"/>
    <x v="2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x v="1543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x v="1544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x v="447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x v="1545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x v="1546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x v="1547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x v="1548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x v="1549"/>
    <x v="4"/>
    <x v="11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x v="1550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x v="1551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x v="1552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x v="1553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x v="1554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x v="1555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x v="386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x v="1556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x v="1557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x v="1558"/>
    <x v="4"/>
    <x v="11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x v="1559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x v="1560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x v="1561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x v="1562"/>
    <x v="4"/>
    <x v="11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x v="1563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x v="13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x v="1564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x v="1565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x v="1566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x v="1567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x v="1568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x v="1569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x v="1570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x v="50"/>
    <x v="4"/>
    <x v="11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x v="1571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x v="1572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x v="1573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x v="1574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x v="1575"/>
    <x v="4"/>
    <x v="11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x v="1576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x v="1577"/>
    <x v="4"/>
    <x v="11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x v="1578"/>
    <x v="4"/>
    <x v="11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x v="1579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x v="1580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x v="119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x v="1581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x v="1582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x v="144"/>
    <x v="6"/>
    <x v="16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x v="1583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x v="384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x v="1584"/>
    <x v="6"/>
    <x v="16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x v="1241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x v="1585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x v="1586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x v="1587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x v="1588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x v="1589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x v="1590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x v="1591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x v="1592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x v="1593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x v="1594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121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x v="1595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x v="834"/>
    <x v="6"/>
    <x v="16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x v="1596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x v="1597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x v="120"/>
    <x v="6"/>
    <x v="16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x v="1598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x v="120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121"/>
    <x v="6"/>
    <x v="16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x v="1599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x v="1584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x v="38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x v="439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x v="120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x v="1581"/>
    <x v="6"/>
    <x v="16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x v="1600"/>
    <x v="6"/>
    <x v="1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x v="1601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x v="1602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x v="31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x v="1603"/>
    <x v="6"/>
    <x v="16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x v="1622"/>
    <x v="6"/>
    <x v="3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x v="1623"/>
    <x v="6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x v="1624"/>
    <x v="6"/>
    <x v="3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x v="1625"/>
    <x v="6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x v="1626"/>
    <x v="6"/>
    <x v="31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x v="1627"/>
    <x v="6"/>
    <x v="3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x v="1628"/>
    <x v="6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x v="1629"/>
    <x v="6"/>
    <x v="3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x v="1630"/>
    <x v="6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x v="1631"/>
    <x v="6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x v="1632"/>
    <x v="6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x v="1633"/>
    <x v="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x v="1634"/>
    <x v="6"/>
    <x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x v="1635"/>
    <x v="6"/>
    <x v="31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x v="1636"/>
    <x v="6"/>
    <x v="31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x v="1637"/>
    <x v="6"/>
    <x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x v="1638"/>
    <x v="6"/>
    <x v="3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x v="1639"/>
    <x v="6"/>
    <x v="31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x v="1640"/>
    <x v="6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x v="1641"/>
    <x v="6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x v="16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x v="1643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x v="1644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x v="1645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x v="131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x v="1646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x v="164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x v="1648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x v="1649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x v="1650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x v="610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x v="1651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x v="119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x v="1652"/>
    <x v="4"/>
    <x v="14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x v="1653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x v="1654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x v="1655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x v="1656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x v="1657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x v="1658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x v="1659"/>
    <x v="6"/>
    <x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x v="1660"/>
    <x v="6"/>
    <x v="3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x v="1661"/>
    <x v="6"/>
    <x v="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x v="1662"/>
    <x v="6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x v="1663"/>
    <x v="6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x v="1664"/>
    <x v="6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x v="1665"/>
    <x v="6"/>
    <x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x v="1666"/>
    <x v="6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x v="1667"/>
    <x v="6"/>
    <x v="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x v="1668"/>
    <x v="6"/>
    <x v="3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x v="1669"/>
    <x v="6"/>
    <x v="3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x v="1670"/>
    <x v="6"/>
    <x v="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x v="1671"/>
    <x v="6"/>
    <x v="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x v="1672"/>
    <x v="6"/>
    <x v="31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x v="1673"/>
    <x v="6"/>
    <x v="3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x v="1674"/>
    <x v="6"/>
    <x v="31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x v="1675"/>
    <x v="6"/>
    <x v="31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x v="1676"/>
    <x v="6"/>
    <x v="31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x v="1677"/>
    <x v="6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x v="1678"/>
    <x v="6"/>
    <x v="3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x v="1679"/>
    <x v="6"/>
    <x v="3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x v="1680"/>
    <x v="6"/>
    <x v="3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x v="1681"/>
    <x v="6"/>
    <x v="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x v="1682"/>
    <x v="6"/>
    <x v="3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x v="1683"/>
    <x v="6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x v="1684"/>
    <x v="6"/>
    <x v="3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x v="1685"/>
    <x v="6"/>
    <x v="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x v="1686"/>
    <x v="6"/>
    <x v="31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x v="1687"/>
    <x v="6"/>
    <x v="3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x v="1688"/>
    <x v="6"/>
    <x v="31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x v="1689"/>
    <x v="6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x v="1690"/>
    <x v="6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x v="1691"/>
    <x v="6"/>
    <x v="3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x v="1692"/>
    <x v="6"/>
    <x v="3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x v="1693"/>
    <x v="6"/>
    <x v="3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x v="1694"/>
    <x v="6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x v="1695"/>
    <x v="6"/>
    <x v="31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x v="1696"/>
    <x v="6"/>
    <x v="3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x v="1697"/>
    <x v="6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x v="1698"/>
    <x v="6"/>
    <x v="3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x v="1699"/>
    <x v="6"/>
    <x v="3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x v="1700"/>
    <x v="6"/>
    <x v="3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x v="1701"/>
    <x v="6"/>
    <x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x v="1702"/>
    <x v="6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x v="1703"/>
    <x v="6"/>
    <x v="31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x v="1704"/>
    <x v="6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x v="1705"/>
    <x v="6"/>
    <x v="3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x v="1706"/>
    <x v="6"/>
    <x v="3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x v="1707"/>
    <x v="6"/>
    <x v="3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x v="1708"/>
    <x v="6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x v="1709"/>
    <x v="6"/>
    <x v="31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x v="1710"/>
    <x v="6"/>
    <x v="3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x v="1711"/>
    <x v="6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x v="1712"/>
    <x v="6"/>
    <x v="3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x v="1713"/>
    <x v="6"/>
    <x v="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x v="1714"/>
    <x v="6"/>
    <x v="31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x v="1715"/>
    <x v="6"/>
    <x v="31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x v="1716"/>
    <x v="6"/>
    <x v="3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x v="1717"/>
    <x v="6"/>
    <x v="3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x v="1718"/>
    <x v="6"/>
    <x v="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x v="1739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x v="1740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x v="1741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x v="1742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x v="174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x v="1744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x v="1745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x v="1746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x v="1747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x v="1748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x v="1749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x v="1750"/>
    <x v="4"/>
    <x v="11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x v="1751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x v="175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x v="1753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x v="1754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x v="1755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x v="1756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x v="1757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x v="1758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x v="1759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x v="1241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x v="180"/>
    <x v="7"/>
    <x v="32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x v="1760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x v="1761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x v="1762"/>
    <x v="7"/>
    <x v="32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x v="1763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x v="1764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x v="1765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x v="1766"/>
    <x v="7"/>
    <x v="32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x v="176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x v="1768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x v="1769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x v="1770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x v="1771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x v="1772"/>
    <x v="7"/>
    <x v="32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x v="1773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x v="1774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x v="1775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x v="1776"/>
    <x v="7"/>
    <x v="32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x v="1789"/>
    <x v="7"/>
    <x v="18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x v="368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x v="1790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121"/>
    <x v="7"/>
    <x v="18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x v="1791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x v="1792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x v="1793"/>
    <x v="7"/>
    <x v="18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x v="2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x v="474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x v="121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x v="690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x v="121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x v="1585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x v="1794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x v="1795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x v="144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121"/>
    <x v="7"/>
    <x v="18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x v="120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121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x v="1796"/>
    <x v="7"/>
    <x v="18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x v="120"/>
    <x v="7"/>
    <x v="18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x v="120"/>
    <x v="7"/>
    <x v="18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x v="1797"/>
    <x v="7"/>
    <x v="18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x v="1798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x v="120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121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x v="120"/>
    <x v="7"/>
    <x v="18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x v="120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x v="1799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x v="689"/>
    <x v="7"/>
    <x v="18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x v="120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x v="120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121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x v="31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x v="1800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x v="381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121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x v="73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121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x v="144"/>
    <x v="7"/>
    <x v="18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x v="1801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x v="1802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x v="1803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x v="1804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x v="1805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x v="1806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x v="1807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x v="1808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x v="472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x v="1809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x v="1810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x v="1811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x v="1812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x v="1813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x v="1814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x v="1815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x v="1816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x v="1817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x v="1818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x v="1819"/>
    <x v="7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x v="1820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x v="1821"/>
    <x v="4"/>
    <x v="11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x v="1144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x v="1822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x v="1823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x v="1824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x v="1825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x v="1826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x v="1827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x v="1828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x v="1829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x v="1830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x v="1831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x v="1832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x v="1833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x v="1834"/>
    <x v="4"/>
    <x v="11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x v="1835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x v="1836"/>
    <x v="4"/>
    <x v="11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x v="1837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x v="409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x v="1838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x v="1726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x v="1839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x v="1840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x v="1841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x v="1842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x v="1843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x v="1844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x v="1845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x v="1846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x v="1847"/>
    <x v="4"/>
    <x v="1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x v="1848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x v="1849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x v="1850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x v="1851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x v="1852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x v="1853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x v="1854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x v="1855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x v="1856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x v="1857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x v="1858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121"/>
    <x v="7"/>
    <x v="33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121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121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x v="2"/>
    <x v="7"/>
    <x v="33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121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121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x v="680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x v="839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121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121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x v="121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x v="1859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x v="1860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121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x v="1861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121"/>
    <x v="7"/>
    <x v="33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x v="1862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121"/>
    <x v="7"/>
    <x v="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x v="1863"/>
    <x v="4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x v="1864"/>
    <x v="4"/>
    <x v="3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x v="1865"/>
    <x v="4"/>
    <x v="34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x v="1866"/>
    <x v="4"/>
    <x v="3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x v="1867"/>
    <x v="4"/>
    <x v="3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x v="1868"/>
    <x v="4"/>
    <x v="34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x v="1869"/>
    <x v="4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x v="1870"/>
    <x v="4"/>
    <x v="34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x v="1871"/>
    <x v="4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x v="1872"/>
    <x v="4"/>
    <x v="3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x v="1873"/>
    <x v="4"/>
    <x v="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x v="1874"/>
    <x v="4"/>
    <x v="3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x v="1875"/>
    <x v="4"/>
    <x v="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x v="1876"/>
    <x v="4"/>
    <x v="34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x v="1877"/>
    <x v="4"/>
    <x v="3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x v="1878"/>
    <x v="4"/>
    <x v="3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x v="101"/>
    <x v="4"/>
    <x v="34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x v="1879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x v="1880"/>
    <x v="4"/>
    <x v="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x v="1881"/>
    <x v="4"/>
    <x v="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x v="1882"/>
    <x v="4"/>
    <x v="34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x v="1883"/>
    <x v="4"/>
    <x v="3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x v="1884"/>
    <x v="4"/>
    <x v="34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x v="1885"/>
    <x v="4"/>
    <x v="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x v="1886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x v="1887"/>
    <x v="4"/>
    <x v="3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x v="1888"/>
    <x v="4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x v="1889"/>
    <x v="4"/>
    <x v="3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x v="1890"/>
    <x v="4"/>
    <x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x v="1891"/>
    <x v="4"/>
    <x v="3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x v="1892"/>
    <x v="4"/>
    <x v="34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x v="1893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x v="1894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x v="1895"/>
    <x v="4"/>
    <x v="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x v="1896"/>
    <x v="4"/>
    <x v="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x v="1897"/>
    <x v="4"/>
    <x v="34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x v="1898"/>
    <x v="4"/>
    <x v="3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x v="1899"/>
    <x v="4"/>
    <x v="3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x v="1900"/>
    <x v="4"/>
    <x v="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x v="1901"/>
    <x v="4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x v="121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x v="384"/>
    <x v="7"/>
    <x v="18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121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x v="121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x v="101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121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x v="88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x v="73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x v="1902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x v="1903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x v="372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121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121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121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121"/>
    <x v="7"/>
    <x v="18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121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121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121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x v="1904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x v="157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x v="1905"/>
    <x v="7"/>
    <x v="1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x v="120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x v="120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121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x v="73"/>
    <x v="7"/>
    <x v="18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x v="144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x v="1906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x v="1907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x v="144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x v="121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x v="31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x v="73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121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x v="120"/>
    <x v="7"/>
    <x v="1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x v="1908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x v="1909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x v="1910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x v="1911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x v="666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x v="1912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x v="1913"/>
    <x v="2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x v="1914"/>
    <x v="2"/>
    <x v="35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x v="1915"/>
    <x v="2"/>
    <x v="3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x v="1916"/>
    <x v="2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x v="1917"/>
    <x v="2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x v="1918"/>
    <x v="2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x v="1919"/>
    <x v="2"/>
    <x v="3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x v="1920"/>
    <x v="2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x v="1921"/>
    <x v="2"/>
    <x v="35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x v="1922"/>
    <x v="2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x v="1923"/>
    <x v="2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x v="1924"/>
    <x v="2"/>
    <x v="35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x v="1925"/>
    <x v="2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x v="1926"/>
    <x v="2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x v="1927"/>
    <x v="2"/>
    <x v="3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x v="1928"/>
    <x v="2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x v="1929"/>
    <x v="2"/>
    <x v="35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x v="1930"/>
    <x v="2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x v="1931"/>
    <x v="2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x v="1932"/>
    <x v="2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x v="1933"/>
    <x v="2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x v="1934"/>
    <x v="2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x v="1935"/>
    <x v="2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x v="1936"/>
    <x v="2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x v="1937"/>
    <x v="2"/>
    <x v="3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x v="150"/>
    <x v="2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x v="1938"/>
    <x v="2"/>
    <x v="35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x v="1939"/>
    <x v="2"/>
    <x v="35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x v="1940"/>
    <x v="2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x v="1941"/>
    <x v="2"/>
    <x v="3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x v="1942"/>
    <x v="2"/>
    <x v="35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x v="1943"/>
    <x v="2"/>
    <x v="35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x v="1944"/>
    <x v="2"/>
    <x v="3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x v="1945"/>
    <x v="2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x v="1946"/>
    <x v="2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x v="1947"/>
    <x v="2"/>
    <x v="35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x v="1948"/>
    <x v="2"/>
    <x v="3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x v="1949"/>
    <x v="2"/>
    <x v="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x v="1950"/>
    <x v="2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x v="1951"/>
    <x v="2"/>
    <x v="35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x v="2"/>
    <x v="2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x v="121"/>
    <x v="2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x v="1952"/>
    <x v="2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x v="1953"/>
    <x v="2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x v="1954"/>
    <x v="2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x v="1955"/>
    <x v="2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x v="1053"/>
    <x v="2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x v="1956"/>
    <x v="2"/>
    <x v="35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x v="1957"/>
    <x v="2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x v="1958"/>
    <x v="2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x v="1959"/>
    <x v="2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x v="1960"/>
    <x v="2"/>
    <x v="3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x v="1961"/>
    <x v="2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x v="439"/>
    <x v="2"/>
    <x v="35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x v="1962"/>
    <x v="2"/>
    <x v="35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x v="1963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x v="1964"/>
    <x v="2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x v="1965"/>
    <x v="2"/>
    <x v="35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x v="1966"/>
    <x v="2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x v="1967"/>
    <x v="2"/>
    <x v="3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x v="1968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x v="1969"/>
    <x v="2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x v="1970"/>
    <x v="2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x v="1971"/>
    <x v="2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x v="1972"/>
    <x v="2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x v="1973"/>
    <x v="2"/>
    <x v="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x v="1974"/>
    <x v="2"/>
    <x v="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x v="1975"/>
    <x v="2"/>
    <x v="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x v="1976"/>
    <x v="2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x v="1977"/>
    <x v="2"/>
    <x v="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x v="1978"/>
    <x v="2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x v="1979"/>
    <x v="2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x v="1980"/>
    <x v="2"/>
    <x v="3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x v="1981"/>
    <x v="2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x v="1982"/>
    <x v="2"/>
    <x v="3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x v="1983"/>
    <x v="2"/>
    <x v="3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x v="1984"/>
    <x v="2"/>
    <x v="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x v="1985"/>
    <x v="2"/>
    <x v="3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x v="895"/>
    <x v="2"/>
    <x v="36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x v="160"/>
    <x v="2"/>
    <x v="36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x v="446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x v="1986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x v="1053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x v="444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x v="119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121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121"/>
    <x v="7"/>
    <x v="1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x v="1987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x v="120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x v="1988"/>
    <x v="7"/>
    <x v="18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x v="844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x v="384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x v="140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x v="120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x v="1989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x v="1990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x v="1991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x v="1992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x v="121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x v="844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x v="1993"/>
    <x v="1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x v="1994"/>
    <x v="1"/>
    <x v="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x v="1995"/>
    <x v="1"/>
    <x v="3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x v="1996"/>
    <x v="1"/>
    <x v="37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x v="1997"/>
    <x v="1"/>
    <x v="3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x v="1998"/>
    <x v="1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x v="1999"/>
    <x v="1"/>
    <x v="37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x v="2000"/>
    <x v="1"/>
    <x v="3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x v="2001"/>
    <x v="1"/>
    <x v="37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x v="2002"/>
    <x v="1"/>
    <x v="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x v="2003"/>
    <x v="1"/>
    <x v="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x v="2004"/>
    <x v="1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x v="2005"/>
    <x v="1"/>
    <x v="37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x v="2006"/>
    <x v="1"/>
    <x v="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x v="2007"/>
    <x v="1"/>
    <x v="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x v="2008"/>
    <x v="1"/>
    <x v="3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x v="2009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x v="2010"/>
    <x v="1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x v="2011"/>
    <x v="1"/>
    <x v="37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x v="2012"/>
    <x v="1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x v="2013"/>
    <x v="2"/>
    <x v="2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x v="2014"/>
    <x v="2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x v="2015"/>
    <x v="2"/>
    <x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x v="2016"/>
    <x v="2"/>
    <x v="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x v="2017"/>
    <x v="2"/>
    <x v="29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x v="2018"/>
    <x v="2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x v="2019"/>
    <x v="2"/>
    <x v="29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x v="2020"/>
    <x v="2"/>
    <x v="29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x v="2021"/>
    <x v="2"/>
    <x v="29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x v="2022"/>
    <x v="2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x v="2023"/>
    <x v="2"/>
    <x v="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x v="2024"/>
    <x v="2"/>
    <x v="2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x v="2025"/>
    <x v="2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x v="2026"/>
    <x v="2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x v="2027"/>
    <x v="2"/>
    <x v="2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x v="2028"/>
    <x v="2"/>
    <x v="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x v="2029"/>
    <x v="2"/>
    <x v="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x v="2030"/>
    <x v="2"/>
    <x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x v="2031"/>
    <x v="2"/>
    <x v="29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x v="2032"/>
    <x v="2"/>
    <x v="29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x v="440"/>
    <x v="3"/>
    <x v="38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x v="2033"/>
    <x v="3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121"/>
    <x v="3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x v="2034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x v="2035"/>
    <x v="3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x v="2036"/>
    <x v="3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x v="436"/>
    <x v="3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x v="514"/>
    <x v="3"/>
    <x v="38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x v="698"/>
    <x v="3"/>
    <x v="38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121"/>
    <x v="3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121"/>
    <x v="3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x v="2037"/>
    <x v="3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x v="125"/>
    <x v="3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121"/>
    <x v="3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x v="2038"/>
    <x v="3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x v="2039"/>
    <x v="3"/>
    <x v="38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x v="144"/>
    <x v="3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x v="498"/>
    <x v="3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x v="1859"/>
    <x v="3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121"/>
    <x v="3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x v="377"/>
    <x v="3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x v="384"/>
    <x v="3"/>
    <x v="38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x v="180"/>
    <x v="3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x v="798"/>
    <x v="3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121"/>
    <x v="3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x v="384"/>
    <x v="3"/>
    <x v="3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x v="2040"/>
    <x v="3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x v="2041"/>
    <x v="3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x v="120"/>
    <x v="3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x v="2042"/>
    <x v="3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121"/>
    <x v="3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121"/>
    <x v="3"/>
    <x v="38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x v="120"/>
    <x v="3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x v="2043"/>
    <x v="3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x v="766"/>
    <x v="3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x v="2044"/>
    <x v="3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x v="119"/>
    <x v="3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x v="2045"/>
    <x v="3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x v="450"/>
    <x v="3"/>
    <x v="38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x v="121"/>
    <x v="3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x v="1380"/>
    <x v="1"/>
    <x v="3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x v="161"/>
    <x v="1"/>
    <x v="39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x v="180"/>
    <x v="1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x v="2132"/>
    <x v="1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x v="2133"/>
    <x v="1"/>
    <x v="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x v="766"/>
    <x v="1"/>
    <x v="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x v="2134"/>
    <x v="1"/>
    <x v="39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x v="694"/>
    <x v="1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x v="2135"/>
    <x v="1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x v="2136"/>
    <x v="1"/>
    <x v="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x v="2137"/>
    <x v="1"/>
    <x v="3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x v="2138"/>
    <x v="1"/>
    <x v="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x v="2139"/>
    <x v="1"/>
    <x v="39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x v="2140"/>
    <x v="1"/>
    <x v="3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x v="2141"/>
    <x v="1"/>
    <x v="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x v="1829"/>
    <x v="1"/>
    <x v="39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x v="2142"/>
    <x v="1"/>
    <x v="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x v="2143"/>
    <x v="1"/>
    <x v="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x v="2144"/>
    <x v="1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x v="2145"/>
    <x v="1"/>
    <x v="3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x v="120"/>
    <x v="1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x v="2146"/>
    <x v="1"/>
    <x v="3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121"/>
    <x v="1"/>
    <x v="37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x v="101"/>
    <x v="1"/>
    <x v="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121"/>
    <x v="1"/>
    <x v="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x v="120"/>
    <x v="1"/>
    <x v="3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x v="2147"/>
    <x v="1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x v="2148"/>
    <x v="1"/>
    <x v="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x v="385"/>
    <x v="1"/>
    <x v="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121"/>
    <x v="1"/>
    <x v="3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x v="2149"/>
    <x v="1"/>
    <x v="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x v="2150"/>
    <x v="1"/>
    <x v="3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x v="2151"/>
    <x v="1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121"/>
    <x v="1"/>
    <x v="37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x v="178"/>
    <x v="1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x v="2152"/>
    <x v="1"/>
    <x v="3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x v="736"/>
    <x v="1"/>
    <x v="37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121"/>
    <x v="1"/>
    <x v="3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121"/>
    <x v="1"/>
    <x v="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121"/>
    <x v="1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x v="2172"/>
    <x v="1"/>
    <x v="37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x v="2173"/>
    <x v="1"/>
    <x v="37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x v="2174"/>
    <x v="1"/>
    <x v="3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x v="2175"/>
    <x v="1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x v="2176"/>
    <x v="1"/>
    <x v="37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x v="2177"/>
    <x v="1"/>
    <x v="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x v="2178"/>
    <x v="1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x v="680"/>
    <x v="1"/>
    <x v="37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x v="2179"/>
    <x v="1"/>
    <x v="3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x v="2180"/>
    <x v="1"/>
    <x v="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x v="2181"/>
    <x v="1"/>
    <x v="37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x v="2182"/>
    <x v="1"/>
    <x v="37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x v="2183"/>
    <x v="1"/>
    <x v="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x v="2184"/>
    <x v="1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x v="2185"/>
    <x v="1"/>
    <x v="37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x v="2186"/>
    <x v="1"/>
    <x v="3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x v="2187"/>
    <x v="1"/>
    <x v="3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x v="2188"/>
    <x v="1"/>
    <x v="37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x v="2189"/>
    <x v="1"/>
    <x v="3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x v="372"/>
    <x v="1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x v="2190"/>
    <x v="1"/>
    <x v="3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x v="2191"/>
    <x v="1"/>
    <x v="3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x v="2192"/>
    <x v="1"/>
    <x v="3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x v="2193"/>
    <x v="1"/>
    <x v="3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x v="2194"/>
    <x v="1"/>
    <x v="37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x v="2195"/>
    <x v="1"/>
    <x v="37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x v="1237"/>
    <x v="1"/>
    <x v="3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x v="2196"/>
    <x v="1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x v="2197"/>
    <x v="1"/>
    <x v="3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x v="2198"/>
    <x v="1"/>
    <x v="3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x v="2199"/>
    <x v="1"/>
    <x v="37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x v="2200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x v="2201"/>
    <x v="1"/>
    <x v="3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x v="2202"/>
    <x v="1"/>
    <x v="37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x v="2203"/>
    <x v="1"/>
    <x v="3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x v="2204"/>
    <x v="1"/>
    <x v="3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x v="2205"/>
    <x v="1"/>
    <x v="3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x v="2206"/>
    <x v="1"/>
    <x v="3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x v="2207"/>
    <x v="1"/>
    <x v="3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x v="2208"/>
    <x v="1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x v="2209"/>
    <x v="1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x v="2210"/>
    <x v="1"/>
    <x v="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x v="2211"/>
    <x v="1"/>
    <x v="3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x v="2212"/>
    <x v="1"/>
    <x v="3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x v="2213"/>
    <x v="1"/>
    <x v="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x v="1847"/>
    <x v="1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x v="2214"/>
    <x v="1"/>
    <x v="37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x v="2215"/>
    <x v="1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x v="2216"/>
    <x v="1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x v="2217"/>
    <x v="1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x v="2218"/>
    <x v="1"/>
    <x v="3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x v="2219"/>
    <x v="1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x v="2220"/>
    <x v="1"/>
    <x v="3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x v="2221"/>
    <x v="1"/>
    <x v="37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x v="2222"/>
    <x v="1"/>
    <x v="3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x v="2223"/>
    <x v="1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x v="2224"/>
    <x v="1"/>
    <x v="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x v="2225"/>
    <x v="1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x v="2226"/>
    <x v="1"/>
    <x v="37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x v="2227"/>
    <x v="1"/>
    <x v="37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x v="2228"/>
    <x v="1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x v="2229"/>
    <x v="1"/>
    <x v="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x v="2230"/>
    <x v="1"/>
    <x v="3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x v="2231"/>
    <x v="1"/>
    <x v="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x v="2232"/>
    <x v="1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x v="2233"/>
    <x v="1"/>
    <x v="37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x v="2234"/>
    <x v="1"/>
    <x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x v="2235"/>
    <x v="1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x v="2236"/>
    <x v="1"/>
    <x v="37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x v="2237"/>
    <x v="1"/>
    <x v="3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x v="2238"/>
    <x v="1"/>
    <x v="3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x v="839"/>
    <x v="1"/>
    <x v="37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x v="140"/>
    <x v="1"/>
    <x v="3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121"/>
    <x v="1"/>
    <x v="3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x v="120"/>
    <x v="1"/>
    <x v="3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121"/>
    <x v="1"/>
    <x v="3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121"/>
    <x v="1"/>
    <x v="3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x v="120"/>
    <x v="1"/>
    <x v="3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x v="2239"/>
    <x v="1"/>
    <x v="37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x v="1795"/>
    <x v="1"/>
    <x v="37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121"/>
    <x v="1"/>
    <x v="3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x v="2240"/>
    <x v="1"/>
    <x v="37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x v="2241"/>
    <x v="1"/>
    <x v="37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x v="2242"/>
    <x v="1"/>
    <x v="3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x v="144"/>
    <x v="1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x v="2243"/>
    <x v="1"/>
    <x v="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x v="444"/>
    <x v="1"/>
    <x v="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x v="2244"/>
    <x v="1"/>
    <x v="3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x v="2245"/>
    <x v="1"/>
    <x v="3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x v="2246"/>
    <x v="1"/>
    <x v="37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x v="2247"/>
    <x v="1"/>
    <x v="3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x v="120"/>
    <x v="1"/>
    <x v="3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x v="2248"/>
    <x v="1"/>
    <x v="3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x v="2249"/>
    <x v="1"/>
    <x v="37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x v="2250"/>
    <x v="1"/>
    <x v="37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x v="2251"/>
    <x v="1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x v="1859"/>
    <x v="1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x v="1989"/>
    <x v="1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x v="2252"/>
    <x v="1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x v="2253"/>
    <x v="1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x v="2254"/>
    <x v="1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121"/>
    <x v="1"/>
    <x v="3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x v="806"/>
    <x v="1"/>
    <x v="3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x v="2255"/>
    <x v="1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x v="2256"/>
    <x v="1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x v="412"/>
    <x v="1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x v="372"/>
    <x v="1"/>
    <x v="3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x v="840"/>
    <x v="1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x v="2257"/>
    <x v="1"/>
    <x v="3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x v="2258"/>
    <x v="1"/>
    <x v="3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x v="2259"/>
    <x v="1"/>
    <x v="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x v="2260"/>
    <x v="1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x v="2261"/>
    <x v="1"/>
    <x v="37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x v="384"/>
    <x v="1"/>
    <x v="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x v="73"/>
    <x v="1"/>
    <x v="3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x v="2262"/>
    <x v="1"/>
    <x v="3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x v="2263"/>
    <x v="1"/>
    <x v="3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x v="2264"/>
    <x v="1"/>
    <x v="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x v="2265"/>
    <x v="1"/>
    <x v="3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x v="2266"/>
    <x v="1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x v="384"/>
    <x v="1"/>
    <x v="3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x v="2267"/>
    <x v="1"/>
    <x v="37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x v="148"/>
    <x v="1"/>
    <x v="3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x v="2268"/>
    <x v="1"/>
    <x v="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x v="2269"/>
    <x v="1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x v="2270"/>
    <x v="1"/>
    <x v="37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x v="2271"/>
    <x v="1"/>
    <x v="37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x v="31"/>
    <x v="1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x v="2272"/>
    <x v="1"/>
    <x v="37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x v="119"/>
    <x v="1"/>
    <x v="37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x v="2273"/>
    <x v="1"/>
    <x v="3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x v="2274"/>
    <x v="1"/>
    <x v="3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x v="2275"/>
    <x v="1"/>
    <x v="3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121"/>
    <x v="1"/>
    <x v="37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x v="468"/>
    <x v="1"/>
    <x v="3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x v="1380"/>
    <x v="1"/>
    <x v="37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x v="120"/>
    <x v="1"/>
    <x v="37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x v="2276"/>
    <x v="1"/>
    <x v="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x v="144"/>
    <x v="1"/>
    <x v="37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x v="2277"/>
    <x v="1"/>
    <x v="37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x v="119"/>
    <x v="1"/>
    <x v="37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x v="2278"/>
    <x v="1"/>
    <x v="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x v="2279"/>
    <x v="1"/>
    <x v="37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x v="2280"/>
    <x v="1"/>
    <x v="37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121"/>
    <x v="1"/>
    <x v="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x v="2281"/>
    <x v="1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121"/>
    <x v="1"/>
    <x v="3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x v="2327"/>
    <x v="1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x v="2328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x v="121"/>
    <x v="1"/>
    <x v="39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x v="2329"/>
    <x v="1"/>
    <x v="3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x v="800"/>
    <x v="1"/>
    <x v="3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x v="2330"/>
    <x v="1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121"/>
    <x v="1"/>
    <x v="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x v="2331"/>
    <x v="1"/>
    <x v="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x v="468"/>
    <x v="1"/>
    <x v="39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x v="2332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x v="2333"/>
    <x v="1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x v="2334"/>
    <x v="1"/>
    <x v="3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x v="120"/>
    <x v="1"/>
    <x v="3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x v="385"/>
    <x v="1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x v="2335"/>
    <x v="1"/>
    <x v="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x v="694"/>
    <x v="1"/>
    <x v="3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121"/>
    <x v="1"/>
    <x v="3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x v="1965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121"/>
    <x v="1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x v="2336"/>
    <x v="1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121"/>
    <x v="1"/>
    <x v="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x v="120"/>
    <x v="1"/>
    <x v="3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x v="120"/>
    <x v="1"/>
    <x v="3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x v="2702"/>
    <x v="1"/>
    <x v="3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x v="101"/>
    <x v="1"/>
    <x v="3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x v="2703"/>
    <x v="1"/>
    <x v="3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x v="2704"/>
    <x v="1"/>
    <x v="39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x v="2705"/>
    <x v="1"/>
    <x v="39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121"/>
    <x v="1"/>
    <x v="3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x v="2706"/>
    <x v="1"/>
    <x v="39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x v="1762"/>
    <x v="1"/>
    <x v="39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x v="120"/>
    <x v="1"/>
    <x v="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x v="1782"/>
    <x v="1"/>
    <x v="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121"/>
    <x v="1"/>
    <x v="3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x v="507"/>
    <x v="1"/>
    <x v="3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121"/>
    <x v="1"/>
    <x v="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x v="2707"/>
    <x v="1"/>
    <x v="39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x v="120"/>
    <x v="1"/>
    <x v="39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x v="2708"/>
    <x v="1"/>
    <x v="3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x v="2"/>
    <x v="1"/>
    <x v="39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x v="2783"/>
    <x v="1"/>
    <x v="3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x v="766"/>
    <x v="1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x v="2784"/>
    <x v="1"/>
    <x v="39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x v="2785"/>
    <x v="1"/>
    <x v="3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x v="804"/>
    <x v="1"/>
    <x v="3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x v="2786"/>
    <x v="1"/>
    <x v="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x v="2787"/>
    <x v="1"/>
    <x v="39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x v="2788"/>
    <x v="1"/>
    <x v="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x v="2789"/>
    <x v="1"/>
    <x v="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x v="2790"/>
    <x v="1"/>
    <x v="39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x v="2791"/>
    <x v="1"/>
    <x v="39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x v="2792"/>
    <x v="1"/>
    <x v="3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x v="2793"/>
    <x v="1"/>
    <x v="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x v="2794"/>
    <x v="1"/>
    <x v="39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x v="2795"/>
    <x v="1"/>
    <x v="3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x v="2796"/>
    <x v="1"/>
    <x v="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x v="2657"/>
    <x v="1"/>
    <x v="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x v="2797"/>
    <x v="1"/>
    <x v="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x v="2798"/>
    <x v="1"/>
    <x v="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x v="2799"/>
    <x v="1"/>
    <x v="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x v="2800"/>
    <x v="1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x v="2801"/>
    <x v="1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x v="101"/>
    <x v="1"/>
    <x v="39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x v="2802"/>
    <x v="1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x v="2803"/>
    <x v="1"/>
    <x v="39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x v="2804"/>
    <x v="1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x v="101"/>
    <x v="1"/>
    <x v="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x v="2805"/>
    <x v="1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x v="2806"/>
    <x v="1"/>
    <x v="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x v="2807"/>
    <x v="1"/>
    <x v="39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x v="2808"/>
    <x v="1"/>
    <x v="39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x v="2809"/>
    <x v="1"/>
    <x v="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x v="101"/>
    <x v="1"/>
    <x v="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x v="2810"/>
    <x v="1"/>
    <x v="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x v="2811"/>
    <x v="1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x v="2812"/>
    <x v="1"/>
    <x v="3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x v="2813"/>
    <x v="1"/>
    <x v="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x v="984"/>
    <x v="1"/>
    <x v="3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x v="2814"/>
    <x v="1"/>
    <x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x v="2815"/>
    <x v="1"/>
    <x v="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x v="130"/>
    <x v="1"/>
    <x v="39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x v="2109"/>
    <x v="1"/>
    <x v="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121"/>
    <x v="1"/>
    <x v="39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121"/>
    <x v="1"/>
    <x v="39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x v="844"/>
    <x v="1"/>
    <x v="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x v="2816"/>
    <x v="1"/>
    <x v="3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x v="73"/>
    <x v="1"/>
    <x v="39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x v="144"/>
    <x v="1"/>
    <x v="3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x v="120"/>
    <x v="1"/>
    <x v="3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x v="2817"/>
    <x v="1"/>
    <x v="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x v="1536"/>
    <x v="1"/>
    <x v="39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x v="984"/>
    <x v="1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x v="2818"/>
    <x v="1"/>
    <x v="3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x v="2819"/>
    <x v="1"/>
    <x v="3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121"/>
    <x v="1"/>
    <x v="39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x v="2820"/>
    <x v="1"/>
    <x v="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121"/>
    <x v="1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x v="1788"/>
    <x v="1"/>
    <x v="3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x v="144"/>
    <x v="1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x v="2821"/>
    <x v="1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x v="119"/>
    <x v="1"/>
    <x v="39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x v="2863"/>
    <x v="1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x v="1876"/>
    <x v="1"/>
    <x v="39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x v="140"/>
    <x v="1"/>
    <x v="3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121"/>
    <x v="1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121"/>
    <x v="1"/>
    <x v="3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x v="121"/>
    <x v="1"/>
    <x v="3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x v="121"/>
    <x v="1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x v="2864"/>
    <x v="1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x v="2865"/>
    <x v="1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x v="119"/>
    <x v="1"/>
    <x v="3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121"/>
    <x v="1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x v="2866"/>
    <x v="1"/>
    <x v="39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x v="384"/>
    <x v="1"/>
    <x v="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x v="121"/>
    <x v="1"/>
    <x v="3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121"/>
    <x v="1"/>
    <x v="3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121"/>
    <x v="1"/>
    <x v="3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121"/>
    <x v="1"/>
    <x v="39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x v="121"/>
    <x v="1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x v="844"/>
    <x v="1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57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6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16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17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17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24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0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12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456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49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6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65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677"/>
    <x v="4"/>
    <s v="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180"/>
    <x v="4"/>
    <s v="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678"/>
    <x v="4"/>
    <s v="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679"/>
    <x v="4"/>
    <s v="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x v="4"/>
    <s v="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80"/>
    <x v="4"/>
    <s v="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81"/>
    <x v="4"/>
    <s v="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666"/>
    <x v="4"/>
    <s v="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682"/>
    <x v="4"/>
    <s v="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683"/>
    <x v="4"/>
    <s v="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684"/>
    <x v="4"/>
    <s v="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685"/>
    <x v="4"/>
    <s v="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9"/>
    <x v="4"/>
    <s v="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686"/>
    <x v="4"/>
    <s v="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687"/>
    <x v="4"/>
    <s v="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88"/>
    <x v="4"/>
    <s v="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436"/>
    <x v="4"/>
    <s v="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436"/>
    <x v="4"/>
    <s v="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69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71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4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807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808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83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02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07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13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32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365"/>
    <x v="4"/>
    <s v="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366"/>
    <x v="4"/>
    <s v="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367"/>
    <x v="4"/>
    <s v="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368"/>
    <x v="4"/>
    <s v="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369"/>
    <x v="4"/>
    <s v="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370"/>
    <x v="4"/>
    <s v="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371"/>
    <x v="4"/>
    <s v="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372"/>
    <x v="4"/>
    <s v="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373"/>
    <x v="4"/>
    <s v="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374"/>
    <x v="4"/>
    <s v="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375"/>
    <x v="4"/>
    <s v="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376"/>
    <x v="4"/>
    <s v="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77"/>
    <x v="4"/>
    <s v="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378"/>
    <x v="4"/>
    <s v="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379"/>
    <x v="4"/>
    <s v="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380"/>
    <x v="4"/>
    <s v="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381"/>
    <x v="4"/>
    <s v="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382"/>
    <x v="4"/>
    <s v="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383"/>
    <x v="4"/>
    <s v="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384"/>
    <x v="4"/>
    <s v="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237"/>
    <x v="4"/>
    <s v="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396"/>
    <x v="4"/>
    <s v="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397"/>
    <x v="4"/>
    <s v="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398"/>
    <x v="4"/>
    <s v="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399"/>
    <x v="4"/>
    <s v="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400"/>
    <x v="4"/>
    <s v="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401"/>
    <x v="4"/>
    <s v="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402"/>
    <x v="4"/>
    <s v="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403"/>
    <x v="4"/>
    <s v="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404"/>
    <x v="4"/>
    <s v="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405"/>
    <x v="4"/>
    <s v="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406"/>
    <x v="4"/>
    <s v="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407"/>
    <x v="4"/>
    <s v="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408"/>
    <x v="4"/>
    <s v="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409"/>
    <x v="4"/>
    <s v="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410"/>
    <x v="4"/>
    <s v="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411"/>
    <x v="4"/>
    <s v="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412"/>
    <x v="4"/>
    <s v="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413"/>
    <x v="4"/>
    <s v="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414"/>
    <x v="4"/>
    <s v="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458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1543"/>
    <x v="4"/>
    <s v="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1544"/>
    <x v="4"/>
    <s v="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447"/>
    <x v="4"/>
    <s v="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1545"/>
    <x v="4"/>
    <s v="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1546"/>
    <x v="4"/>
    <s v="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1547"/>
    <x v="4"/>
    <s v="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1548"/>
    <x v="4"/>
    <s v="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1549"/>
    <x v="4"/>
    <s v="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1550"/>
    <x v="4"/>
    <s v="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1551"/>
    <x v="4"/>
    <s v="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1552"/>
    <x v="4"/>
    <s v="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1553"/>
    <x v="4"/>
    <s v="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1554"/>
    <x v="4"/>
    <s v="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1555"/>
    <x v="4"/>
    <s v="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6"/>
    <x v="4"/>
    <s v="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1556"/>
    <x v="4"/>
    <s v="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57"/>
    <x v="4"/>
    <s v="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1558"/>
    <x v="4"/>
    <s v="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1559"/>
    <x v="4"/>
    <s v="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1560"/>
    <x v="4"/>
    <s v="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1561"/>
    <x v="4"/>
    <s v="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62"/>
    <x v="4"/>
    <s v="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1563"/>
    <x v="4"/>
    <s v="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138"/>
    <x v="4"/>
    <s v="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564"/>
    <x v="4"/>
    <s v="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1565"/>
    <x v="4"/>
    <s v="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1566"/>
    <x v="4"/>
    <s v="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1567"/>
    <x v="4"/>
    <s v="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1568"/>
    <x v="4"/>
    <s v="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1569"/>
    <x v="4"/>
    <s v="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1570"/>
    <x v="4"/>
    <s v="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x v="4"/>
    <s v="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1571"/>
    <x v="4"/>
    <s v="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1572"/>
    <x v="4"/>
    <s v="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1573"/>
    <x v="4"/>
    <s v="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1574"/>
    <x v="4"/>
    <s v="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1575"/>
    <x v="4"/>
    <s v="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1576"/>
    <x v="4"/>
    <s v="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1577"/>
    <x v="4"/>
    <s v="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1578"/>
    <x v="4"/>
    <s v="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1739"/>
    <x v="4"/>
    <s v="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1740"/>
    <x v="4"/>
    <s v="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1741"/>
    <x v="4"/>
    <s v="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1742"/>
    <x v="4"/>
    <s v="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1743"/>
    <x v="4"/>
    <s v="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1744"/>
    <x v="4"/>
    <s v="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1745"/>
    <x v="4"/>
    <s v="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1746"/>
    <x v="4"/>
    <s v="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1747"/>
    <x v="4"/>
    <s v="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1748"/>
    <x v="4"/>
    <s v="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1749"/>
    <x v="4"/>
    <s v="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1750"/>
    <x v="4"/>
    <s v="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1751"/>
    <x v="4"/>
    <s v="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1752"/>
    <x v="4"/>
    <s v="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1753"/>
    <x v="4"/>
    <s v="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1754"/>
    <x v="4"/>
    <s v="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755"/>
    <x v="4"/>
    <s v="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1756"/>
    <x v="4"/>
    <s v="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1757"/>
    <x v="4"/>
    <s v="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1758"/>
    <x v="4"/>
    <s v="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1820"/>
    <x v="4"/>
    <s v="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1821"/>
    <x v="4"/>
    <s v="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1144"/>
    <x v="4"/>
    <s v="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1822"/>
    <x v="4"/>
    <s v="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1823"/>
    <x v="4"/>
    <s v="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824"/>
    <x v="4"/>
    <s v="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1825"/>
    <x v="4"/>
    <s v="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1826"/>
    <x v="4"/>
    <s v="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1827"/>
    <x v="4"/>
    <s v="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1828"/>
    <x v="4"/>
    <s v="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829"/>
    <x v="4"/>
    <s v="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1830"/>
    <x v="4"/>
    <s v="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831"/>
    <x v="4"/>
    <s v="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1832"/>
    <x v="4"/>
    <s v="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1833"/>
    <x v="4"/>
    <s v="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1834"/>
    <x v="4"/>
    <s v="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1835"/>
    <x v="4"/>
    <s v="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1836"/>
    <x v="4"/>
    <s v="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1837"/>
    <x v="4"/>
    <s v="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9"/>
    <x v="4"/>
    <s v="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1838"/>
    <x v="4"/>
    <s v="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1726"/>
    <x v="4"/>
    <s v="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1839"/>
    <x v="4"/>
    <s v="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1840"/>
    <x v="4"/>
    <s v="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1841"/>
    <x v="4"/>
    <s v="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1842"/>
    <x v="4"/>
    <s v="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1843"/>
    <x v="4"/>
    <s v="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1844"/>
    <x v="4"/>
    <s v="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1845"/>
    <x v="4"/>
    <s v="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1846"/>
    <x v="4"/>
    <s v="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1847"/>
    <x v="4"/>
    <s v="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848"/>
    <x v="4"/>
    <s v="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1849"/>
    <x v="4"/>
    <s v="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1850"/>
    <x v="4"/>
    <s v="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1851"/>
    <x v="4"/>
    <s v="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852"/>
    <x v="4"/>
    <s v="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1853"/>
    <x v="4"/>
    <s v="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1854"/>
    <x v="4"/>
    <s v="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1855"/>
    <x v="4"/>
    <s v="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1856"/>
    <x v="4"/>
    <s v="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196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89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08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179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11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228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241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71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256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286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98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292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84553-0F23-9C43-82FA-D0BFC7F11467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1585A-DFC1-774F-B110-DE6018381EF9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1">
        <item x="5"/>
        <item x="24"/>
        <item x="15"/>
        <item x="38"/>
        <item x="34"/>
        <item x="4"/>
        <item x="3"/>
        <item x="14"/>
        <item x="27"/>
        <item x="10"/>
        <item x="18"/>
        <item x="28"/>
        <item x="29"/>
        <item x="13"/>
        <item x="36"/>
        <item x="12"/>
        <item x="17"/>
        <item x="39"/>
        <item x="23"/>
        <item x="9"/>
        <item x="30"/>
        <item x="19"/>
        <item x="25"/>
        <item x="6"/>
        <item x="26"/>
        <item x="22"/>
        <item x="33"/>
        <item x="11"/>
        <item x="2"/>
        <item x="1"/>
        <item x="32"/>
        <item x="35"/>
        <item x="37"/>
        <item x="31"/>
        <item x="0"/>
        <item x="21"/>
        <item x="16"/>
        <item x="8"/>
        <item x="7"/>
        <item x="20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4B5F7-F7A2-B745-9630-B63F23535069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56"/>
  <sheetViews>
    <sheetView tabSelected="1" zoomScaleNormal="10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.33203125" customWidth="1"/>
    <col min="16" max="16" width="28" style="5" customWidth="1"/>
    <col min="17" max="17" width="18.5" customWidth="1"/>
    <col min="18" max="18" width="23" customWidth="1"/>
    <col min="19" max="20" width="25.8320312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8308</v>
      </c>
      <c r="O1" s="1" t="s">
        <v>8305</v>
      </c>
      <c r="P1" s="7" t="s">
        <v>8306</v>
      </c>
      <c r="Q1" s="1" t="s">
        <v>8307</v>
      </c>
      <c r="R1" s="1" t="s">
        <v>8309</v>
      </c>
      <c r="S1" s="1" t="s">
        <v>8364</v>
      </c>
      <c r="T1" s="1" t="s">
        <v>8365</v>
      </c>
      <c r="U1" s="1"/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($E2/$D2)*100</f>
        <v>136.85882352941178</v>
      </c>
      <c r="P2" s="5">
        <f>$E2/$L2</f>
        <v>63.917582417582416</v>
      </c>
      <c r="Q2" t="str">
        <f>IF(ISNUMBER(SEARCH("*film &amp; video*",$N2)),"film &amp; video",
IF(ISNUMBER(SEARCH("*theater*",$N2)),"theater",
IF(ISNUMBER(SEARCH("*technology*",$N2)),"technology",
IF(ISNUMBER(SEARCH("*journalism*",$N2)),"journalism",
IF(ISNUMBER(SEARCH("*games*",$N2)),"games",
IF(ISNUMBER(SEARCH("*food*",$N2)),"food",
IF(ISNUMBER(SEARCH("*photography*",$N2)),"photography",
IF(ISNUMBER(SEARCH("*publishing*",$N2)),"publishing",
IF(ISNUMBER(SEARCH("*music*",$N2)),"music")))))))))</f>
        <v>film &amp; video</v>
      </c>
      <c r="R2" t="str">
        <f>IF(ISNUMBER(SEARCH("*television*",$N2)),"television",
IF(ISNUMBER(SEARCH("*shorts*",$N2)),"shorts",
IF(ISNUMBER(SEARCH("*science fiction*",$N2)),"science fiction",
IF(ISNUMBER(SEARCH("*drama*",$N2)),"drama",
IF(ISNUMBER(SEARCH("*documentary*",$N2)),"documentary",
IF(ISNUMBER(SEARCH("*animation*",$N2)),"animation",
IF(ISNUMBER(SEARCH("*plays*",$N2)),"plays",
IF(ISNUMBER(SEARCH("*web*",$N2)),"web",
IF(ISNUMBER(SEARCH("*wearables*",$N2)),"wearables",
IF(ISNUMBER(SEARCH("*nonfiction*",$N2)),"nonfiction",
IF(ISNUMBER(SEARCH("*fiction*",$N2)),"fiction",
IF(ISNUMBER(SEARCH("*rock*",$N2)),"rock",
IF(ISNUMBER(SEARCH("*metal*",$N2)),"metal",
IF(ISNUMBER(SEARCH("*jazz*",$N2)),"jazz",
IF(ISNUMBER(SEARCH("*indie rock*",$N2)),"indie rock",
IF(ISNUMBER(SEARCH("*electronic music*",$N2)),"electronic music",
IF(ISNUMBER(SEARCH("*audio*",$N2)),"audio",
IF(ISNUMBER(SEARCH("*video games*",$N2)),"video games",
IF(ISNUMBER(SEARCH("*mobile games*",$N2)),"mobile games",
IF(ISNUMBER(SEARCH("*food trucks*",$N2)),"food trucks",
IF(ISNUMBER(SEARCH("*photobooks*",$N2)),"photobooks",
IF(ISNUMBER(SEARCH("*world music*",$N2)),"world music",
IF(ISNUMBER(SEARCH("*translations*",$N2)),"translations",
IF(ISNUMBER(SEARCH("*radio &amp; podcasts*",$N2)),"radio &amp; podcasts",
IF(ISNUMBER(SEARCH("*nature*",$N2)),"nature",
IF(ISNUMBER(SEARCH("*art books*",$N2)),"art books",
IF(ISNUMBER(SEARCH("*places*",$N2)),"places",
IF(ISNUMBER(SEARCH("*pop*",$N2)),"pop",
IF(ISNUMBER(SEARCH("*faith*",$N2)),"faith",
IF(ISNUMBER(SEARCH("*gadgets*",$N2)),"gadgets",
IF(ISNUMBER(SEARCH("*people*",$N2)),"people",
IF(ISNUMBER(SEARCH("*tabletop games*",$N2)),"tabletop games",
IF(ISNUMBER(SEARCH("*space exploration*",$N2)),"space exploration",
IF(ISNUMBER(SEARCH("*makerspaces*",$N2)),"makerspaces",
IF(ISNUMBER(SEARCH("*small batch*",$N2)),"small batch",
IF(ISNUMBER(SEARCH("*restaurants*",$N2)),"restaurants",
IF(ISNUMBER(SEARCH("*classical music*",$N2)),"classical music",
IF(ISNUMBER(SEARCH("*musical*",$N2)),"musical",
IF(ISNUMBER(SEARCH("*spaces*",$N2)),"spaces",
IF(ISNUMBER(SEARCH("*hardware*",$N2)),"hardware",
IF(ISNUMBER(SEARCH("*children's books*",$N2)),"children's books")))))))))))))))))))))))))))))))))))))))))</f>
        <v>television</v>
      </c>
      <c r="S2" s="11">
        <f>((($J2/60)/60)/24)+DATE(1970,1,1)</f>
        <v>42177.007071759261</v>
      </c>
      <c r="T2" s="11">
        <f>((($I2/60)/60)/24)+DATE(1970,1,1)</f>
        <v>42208.125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($E3/$D3)*100</f>
        <v>142.60827250608273</v>
      </c>
      <c r="P3" s="5">
        <f t="shared" ref="P3:P66" si="1">$E3/$L3</f>
        <v>185.48101265822785</v>
      </c>
      <c r="Q3" t="str">
        <f t="shared" ref="Q3:Q66" si="2">IF(ISNUMBER(SEARCH("*film &amp; video*",$N3)),"film &amp; video",
IF(ISNUMBER(SEARCH("*theater*",$N3)),"theater",
IF(ISNUMBER(SEARCH("*technology*",$N3)),"technology",
IF(ISNUMBER(SEARCH("*journalism*",$N3)),"journalism",
IF(ISNUMBER(SEARCH("*games*",$N3)),"games",
IF(ISNUMBER(SEARCH("*food*",$N3)),"food",
IF(ISNUMBER(SEARCH("*photography*",$N3)),"photography",
IF(ISNUMBER(SEARCH("*publishing*",$N3)),"publishing",
IF(ISNUMBER(SEARCH("*music*",$N3)),"music")))))))))</f>
        <v>film &amp; video</v>
      </c>
      <c r="R3" t="str">
        <f t="shared" ref="R3:R66" si="3">IF(ISNUMBER(SEARCH("*television*",$N3)),"television",
IF(ISNUMBER(SEARCH("*shorts*",$N3)),"shorts",
IF(ISNUMBER(SEARCH("*science fiction*",$N3)),"science fiction",
IF(ISNUMBER(SEARCH("*drama*",$N3)),"drama",
IF(ISNUMBER(SEARCH("*documentary*",$N3)),"documentary",
IF(ISNUMBER(SEARCH("*animation*",$N3)),"animation",
IF(ISNUMBER(SEARCH("*plays*",$N3)),"plays",
IF(ISNUMBER(SEARCH("*web*",$N3)),"web",
IF(ISNUMBER(SEARCH("*wearables*",$N3)),"wearables",
IF(ISNUMBER(SEARCH("*nonfiction*",$N3)),"nonfiction",
IF(ISNUMBER(SEARCH("*fiction*",$N3)),"fiction",
IF(ISNUMBER(SEARCH("*rock*",$N3)),"rock",
IF(ISNUMBER(SEARCH("*metal*",$N3)),"metal",
IF(ISNUMBER(SEARCH("*jazz*",$N3)),"jazz",
IF(ISNUMBER(SEARCH("*indie rock*",$N3)),"indie rock",
IF(ISNUMBER(SEARCH("*electronic music*",$N3)),"electronic music",
IF(ISNUMBER(SEARCH("*audio*",$N3)),"audio",
IF(ISNUMBER(SEARCH("*video games*",$N3)),"video games",
IF(ISNUMBER(SEARCH("*mobile games*",$N3)),"mobile games",
IF(ISNUMBER(SEARCH("*food trucks*",$N3)),"food trucks",
IF(ISNUMBER(SEARCH("*photobooks*",$N3)),"photobooks",
IF(ISNUMBER(SEARCH("*world music*",$N3)),"world music",
IF(ISNUMBER(SEARCH("*translations*",$N3)),"translations",
IF(ISNUMBER(SEARCH("*radio &amp; podcasts*",$N3)),"radio &amp; podcasts",
IF(ISNUMBER(SEARCH("*nature*",$N3)),"nature",
IF(ISNUMBER(SEARCH("*art books*",$N3)),"art books",
IF(ISNUMBER(SEARCH("*places*",$N3)),"places",
IF(ISNUMBER(SEARCH("*pop*",$N3)),"pop",
IF(ISNUMBER(SEARCH("*faith*",$N3)),"faith",
IF(ISNUMBER(SEARCH("*gadgets*",$N3)),"gadgets",
IF(ISNUMBER(SEARCH("*people*",$N3)),"people",
IF(ISNUMBER(SEARCH("*tabletop games*",$N3)),"tabletop games",
IF(ISNUMBER(SEARCH("*space exploration*",$N3)),"space exploration",
IF(ISNUMBER(SEARCH("*makerspaces*",$N3)),"makerspaces",
IF(ISNUMBER(SEARCH("*small batch*",$N3)),"small batch",
IF(ISNUMBER(SEARCH("*restaurants*",$N3)),"restaurants",
IF(ISNUMBER(SEARCH("*classical music*",$N3)),"classical music",
IF(ISNUMBER(SEARCH("*musical*",$N3)),"musical",
IF(ISNUMBER(SEARCH("*spaces*",$N3)),"spaces",
IF(ISNUMBER(SEARCH("*hardware*",$N3)),"hardware",
IF(ISNUMBER(SEARCH("*children's books*",$N3)),"children's books")))))))))))))))))))))))))))))))))))))))))</f>
        <v>television</v>
      </c>
      <c r="S3" s="11">
        <f t="shared" ref="S3:S66" si="4">((($J3/60)/60)/24)+DATE(1970,1,1)</f>
        <v>42766.600497685184</v>
      </c>
      <c r="T3" s="11">
        <f t="shared" ref="T3:T66" si="5">((($I3/60)/60)/24)+DATE(1970,1,1)</f>
        <v>42796.600497685184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($E67/$D67)*100</f>
        <v>107.52857142857141</v>
      </c>
      <c r="P67" s="5">
        <f t="shared" ref="P67:P130" si="7">$E67/$L67</f>
        <v>132.05263157894737</v>
      </c>
      <c r="Q67" t="str">
        <f t="shared" ref="Q67:Q130" si="8">IF(ISNUMBER(SEARCH("*film &amp; video*",$N67)),"film &amp; video",
IF(ISNUMBER(SEARCH("*theater*",$N67)),"theater",
IF(ISNUMBER(SEARCH("*technology*",$N67)),"technology",
IF(ISNUMBER(SEARCH("*journalism*",$N67)),"journalism",
IF(ISNUMBER(SEARCH("*games*",$N67)),"games",
IF(ISNUMBER(SEARCH("*food*",$N67)),"food",
IF(ISNUMBER(SEARCH("*photography*",$N67)),"photography",
IF(ISNUMBER(SEARCH("*publishing*",$N67)),"publishing",
IF(ISNUMBER(SEARCH("*music*",$N67)),"music")))))))))</f>
        <v>film &amp; video</v>
      </c>
      <c r="R67" t="str">
        <f t="shared" ref="R67:R130" si="9">IF(ISNUMBER(SEARCH("*television*",$N67)),"television",
IF(ISNUMBER(SEARCH("*shorts*",$N67)),"shorts",
IF(ISNUMBER(SEARCH("*science fiction*",$N67)),"science fiction",
IF(ISNUMBER(SEARCH("*drama*",$N67)),"drama",
IF(ISNUMBER(SEARCH("*documentary*",$N67)),"documentary",
IF(ISNUMBER(SEARCH("*animation*",$N67)),"animation",
IF(ISNUMBER(SEARCH("*plays*",$N67)),"plays",
IF(ISNUMBER(SEARCH("*web*",$N67)),"web",
IF(ISNUMBER(SEARCH("*wearables*",$N67)),"wearables",
IF(ISNUMBER(SEARCH("*nonfiction*",$N67)),"nonfiction",
IF(ISNUMBER(SEARCH("*fiction*",$N67)),"fiction",
IF(ISNUMBER(SEARCH("*rock*",$N67)),"rock",
IF(ISNUMBER(SEARCH("*metal*",$N67)),"metal",
IF(ISNUMBER(SEARCH("*jazz*",$N67)),"jazz",
IF(ISNUMBER(SEARCH("*indie rock*",$N67)),"indie rock",
IF(ISNUMBER(SEARCH("*electronic music*",$N67)),"electronic music",
IF(ISNUMBER(SEARCH("*audio*",$N67)),"audio",
IF(ISNUMBER(SEARCH("*video games*",$N67)),"video games",
IF(ISNUMBER(SEARCH("*mobile games*",$N67)),"mobile games",
IF(ISNUMBER(SEARCH("*food trucks*",$N67)),"food trucks",
IF(ISNUMBER(SEARCH("*photobooks*",$N67)),"photobooks",
IF(ISNUMBER(SEARCH("*world music*",$N67)),"world music",
IF(ISNUMBER(SEARCH("*translations*",$N67)),"translations",
IF(ISNUMBER(SEARCH("*radio &amp; podcasts*",$N67)),"radio &amp; podcasts",
IF(ISNUMBER(SEARCH("*nature*",$N67)),"nature",
IF(ISNUMBER(SEARCH("*art books*",$N67)),"art books",
IF(ISNUMBER(SEARCH("*places*",$N67)),"places",
IF(ISNUMBER(SEARCH("*pop*",$N67)),"pop",
IF(ISNUMBER(SEARCH("*faith*",$N67)),"faith",
IF(ISNUMBER(SEARCH("*gadgets*",$N67)),"gadgets",
IF(ISNUMBER(SEARCH("*people*",$N67)),"people",
IF(ISNUMBER(SEARCH("*tabletop games*",$N67)),"tabletop games",
IF(ISNUMBER(SEARCH("*space exploration*",$N67)),"space exploration",
IF(ISNUMBER(SEARCH("*makerspaces*",$N67)),"makerspaces",
IF(ISNUMBER(SEARCH("*small batch*",$N67)),"small batch",
IF(ISNUMBER(SEARCH("*restaurants*",$N67)),"restaurants",
IF(ISNUMBER(SEARCH("*classical music*",$N67)),"classical music",
IF(ISNUMBER(SEARCH("*musical*",$N67)),"musical",
IF(ISNUMBER(SEARCH("*spaces*",$N67)),"spaces",
IF(ISNUMBER(SEARCH("*hardware*",$N67)),"hardware",
IF(ISNUMBER(SEARCH("*children's books*",$N67)),"children's books")))))))))))))))))))))))))))))))))))))))))</f>
        <v>shorts</v>
      </c>
      <c r="S67" s="11">
        <f t="shared" ref="S67:S130" si="10">((($J67/60)/60)/24)+DATE(1970,1,1)</f>
        <v>41835.821226851855</v>
      </c>
      <c r="T67" s="11">
        <f t="shared" ref="T67:T130" si="11">((($I67/60)/60)/24)+DATE(1970,1,1)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($E131/$D131)*100</f>
        <v>0</v>
      </c>
      <c r="P131" s="5" t="e">
        <f t="shared" ref="P131:P194" si="13">$E131/$L131</f>
        <v>#DIV/0!</v>
      </c>
      <c r="Q131" t="str">
        <f t="shared" ref="Q131:Q194" si="14">IF(ISNUMBER(SEARCH("*film &amp; video*",$N131)),"film &amp; video",
IF(ISNUMBER(SEARCH("*theater*",$N131)),"theater",
IF(ISNUMBER(SEARCH("*technology*",$N131)),"technology",
IF(ISNUMBER(SEARCH("*journalism*",$N131)),"journalism",
IF(ISNUMBER(SEARCH("*games*",$N131)),"games",
IF(ISNUMBER(SEARCH("*food*",$N131)),"food",
IF(ISNUMBER(SEARCH("*photography*",$N131)),"photography",
IF(ISNUMBER(SEARCH("*publishing*",$N131)),"publishing",
IF(ISNUMBER(SEARCH("*music*",$N131)),"music")))))))))</f>
        <v>film &amp; video</v>
      </c>
      <c r="R131" t="str">
        <f t="shared" ref="R131:R194" si="15">IF(ISNUMBER(SEARCH("*television*",$N131)),"television",
IF(ISNUMBER(SEARCH("*shorts*",$N131)),"shorts",
IF(ISNUMBER(SEARCH("*science fiction*",$N131)),"science fiction",
IF(ISNUMBER(SEARCH("*drama*",$N131)),"drama",
IF(ISNUMBER(SEARCH("*documentary*",$N131)),"documentary",
IF(ISNUMBER(SEARCH("*animation*",$N131)),"animation",
IF(ISNUMBER(SEARCH("*plays*",$N131)),"plays",
IF(ISNUMBER(SEARCH("*web*",$N131)),"web",
IF(ISNUMBER(SEARCH("*wearables*",$N131)),"wearables",
IF(ISNUMBER(SEARCH("*nonfiction*",$N131)),"nonfiction",
IF(ISNUMBER(SEARCH("*fiction*",$N131)),"fiction",
IF(ISNUMBER(SEARCH("*rock*",$N131)),"rock",
IF(ISNUMBER(SEARCH("*metal*",$N131)),"metal",
IF(ISNUMBER(SEARCH("*jazz*",$N131)),"jazz",
IF(ISNUMBER(SEARCH("*indie rock*",$N131)),"indie rock",
IF(ISNUMBER(SEARCH("*electronic music*",$N131)),"electronic music",
IF(ISNUMBER(SEARCH("*audio*",$N131)),"audio",
IF(ISNUMBER(SEARCH("*video games*",$N131)),"video games",
IF(ISNUMBER(SEARCH("*mobile games*",$N131)),"mobile games",
IF(ISNUMBER(SEARCH("*food trucks*",$N131)),"food trucks",
IF(ISNUMBER(SEARCH("*photobooks*",$N131)),"photobooks",
IF(ISNUMBER(SEARCH("*world music*",$N131)),"world music",
IF(ISNUMBER(SEARCH("*translations*",$N131)),"translations",
IF(ISNUMBER(SEARCH("*radio &amp; podcasts*",$N131)),"radio &amp; podcasts",
IF(ISNUMBER(SEARCH("*nature*",$N131)),"nature",
IF(ISNUMBER(SEARCH("*art books*",$N131)),"art books",
IF(ISNUMBER(SEARCH("*places*",$N131)),"places",
IF(ISNUMBER(SEARCH("*pop*",$N131)),"pop",
IF(ISNUMBER(SEARCH("*faith*",$N131)),"faith",
IF(ISNUMBER(SEARCH("*gadgets*",$N131)),"gadgets",
IF(ISNUMBER(SEARCH("*people*",$N131)),"people",
IF(ISNUMBER(SEARCH("*tabletop games*",$N131)),"tabletop games",
IF(ISNUMBER(SEARCH("*space exploration*",$N131)),"space exploration",
IF(ISNUMBER(SEARCH("*makerspaces*",$N131)),"makerspaces",
IF(ISNUMBER(SEARCH("*small batch*",$N131)),"small batch",
IF(ISNUMBER(SEARCH("*restaurants*",$N131)),"restaurants",
IF(ISNUMBER(SEARCH("*classical music*",$N131)),"classical music",
IF(ISNUMBER(SEARCH("*musical*",$N131)),"musical",
IF(ISNUMBER(SEARCH("*spaces*",$N131)),"spaces",
IF(ISNUMBER(SEARCH("*hardware*",$N131)),"hardware",
IF(ISNUMBER(SEARCH("*children's books*",$N131)),"children's books")))))))))))))))))))))))))))))))))))))))))</f>
        <v>science fiction</v>
      </c>
      <c r="S131" s="11">
        <f t="shared" ref="S131:S194" si="16">((($J131/60)/60)/24)+DATE(1970,1,1)</f>
        <v>41882.937303240738</v>
      </c>
      <c r="T131" s="11">
        <f t="shared" ref="T131:T194" si="17">((($I131/60)/60)/24)+DATE(1970,1,1)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($E195/$D195)*100</f>
        <v>0</v>
      </c>
      <c r="P195" s="5" t="e">
        <f t="shared" ref="P195:P258" si="19">$E195/$L195</f>
        <v>#DIV/0!</v>
      </c>
      <c r="Q195" t="str">
        <f t="shared" ref="Q195:Q258" si="20">IF(ISNUMBER(SEARCH("*film &amp; video*",$N195)),"film &amp; video",
IF(ISNUMBER(SEARCH("*theater*",$N195)),"theater",
IF(ISNUMBER(SEARCH("*technology*",$N195)),"technology",
IF(ISNUMBER(SEARCH("*journalism*",$N195)),"journalism",
IF(ISNUMBER(SEARCH("*games*",$N195)),"games",
IF(ISNUMBER(SEARCH("*food*",$N195)),"food",
IF(ISNUMBER(SEARCH("*photography*",$N195)),"photography",
IF(ISNUMBER(SEARCH("*publishing*",$N195)),"publishing",
IF(ISNUMBER(SEARCH("*music*",$N195)),"music")))))))))</f>
        <v>film &amp; video</v>
      </c>
      <c r="R195" t="str">
        <f t="shared" ref="R195:R258" si="21">IF(ISNUMBER(SEARCH("*television*",$N195)),"television",
IF(ISNUMBER(SEARCH("*shorts*",$N195)),"shorts",
IF(ISNUMBER(SEARCH("*science fiction*",$N195)),"science fiction",
IF(ISNUMBER(SEARCH("*drama*",$N195)),"drama",
IF(ISNUMBER(SEARCH("*documentary*",$N195)),"documentary",
IF(ISNUMBER(SEARCH("*animation*",$N195)),"animation",
IF(ISNUMBER(SEARCH("*plays*",$N195)),"plays",
IF(ISNUMBER(SEARCH("*web*",$N195)),"web",
IF(ISNUMBER(SEARCH("*wearables*",$N195)),"wearables",
IF(ISNUMBER(SEARCH("*nonfiction*",$N195)),"nonfiction",
IF(ISNUMBER(SEARCH("*fiction*",$N195)),"fiction",
IF(ISNUMBER(SEARCH("*rock*",$N195)),"rock",
IF(ISNUMBER(SEARCH("*metal*",$N195)),"metal",
IF(ISNUMBER(SEARCH("*jazz*",$N195)),"jazz",
IF(ISNUMBER(SEARCH("*indie rock*",$N195)),"indie rock",
IF(ISNUMBER(SEARCH("*electronic music*",$N195)),"electronic music",
IF(ISNUMBER(SEARCH("*audio*",$N195)),"audio",
IF(ISNUMBER(SEARCH("*video games*",$N195)),"video games",
IF(ISNUMBER(SEARCH("*mobile games*",$N195)),"mobile games",
IF(ISNUMBER(SEARCH("*food trucks*",$N195)),"food trucks",
IF(ISNUMBER(SEARCH("*photobooks*",$N195)),"photobooks",
IF(ISNUMBER(SEARCH("*world music*",$N195)),"world music",
IF(ISNUMBER(SEARCH("*translations*",$N195)),"translations",
IF(ISNUMBER(SEARCH("*radio &amp; podcasts*",$N195)),"radio &amp; podcasts",
IF(ISNUMBER(SEARCH("*nature*",$N195)),"nature",
IF(ISNUMBER(SEARCH("*art books*",$N195)),"art books",
IF(ISNUMBER(SEARCH("*places*",$N195)),"places",
IF(ISNUMBER(SEARCH("*pop*",$N195)),"pop",
IF(ISNUMBER(SEARCH("*faith*",$N195)),"faith",
IF(ISNUMBER(SEARCH("*gadgets*",$N195)),"gadgets",
IF(ISNUMBER(SEARCH("*people*",$N195)),"people",
IF(ISNUMBER(SEARCH("*tabletop games*",$N195)),"tabletop games",
IF(ISNUMBER(SEARCH("*space exploration*",$N195)),"space exploration",
IF(ISNUMBER(SEARCH("*makerspaces*",$N195)),"makerspaces",
IF(ISNUMBER(SEARCH("*small batch*",$N195)),"small batch",
IF(ISNUMBER(SEARCH("*restaurants*",$N195)),"restaurants",
IF(ISNUMBER(SEARCH("*classical music*",$N195)),"classical music",
IF(ISNUMBER(SEARCH("*musical*",$N195)),"musical",
IF(ISNUMBER(SEARCH("*spaces*",$N195)),"spaces",
IF(ISNUMBER(SEARCH("*hardware*",$N195)),"hardware",
IF(ISNUMBER(SEARCH("*children's books*",$N195)),"children's books")))))))))))))))))))))))))))))))))))))))))</f>
        <v>drama</v>
      </c>
      <c r="S195" s="11">
        <f t="shared" ref="S195:S258" si="22">((($J195/60)/60)/24)+DATE(1970,1,1)</f>
        <v>41911.934791666667</v>
      </c>
      <c r="T195" s="11">
        <f t="shared" ref="T195:T258" si="23">((($I195/60)/60)/24)+DATE(1970,1,1)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($E259/$D259)*100</f>
        <v>106.72648571428572</v>
      </c>
      <c r="P259" s="5">
        <f t="shared" ref="P259:P322" si="25">$E259/$L259</f>
        <v>66.70405357142856</v>
      </c>
      <c r="Q259" t="str">
        <f t="shared" ref="Q259:Q322" si="26">IF(ISNUMBER(SEARCH("*film &amp; video*",$N259)),"film &amp; video",
IF(ISNUMBER(SEARCH("*theater*",$N259)),"theater",
IF(ISNUMBER(SEARCH("*technology*",$N259)),"technology",
IF(ISNUMBER(SEARCH("*journalism*",$N259)),"journalism",
IF(ISNUMBER(SEARCH("*games*",$N259)),"games",
IF(ISNUMBER(SEARCH("*food*",$N259)),"food",
IF(ISNUMBER(SEARCH("*photography*",$N259)),"photography",
IF(ISNUMBER(SEARCH("*publishing*",$N259)),"publishing",
IF(ISNUMBER(SEARCH("*music*",$N259)),"music")))))))))</f>
        <v>film &amp; video</v>
      </c>
      <c r="R259" t="str">
        <f t="shared" ref="R259:R322" si="27">IF(ISNUMBER(SEARCH("*television*",$N259)),"television",
IF(ISNUMBER(SEARCH("*shorts*",$N259)),"shorts",
IF(ISNUMBER(SEARCH("*science fiction*",$N259)),"science fiction",
IF(ISNUMBER(SEARCH("*drama*",$N259)),"drama",
IF(ISNUMBER(SEARCH("*documentary*",$N259)),"documentary",
IF(ISNUMBER(SEARCH("*animation*",$N259)),"animation",
IF(ISNUMBER(SEARCH("*plays*",$N259)),"plays",
IF(ISNUMBER(SEARCH("*web*",$N259)),"web",
IF(ISNUMBER(SEARCH("*wearables*",$N259)),"wearables",
IF(ISNUMBER(SEARCH("*nonfiction*",$N259)),"nonfiction",
IF(ISNUMBER(SEARCH("*fiction*",$N259)),"fiction",
IF(ISNUMBER(SEARCH("*rock*",$N259)),"rock",
IF(ISNUMBER(SEARCH("*metal*",$N259)),"metal",
IF(ISNUMBER(SEARCH("*jazz*",$N259)),"jazz",
IF(ISNUMBER(SEARCH("*indie rock*",$N259)),"indie rock",
IF(ISNUMBER(SEARCH("*electronic music*",$N259)),"electronic music",
IF(ISNUMBER(SEARCH("*audio*",$N259)),"audio",
IF(ISNUMBER(SEARCH("*video games*",$N259)),"video games",
IF(ISNUMBER(SEARCH("*mobile games*",$N259)),"mobile games",
IF(ISNUMBER(SEARCH("*food trucks*",$N259)),"food trucks",
IF(ISNUMBER(SEARCH("*photobooks*",$N259)),"photobooks",
IF(ISNUMBER(SEARCH("*world music*",$N259)),"world music",
IF(ISNUMBER(SEARCH("*translations*",$N259)),"translations",
IF(ISNUMBER(SEARCH("*radio &amp; podcasts*",$N259)),"radio &amp; podcasts",
IF(ISNUMBER(SEARCH("*nature*",$N259)),"nature",
IF(ISNUMBER(SEARCH("*art books*",$N259)),"art books",
IF(ISNUMBER(SEARCH("*places*",$N259)),"places",
IF(ISNUMBER(SEARCH("*pop*",$N259)),"pop",
IF(ISNUMBER(SEARCH("*faith*",$N259)),"faith",
IF(ISNUMBER(SEARCH("*gadgets*",$N259)),"gadgets",
IF(ISNUMBER(SEARCH("*people*",$N259)),"people",
IF(ISNUMBER(SEARCH("*tabletop games*",$N259)),"tabletop games",
IF(ISNUMBER(SEARCH("*space exploration*",$N259)),"space exploration",
IF(ISNUMBER(SEARCH("*makerspaces*",$N259)),"makerspaces",
IF(ISNUMBER(SEARCH("*small batch*",$N259)),"small batch",
IF(ISNUMBER(SEARCH("*restaurants*",$N259)),"restaurants",
IF(ISNUMBER(SEARCH("*classical music*",$N259)),"classical music",
IF(ISNUMBER(SEARCH("*musical*",$N259)),"musical",
IF(ISNUMBER(SEARCH("*spaces*",$N259)),"spaces",
IF(ISNUMBER(SEARCH("*hardware*",$N259)),"hardware",
IF(ISNUMBER(SEARCH("*children's books*",$N259)),"children's books")))))))))))))))))))))))))))))))))))))))))</f>
        <v>documentary</v>
      </c>
      <c r="S259" s="11">
        <f t="shared" ref="S259:S322" si="28">((($J259/60)/60)/24)+DATE(1970,1,1)</f>
        <v>42479.626875000002</v>
      </c>
      <c r="T259" s="11">
        <f t="shared" ref="T259:T322" si="29">((($I259/60)/60)/24)+DATE(1970,1,1)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($E323/$D323)*100</f>
        <v>102.66285714285715</v>
      </c>
      <c r="P323" s="5">
        <f t="shared" ref="P323:P386" si="31">$E323/$L323</f>
        <v>106.62314540059347</v>
      </c>
      <c r="Q323" t="str">
        <f t="shared" ref="Q323:Q386" si="32">IF(ISNUMBER(SEARCH("*film &amp; video*",$N323)),"film &amp; video",
IF(ISNUMBER(SEARCH("*theater*",$N323)),"theater",
IF(ISNUMBER(SEARCH("*technology*",$N323)),"technology",
IF(ISNUMBER(SEARCH("*journalism*",$N323)),"journalism",
IF(ISNUMBER(SEARCH("*games*",$N323)),"games",
IF(ISNUMBER(SEARCH("*food*",$N323)),"food",
IF(ISNUMBER(SEARCH("*photography*",$N323)),"photography",
IF(ISNUMBER(SEARCH("*publishing*",$N323)),"publishing",
IF(ISNUMBER(SEARCH("*music*",$N323)),"music")))))))))</f>
        <v>film &amp; video</v>
      </c>
      <c r="R323" t="str">
        <f t="shared" ref="R323:R386" si="33">IF(ISNUMBER(SEARCH("*television*",$N323)),"television",
IF(ISNUMBER(SEARCH("*shorts*",$N323)),"shorts",
IF(ISNUMBER(SEARCH("*science fiction*",$N323)),"science fiction",
IF(ISNUMBER(SEARCH("*drama*",$N323)),"drama",
IF(ISNUMBER(SEARCH("*documentary*",$N323)),"documentary",
IF(ISNUMBER(SEARCH("*animation*",$N323)),"animation",
IF(ISNUMBER(SEARCH("*plays*",$N323)),"plays",
IF(ISNUMBER(SEARCH("*web*",$N323)),"web",
IF(ISNUMBER(SEARCH("*wearables*",$N323)),"wearables",
IF(ISNUMBER(SEARCH("*nonfiction*",$N323)),"nonfiction",
IF(ISNUMBER(SEARCH("*fiction*",$N323)),"fiction",
IF(ISNUMBER(SEARCH("*rock*",$N323)),"rock",
IF(ISNUMBER(SEARCH("*metal*",$N323)),"metal",
IF(ISNUMBER(SEARCH("*jazz*",$N323)),"jazz",
IF(ISNUMBER(SEARCH("*indie rock*",$N323)),"indie rock",
IF(ISNUMBER(SEARCH("*electronic music*",$N323)),"electronic music",
IF(ISNUMBER(SEARCH("*audio*",$N323)),"audio",
IF(ISNUMBER(SEARCH("*video games*",$N323)),"video games",
IF(ISNUMBER(SEARCH("*mobile games*",$N323)),"mobile games",
IF(ISNUMBER(SEARCH("*food trucks*",$N323)),"food trucks",
IF(ISNUMBER(SEARCH("*photobooks*",$N323)),"photobooks",
IF(ISNUMBER(SEARCH("*world music*",$N323)),"world music",
IF(ISNUMBER(SEARCH("*translations*",$N323)),"translations",
IF(ISNUMBER(SEARCH("*radio &amp; podcasts*",$N323)),"radio &amp; podcasts",
IF(ISNUMBER(SEARCH("*nature*",$N323)),"nature",
IF(ISNUMBER(SEARCH("*art books*",$N323)),"art books",
IF(ISNUMBER(SEARCH("*places*",$N323)),"places",
IF(ISNUMBER(SEARCH("*pop*",$N323)),"pop",
IF(ISNUMBER(SEARCH("*faith*",$N323)),"faith",
IF(ISNUMBER(SEARCH("*gadgets*",$N323)),"gadgets",
IF(ISNUMBER(SEARCH("*people*",$N323)),"people",
IF(ISNUMBER(SEARCH("*tabletop games*",$N323)),"tabletop games",
IF(ISNUMBER(SEARCH("*space exploration*",$N323)),"space exploration",
IF(ISNUMBER(SEARCH("*makerspaces*",$N323)),"makerspaces",
IF(ISNUMBER(SEARCH("*small batch*",$N323)),"small batch",
IF(ISNUMBER(SEARCH("*restaurants*",$N323)),"restaurants",
IF(ISNUMBER(SEARCH("*classical music*",$N323)),"classical music",
IF(ISNUMBER(SEARCH("*musical*",$N323)),"musical",
IF(ISNUMBER(SEARCH("*spaces*",$N323)),"spaces",
IF(ISNUMBER(SEARCH("*hardware*",$N323)),"hardware",
IF(ISNUMBER(SEARCH("*children's books*",$N323)),"children's books")))))))))))))))))))))))))))))))))))))))))</f>
        <v>documentary</v>
      </c>
      <c r="S323" s="11">
        <f t="shared" ref="S323:S386" si="34">((($J323/60)/60)/24)+DATE(1970,1,1)</f>
        <v>42647.446597222224</v>
      </c>
      <c r="T323" s="11">
        <f t="shared" ref="T323:T386" si="35">((($I323/60)/60)/24)+DATE(1970,1,1)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($E387/$D387)*100</f>
        <v>105.982</v>
      </c>
      <c r="P387" s="5">
        <f t="shared" ref="P387:P450" si="37">$E387/$L387</f>
        <v>111.79535864978902</v>
      </c>
      <c r="Q387" t="str">
        <f t="shared" ref="Q387:Q450" si="38">IF(ISNUMBER(SEARCH("*film &amp; video*",$N387)),"film &amp; video",
IF(ISNUMBER(SEARCH("*theater*",$N387)),"theater",
IF(ISNUMBER(SEARCH("*technology*",$N387)),"technology",
IF(ISNUMBER(SEARCH("*journalism*",$N387)),"journalism",
IF(ISNUMBER(SEARCH("*games*",$N387)),"games",
IF(ISNUMBER(SEARCH("*food*",$N387)),"food",
IF(ISNUMBER(SEARCH("*photography*",$N387)),"photography",
IF(ISNUMBER(SEARCH("*publishing*",$N387)),"publishing",
IF(ISNUMBER(SEARCH("*music*",$N387)),"music")))))))))</f>
        <v>film &amp; video</v>
      </c>
      <c r="R387" t="str">
        <f t="shared" ref="R387:R450" si="39">IF(ISNUMBER(SEARCH("*television*",$N387)),"television",
IF(ISNUMBER(SEARCH("*shorts*",$N387)),"shorts",
IF(ISNUMBER(SEARCH("*science fiction*",$N387)),"science fiction",
IF(ISNUMBER(SEARCH("*drama*",$N387)),"drama",
IF(ISNUMBER(SEARCH("*documentary*",$N387)),"documentary",
IF(ISNUMBER(SEARCH("*animation*",$N387)),"animation",
IF(ISNUMBER(SEARCH("*plays*",$N387)),"plays",
IF(ISNUMBER(SEARCH("*web*",$N387)),"web",
IF(ISNUMBER(SEARCH("*wearables*",$N387)),"wearables",
IF(ISNUMBER(SEARCH("*nonfiction*",$N387)),"nonfiction",
IF(ISNUMBER(SEARCH("*fiction*",$N387)),"fiction",
IF(ISNUMBER(SEARCH("*rock*",$N387)),"rock",
IF(ISNUMBER(SEARCH("*metal*",$N387)),"metal",
IF(ISNUMBER(SEARCH("*jazz*",$N387)),"jazz",
IF(ISNUMBER(SEARCH("*indie rock*",$N387)),"indie rock",
IF(ISNUMBER(SEARCH("*electronic music*",$N387)),"electronic music",
IF(ISNUMBER(SEARCH("*audio*",$N387)),"audio",
IF(ISNUMBER(SEARCH("*video games*",$N387)),"video games",
IF(ISNUMBER(SEARCH("*mobile games*",$N387)),"mobile games",
IF(ISNUMBER(SEARCH("*food trucks*",$N387)),"food trucks",
IF(ISNUMBER(SEARCH("*photobooks*",$N387)),"photobooks",
IF(ISNUMBER(SEARCH("*world music*",$N387)),"world music",
IF(ISNUMBER(SEARCH("*translations*",$N387)),"translations",
IF(ISNUMBER(SEARCH("*radio &amp; podcasts*",$N387)),"radio &amp; podcasts",
IF(ISNUMBER(SEARCH("*nature*",$N387)),"nature",
IF(ISNUMBER(SEARCH("*art books*",$N387)),"art books",
IF(ISNUMBER(SEARCH("*places*",$N387)),"places",
IF(ISNUMBER(SEARCH("*pop*",$N387)),"pop",
IF(ISNUMBER(SEARCH("*faith*",$N387)),"faith",
IF(ISNUMBER(SEARCH("*gadgets*",$N387)),"gadgets",
IF(ISNUMBER(SEARCH("*people*",$N387)),"people",
IF(ISNUMBER(SEARCH("*tabletop games*",$N387)),"tabletop games",
IF(ISNUMBER(SEARCH("*space exploration*",$N387)),"space exploration",
IF(ISNUMBER(SEARCH("*makerspaces*",$N387)),"makerspaces",
IF(ISNUMBER(SEARCH("*small batch*",$N387)),"small batch",
IF(ISNUMBER(SEARCH("*restaurants*",$N387)),"restaurants",
IF(ISNUMBER(SEARCH("*classical music*",$N387)),"classical music",
IF(ISNUMBER(SEARCH("*musical*",$N387)),"musical",
IF(ISNUMBER(SEARCH("*spaces*",$N387)),"spaces",
IF(ISNUMBER(SEARCH("*hardware*",$N387)),"hardware",
IF(ISNUMBER(SEARCH("*children's books*",$N387)),"children's books")))))))))))))))))))))))))))))))))))))))))</f>
        <v>documentary</v>
      </c>
      <c r="S387" s="11">
        <f t="shared" ref="S387:S450" si="40">((($J387/60)/60)/24)+DATE(1970,1,1)</f>
        <v>41934.584502314814</v>
      </c>
      <c r="T387" s="11">
        <f t="shared" ref="T387:T450" si="41">((($I387/60)/60)/24)+DATE(1970,1,1)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($E451/$D451)*100</f>
        <v>2.25</v>
      </c>
      <c r="P451" s="5">
        <f t="shared" ref="P451:P514" si="43">$E451/$L451</f>
        <v>9</v>
      </c>
      <c r="Q451" t="str">
        <f t="shared" ref="Q451:Q514" si="44">IF(ISNUMBER(SEARCH("*film &amp; video*",$N451)),"film &amp; video",
IF(ISNUMBER(SEARCH("*theater*",$N451)),"theater",
IF(ISNUMBER(SEARCH("*technology*",$N451)),"technology",
IF(ISNUMBER(SEARCH("*journalism*",$N451)),"journalism",
IF(ISNUMBER(SEARCH("*games*",$N451)),"games",
IF(ISNUMBER(SEARCH("*food*",$N451)),"food",
IF(ISNUMBER(SEARCH("*photography*",$N451)),"photography",
IF(ISNUMBER(SEARCH("*publishing*",$N451)),"publishing",
IF(ISNUMBER(SEARCH("*music*",$N451)),"music")))))))))</f>
        <v>film &amp; video</v>
      </c>
      <c r="R451" t="str">
        <f t="shared" ref="R451:R514" si="45">IF(ISNUMBER(SEARCH("*television*",$N451)),"television",
IF(ISNUMBER(SEARCH("*shorts*",$N451)),"shorts",
IF(ISNUMBER(SEARCH("*science fiction*",$N451)),"science fiction",
IF(ISNUMBER(SEARCH("*drama*",$N451)),"drama",
IF(ISNUMBER(SEARCH("*documentary*",$N451)),"documentary",
IF(ISNUMBER(SEARCH("*animation*",$N451)),"animation",
IF(ISNUMBER(SEARCH("*plays*",$N451)),"plays",
IF(ISNUMBER(SEARCH("*web*",$N451)),"web",
IF(ISNUMBER(SEARCH("*wearables*",$N451)),"wearables",
IF(ISNUMBER(SEARCH("*nonfiction*",$N451)),"nonfiction",
IF(ISNUMBER(SEARCH("*fiction*",$N451)),"fiction",
IF(ISNUMBER(SEARCH("*rock*",$N451)),"rock",
IF(ISNUMBER(SEARCH("*metal*",$N451)),"metal",
IF(ISNUMBER(SEARCH("*jazz*",$N451)),"jazz",
IF(ISNUMBER(SEARCH("*indie rock*",$N451)),"indie rock",
IF(ISNUMBER(SEARCH("*electronic music*",$N451)),"electronic music",
IF(ISNUMBER(SEARCH("*audio*",$N451)),"audio",
IF(ISNUMBER(SEARCH("*video games*",$N451)),"video games",
IF(ISNUMBER(SEARCH("*mobile games*",$N451)),"mobile games",
IF(ISNUMBER(SEARCH("*food trucks*",$N451)),"food trucks",
IF(ISNUMBER(SEARCH("*photobooks*",$N451)),"photobooks",
IF(ISNUMBER(SEARCH("*world music*",$N451)),"world music",
IF(ISNUMBER(SEARCH("*translations*",$N451)),"translations",
IF(ISNUMBER(SEARCH("*radio &amp; podcasts*",$N451)),"radio &amp; podcasts",
IF(ISNUMBER(SEARCH("*nature*",$N451)),"nature",
IF(ISNUMBER(SEARCH("*art books*",$N451)),"art books",
IF(ISNUMBER(SEARCH("*places*",$N451)),"places",
IF(ISNUMBER(SEARCH("*pop*",$N451)),"pop",
IF(ISNUMBER(SEARCH("*faith*",$N451)),"faith",
IF(ISNUMBER(SEARCH("*gadgets*",$N451)),"gadgets",
IF(ISNUMBER(SEARCH("*people*",$N451)),"people",
IF(ISNUMBER(SEARCH("*tabletop games*",$N451)),"tabletop games",
IF(ISNUMBER(SEARCH("*space exploration*",$N451)),"space exploration",
IF(ISNUMBER(SEARCH("*makerspaces*",$N451)),"makerspaces",
IF(ISNUMBER(SEARCH("*small batch*",$N451)),"small batch",
IF(ISNUMBER(SEARCH("*restaurants*",$N451)),"restaurants",
IF(ISNUMBER(SEARCH("*classical music*",$N451)),"classical music",
IF(ISNUMBER(SEARCH("*musical*",$N451)),"musical",
IF(ISNUMBER(SEARCH("*spaces*",$N451)),"spaces",
IF(ISNUMBER(SEARCH("*hardware*",$N451)),"hardware",
IF(ISNUMBER(SEARCH("*children's books*",$N451)),"children's books")))))))))))))))))))))))))))))))))))))))))</f>
        <v>animation</v>
      </c>
      <c r="S451" s="11">
        <f t="shared" ref="S451:S514" si="46">((($J451/60)/60)/24)+DATE(1970,1,1)</f>
        <v>41534.568113425928</v>
      </c>
      <c r="T451" s="11">
        <f t="shared" ref="T451:T514" si="47">((($I451/60)/60)/24)+DATE(1970,1,1)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($E515/$D515)*100</f>
        <v>13.923999999999999</v>
      </c>
      <c r="P515" s="5">
        <f t="shared" ref="P515:P578" si="49">$E515/$L515</f>
        <v>102.38235294117646</v>
      </c>
      <c r="Q515" t="str">
        <f t="shared" ref="Q515:Q578" si="50">IF(ISNUMBER(SEARCH("*film &amp; video*",$N515)),"film &amp; video",
IF(ISNUMBER(SEARCH("*theater*",$N515)),"theater",
IF(ISNUMBER(SEARCH("*technology*",$N515)),"technology",
IF(ISNUMBER(SEARCH("*journalism*",$N515)),"journalism",
IF(ISNUMBER(SEARCH("*games*",$N515)),"games",
IF(ISNUMBER(SEARCH("*food*",$N515)),"food",
IF(ISNUMBER(SEARCH("*photography*",$N515)),"photography",
IF(ISNUMBER(SEARCH("*publishing*",$N515)),"publishing",
IF(ISNUMBER(SEARCH("*music*",$N515)),"music")))))))))</f>
        <v>film &amp; video</v>
      </c>
      <c r="R515" t="str">
        <f t="shared" ref="R515:R578" si="51">IF(ISNUMBER(SEARCH("*television*",$N515)),"television",
IF(ISNUMBER(SEARCH("*shorts*",$N515)),"shorts",
IF(ISNUMBER(SEARCH("*science fiction*",$N515)),"science fiction",
IF(ISNUMBER(SEARCH("*drama*",$N515)),"drama",
IF(ISNUMBER(SEARCH("*documentary*",$N515)),"documentary",
IF(ISNUMBER(SEARCH("*animation*",$N515)),"animation",
IF(ISNUMBER(SEARCH("*plays*",$N515)),"plays",
IF(ISNUMBER(SEARCH("*web*",$N515)),"web",
IF(ISNUMBER(SEARCH("*wearables*",$N515)),"wearables",
IF(ISNUMBER(SEARCH("*nonfiction*",$N515)),"nonfiction",
IF(ISNUMBER(SEARCH("*fiction*",$N515)),"fiction",
IF(ISNUMBER(SEARCH("*rock*",$N515)),"rock",
IF(ISNUMBER(SEARCH("*metal*",$N515)),"metal",
IF(ISNUMBER(SEARCH("*jazz*",$N515)),"jazz",
IF(ISNUMBER(SEARCH("*indie rock*",$N515)),"indie rock",
IF(ISNUMBER(SEARCH("*electronic music*",$N515)),"electronic music",
IF(ISNUMBER(SEARCH("*audio*",$N515)),"audio",
IF(ISNUMBER(SEARCH("*video games*",$N515)),"video games",
IF(ISNUMBER(SEARCH("*mobile games*",$N515)),"mobile games",
IF(ISNUMBER(SEARCH("*food trucks*",$N515)),"food trucks",
IF(ISNUMBER(SEARCH("*photobooks*",$N515)),"photobooks",
IF(ISNUMBER(SEARCH("*world music*",$N515)),"world music",
IF(ISNUMBER(SEARCH("*translations*",$N515)),"translations",
IF(ISNUMBER(SEARCH("*radio &amp; podcasts*",$N515)),"radio &amp; podcasts",
IF(ISNUMBER(SEARCH("*nature*",$N515)),"nature",
IF(ISNUMBER(SEARCH("*art books*",$N515)),"art books",
IF(ISNUMBER(SEARCH("*places*",$N515)),"places",
IF(ISNUMBER(SEARCH("*pop*",$N515)),"pop",
IF(ISNUMBER(SEARCH("*faith*",$N515)),"faith",
IF(ISNUMBER(SEARCH("*gadgets*",$N515)),"gadgets",
IF(ISNUMBER(SEARCH("*people*",$N515)),"people",
IF(ISNUMBER(SEARCH("*tabletop games*",$N515)),"tabletop games",
IF(ISNUMBER(SEARCH("*space exploration*",$N515)),"space exploration",
IF(ISNUMBER(SEARCH("*makerspaces*",$N515)),"makerspaces",
IF(ISNUMBER(SEARCH("*small batch*",$N515)),"small batch",
IF(ISNUMBER(SEARCH("*restaurants*",$N515)),"restaurants",
IF(ISNUMBER(SEARCH("*classical music*",$N515)),"classical music",
IF(ISNUMBER(SEARCH("*musical*",$N515)),"musical",
IF(ISNUMBER(SEARCH("*spaces*",$N515)),"spaces",
IF(ISNUMBER(SEARCH("*hardware*",$N515)),"hardware",
IF(ISNUMBER(SEARCH("*children's books*",$N515)),"children's books")))))))))))))))))))))))))))))))))))))))))</f>
        <v>animation</v>
      </c>
      <c r="S515" s="11">
        <f t="shared" ref="S515:S578" si="52">((($J515/60)/60)/24)+DATE(1970,1,1)</f>
        <v>42552.653993055559</v>
      </c>
      <c r="T515" s="11">
        <f t="shared" ref="T515:T578" si="53">((($I515/60)/60)/24)+DATE(1970,1,1)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($E579/$D579)*100</f>
        <v>0.2</v>
      </c>
      <c r="P579" s="5">
        <f t="shared" ref="P579:P642" si="55">$E579/$L579</f>
        <v>10</v>
      </c>
      <c r="Q579" t="str">
        <f t="shared" ref="Q579:Q642" si="56">IF(ISNUMBER(SEARCH("*film &amp; video*",$N579)),"film &amp; video",
IF(ISNUMBER(SEARCH("*theater*",$N579)),"theater",
IF(ISNUMBER(SEARCH("*technology*",$N579)),"technology",
IF(ISNUMBER(SEARCH("*journalism*",$N579)),"journalism",
IF(ISNUMBER(SEARCH("*games*",$N579)),"games",
IF(ISNUMBER(SEARCH("*food*",$N579)),"food",
IF(ISNUMBER(SEARCH("*photography*",$N579)),"photography",
IF(ISNUMBER(SEARCH("*publishing*",$N579)),"publishing",
IF(ISNUMBER(SEARCH("*music*",$N579)),"music")))))))))</f>
        <v>technology</v>
      </c>
      <c r="R579" t="str">
        <f t="shared" ref="R579:R642" si="57">IF(ISNUMBER(SEARCH("*television*",$N579)),"television",
IF(ISNUMBER(SEARCH("*shorts*",$N579)),"shorts",
IF(ISNUMBER(SEARCH("*science fiction*",$N579)),"science fiction",
IF(ISNUMBER(SEARCH("*drama*",$N579)),"drama",
IF(ISNUMBER(SEARCH("*documentary*",$N579)),"documentary",
IF(ISNUMBER(SEARCH("*animation*",$N579)),"animation",
IF(ISNUMBER(SEARCH("*plays*",$N579)),"plays",
IF(ISNUMBER(SEARCH("*web*",$N579)),"web",
IF(ISNUMBER(SEARCH("*wearables*",$N579)),"wearables",
IF(ISNUMBER(SEARCH("*nonfiction*",$N579)),"nonfiction",
IF(ISNUMBER(SEARCH("*fiction*",$N579)),"fiction",
IF(ISNUMBER(SEARCH("*rock*",$N579)),"rock",
IF(ISNUMBER(SEARCH("*metal*",$N579)),"metal",
IF(ISNUMBER(SEARCH("*jazz*",$N579)),"jazz",
IF(ISNUMBER(SEARCH("*indie rock*",$N579)),"indie rock",
IF(ISNUMBER(SEARCH("*electronic music*",$N579)),"electronic music",
IF(ISNUMBER(SEARCH("*audio*",$N579)),"audio",
IF(ISNUMBER(SEARCH("*video games*",$N579)),"video games",
IF(ISNUMBER(SEARCH("*mobile games*",$N579)),"mobile games",
IF(ISNUMBER(SEARCH("*food trucks*",$N579)),"food trucks",
IF(ISNUMBER(SEARCH("*photobooks*",$N579)),"photobooks",
IF(ISNUMBER(SEARCH("*world music*",$N579)),"world music",
IF(ISNUMBER(SEARCH("*translations*",$N579)),"translations",
IF(ISNUMBER(SEARCH("*radio &amp; podcasts*",$N579)),"radio &amp; podcasts",
IF(ISNUMBER(SEARCH("*nature*",$N579)),"nature",
IF(ISNUMBER(SEARCH("*art books*",$N579)),"art books",
IF(ISNUMBER(SEARCH("*places*",$N579)),"places",
IF(ISNUMBER(SEARCH("*pop*",$N579)),"pop",
IF(ISNUMBER(SEARCH("*faith*",$N579)),"faith",
IF(ISNUMBER(SEARCH("*gadgets*",$N579)),"gadgets",
IF(ISNUMBER(SEARCH("*people*",$N579)),"people",
IF(ISNUMBER(SEARCH("*tabletop games*",$N579)),"tabletop games",
IF(ISNUMBER(SEARCH("*space exploration*",$N579)),"space exploration",
IF(ISNUMBER(SEARCH("*makerspaces*",$N579)),"makerspaces",
IF(ISNUMBER(SEARCH("*small batch*",$N579)),"small batch",
IF(ISNUMBER(SEARCH("*restaurants*",$N579)),"restaurants",
IF(ISNUMBER(SEARCH("*classical music*",$N579)),"classical music",
IF(ISNUMBER(SEARCH("*musical*",$N579)),"musical",
IF(ISNUMBER(SEARCH("*spaces*",$N579)),"spaces",
IF(ISNUMBER(SEARCH("*hardware*",$N579)),"hardware",
IF(ISNUMBER(SEARCH("*children's books*",$N579)),"children's books")))))))))))))))))))))))))))))))))))))))))</f>
        <v>web</v>
      </c>
      <c r="S579" s="11">
        <f t="shared" ref="S579:S642" si="58">((($J579/60)/60)/24)+DATE(1970,1,1)</f>
        <v>42450.589143518519</v>
      </c>
      <c r="T579" s="11">
        <f t="shared" ref="T579:T642" si="59">((($I579/60)/60)/24)+DATE(1970,1,1)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($E643/$D643)*100</f>
        <v>119.16249999999999</v>
      </c>
      <c r="P643" s="5">
        <f t="shared" ref="P643:P706" si="61">$E643/$L643</f>
        <v>151.31746031746033</v>
      </c>
      <c r="Q643" t="str">
        <f t="shared" ref="Q643:Q706" si="62">IF(ISNUMBER(SEARCH("*film &amp; video*",$N643)),"film &amp; video",
IF(ISNUMBER(SEARCH("*theater*",$N643)),"theater",
IF(ISNUMBER(SEARCH("*technology*",$N643)),"technology",
IF(ISNUMBER(SEARCH("*journalism*",$N643)),"journalism",
IF(ISNUMBER(SEARCH("*games*",$N643)),"games",
IF(ISNUMBER(SEARCH("*food*",$N643)),"food",
IF(ISNUMBER(SEARCH("*photography*",$N643)),"photography",
IF(ISNUMBER(SEARCH("*publishing*",$N643)),"publishing",
IF(ISNUMBER(SEARCH("*music*",$N643)),"music")))))))))</f>
        <v>technology</v>
      </c>
      <c r="R643" t="str">
        <f t="shared" ref="R643:R706" si="63">IF(ISNUMBER(SEARCH("*television*",$N643)),"television",
IF(ISNUMBER(SEARCH("*shorts*",$N643)),"shorts",
IF(ISNUMBER(SEARCH("*science fiction*",$N643)),"science fiction",
IF(ISNUMBER(SEARCH("*drama*",$N643)),"drama",
IF(ISNUMBER(SEARCH("*documentary*",$N643)),"documentary",
IF(ISNUMBER(SEARCH("*animation*",$N643)),"animation",
IF(ISNUMBER(SEARCH("*plays*",$N643)),"plays",
IF(ISNUMBER(SEARCH("*web*",$N643)),"web",
IF(ISNUMBER(SEARCH("*wearables*",$N643)),"wearables",
IF(ISNUMBER(SEARCH("*nonfiction*",$N643)),"nonfiction",
IF(ISNUMBER(SEARCH("*fiction*",$N643)),"fiction",
IF(ISNUMBER(SEARCH("*rock*",$N643)),"rock",
IF(ISNUMBER(SEARCH("*metal*",$N643)),"metal",
IF(ISNUMBER(SEARCH("*jazz*",$N643)),"jazz",
IF(ISNUMBER(SEARCH("*indie rock*",$N643)),"indie rock",
IF(ISNUMBER(SEARCH("*electronic music*",$N643)),"electronic music",
IF(ISNUMBER(SEARCH("*audio*",$N643)),"audio",
IF(ISNUMBER(SEARCH("*video games*",$N643)),"video games",
IF(ISNUMBER(SEARCH("*mobile games*",$N643)),"mobile games",
IF(ISNUMBER(SEARCH("*food trucks*",$N643)),"food trucks",
IF(ISNUMBER(SEARCH("*photobooks*",$N643)),"photobooks",
IF(ISNUMBER(SEARCH("*world music*",$N643)),"world music",
IF(ISNUMBER(SEARCH("*translations*",$N643)),"translations",
IF(ISNUMBER(SEARCH("*radio &amp; podcasts*",$N643)),"radio &amp; podcasts",
IF(ISNUMBER(SEARCH("*nature*",$N643)),"nature",
IF(ISNUMBER(SEARCH("*art books*",$N643)),"art books",
IF(ISNUMBER(SEARCH("*places*",$N643)),"places",
IF(ISNUMBER(SEARCH("*pop*",$N643)),"pop",
IF(ISNUMBER(SEARCH("*faith*",$N643)),"faith",
IF(ISNUMBER(SEARCH("*gadgets*",$N643)),"gadgets",
IF(ISNUMBER(SEARCH("*people*",$N643)),"people",
IF(ISNUMBER(SEARCH("*tabletop games*",$N643)),"tabletop games",
IF(ISNUMBER(SEARCH("*space exploration*",$N643)),"space exploration",
IF(ISNUMBER(SEARCH("*makerspaces*",$N643)),"makerspaces",
IF(ISNUMBER(SEARCH("*small batch*",$N643)),"small batch",
IF(ISNUMBER(SEARCH("*restaurants*",$N643)),"restaurants",
IF(ISNUMBER(SEARCH("*classical music*",$N643)),"classical music",
IF(ISNUMBER(SEARCH("*musical*",$N643)),"musical",
IF(ISNUMBER(SEARCH("*spaces*",$N643)),"spaces",
IF(ISNUMBER(SEARCH("*hardware*",$N643)),"hardware",
IF(ISNUMBER(SEARCH("*children's books*",$N643)),"children's books")))))))))))))))))))))))))))))))))))))))))</f>
        <v>wearables</v>
      </c>
      <c r="S643" s="11">
        <f t="shared" ref="S643:S706" si="64">((($J643/60)/60)/24)+DATE(1970,1,1)</f>
        <v>42199.57</v>
      </c>
      <c r="T643" s="11">
        <f t="shared" ref="T643:T706" si="65">((($I643/60)/60)/24)+DATE(1970,1,1)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($E707/$D707)*100</f>
        <v>0.97699999999999987</v>
      </c>
      <c r="P707" s="5">
        <f t="shared" ref="P707:P770" si="67">$E707/$L707</f>
        <v>195.4</v>
      </c>
      <c r="Q707" t="str">
        <f t="shared" ref="Q707:Q770" si="68">IF(ISNUMBER(SEARCH("*film &amp; video*",$N707)),"film &amp; video",
IF(ISNUMBER(SEARCH("*theater*",$N707)),"theater",
IF(ISNUMBER(SEARCH("*technology*",$N707)),"technology",
IF(ISNUMBER(SEARCH("*journalism*",$N707)),"journalism",
IF(ISNUMBER(SEARCH("*games*",$N707)),"games",
IF(ISNUMBER(SEARCH("*food*",$N707)),"food",
IF(ISNUMBER(SEARCH("*photography*",$N707)),"photography",
IF(ISNUMBER(SEARCH("*publishing*",$N707)),"publishing",
IF(ISNUMBER(SEARCH("*music*",$N707)),"music")))))))))</f>
        <v>technology</v>
      </c>
      <c r="R707" t="str">
        <f t="shared" ref="R707:R770" si="69">IF(ISNUMBER(SEARCH("*television*",$N707)),"television",
IF(ISNUMBER(SEARCH("*shorts*",$N707)),"shorts",
IF(ISNUMBER(SEARCH("*science fiction*",$N707)),"science fiction",
IF(ISNUMBER(SEARCH("*drama*",$N707)),"drama",
IF(ISNUMBER(SEARCH("*documentary*",$N707)),"documentary",
IF(ISNUMBER(SEARCH("*animation*",$N707)),"animation",
IF(ISNUMBER(SEARCH("*plays*",$N707)),"plays",
IF(ISNUMBER(SEARCH("*web*",$N707)),"web",
IF(ISNUMBER(SEARCH("*wearables*",$N707)),"wearables",
IF(ISNUMBER(SEARCH("*nonfiction*",$N707)),"nonfiction",
IF(ISNUMBER(SEARCH("*fiction*",$N707)),"fiction",
IF(ISNUMBER(SEARCH("*rock*",$N707)),"rock",
IF(ISNUMBER(SEARCH("*metal*",$N707)),"metal",
IF(ISNUMBER(SEARCH("*jazz*",$N707)),"jazz",
IF(ISNUMBER(SEARCH("*indie rock*",$N707)),"indie rock",
IF(ISNUMBER(SEARCH("*electronic music*",$N707)),"electronic music",
IF(ISNUMBER(SEARCH("*audio*",$N707)),"audio",
IF(ISNUMBER(SEARCH("*video games*",$N707)),"video games",
IF(ISNUMBER(SEARCH("*mobile games*",$N707)),"mobile games",
IF(ISNUMBER(SEARCH("*food trucks*",$N707)),"food trucks",
IF(ISNUMBER(SEARCH("*photobooks*",$N707)),"photobooks",
IF(ISNUMBER(SEARCH("*world music*",$N707)),"world music",
IF(ISNUMBER(SEARCH("*translations*",$N707)),"translations",
IF(ISNUMBER(SEARCH("*radio &amp; podcasts*",$N707)),"radio &amp; podcasts",
IF(ISNUMBER(SEARCH("*nature*",$N707)),"nature",
IF(ISNUMBER(SEARCH("*art books*",$N707)),"art books",
IF(ISNUMBER(SEARCH("*places*",$N707)),"places",
IF(ISNUMBER(SEARCH("*pop*",$N707)),"pop",
IF(ISNUMBER(SEARCH("*faith*",$N707)),"faith",
IF(ISNUMBER(SEARCH("*gadgets*",$N707)),"gadgets",
IF(ISNUMBER(SEARCH("*people*",$N707)),"people",
IF(ISNUMBER(SEARCH("*tabletop games*",$N707)),"tabletop games",
IF(ISNUMBER(SEARCH("*space exploration*",$N707)),"space exploration",
IF(ISNUMBER(SEARCH("*makerspaces*",$N707)),"makerspaces",
IF(ISNUMBER(SEARCH("*small batch*",$N707)),"small batch",
IF(ISNUMBER(SEARCH("*restaurants*",$N707)),"restaurants",
IF(ISNUMBER(SEARCH("*classical music*",$N707)),"classical music",
IF(ISNUMBER(SEARCH("*musical*",$N707)),"musical",
IF(ISNUMBER(SEARCH("*spaces*",$N707)),"spaces",
IF(ISNUMBER(SEARCH("*hardware*",$N707)),"hardware",
IF(ISNUMBER(SEARCH("*children's books*",$N707)),"children's books")))))))))))))))))))))))))))))))))))))))))</f>
        <v>wearables</v>
      </c>
      <c r="S707" s="11">
        <f t="shared" ref="S707:S770" si="70">((($J707/60)/60)/24)+DATE(1970,1,1)</f>
        <v>42726.491643518515</v>
      </c>
      <c r="T707" s="11">
        <f t="shared" ref="T707:T770" si="71">((($I707/60)/60)/24)+DATE(1970,1,1)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($E771/$D771)*100</f>
        <v>41.4</v>
      </c>
      <c r="P771" s="5">
        <f t="shared" ref="P771:P834" si="73">$E771/$L771</f>
        <v>31.846153846153847</v>
      </c>
      <c r="Q771" t="str">
        <f t="shared" ref="Q771:Q834" si="74">IF(ISNUMBER(SEARCH("*film &amp; video*",$N771)),"film &amp; video",
IF(ISNUMBER(SEARCH("*theater*",$N771)),"theater",
IF(ISNUMBER(SEARCH("*technology*",$N771)),"technology",
IF(ISNUMBER(SEARCH("*journalism*",$N771)),"journalism",
IF(ISNUMBER(SEARCH("*games*",$N771)),"games",
IF(ISNUMBER(SEARCH("*food*",$N771)),"food",
IF(ISNUMBER(SEARCH("*photography*",$N771)),"photography",
IF(ISNUMBER(SEARCH("*publishing*",$N771)),"publishing",
IF(ISNUMBER(SEARCH("*music*",$N771)),"music")))))))))</f>
        <v>publishing</v>
      </c>
      <c r="R771" t="str">
        <f t="shared" ref="R771:R834" si="75">IF(ISNUMBER(SEARCH("*television*",$N771)),"television",
IF(ISNUMBER(SEARCH("*shorts*",$N771)),"shorts",
IF(ISNUMBER(SEARCH("*science fiction*",$N771)),"science fiction",
IF(ISNUMBER(SEARCH("*drama*",$N771)),"drama",
IF(ISNUMBER(SEARCH("*documentary*",$N771)),"documentary",
IF(ISNUMBER(SEARCH("*animation*",$N771)),"animation",
IF(ISNUMBER(SEARCH("*plays*",$N771)),"plays",
IF(ISNUMBER(SEARCH("*web*",$N771)),"web",
IF(ISNUMBER(SEARCH("*wearables*",$N771)),"wearables",
IF(ISNUMBER(SEARCH("*nonfiction*",$N771)),"nonfiction",
IF(ISNUMBER(SEARCH("*fiction*",$N771)),"fiction",
IF(ISNUMBER(SEARCH("*rock*",$N771)),"rock",
IF(ISNUMBER(SEARCH("*metal*",$N771)),"metal",
IF(ISNUMBER(SEARCH("*jazz*",$N771)),"jazz",
IF(ISNUMBER(SEARCH("*indie rock*",$N771)),"indie rock",
IF(ISNUMBER(SEARCH("*electronic music*",$N771)),"electronic music",
IF(ISNUMBER(SEARCH("*audio*",$N771)),"audio",
IF(ISNUMBER(SEARCH("*video games*",$N771)),"video games",
IF(ISNUMBER(SEARCH("*mobile games*",$N771)),"mobile games",
IF(ISNUMBER(SEARCH("*food trucks*",$N771)),"food trucks",
IF(ISNUMBER(SEARCH("*photobooks*",$N771)),"photobooks",
IF(ISNUMBER(SEARCH("*world music*",$N771)),"world music",
IF(ISNUMBER(SEARCH("*translations*",$N771)),"translations",
IF(ISNUMBER(SEARCH("*radio &amp; podcasts*",$N771)),"radio &amp; podcasts",
IF(ISNUMBER(SEARCH("*nature*",$N771)),"nature",
IF(ISNUMBER(SEARCH("*art books*",$N771)),"art books",
IF(ISNUMBER(SEARCH("*places*",$N771)),"places",
IF(ISNUMBER(SEARCH("*pop*",$N771)),"pop",
IF(ISNUMBER(SEARCH("*faith*",$N771)),"faith",
IF(ISNUMBER(SEARCH("*gadgets*",$N771)),"gadgets",
IF(ISNUMBER(SEARCH("*people*",$N771)),"people",
IF(ISNUMBER(SEARCH("*tabletop games*",$N771)),"tabletop games",
IF(ISNUMBER(SEARCH("*space exploration*",$N771)),"space exploration",
IF(ISNUMBER(SEARCH("*makerspaces*",$N771)),"makerspaces",
IF(ISNUMBER(SEARCH("*small batch*",$N771)),"small batch",
IF(ISNUMBER(SEARCH("*restaurants*",$N771)),"restaurants",
IF(ISNUMBER(SEARCH("*classical music*",$N771)),"classical music",
IF(ISNUMBER(SEARCH("*musical*",$N771)),"musical",
IF(ISNUMBER(SEARCH("*spaces*",$N771)),"spaces",
IF(ISNUMBER(SEARCH("*hardware*",$N771)),"hardware",
IF(ISNUMBER(SEARCH("*children's books*",$N771)),"children's books")))))))))))))))))))))))))))))))))))))))))</f>
        <v>fiction</v>
      </c>
      <c r="S771" s="11">
        <f t="shared" ref="S771:S834" si="76">((($J771/60)/60)/24)+DATE(1970,1,1)</f>
        <v>41604.996458333335</v>
      </c>
      <c r="T771" s="11">
        <f t="shared" ref="T771:T834" si="77">((($I771/60)/60)/24)+DATE(1970,1,1)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($E835/$D835)*100</f>
        <v>101.66666666666666</v>
      </c>
      <c r="P835" s="5">
        <f t="shared" ref="P835:P898" si="79">$E835/$L835</f>
        <v>148.78048780487805</v>
      </c>
      <c r="Q835" t="str">
        <f t="shared" ref="Q835:Q898" si="80">IF(ISNUMBER(SEARCH("*film &amp; video*",$N835)),"film &amp; video",
IF(ISNUMBER(SEARCH("*theater*",$N835)),"theater",
IF(ISNUMBER(SEARCH("*technology*",$N835)),"technology",
IF(ISNUMBER(SEARCH("*journalism*",$N835)),"journalism",
IF(ISNUMBER(SEARCH("*games*",$N835)),"games",
IF(ISNUMBER(SEARCH("*food*",$N835)),"food",
IF(ISNUMBER(SEARCH("*photography*",$N835)),"photography",
IF(ISNUMBER(SEARCH("*publishing*",$N835)),"publishing",
IF(ISNUMBER(SEARCH("*music*",$N835)),"music")))))))))</f>
        <v>music</v>
      </c>
      <c r="R835" t="str">
        <f t="shared" ref="R835:R898" si="81">IF(ISNUMBER(SEARCH("*television*",$N835)),"television",
IF(ISNUMBER(SEARCH("*shorts*",$N835)),"shorts",
IF(ISNUMBER(SEARCH("*science fiction*",$N835)),"science fiction",
IF(ISNUMBER(SEARCH("*drama*",$N835)),"drama",
IF(ISNUMBER(SEARCH("*documentary*",$N835)),"documentary",
IF(ISNUMBER(SEARCH("*animation*",$N835)),"animation",
IF(ISNUMBER(SEARCH("*plays*",$N835)),"plays",
IF(ISNUMBER(SEARCH("*web*",$N835)),"web",
IF(ISNUMBER(SEARCH("*wearables*",$N835)),"wearables",
IF(ISNUMBER(SEARCH("*nonfiction*",$N835)),"nonfiction",
IF(ISNUMBER(SEARCH("*fiction*",$N835)),"fiction",
IF(ISNUMBER(SEARCH("*rock*",$N835)),"rock",
IF(ISNUMBER(SEARCH("*metal*",$N835)),"metal",
IF(ISNUMBER(SEARCH("*jazz*",$N835)),"jazz",
IF(ISNUMBER(SEARCH("*indie rock*",$N835)),"indie rock",
IF(ISNUMBER(SEARCH("*electronic music*",$N835)),"electronic music",
IF(ISNUMBER(SEARCH("*audio*",$N835)),"audio",
IF(ISNUMBER(SEARCH("*video games*",$N835)),"video games",
IF(ISNUMBER(SEARCH("*mobile games*",$N835)),"mobile games",
IF(ISNUMBER(SEARCH("*food trucks*",$N835)),"food trucks",
IF(ISNUMBER(SEARCH("*photobooks*",$N835)),"photobooks",
IF(ISNUMBER(SEARCH("*world music*",$N835)),"world music",
IF(ISNUMBER(SEARCH("*translations*",$N835)),"translations",
IF(ISNUMBER(SEARCH("*radio &amp; podcasts*",$N835)),"radio &amp; podcasts",
IF(ISNUMBER(SEARCH("*nature*",$N835)),"nature",
IF(ISNUMBER(SEARCH("*art books*",$N835)),"art books",
IF(ISNUMBER(SEARCH("*places*",$N835)),"places",
IF(ISNUMBER(SEARCH("*pop*",$N835)),"pop",
IF(ISNUMBER(SEARCH("*faith*",$N835)),"faith",
IF(ISNUMBER(SEARCH("*gadgets*",$N835)),"gadgets",
IF(ISNUMBER(SEARCH("*people*",$N835)),"people",
IF(ISNUMBER(SEARCH("*tabletop games*",$N835)),"tabletop games",
IF(ISNUMBER(SEARCH("*space exploration*",$N835)),"space exploration",
IF(ISNUMBER(SEARCH("*makerspaces*",$N835)),"makerspaces",
IF(ISNUMBER(SEARCH("*small batch*",$N835)),"small batch",
IF(ISNUMBER(SEARCH("*restaurants*",$N835)),"restaurants",
IF(ISNUMBER(SEARCH("*classical music*",$N835)),"classical music",
IF(ISNUMBER(SEARCH("*musical*",$N835)),"musical",
IF(ISNUMBER(SEARCH("*spaces*",$N835)),"spaces",
IF(ISNUMBER(SEARCH("*hardware*",$N835)),"hardware",
IF(ISNUMBER(SEARCH("*children's books*",$N835)),"children's books")))))))))))))))))))))))))))))))))))))))))</f>
        <v>rock</v>
      </c>
      <c r="S835" s="11">
        <f t="shared" ref="S835:S898" si="82">((($J835/60)/60)/24)+DATE(1970,1,1)</f>
        <v>41718.878182870372</v>
      </c>
      <c r="T835" s="11">
        <f t="shared" ref="T835:T898" si="83">((($I835/60)/60)/24)+DATE(1970,1,1)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rock</v>
      </c>
      <c r="S883" s="11">
        <f t="shared" si="82"/>
        <v>40877.25099537037</v>
      </c>
      <c r="T883" s="11">
        <f t="shared" si="83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rock</v>
      </c>
      <c r="S884" s="11">
        <f t="shared" si="82"/>
        <v>40759.860532407409</v>
      </c>
      <c r="T884" s="11">
        <f t="shared" si="83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rock</v>
      </c>
      <c r="S887" s="11">
        <f t="shared" si="82"/>
        <v>42713.941099537042</v>
      </c>
      <c r="T887" s="11">
        <f t="shared" si="83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rock</v>
      </c>
      <c r="S888" s="11">
        <f t="shared" si="82"/>
        <v>42603.870520833334</v>
      </c>
      <c r="T888" s="11">
        <f t="shared" si="83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rock</v>
      </c>
      <c r="S889" s="11">
        <f t="shared" si="82"/>
        <v>41026.958969907406</v>
      </c>
      <c r="T889" s="11">
        <f t="shared" si="83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rock</v>
      </c>
      <c r="S891" s="11">
        <f t="shared" si="82"/>
        <v>41887.784062500003</v>
      </c>
      <c r="T891" s="11">
        <f t="shared" si="83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rock</v>
      </c>
      <c r="S892" s="11">
        <f t="shared" si="82"/>
        <v>41569.698831018519</v>
      </c>
      <c r="T892" s="11">
        <f t="shared" si="83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rock</v>
      </c>
      <c r="S893" s="11">
        <f t="shared" si="82"/>
        <v>41842.031597222223</v>
      </c>
      <c r="T893" s="11">
        <f t="shared" si="83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rock</v>
      </c>
      <c r="S895" s="11">
        <f t="shared" si="82"/>
        <v>42065.897719907407</v>
      </c>
      <c r="T895" s="11">
        <f t="shared" si="83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rock</v>
      </c>
      <c r="S896" s="11">
        <f t="shared" si="82"/>
        <v>42496.981597222228</v>
      </c>
      <c r="T896" s="11">
        <f t="shared" si="83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rock</v>
      </c>
      <c r="S897" s="11">
        <f t="shared" si="82"/>
        <v>40431.127650462964</v>
      </c>
      <c r="T897" s="11">
        <f t="shared" si="83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rock</v>
      </c>
      <c r="S898" s="11">
        <f t="shared" si="82"/>
        <v>42218.872986111113</v>
      </c>
      <c r="T898" s="11">
        <f t="shared" si="83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($E899/$D899)*100</f>
        <v>0</v>
      </c>
      <c r="P899" s="5" t="e">
        <f t="shared" ref="P899:P962" si="85">$E899/$L899</f>
        <v>#DIV/0!</v>
      </c>
      <c r="Q899" t="str">
        <f t="shared" ref="Q899:Q962" si="86">IF(ISNUMBER(SEARCH("*film &amp; video*",$N899)),"film &amp; video",
IF(ISNUMBER(SEARCH("*theater*",$N899)),"theater",
IF(ISNUMBER(SEARCH("*technology*",$N899)),"technology",
IF(ISNUMBER(SEARCH("*journalism*",$N899)),"journalism",
IF(ISNUMBER(SEARCH("*games*",$N899)),"games",
IF(ISNUMBER(SEARCH("*food*",$N899)),"food",
IF(ISNUMBER(SEARCH("*photography*",$N899)),"photography",
IF(ISNUMBER(SEARCH("*publishing*",$N899)),"publishing",
IF(ISNUMBER(SEARCH("*music*",$N899)),"music")))))))))</f>
        <v>music</v>
      </c>
      <c r="R899" t="str">
        <f t="shared" ref="R899:R962" si="87">IF(ISNUMBER(SEARCH("*television*",$N899)),"television",
IF(ISNUMBER(SEARCH("*shorts*",$N899)),"shorts",
IF(ISNUMBER(SEARCH("*science fiction*",$N899)),"science fiction",
IF(ISNUMBER(SEARCH("*drama*",$N899)),"drama",
IF(ISNUMBER(SEARCH("*documentary*",$N899)),"documentary",
IF(ISNUMBER(SEARCH("*animation*",$N899)),"animation",
IF(ISNUMBER(SEARCH("*plays*",$N899)),"plays",
IF(ISNUMBER(SEARCH("*web*",$N899)),"web",
IF(ISNUMBER(SEARCH("*wearables*",$N899)),"wearables",
IF(ISNUMBER(SEARCH("*nonfiction*",$N899)),"nonfiction",
IF(ISNUMBER(SEARCH("*fiction*",$N899)),"fiction",
IF(ISNUMBER(SEARCH("*rock*",$N899)),"rock",
IF(ISNUMBER(SEARCH("*metal*",$N899)),"metal",
IF(ISNUMBER(SEARCH("*jazz*",$N899)),"jazz",
IF(ISNUMBER(SEARCH("*indie rock*",$N899)),"indie rock",
IF(ISNUMBER(SEARCH("*electronic music*",$N899)),"electronic music",
IF(ISNUMBER(SEARCH("*audio*",$N899)),"audio",
IF(ISNUMBER(SEARCH("*video games*",$N899)),"video games",
IF(ISNUMBER(SEARCH("*mobile games*",$N899)),"mobile games",
IF(ISNUMBER(SEARCH("*food trucks*",$N899)),"food trucks",
IF(ISNUMBER(SEARCH("*photobooks*",$N899)),"photobooks",
IF(ISNUMBER(SEARCH("*world music*",$N899)),"world music",
IF(ISNUMBER(SEARCH("*translations*",$N899)),"translations",
IF(ISNUMBER(SEARCH("*radio &amp; podcasts*",$N899)),"radio &amp; podcasts",
IF(ISNUMBER(SEARCH("*nature*",$N899)),"nature",
IF(ISNUMBER(SEARCH("*art books*",$N899)),"art books",
IF(ISNUMBER(SEARCH("*places*",$N899)),"places",
IF(ISNUMBER(SEARCH("*pop*",$N899)),"pop",
IF(ISNUMBER(SEARCH("*faith*",$N899)),"faith",
IF(ISNUMBER(SEARCH("*gadgets*",$N899)),"gadgets",
IF(ISNUMBER(SEARCH("*people*",$N899)),"people",
IF(ISNUMBER(SEARCH("*tabletop games*",$N899)),"tabletop games",
IF(ISNUMBER(SEARCH("*space exploration*",$N899)),"space exploration",
IF(ISNUMBER(SEARCH("*makerspaces*",$N899)),"makerspaces",
IF(ISNUMBER(SEARCH("*small batch*",$N899)),"small batch",
IF(ISNUMBER(SEARCH("*restaurants*",$N899)),"restaurants",
IF(ISNUMBER(SEARCH("*classical music*",$N899)),"classical music",
IF(ISNUMBER(SEARCH("*musical*",$N899)),"musical",
IF(ISNUMBER(SEARCH("*spaces*",$N899)),"spaces",
IF(ISNUMBER(SEARCH("*hardware*",$N899)),"hardware",
IF(ISNUMBER(SEARCH("*children's books*",$N899)),"children's books")))))))))))))))))))))))))))))))))))))))))</f>
        <v>rock</v>
      </c>
      <c r="S899" s="11">
        <f t="shared" ref="S899:S962" si="88">((($J899/60)/60)/24)+DATE(1970,1,1)</f>
        <v>41211.688750000001</v>
      </c>
      <c r="T899" s="11">
        <f t="shared" ref="T899:T962" si="89">((($I899/60)/60)/24)+DATE(1970,1,1)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rock</v>
      </c>
      <c r="S901" s="11">
        <f t="shared" si="88"/>
        <v>40646.099097222221</v>
      </c>
      <c r="T901" s="11">
        <f t="shared" si="8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($E963/$D963)*100</f>
        <v>42.188421052631583</v>
      </c>
      <c r="P963" s="5">
        <f t="shared" ref="P963:P1026" si="91">$E963/$L963</f>
        <v>364.35454545454547</v>
      </c>
      <c r="Q963" t="str">
        <f t="shared" ref="Q963:Q1026" si="92">IF(ISNUMBER(SEARCH("*film &amp; video*",$N963)),"film &amp; video",
IF(ISNUMBER(SEARCH("*theater*",$N963)),"theater",
IF(ISNUMBER(SEARCH("*technology*",$N963)),"technology",
IF(ISNUMBER(SEARCH("*journalism*",$N963)),"journalism",
IF(ISNUMBER(SEARCH("*games*",$N963)),"games",
IF(ISNUMBER(SEARCH("*food*",$N963)),"food",
IF(ISNUMBER(SEARCH("*photography*",$N963)),"photography",
IF(ISNUMBER(SEARCH("*publishing*",$N963)),"publishing",
IF(ISNUMBER(SEARCH("*music*",$N963)),"music")))))))))</f>
        <v>technology</v>
      </c>
      <c r="R963" t="str">
        <f t="shared" ref="R963:R1026" si="93">IF(ISNUMBER(SEARCH("*television*",$N963)),"television",
IF(ISNUMBER(SEARCH("*shorts*",$N963)),"shorts",
IF(ISNUMBER(SEARCH("*science fiction*",$N963)),"science fiction",
IF(ISNUMBER(SEARCH("*drama*",$N963)),"drama",
IF(ISNUMBER(SEARCH("*documentary*",$N963)),"documentary",
IF(ISNUMBER(SEARCH("*animation*",$N963)),"animation",
IF(ISNUMBER(SEARCH("*plays*",$N963)),"plays",
IF(ISNUMBER(SEARCH("*web*",$N963)),"web",
IF(ISNUMBER(SEARCH("*wearables*",$N963)),"wearables",
IF(ISNUMBER(SEARCH("*nonfiction*",$N963)),"nonfiction",
IF(ISNUMBER(SEARCH("*fiction*",$N963)),"fiction",
IF(ISNUMBER(SEARCH("*rock*",$N963)),"rock",
IF(ISNUMBER(SEARCH("*metal*",$N963)),"metal",
IF(ISNUMBER(SEARCH("*jazz*",$N963)),"jazz",
IF(ISNUMBER(SEARCH("*indie rock*",$N963)),"indie rock",
IF(ISNUMBER(SEARCH("*electronic music*",$N963)),"electronic music",
IF(ISNUMBER(SEARCH("*audio*",$N963)),"audio",
IF(ISNUMBER(SEARCH("*video games*",$N963)),"video games",
IF(ISNUMBER(SEARCH("*mobile games*",$N963)),"mobile games",
IF(ISNUMBER(SEARCH("*food trucks*",$N963)),"food trucks",
IF(ISNUMBER(SEARCH("*photobooks*",$N963)),"photobooks",
IF(ISNUMBER(SEARCH("*world music*",$N963)),"world music",
IF(ISNUMBER(SEARCH("*translations*",$N963)),"translations",
IF(ISNUMBER(SEARCH("*radio &amp; podcasts*",$N963)),"radio &amp; podcasts",
IF(ISNUMBER(SEARCH("*nature*",$N963)),"nature",
IF(ISNUMBER(SEARCH("*art books*",$N963)),"art books",
IF(ISNUMBER(SEARCH("*places*",$N963)),"places",
IF(ISNUMBER(SEARCH("*pop*",$N963)),"pop",
IF(ISNUMBER(SEARCH("*faith*",$N963)),"faith",
IF(ISNUMBER(SEARCH("*gadgets*",$N963)),"gadgets",
IF(ISNUMBER(SEARCH("*people*",$N963)),"people",
IF(ISNUMBER(SEARCH("*tabletop games*",$N963)),"tabletop games",
IF(ISNUMBER(SEARCH("*space exploration*",$N963)),"space exploration",
IF(ISNUMBER(SEARCH("*makerspaces*",$N963)),"makerspaces",
IF(ISNUMBER(SEARCH("*small batch*",$N963)),"small batch",
IF(ISNUMBER(SEARCH("*restaurants*",$N963)),"restaurants",
IF(ISNUMBER(SEARCH("*classical music*",$N963)),"classical music",
IF(ISNUMBER(SEARCH("*musical*",$N963)),"musical",
IF(ISNUMBER(SEARCH("*spaces*",$N963)),"spaces",
IF(ISNUMBER(SEARCH("*hardware*",$N963)),"hardware",
IF(ISNUMBER(SEARCH("*children's books*",$N963)),"children's books")))))))))))))))))))))))))))))))))))))))))</f>
        <v>wearables</v>
      </c>
      <c r="S963" s="11">
        <f t="shared" ref="S963:S1026" si="94">((($J963/60)/60)/24)+DATE(1970,1,1)</f>
        <v>42740.693692129629</v>
      </c>
      <c r="T963" s="11">
        <f t="shared" ref="T963:T1026" si="95">((($I963/60)/60)/24)+DATE(1970,1,1)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($E1027/$D1027)*100</f>
        <v>109.92831428571431</v>
      </c>
      <c r="P1027" s="5">
        <f t="shared" ref="P1027:P1090" si="97">$E1027/$L1027</f>
        <v>71.848571428571432</v>
      </c>
      <c r="Q1027" t="str">
        <f t="shared" ref="Q1027:Q1090" si="98">IF(ISNUMBER(SEARCH("*film &amp; video*",$N1027)),"film &amp; video",
IF(ISNUMBER(SEARCH("*theater*",$N1027)),"theater",
IF(ISNUMBER(SEARCH("*technology*",$N1027)),"technology",
IF(ISNUMBER(SEARCH("*journalism*",$N1027)),"journalism",
IF(ISNUMBER(SEARCH("*games*",$N1027)),"games",
IF(ISNUMBER(SEARCH("*food*",$N1027)),"food",
IF(ISNUMBER(SEARCH("*photography*",$N1027)),"photography",
IF(ISNUMBER(SEARCH("*publishing*",$N1027)),"publishing",
IF(ISNUMBER(SEARCH("*music*",$N1027)),"music")))))))))</f>
        <v>music</v>
      </c>
      <c r="R1027" t="str">
        <f t="shared" ref="R1027:R1090" si="99">IF(ISNUMBER(SEARCH("*television*",$N1027)),"television",
IF(ISNUMBER(SEARCH("*shorts*",$N1027)),"shorts",
IF(ISNUMBER(SEARCH("*science fiction*",$N1027)),"science fiction",
IF(ISNUMBER(SEARCH("*drama*",$N1027)),"drama",
IF(ISNUMBER(SEARCH("*documentary*",$N1027)),"documentary",
IF(ISNUMBER(SEARCH("*animation*",$N1027)),"animation",
IF(ISNUMBER(SEARCH("*plays*",$N1027)),"plays",
IF(ISNUMBER(SEARCH("*web*",$N1027)),"web",
IF(ISNUMBER(SEARCH("*wearables*",$N1027)),"wearables",
IF(ISNUMBER(SEARCH("*nonfiction*",$N1027)),"nonfiction",
IF(ISNUMBER(SEARCH("*fiction*",$N1027)),"fiction",
IF(ISNUMBER(SEARCH("*rock*",$N1027)),"rock",
IF(ISNUMBER(SEARCH("*metal*",$N1027)),"metal",
IF(ISNUMBER(SEARCH("*jazz*",$N1027)),"jazz",
IF(ISNUMBER(SEARCH("*indie rock*",$N1027)),"indie rock",
IF(ISNUMBER(SEARCH("*electronic music*",$N1027)),"electronic music",
IF(ISNUMBER(SEARCH("*audio*",$N1027)),"audio",
IF(ISNUMBER(SEARCH("*video games*",$N1027)),"video games",
IF(ISNUMBER(SEARCH("*mobile games*",$N1027)),"mobile games",
IF(ISNUMBER(SEARCH("*food trucks*",$N1027)),"food trucks",
IF(ISNUMBER(SEARCH("*photobooks*",$N1027)),"photobooks",
IF(ISNUMBER(SEARCH("*world music*",$N1027)),"world music",
IF(ISNUMBER(SEARCH("*translations*",$N1027)),"translations",
IF(ISNUMBER(SEARCH("*radio &amp; podcasts*",$N1027)),"radio &amp; podcasts",
IF(ISNUMBER(SEARCH("*nature*",$N1027)),"nature",
IF(ISNUMBER(SEARCH("*art books*",$N1027)),"art books",
IF(ISNUMBER(SEARCH("*places*",$N1027)),"places",
IF(ISNUMBER(SEARCH("*pop*",$N1027)),"pop",
IF(ISNUMBER(SEARCH("*faith*",$N1027)),"faith",
IF(ISNUMBER(SEARCH("*gadgets*",$N1027)),"gadgets",
IF(ISNUMBER(SEARCH("*people*",$N1027)),"people",
IF(ISNUMBER(SEARCH("*tabletop games*",$N1027)),"tabletop games",
IF(ISNUMBER(SEARCH("*space exploration*",$N1027)),"space exploration",
IF(ISNUMBER(SEARCH("*makerspaces*",$N1027)),"makerspaces",
IF(ISNUMBER(SEARCH("*small batch*",$N1027)),"small batch",
IF(ISNUMBER(SEARCH("*restaurants*",$N1027)),"restaurants",
IF(ISNUMBER(SEARCH("*classical music*",$N1027)),"classical music",
IF(ISNUMBER(SEARCH("*musical*",$N1027)),"musical",
IF(ISNUMBER(SEARCH("*spaces*",$N1027)),"spaces",
IF(ISNUMBER(SEARCH("*hardware*",$N1027)),"hardware",
IF(ISNUMBER(SEARCH("*children's books*",$N1027)),"children's books")))))))))))))))))))))))))))))))))))))))))</f>
        <v>electronic music</v>
      </c>
      <c r="S1027" s="11">
        <f t="shared" ref="S1027:S1090" si="100">((($J1027/60)/60)/24)+DATE(1970,1,1)</f>
        <v>42049.833761574075</v>
      </c>
      <c r="T1027" s="11">
        <f t="shared" ref="T1027:T1090" si="101">((($I1027/60)/60)/24)+DATE(1970,1,1)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($E1091/$D1091)*100</f>
        <v>7.8266666666666662</v>
      </c>
      <c r="P1091" s="5">
        <f t="shared" ref="P1091:P1154" si="103">$E1091/$L1091</f>
        <v>23.959183673469386</v>
      </c>
      <c r="Q1091" t="str">
        <f t="shared" ref="Q1091:Q1154" si="104">IF(ISNUMBER(SEARCH("*film &amp; video*",$N1091)),"film &amp; video",
IF(ISNUMBER(SEARCH("*theater*",$N1091)),"theater",
IF(ISNUMBER(SEARCH("*technology*",$N1091)),"technology",
IF(ISNUMBER(SEARCH("*journalism*",$N1091)),"journalism",
IF(ISNUMBER(SEARCH("*games*",$N1091)),"games",
IF(ISNUMBER(SEARCH("*food*",$N1091)),"food",
IF(ISNUMBER(SEARCH("*photography*",$N1091)),"photography",
IF(ISNUMBER(SEARCH("*publishing*",$N1091)),"publishing",
IF(ISNUMBER(SEARCH("*music*",$N1091)),"music")))))))))</f>
        <v>games</v>
      </c>
      <c r="R1091" t="str">
        <f t="shared" ref="R1091:R1154" si="105">IF(ISNUMBER(SEARCH("*television*",$N1091)),"television",
IF(ISNUMBER(SEARCH("*shorts*",$N1091)),"shorts",
IF(ISNUMBER(SEARCH("*science fiction*",$N1091)),"science fiction",
IF(ISNUMBER(SEARCH("*drama*",$N1091)),"drama",
IF(ISNUMBER(SEARCH("*documentary*",$N1091)),"documentary",
IF(ISNUMBER(SEARCH("*animation*",$N1091)),"animation",
IF(ISNUMBER(SEARCH("*plays*",$N1091)),"plays",
IF(ISNUMBER(SEARCH("*web*",$N1091)),"web",
IF(ISNUMBER(SEARCH("*wearables*",$N1091)),"wearables",
IF(ISNUMBER(SEARCH("*nonfiction*",$N1091)),"nonfiction",
IF(ISNUMBER(SEARCH("*fiction*",$N1091)),"fiction",
IF(ISNUMBER(SEARCH("*rock*",$N1091)),"rock",
IF(ISNUMBER(SEARCH("*metal*",$N1091)),"metal",
IF(ISNUMBER(SEARCH("*jazz*",$N1091)),"jazz",
IF(ISNUMBER(SEARCH("*indie rock*",$N1091)),"indie rock",
IF(ISNUMBER(SEARCH("*electronic music*",$N1091)),"electronic music",
IF(ISNUMBER(SEARCH("*audio*",$N1091)),"audio",
IF(ISNUMBER(SEARCH("*video games*",$N1091)),"video games",
IF(ISNUMBER(SEARCH("*mobile games*",$N1091)),"mobile games",
IF(ISNUMBER(SEARCH("*food trucks*",$N1091)),"food trucks",
IF(ISNUMBER(SEARCH("*photobooks*",$N1091)),"photobooks",
IF(ISNUMBER(SEARCH("*world music*",$N1091)),"world music",
IF(ISNUMBER(SEARCH("*translations*",$N1091)),"translations",
IF(ISNUMBER(SEARCH("*radio &amp; podcasts*",$N1091)),"radio &amp; podcasts",
IF(ISNUMBER(SEARCH("*nature*",$N1091)),"nature",
IF(ISNUMBER(SEARCH("*art books*",$N1091)),"art books",
IF(ISNUMBER(SEARCH("*places*",$N1091)),"places",
IF(ISNUMBER(SEARCH("*pop*",$N1091)),"pop",
IF(ISNUMBER(SEARCH("*faith*",$N1091)),"faith",
IF(ISNUMBER(SEARCH("*gadgets*",$N1091)),"gadgets",
IF(ISNUMBER(SEARCH("*people*",$N1091)),"people",
IF(ISNUMBER(SEARCH("*tabletop games*",$N1091)),"tabletop games",
IF(ISNUMBER(SEARCH("*space exploration*",$N1091)),"space exploration",
IF(ISNUMBER(SEARCH("*makerspaces*",$N1091)),"makerspaces",
IF(ISNUMBER(SEARCH("*small batch*",$N1091)),"small batch",
IF(ISNUMBER(SEARCH("*restaurants*",$N1091)),"restaurants",
IF(ISNUMBER(SEARCH("*classical music*",$N1091)),"classical music",
IF(ISNUMBER(SEARCH("*musical*",$N1091)),"musical",
IF(ISNUMBER(SEARCH("*spaces*",$N1091)),"spaces",
IF(ISNUMBER(SEARCH("*hardware*",$N1091)),"hardware",
IF(ISNUMBER(SEARCH("*children's books*",$N1091)),"children's books")))))))))))))))))))))))))))))))))))))))))</f>
        <v>video games</v>
      </c>
      <c r="S1091" s="11">
        <f t="shared" ref="S1091:S1154" si="106">((($J1091/60)/60)/24)+DATE(1970,1,1)</f>
        <v>42151.189525462964</v>
      </c>
      <c r="T1091" s="11">
        <f t="shared" ref="T1091:T1154" si="107">((($I1091/60)/60)/24)+DATE(1970,1,1)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($E1155/$D1155)*100</f>
        <v>0.625</v>
      </c>
      <c r="P1155" s="5">
        <f t="shared" ref="P1155:P1218" si="109">$E1155/$L1155</f>
        <v>50</v>
      </c>
      <c r="Q1155" t="str">
        <f t="shared" ref="Q1155:Q1218" si="110">IF(ISNUMBER(SEARCH("*film &amp; video*",$N1155)),"film &amp; video",
IF(ISNUMBER(SEARCH("*theater*",$N1155)),"theater",
IF(ISNUMBER(SEARCH("*technology*",$N1155)),"technology",
IF(ISNUMBER(SEARCH("*journalism*",$N1155)),"journalism",
IF(ISNUMBER(SEARCH("*games*",$N1155)),"games",
IF(ISNUMBER(SEARCH("*food*",$N1155)),"food",
IF(ISNUMBER(SEARCH("*photography*",$N1155)),"photography",
IF(ISNUMBER(SEARCH("*publishing*",$N1155)),"publishing",
IF(ISNUMBER(SEARCH("*music*",$N1155)),"music")))))))))</f>
        <v>food</v>
      </c>
      <c r="R1155" t="str">
        <f t="shared" ref="R1155:R1218" si="111">IF(ISNUMBER(SEARCH("*television*",$N1155)),"television",
IF(ISNUMBER(SEARCH("*shorts*",$N1155)),"shorts",
IF(ISNUMBER(SEARCH("*science fiction*",$N1155)),"science fiction",
IF(ISNUMBER(SEARCH("*drama*",$N1155)),"drama",
IF(ISNUMBER(SEARCH("*documentary*",$N1155)),"documentary",
IF(ISNUMBER(SEARCH("*animation*",$N1155)),"animation",
IF(ISNUMBER(SEARCH("*plays*",$N1155)),"plays",
IF(ISNUMBER(SEARCH("*web*",$N1155)),"web",
IF(ISNUMBER(SEARCH("*wearables*",$N1155)),"wearables",
IF(ISNUMBER(SEARCH("*nonfiction*",$N1155)),"nonfiction",
IF(ISNUMBER(SEARCH("*fiction*",$N1155)),"fiction",
IF(ISNUMBER(SEARCH("*rock*",$N1155)),"rock",
IF(ISNUMBER(SEARCH("*metal*",$N1155)),"metal",
IF(ISNUMBER(SEARCH("*jazz*",$N1155)),"jazz",
IF(ISNUMBER(SEARCH("*indie rock*",$N1155)),"indie rock",
IF(ISNUMBER(SEARCH("*electronic music*",$N1155)),"electronic music",
IF(ISNUMBER(SEARCH("*audio*",$N1155)),"audio",
IF(ISNUMBER(SEARCH("*video games*",$N1155)),"video games",
IF(ISNUMBER(SEARCH("*mobile games*",$N1155)),"mobile games",
IF(ISNUMBER(SEARCH("*food trucks*",$N1155)),"food trucks",
IF(ISNUMBER(SEARCH("*photobooks*",$N1155)),"photobooks",
IF(ISNUMBER(SEARCH("*world music*",$N1155)),"world music",
IF(ISNUMBER(SEARCH("*translations*",$N1155)),"translations",
IF(ISNUMBER(SEARCH("*radio &amp; podcasts*",$N1155)),"radio &amp; podcasts",
IF(ISNUMBER(SEARCH("*nature*",$N1155)),"nature",
IF(ISNUMBER(SEARCH("*art books*",$N1155)),"art books",
IF(ISNUMBER(SEARCH("*places*",$N1155)),"places",
IF(ISNUMBER(SEARCH("*pop*",$N1155)),"pop",
IF(ISNUMBER(SEARCH("*faith*",$N1155)),"faith",
IF(ISNUMBER(SEARCH("*gadgets*",$N1155)),"gadgets",
IF(ISNUMBER(SEARCH("*people*",$N1155)),"people",
IF(ISNUMBER(SEARCH("*tabletop games*",$N1155)),"tabletop games",
IF(ISNUMBER(SEARCH("*space exploration*",$N1155)),"space exploration",
IF(ISNUMBER(SEARCH("*makerspaces*",$N1155)),"makerspaces",
IF(ISNUMBER(SEARCH("*small batch*",$N1155)),"small batch",
IF(ISNUMBER(SEARCH("*restaurants*",$N1155)),"restaurants",
IF(ISNUMBER(SEARCH("*classical music*",$N1155)),"classical music",
IF(ISNUMBER(SEARCH("*musical*",$N1155)),"musical",
IF(ISNUMBER(SEARCH("*spaces*",$N1155)),"spaces",
IF(ISNUMBER(SEARCH("*hardware*",$N1155)),"hardware",
IF(ISNUMBER(SEARCH("*children's books*",$N1155)),"children's books")))))))))))))))))))))))))))))))))))))))))</f>
        <v>food trucks</v>
      </c>
      <c r="S1155" s="11">
        <f t="shared" ref="S1155:S1218" si="112">((($J1155/60)/60)/24)+DATE(1970,1,1)</f>
        <v>42143.714178240742</v>
      </c>
      <c r="T1155" s="11">
        <f t="shared" ref="T1155:T1218" si="113">((($I1155/60)/60)/24)+DATE(1970,1,1)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($E1219/$D1219)*100</f>
        <v>102.60000000000001</v>
      </c>
      <c r="P1219" s="5">
        <f t="shared" ref="P1219:P1282" si="115">$E1219/$L1219</f>
        <v>148.57377049180329</v>
      </c>
      <c r="Q1219" t="str">
        <f t="shared" ref="Q1219:Q1282" si="116">IF(ISNUMBER(SEARCH("*film &amp; video*",$N1219)),"film &amp; video",
IF(ISNUMBER(SEARCH("*theater*",$N1219)),"theater",
IF(ISNUMBER(SEARCH("*technology*",$N1219)),"technology",
IF(ISNUMBER(SEARCH("*journalism*",$N1219)),"journalism",
IF(ISNUMBER(SEARCH("*games*",$N1219)),"games",
IF(ISNUMBER(SEARCH("*food*",$N1219)),"food",
IF(ISNUMBER(SEARCH("*photography*",$N1219)),"photography",
IF(ISNUMBER(SEARCH("*publishing*",$N1219)),"publishing",
IF(ISNUMBER(SEARCH("*music*",$N1219)),"music")))))))))</f>
        <v>photography</v>
      </c>
      <c r="R1219" t="str">
        <f t="shared" ref="R1219:R1282" si="117">IF(ISNUMBER(SEARCH("*television*",$N1219)),"television",
IF(ISNUMBER(SEARCH("*shorts*",$N1219)),"shorts",
IF(ISNUMBER(SEARCH("*science fiction*",$N1219)),"science fiction",
IF(ISNUMBER(SEARCH("*drama*",$N1219)),"drama",
IF(ISNUMBER(SEARCH("*documentary*",$N1219)),"documentary",
IF(ISNUMBER(SEARCH("*animation*",$N1219)),"animation",
IF(ISNUMBER(SEARCH("*plays*",$N1219)),"plays",
IF(ISNUMBER(SEARCH("*web*",$N1219)),"web",
IF(ISNUMBER(SEARCH("*wearables*",$N1219)),"wearables",
IF(ISNUMBER(SEARCH("*nonfiction*",$N1219)),"nonfiction",
IF(ISNUMBER(SEARCH("*fiction*",$N1219)),"fiction",
IF(ISNUMBER(SEARCH("*rock*",$N1219)),"rock",
IF(ISNUMBER(SEARCH("*metal*",$N1219)),"metal",
IF(ISNUMBER(SEARCH("*jazz*",$N1219)),"jazz",
IF(ISNUMBER(SEARCH("*indie rock*",$N1219)),"indie rock",
IF(ISNUMBER(SEARCH("*electronic music*",$N1219)),"electronic music",
IF(ISNUMBER(SEARCH("*audio*",$N1219)),"audio",
IF(ISNUMBER(SEARCH("*video games*",$N1219)),"video games",
IF(ISNUMBER(SEARCH("*mobile games*",$N1219)),"mobile games",
IF(ISNUMBER(SEARCH("*food trucks*",$N1219)),"food trucks",
IF(ISNUMBER(SEARCH("*photobooks*",$N1219)),"photobooks",
IF(ISNUMBER(SEARCH("*world music*",$N1219)),"world music",
IF(ISNUMBER(SEARCH("*translations*",$N1219)),"translations",
IF(ISNUMBER(SEARCH("*radio &amp; podcasts*",$N1219)),"radio &amp; podcasts",
IF(ISNUMBER(SEARCH("*nature*",$N1219)),"nature",
IF(ISNUMBER(SEARCH("*art books*",$N1219)),"art books",
IF(ISNUMBER(SEARCH("*places*",$N1219)),"places",
IF(ISNUMBER(SEARCH("*pop*",$N1219)),"pop",
IF(ISNUMBER(SEARCH("*faith*",$N1219)),"faith",
IF(ISNUMBER(SEARCH("*gadgets*",$N1219)),"gadgets",
IF(ISNUMBER(SEARCH("*people*",$N1219)),"people",
IF(ISNUMBER(SEARCH("*tabletop games*",$N1219)),"tabletop games",
IF(ISNUMBER(SEARCH("*space exploration*",$N1219)),"space exploration",
IF(ISNUMBER(SEARCH("*makerspaces*",$N1219)),"makerspaces",
IF(ISNUMBER(SEARCH("*small batch*",$N1219)),"small batch",
IF(ISNUMBER(SEARCH("*restaurants*",$N1219)),"restaurants",
IF(ISNUMBER(SEARCH("*classical music*",$N1219)),"classical music",
IF(ISNUMBER(SEARCH("*musical*",$N1219)),"musical",
IF(ISNUMBER(SEARCH("*spaces*",$N1219)),"spaces",
IF(ISNUMBER(SEARCH("*hardware*",$N1219)),"hardware",
IF(ISNUMBER(SEARCH("*children's books*",$N1219)),"children's books")))))))))))))))))))))))))))))))))))))))))</f>
        <v>photobooks</v>
      </c>
      <c r="S1219" s="11">
        <f t="shared" ref="S1219:S1282" si="118">((($J1219/60)/60)/24)+DATE(1970,1,1)</f>
        <v>42535.809490740736</v>
      </c>
      <c r="T1219" s="11">
        <f t="shared" ref="T1219:T1282" si="119">((($I1219/60)/60)/24)+DATE(1970,1,1)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($E1283/$D1283)*100</f>
        <v>110.71428571428572</v>
      </c>
      <c r="P1283" s="5">
        <f t="shared" ref="P1283:P1346" si="121">$E1283/$L1283</f>
        <v>104.72972972972973</v>
      </c>
      <c r="Q1283" t="str">
        <f t="shared" ref="Q1283:Q1346" si="122">IF(ISNUMBER(SEARCH("*film &amp; video*",$N1283)),"film &amp; video",
IF(ISNUMBER(SEARCH("*theater*",$N1283)),"theater",
IF(ISNUMBER(SEARCH("*technology*",$N1283)),"technology",
IF(ISNUMBER(SEARCH("*journalism*",$N1283)),"journalism",
IF(ISNUMBER(SEARCH("*games*",$N1283)),"games",
IF(ISNUMBER(SEARCH("*food*",$N1283)),"food",
IF(ISNUMBER(SEARCH("*photography*",$N1283)),"photography",
IF(ISNUMBER(SEARCH("*publishing*",$N1283)),"publishing",
IF(ISNUMBER(SEARCH("*music*",$N1283)),"music")))))))))</f>
        <v>music</v>
      </c>
      <c r="R1283" t="str">
        <f t="shared" ref="R1283:R1346" si="123">IF(ISNUMBER(SEARCH("*television*",$N1283)),"television",
IF(ISNUMBER(SEARCH("*shorts*",$N1283)),"shorts",
IF(ISNUMBER(SEARCH("*science fiction*",$N1283)),"science fiction",
IF(ISNUMBER(SEARCH("*drama*",$N1283)),"drama",
IF(ISNUMBER(SEARCH("*documentary*",$N1283)),"documentary",
IF(ISNUMBER(SEARCH("*animation*",$N1283)),"animation",
IF(ISNUMBER(SEARCH("*plays*",$N1283)),"plays",
IF(ISNUMBER(SEARCH("*web*",$N1283)),"web",
IF(ISNUMBER(SEARCH("*wearables*",$N1283)),"wearables",
IF(ISNUMBER(SEARCH("*nonfiction*",$N1283)),"nonfiction",
IF(ISNUMBER(SEARCH("*fiction*",$N1283)),"fiction",
IF(ISNUMBER(SEARCH("*rock*",$N1283)),"rock",
IF(ISNUMBER(SEARCH("*metal*",$N1283)),"metal",
IF(ISNUMBER(SEARCH("*jazz*",$N1283)),"jazz",
IF(ISNUMBER(SEARCH("*indie rock*",$N1283)),"indie rock",
IF(ISNUMBER(SEARCH("*electronic music*",$N1283)),"electronic music",
IF(ISNUMBER(SEARCH("*audio*",$N1283)),"audio",
IF(ISNUMBER(SEARCH("*video games*",$N1283)),"video games",
IF(ISNUMBER(SEARCH("*mobile games*",$N1283)),"mobile games",
IF(ISNUMBER(SEARCH("*food trucks*",$N1283)),"food trucks",
IF(ISNUMBER(SEARCH("*photobooks*",$N1283)),"photobooks",
IF(ISNUMBER(SEARCH("*world music*",$N1283)),"world music",
IF(ISNUMBER(SEARCH("*translations*",$N1283)),"translations",
IF(ISNUMBER(SEARCH("*radio &amp; podcasts*",$N1283)),"radio &amp; podcasts",
IF(ISNUMBER(SEARCH("*nature*",$N1283)),"nature",
IF(ISNUMBER(SEARCH("*art books*",$N1283)),"art books",
IF(ISNUMBER(SEARCH("*places*",$N1283)),"places",
IF(ISNUMBER(SEARCH("*pop*",$N1283)),"pop",
IF(ISNUMBER(SEARCH("*faith*",$N1283)),"faith",
IF(ISNUMBER(SEARCH("*gadgets*",$N1283)),"gadgets",
IF(ISNUMBER(SEARCH("*people*",$N1283)),"people",
IF(ISNUMBER(SEARCH("*tabletop games*",$N1283)),"tabletop games",
IF(ISNUMBER(SEARCH("*space exploration*",$N1283)),"space exploration",
IF(ISNUMBER(SEARCH("*makerspaces*",$N1283)),"makerspaces",
IF(ISNUMBER(SEARCH("*small batch*",$N1283)),"small batch",
IF(ISNUMBER(SEARCH("*restaurants*",$N1283)),"restaurants",
IF(ISNUMBER(SEARCH("*classical music*",$N1283)),"classical music",
IF(ISNUMBER(SEARCH("*musical*",$N1283)),"musical",
IF(ISNUMBER(SEARCH("*spaces*",$N1283)),"spaces",
IF(ISNUMBER(SEARCH("*hardware*",$N1283)),"hardware",
IF(ISNUMBER(SEARCH("*children's books*",$N1283)),"children's books")))))))))))))))))))))))))))))))))))))))))</f>
        <v>rock</v>
      </c>
      <c r="S1283" s="11">
        <f t="shared" ref="S1283:S1346" si="124">((($J1283/60)/60)/24)+DATE(1970,1,1)</f>
        <v>41463.743472222224</v>
      </c>
      <c r="T1283" s="11">
        <f t="shared" ref="T1283:T1346" si="125">((($I1283/60)/60)/24)+DATE(1970,1,1)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($E1347/$D1347)*100</f>
        <v>125</v>
      </c>
      <c r="P1347" s="5">
        <f t="shared" ref="P1347:P1410" si="127">$E1347/$L1347</f>
        <v>53.571428571428569</v>
      </c>
      <c r="Q1347" t="str">
        <f t="shared" ref="Q1347:Q1410" si="128">IF(ISNUMBER(SEARCH("*film &amp; video*",$N1347)),"film &amp; video",
IF(ISNUMBER(SEARCH("*theater*",$N1347)),"theater",
IF(ISNUMBER(SEARCH("*technology*",$N1347)),"technology",
IF(ISNUMBER(SEARCH("*journalism*",$N1347)),"journalism",
IF(ISNUMBER(SEARCH("*games*",$N1347)),"games",
IF(ISNUMBER(SEARCH("*food*",$N1347)),"food",
IF(ISNUMBER(SEARCH("*photography*",$N1347)),"photography",
IF(ISNUMBER(SEARCH("*publishing*",$N1347)),"publishing",
IF(ISNUMBER(SEARCH("*music*",$N1347)),"music")))))))))</f>
        <v>publishing</v>
      </c>
      <c r="R1347" t="str">
        <f t="shared" ref="R1347:R1410" si="129">IF(ISNUMBER(SEARCH("*television*",$N1347)),"television",
IF(ISNUMBER(SEARCH("*shorts*",$N1347)),"shorts",
IF(ISNUMBER(SEARCH("*science fiction*",$N1347)),"science fiction",
IF(ISNUMBER(SEARCH("*drama*",$N1347)),"drama",
IF(ISNUMBER(SEARCH("*documentary*",$N1347)),"documentary",
IF(ISNUMBER(SEARCH("*animation*",$N1347)),"animation",
IF(ISNUMBER(SEARCH("*plays*",$N1347)),"plays",
IF(ISNUMBER(SEARCH("*web*",$N1347)),"web",
IF(ISNUMBER(SEARCH("*wearables*",$N1347)),"wearables",
IF(ISNUMBER(SEARCH("*nonfiction*",$N1347)),"nonfiction",
IF(ISNUMBER(SEARCH("*fiction*",$N1347)),"fiction",
IF(ISNUMBER(SEARCH("*rock*",$N1347)),"rock",
IF(ISNUMBER(SEARCH("*metal*",$N1347)),"metal",
IF(ISNUMBER(SEARCH("*jazz*",$N1347)),"jazz",
IF(ISNUMBER(SEARCH("*indie rock*",$N1347)),"indie rock",
IF(ISNUMBER(SEARCH("*electronic music*",$N1347)),"electronic music",
IF(ISNUMBER(SEARCH("*audio*",$N1347)),"audio",
IF(ISNUMBER(SEARCH("*video games*",$N1347)),"video games",
IF(ISNUMBER(SEARCH("*mobile games*",$N1347)),"mobile games",
IF(ISNUMBER(SEARCH("*food trucks*",$N1347)),"food trucks",
IF(ISNUMBER(SEARCH("*photobooks*",$N1347)),"photobooks",
IF(ISNUMBER(SEARCH("*world music*",$N1347)),"world music",
IF(ISNUMBER(SEARCH("*translations*",$N1347)),"translations",
IF(ISNUMBER(SEARCH("*radio &amp; podcasts*",$N1347)),"radio &amp; podcasts",
IF(ISNUMBER(SEARCH("*nature*",$N1347)),"nature",
IF(ISNUMBER(SEARCH("*art books*",$N1347)),"art books",
IF(ISNUMBER(SEARCH("*places*",$N1347)),"places",
IF(ISNUMBER(SEARCH("*pop*",$N1347)),"pop",
IF(ISNUMBER(SEARCH("*faith*",$N1347)),"faith",
IF(ISNUMBER(SEARCH("*gadgets*",$N1347)),"gadgets",
IF(ISNUMBER(SEARCH("*people*",$N1347)),"people",
IF(ISNUMBER(SEARCH("*tabletop games*",$N1347)),"tabletop games",
IF(ISNUMBER(SEARCH("*space exploration*",$N1347)),"space exploration",
IF(ISNUMBER(SEARCH("*makerspaces*",$N1347)),"makerspaces",
IF(ISNUMBER(SEARCH("*small batch*",$N1347)),"small batch",
IF(ISNUMBER(SEARCH("*restaurants*",$N1347)),"restaurants",
IF(ISNUMBER(SEARCH("*classical music*",$N1347)),"classical music",
IF(ISNUMBER(SEARCH("*musical*",$N1347)),"musical",
IF(ISNUMBER(SEARCH("*spaces*",$N1347)),"spaces",
IF(ISNUMBER(SEARCH("*hardware*",$N1347)),"hardware",
IF(ISNUMBER(SEARCH("*children's books*",$N1347)),"children's books")))))))))))))))))))))))))))))))))))))))))</f>
        <v>nonfiction</v>
      </c>
      <c r="S1347" s="11">
        <f t="shared" ref="S1347:S1410" si="130">((($J1347/60)/60)/24)+DATE(1970,1,1)</f>
        <v>41799.814340277779</v>
      </c>
      <c r="T1347" s="11">
        <f t="shared" ref="T1347:T1410" si="131">((($I1347/60)/60)/24)+DATE(1970,1,1)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($E1411/$D1411)*100</f>
        <v>0</v>
      </c>
      <c r="P1411" s="5" t="e">
        <f t="shared" ref="P1411:P1474" si="133">$E1411/$L1411</f>
        <v>#DIV/0!</v>
      </c>
      <c r="Q1411" t="str">
        <f t="shared" ref="Q1411:Q1474" si="134">IF(ISNUMBER(SEARCH("*film &amp; video*",$N1411)),"film &amp; video",
IF(ISNUMBER(SEARCH("*theater*",$N1411)),"theater",
IF(ISNUMBER(SEARCH("*technology*",$N1411)),"technology",
IF(ISNUMBER(SEARCH("*journalism*",$N1411)),"journalism",
IF(ISNUMBER(SEARCH("*games*",$N1411)),"games",
IF(ISNUMBER(SEARCH("*food*",$N1411)),"food",
IF(ISNUMBER(SEARCH("*photography*",$N1411)),"photography",
IF(ISNUMBER(SEARCH("*publishing*",$N1411)),"publishing",
IF(ISNUMBER(SEARCH("*music*",$N1411)),"music")))))))))</f>
        <v>publishing</v>
      </c>
      <c r="R1411" t="str">
        <f t="shared" ref="R1411:R1474" si="135">IF(ISNUMBER(SEARCH("*television*",$N1411)),"television",
IF(ISNUMBER(SEARCH("*shorts*",$N1411)),"shorts",
IF(ISNUMBER(SEARCH("*science fiction*",$N1411)),"science fiction",
IF(ISNUMBER(SEARCH("*drama*",$N1411)),"drama",
IF(ISNUMBER(SEARCH("*documentary*",$N1411)),"documentary",
IF(ISNUMBER(SEARCH("*animation*",$N1411)),"animation",
IF(ISNUMBER(SEARCH("*plays*",$N1411)),"plays",
IF(ISNUMBER(SEARCH("*web*",$N1411)),"web",
IF(ISNUMBER(SEARCH("*wearables*",$N1411)),"wearables",
IF(ISNUMBER(SEARCH("*nonfiction*",$N1411)),"nonfiction",
IF(ISNUMBER(SEARCH("*fiction*",$N1411)),"fiction",
IF(ISNUMBER(SEARCH("*rock*",$N1411)),"rock",
IF(ISNUMBER(SEARCH("*metal*",$N1411)),"metal",
IF(ISNUMBER(SEARCH("*jazz*",$N1411)),"jazz",
IF(ISNUMBER(SEARCH("*indie rock*",$N1411)),"indie rock",
IF(ISNUMBER(SEARCH("*electronic music*",$N1411)),"electronic music",
IF(ISNUMBER(SEARCH("*audio*",$N1411)),"audio",
IF(ISNUMBER(SEARCH("*video games*",$N1411)),"video games",
IF(ISNUMBER(SEARCH("*mobile games*",$N1411)),"mobile games",
IF(ISNUMBER(SEARCH("*food trucks*",$N1411)),"food trucks",
IF(ISNUMBER(SEARCH("*photobooks*",$N1411)),"photobooks",
IF(ISNUMBER(SEARCH("*world music*",$N1411)),"world music",
IF(ISNUMBER(SEARCH("*translations*",$N1411)),"translations",
IF(ISNUMBER(SEARCH("*radio &amp; podcasts*",$N1411)),"radio &amp; podcasts",
IF(ISNUMBER(SEARCH("*nature*",$N1411)),"nature",
IF(ISNUMBER(SEARCH("*art books*",$N1411)),"art books",
IF(ISNUMBER(SEARCH("*places*",$N1411)),"places",
IF(ISNUMBER(SEARCH("*pop*",$N1411)),"pop",
IF(ISNUMBER(SEARCH("*faith*",$N1411)),"faith",
IF(ISNUMBER(SEARCH("*gadgets*",$N1411)),"gadgets",
IF(ISNUMBER(SEARCH("*people*",$N1411)),"people",
IF(ISNUMBER(SEARCH("*tabletop games*",$N1411)),"tabletop games",
IF(ISNUMBER(SEARCH("*space exploration*",$N1411)),"space exploration",
IF(ISNUMBER(SEARCH("*makerspaces*",$N1411)),"makerspaces",
IF(ISNUMBER(SEARCH("*small batch*",$N1411)),"small batch",
IF(ISNUMBER(SEARCH("*restaurants*",$N1411)),"restaurants",
IF(ISNUMBER(SEARCH("*classical music*",$N1411)),"classical music",
IF(ISNUMBER(SEARCH("*musical*",$N1411)),"musical",
IF(ISNUMBER(SEARCH("*spaces*",$N1411)),"spaces",
IF(ISNUMBER(SEARCH("*hardware*",$N1411)),"hardware",
IF(ISNUMBER(SEARCH("*children's books*",$N1411)),"children's books")))))))))))))))))))))))))))))))))))))))))</f>
        <v>translations</v>
      </c>
      <c r="S1411" s="11">
        <f t="shared" ref="S1411:S1474" si="136">((($J1411/60)/60)/24)+DATE(1970,1,1)</f>
        <v>41945.133506944447</v>
      </c>
      <c r="T1411" s="11">
        <f t="shared" ref="T1411:T1474" si="137">((($I1411/60)/60)/24)+DATE(1970,1,1)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($E1475/$D1475)*100</f>
        <v>120.51600000000001</v>
      </c>
      <c r="P1475" s="5">
        <f t="shared" ref="P1475:P1538" si="139">$E1475/$L1475</f>
        <v>38.462553191489363</v>
      </c>
      <c r="Q1475" t="str">
        <f t="shared" ref="Q1475:Q1538" si="140">IF(ISNUMBER(SEARCH("*film &amp; video*",$N1475)),"film &amp; video",
IF(ISNUMBER(SEARCH("*theater*",$N1475)),"theater",
IF(ISNUMBER(SEARCH("*technology*",$N1475)),"technology",
IF(ISNUMBER(SEARCH("*journalism*",$N1475)),"journalism",
IF(ISNUMBER(SEARCH("*games*",$N1475)),"games",
IF(ISNUMBER(SEARCH("*food*",$N1475)),"food",
IF(ISNUMBER(SEARCH("*photography*",$N1475)),"photography",
IF(ISNUMBER(SEARCH("*publishing*",$N1475)),"publishing",
IF(ISNUMBER(SEARCH("*music*",$N1475)),"music")))))))))</f>
        <v>publishing</v>
      </c>
      <c r="R1475" t="str">
        <f t="shared" ref="R1475:R1538" si="141">IF(ISNUMBER(SEARCH("*television*",$N1475)),"television",
IF(ISNUMBER(SEARCH("*shorts*",$N1475)),"shorts",
IF(ISNUMBER(SEARCH("*science fiction*",$N1475)),"science fiction",
IF(ISNUMBER(SEARCH("*drama*",$N1475)),"drama",
IF(ISNUMBER(SEARCH("*documentary*",$N1475)),"documentary",
IF(ISNUMBER(SEARCH("*animation*",$N1475)),"animation",
IF(ISNUMBER(SEARCH("*plays*",$N1475)),"plays",
IF(ISNUMBER(SEARCH("*web*",$N1475)),"web",
IF(ISNUMBER(SEARCH("*wearables*",$N1475)),"wearables",
IF(ISNUMBER(SEARCH("*nonfiction*",$N1475)),"nonfiction",
IF(ISNUMBER(SEARCH("*fiction*",$N1475)),"fiction",
IF(ISNUMBER(SEARCH("*rock*",$N1475)),"rock",
IF(ISNUMBER(SEARCH("*metal*",$N1475)),"metal",
IF(ISNUMBER(SEARCH("*jazz*",$N1475)),"jazz",
IF(ISNUMBER(SEARCH("*indie rock*",$N1475)),"indie rock",
IF(ISNUMBER(SEARCH("*electronic music*",$N1475)),"electronic music",
IF(ISNUMBER(SEARCH("*audio*",$N1475)),"audio",
IF(ISNUMBER(SEARCH("*video games*",$N1475)),"video games",
IF(ISNUMBER(SEARCH("*mobile games*",$N1475)),"mobile games",
IF(ISNUMBER(SEARCH("*food trucks*",$N1475)),"food trucks",
IF(ISNUMBER(SEARCH("*photobooks*",$N1475)),"photobooks",
IF(ISNUMBER(SEARCH("*world music*",$N1475)),"world music",
IF(ISNUMBER(SEARCH("*translations*",$N1475)),"translations",
IF(ISNUMBER(SEARCH("*radio &amp; podcasts*",$N1475)),"radio &amp; podcasts",
IF(ISNUMBER(SEARCH("*nature*",$N1475)),"nature",
IF(ISNUMBER(SEARCH("*art books*",$N1475)),"art books",
IF(ISNUMBER(SEARCH("*places*",$N1475)),"places",
IF(ISNUMBER(SEARCH("*pop*",$N1475)),"pop",
IF(ISNUMBER(SEARCH("*faith*",$N1475)),"faith",
IF(ISNUMBER(SEARCH("*gadgets*",$N1475)),"gadgets",
IF(ISNUMBER(SEARCH("*people*",$N1475)),"people",
IF(ISNUMBER(SEARCH("*tabletop games*",$N1475)),"tabletop games",
IF(ISNUMBER(SEARCH("*space exploration*",$N1475)),"space exploration",
IF(ISNUMBER(SEARCH("*makerspaces*",$N1475)),"makerspaces",
IF(ISNUMBER(SEARCH("*small batch*",$N1475)),"small batch",
IF(ISNUMBER(SEARCH("*restaurants*",$N1475)),"restaurants",
IF(ISNUMBER(SEARCH("*classical music*",$N1475)),"classical music",
IF(ISNUMBER(SEARCH("*musical*",$N1475)),"musical",
IF(ISNUMBER(SEARCH("*spaces*",$N1475)),"spaces",
IF(ISNUMBER(SEARCH("*hardware*",$N1475)),"hardware",
IF(ISNUMBER(SEARCH("*children's books*",$N1475)),"children's books")))))))))))))))))))))))))))))))))))))))))</f>
        <v>radio &amp; podcasts</v>
      </c>
      <c r="S1475" s="11">
        <f t="shared" ref="S1475:S1538" si="142">((($J1475/60)/60)/24)+DATE(1970,1,1)</f>
        <v>40939.979618055557</v>
      </c>
      <c r="T1475" s="11">
        <f t="shared" ref="T1475:T1538" si="143">((($I1475/60)/60)/24)+DATE(1970,1,1)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($E1539/$D1539)*100</f>
        <v>179.9</v>
      </c>
      <c r="P1539" s="5">
        <f t="shared" ref="P1539:P1602" si="145">$E1539/$L1539</f>
        <v>96.375</v>
      </c>
      <c r="Q1539" t="str">
        <f t="shared" ref="Q1539:Q1602" si="146">IF(ISNUMBER(SEARCH("*film &amp; video*",$N1539)),"film &amp; video",
IF(ISNUMBER(SEARCH("*theater*",$N1539)),"theater",
IF(ISNUMBER(SEARCH("*technology*",$N1539)),"technology",
IF(ISNUMBER(SEARCH("*journalism*",$N1539)),"journalism",
IF(ISNUMBER(SEARCH("*games*",$N1539)),"games",
IF(ISNUMBER(SEARCH("*food*",$N1539)),"food",
IF(ISNUMBER(SEARCH("*photography*",$N1539)),"photography",
IF(ISNUMBER(SEARCH("*publishing*",$N1539)),"publishing",
IF(ISNUMBER(SEARCH("*music*",$N1539)),"music")))))))))</f>
        <v>photography</v>
      </c>
      <c r="R1539" t="str">
        <f t="shared" ref="R1539:R1602" si="147">IF(ISNUMBER(SEARCH("*television*",$N1539)),"television",
IF(ISNUMBER(SEARCH("*shorts*",$N1539)),"shorts",
IF(ISNUMBER(SEARCH("*science fiction*",$N1539)),"science fiction",
IF(ISNUMBER(SEARCH("*drama*",$N1539)),"drama",
IF(ISNUMBER(SEARCH("*documentary*",$N1539)),"documentary",
IF(ISNUMBER(SEARCH("*animation*",$N1539)),"animation",
IF(ISNUMBER(SEARCH("*plays*",$N1539)),"plays",
IF(ISNUMBER(SEARCH("*web*",$N1539)),"web",
IF(ISNUMBER(SEARCH("*wearables*",$N1539)),"wearables",
IF(ISNUMBER(SEARCH("*nonfiction*",$N1539)),"nonfiction",
IF(ISNUMBER(SEARCH("*fiction*",$N1539)),"fiction",
IF(ISNUMBER(SEARCH("*rock*",$N1539)),"rock",
IF(ISNUMBER(SEARCH("*metal*",$N1539)),"metal",
IF(ISNUMBER(SEARCH("*jazz*",$N1539)),"jazz",
IF(ISNUMBER(SEARCH("*indie rock*",$N1539)),"indie rock",
IF(ISNUMBER(SEARCH("*electronic music*",$N1539)),"electronic music",
IF(ISNUMBER(SEARCH("*audio*",$N1539)),"audio",
IF(ISNUMBER(SEARCH("*video games*",$N1539)),"video games",
IF(ISNUMBER(SEARCH("*mobile games*",$N1539)),"mobile games",
IF(ISNUMBER(SEARCH("*food trucks*",$N1539)),"food trucks",
IF(ISNUMBER(SEARCH("*photobooks*",$N1539)),"photobooks",
IF(ISNUMBER(SEARCH("*world music*",$N1539)),"world music",
IF(ISNUMBER(SEARCH("*translations*",$N1539)),"translations",
IF(ISNUMBER(SEARCH("*radio &amp; podcasts*",$N1539)),"radio &amp; podcasts",
IF(ISNUMBER(SEARCH("*nature*",$N1539)),"nature",
IF(ISNUMBER(SEARCH("*art books*",$N1539)),"art books",
IF(ISNUMBER(SEARCH("*places*",$N1539)),"places",
IF(ISNUMBER(SEARCH("*pop*",$N1539)),"pop",
IF(ISNUMBER(SEARCH("*faith*",$N1539)),"faith",
IF(ISNUMBER(SEARCH("*gadgets*",$N1539)),"gadgets",
IF(ISNUMBER(SEARCH("*people*",$N1539)),"people",
IF(ISNUMBER(SEARCH("*tabletop games*",$N1539)),"tabletop games",
IF(ISNUMBER(SEARCH("*space exploration*",$N1539)),"space exploration",
IF(ISNUMBER(SEARCH("*makerspaces*",$N1539)),"makerspaces",
IF(ISNUMBER(SEARCH("*small batch*",$N1539)),"small batch",
IF(ISNUMBER(SEARCH("*restaurants*",$N1539)),"restaurants",
IF(ISNUMBER(SEARCH("*classical music*",$N1539)),"classical music",
IF(ISNUMBER(SEARCH("*musical*",$N1539)),"musical",
IF(ISNUMBER(SEARCH("*spaces*",$N1539)),"spaces",
IF(ISNUMBER(SEARCH("*hardware*",$N1539)),"hardware",
IF(ISNUMBER(SEARCH("*children's books*",$N1539)),"children's books")))))))))))))))))))))))))))))))))))))))))</f>
        <v>photobooks</v>
      </c>
      <c r="S1539" s="11">
        <f t="shared" ref="S1539:S1602" si="148">((($J1539/60)/60)/24)+DATE(1970,1,1)</f>
        <v>42552.315127314811</v>
      </c>
      <c r="T1539" s="11">
        <f t="shared" ref="T1539:T1602" si="149">((($I1539/60)/60)/24)+DATE(1970,1,1)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($E1603/$D1603)*100</f>
        <v>108.2492</v>
      </c>
      <c r="P1603" s="5">
        <f t="shared" ref="P1603:P1666" si="151">$E1603/$L1603</f>
        <v>48.325535714285714</v>
      </c>
      <c r="Q1603" t="str">
        <f t="shared" ref="Q1603:Q1666" si="152">IF(ISNUMBER(SEARCH("*film &amp; video*",$N1603)),"film &amp; video",
IF(ISNUMBER(SEARCH("*theater*",$N1603)),"theater",
IF(ISNUMBER(SEARCH("*technology*",$N1603)),"technology",
IF(ISNUMBER(SEARCH("*journalism*",$N1603)),"journalism",
IF(ISNUMBER(SEARCH("*games*",$N1603)),"games",
IF(ISNUMBER(SEARCH("*food*",$N1603)),"food",
IF(ISNUMBER(SEARCH("*photography*",$N1603)),"photography",
IF(ISNUMBER(SEARCH("*publishing*",$N1603)),"publishing",
IF(ISNUMBER(SEARCH("*music*",$N1603)),"music")))))))))</f>
        <v>music</v>
      </c>
      <c r="R1603" t="str">
        <f t="shared" ref="R1603:R1666" si="153">IF(ISNUMBER(SEARCH("*television*",$N1603)),"television",
IF(ISNUMBER(SEARCH("*shorts*",$N1603)),"shorts",
IF(ISNUMBER(SEARCH("*science fiction*",$N1603)),"science fiction",
IF(ISNUMBER(SEARCH("*drama*",$N1603)),"drama",
IF(ISNUMBER(SEARCH("*documentary*",$N1603)),"documentary",
IF(ISNUMBER(SEARCH("*animation*",$N1603)),"animation",
IF(ISNUMBER(SEARCH("*plays*",$N1603)),"plays",
IF(ISNUMBER(SEARCH("*web*",$N1603)),"web",
IF(ISNUMBER(SEARCH("*wearables*",$N1603)),"wearables",
IF(ISNUMBER(SEARCH("*nonfiction*",$N1603)),"nonfiction",
IF(ISNUMBER(SEARCH("*fiction*",$N1603)),"fiction",
IF(ISNUMBER(SEARCH("*rock*",$N1603)),"rock",
IF(ISNUMBER(SEARCH("*metal*",$N1603)),"metal",
IF(ISNUMBER(SEARCH("*jazz*",$N1603)),"jazz",
IF(ISNUMBER(SEARCH("*indie rock*",$N1603)),"indie rock",
IF(ISNUMBER(SEARCH("*electronic music*",$N1603)),"electronic music",
IF(ISNUMBER(SEARCH("*audio*",$N1603)),"audio",
IF(ISNUMBER(SEARCH("*video games*",$N1603)),"video games",
IF(ISNUMBER(SEARCH("*mobile games*",$N1603)),"mobile games",
IF(ISNUMBER(SEARCH("*food trucks*",$N1603)),"food trucks",
IF(ISNUMBER(SEARCH("*photobooks*",$N1603)),"photobooks",
IF(ISNUMBER(SEARCH("*world music*",$N1603)),"world music",
IF(ISNUMBER(SEARCH("*translations*",$N1603)),"translations",
IF(ISNUMBER(SEARCH("*radio &amp; podcasts*",$N1603)),"radio &amp; podcasts",
IF(ISNUMBER(SEARCH("*nature*",$N1603)),"nature",
IF(ISNUMBER(SEARCH("*art books*",$N1603)),"art books",
IF(ISNUMBER(SEARCH("*places*",$N1603)),"places",
IF(ISNUMBER(SEARCH("*pop*",$N1603)),"pop",
IF(ISNUMBER(SEARCH("*faith*",$N1603)),"faith",
IF(ISNUMBER(SEARCH("*gadgets*",$N1603)),"gadgets",
IF(ISNUMBER(SEARCH("*people*",$N1603)),"people",
IF(ISNUMBER(SEARCH("*tabletop games*",$N1603)),"tabletop games",
IF(ISNUMBER(SEARCH("*space exploration*",$N1603)),"space exploration",
IF(ISNUMBER(SEARCH("*makerspaces*",$N1603)),"makerspaces",
IF(ISNUMBER(SEARCH("*small batch*",$N1603)),"small batch",
IF(ISNUMBER(SEARCH("*restaurants*",$N1603)),"restaurants",
IF(ISNUMBER(SEARCH("*classical music*",$N1603)),"classical music",
IF(ISNUMBER(SEARCH("*musical*",$N1603)),"musical",
IF(ISNUMBER(SEARCH("*spaces*",$N1603)),"spaces",
IF(ISNUMBER(SEARCH("*hardware*",$N1603)),"hardware",
IF(ISNUMBER(SEARCH("*children's books*",$N1603)),"children's books")))))))))))))))))))))))))))))))))))))))))</f>
        <v>rock</v>
      </c>
      <c r="S1603" s="11">
        <f t="shared" ref="S1603:S1666" si="154">((($J1603/60)/60)/24)+DATE(1970,1,1)</f>
        <v>40638.092974537038</v>
      </c>
      <c r="T1603" s="11">
        <f t="shared" ref="T1603:T1666" si="155">((($I1603/60)/60)/24)+DATE(1970,1,1)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($E1667/$D1667)*100</f>
        <v>119.45714285714286</v>
      </c>
      <c r="P1667" s="5">
        <f t="shared" ref="P1667:P1730" si="157">$E1667/$L1667</f>
        <v>44.956989247311824</v>
      </c>
      <c r="Q1667" t="str">
        <f t="shared" ref="Q1667:Q1730" si="158">IF(ISNUMBER(SEARCH("*film &amp; video*",$N1667)),"film &amp; video",
IF(ISNUMBER(SEARCH("*theater*",$N1667)),"theater",
IF(ISNUMBER(SEARCH("*technology*",$N1667)),"technology",
IF(ISNUMBER(SEARCH("*journalism*",$N1667)),"journalism",
IF(ISNUMBER(SEARCH("*games*",$N1667)),"games",
IF(ISNUMBER(SEARCH("*food*",$N1667)),"food",
IF(ISNUMBER(SEARCH("*photography*",$N1667)),"photography",
IF(ISNUMBER(SEARCH("*publishing*",$N1667)),"publishing",
IF(ISNUMBER(SEARCH("*music*",$N1667)),"music")))))))))</f>
        <v>music</v>
      </c>
      <c r="R1667" t="str">
        <f t="shared" ref="R1667:R1730" si="159">IF(ISNUMBER(SEARCH("*television*",$N1667)),"television",
IF(ISNUMBER(SEARCH("*shorts*",$N1667)),"shorts",
IF(ISNUMBER(SEARCH("*science fiction*",$N1667)),"science fiction",
IF(ISNUMBER(SEARCH("*drama*",$N1667)),"drama",
IF(ISNUMBER(SEARCH("*documentary*",$N1667)),"documentary",
IF(ISNUMBER(SEARCH("*animation*",$N1667)),"animation",
IF(ISNUMBER(SEARCH("*plays*",$N1667)),"plays",
IF(ISNUMBER(SEARCH("*web*",$N1667)),"web",
IF(ISNUMBER(SEARCH("*wearables*",$N1667)),"wearables",
IF(ISNUMBER(SEARCH("*nonfiction*",$N1667)),"nonfiction",
IF(ISNUMBER(SEARCH("*fiction*",$N1667)),"fiction",
IF(ISNUMBER(SEARCH("*rock*",$N1667)),"rock",
IF(ISNUMBER(SEARCH("*metal*",$N1667)),"metal",
IF(ISNUMBER(SEARCH("*jazz*",$N1667)),"jazz",
IF(ISNUMBER(SEARCH("*indie rock*",$N1667)),"indie rock",
IF(ISNUMBER(SEARCH("*electronic music*",$N1667)),"electronic music",
IF(ISNUMBER(SEARCH("*audio*",$N1667)),"audio",
IF(ISNUMBER(SEARCH("*video games*",$N1667)),"video games",
IF(ISNUMBER(SEARCH("*mobile games*",$N1667)),"mobile games",
IF(ISNUMBER(SEARCH("*food trucks*",$N1667)),"food trucks",
IF(ISNUMBER(SEARCH("*photobooks*",$N1667)),"photobooks",
IF(ISNUMBER(SEARCH("*world music*",$N1667)),"world music",
IF(ISNUMBER(SEARCH("*translations*",$N1667)),"translations",
IF(ISNUMBER(SEARCH("*radio &amp; podcasts*",$N1667)),"radio &amp; podcasts",
IF(ISNUMBER(SEARCH("*nature*",$N1667)),"nature",
IF(ISNUMBER(SEARCH("*art books*",$N1667)),"art books",
IF(ISNUMBER(SEARCH("*places*",$N1667)),"places",
IF(ISNUMBER(SEARCH("*pop*",$N1667)),"pop",
IF(ISNUMBER(SEARCH("*faith*",$N1667)),"faith",
IF(ISNUMBER(SEARCH("*gadgets*",$N1667)),"gadgets",
IF(ISNUMBER(SEARCH("*people*",$N1667)),"people",
IF(ISNUMBER(SEARCH("*tabletop games*",$N1667)),"tabletop games",
IF(ISNUMBER(SEARCH("*space exploration*",$N1667)),"space exploration",
IF(ISNUMBER(SEARCH("*makerspaces*",$N1667)),"makerspaces",
IF(ISNUMBER(SEARCH("*small batch*",$N1667)),"small batch",
IF(ISNUMBER(SEARCH("*restaurants*",$N1667)),"restaurants",
IF(ISNUMBER(SEARCH("*classical music*",$N1667)),"classical music",
IF(ISNUMBER(SEARCH("*musical*",$N1667)),"musical",
IF(ISNUMBER(SEARCH("*spaces*",$N1667)),"spaces",
IF(ISNUMBER(SEARCH("*hardware*",$N1667)),"hardware",
IF(ISNUMBER(SEARCH("*children's books*",$N1667)),"children's books")))))))))))))))))))))))))))))))))))))))))</f>
        <v>pop</v>
      </c>
      <c r="S1667" s="11">
        <f t="shared" ref="S1667:S1730" si="160">((($J1667/60)/60)/24)+DATE(1970,1,1)</f>
        <v>40564.649456018517</v>
      </c>
      <c r="T1667" s="11">
        <f t="shared" ref="T1667:T1730" si="161">((($I1667/60)/60)/24)+DATE(1970,1,1)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($E1731/$D1731)*100</f>
        <v>0</v>
      </c>
      <c r="P1731" s="5" t="e">
        <f t="shared" ref="P1731:P1794" si="163">$E1731/$L1731</f>
        <v>#DIV/0!</v>
      </c>
      <c r="Q1731" t="str">
        <f t="shared" ref="Q1731:Q1794" si="164">IF(ISNUMBER(SEARCH("*film &amp; video*",$N1731)),"film &amp; video",
IF(ISNUMBER(SEARCH("*theater*",$N1731)),"theater",
IF(ISNUMBER(SEARCH("*technology*",$N1731)),"technology",
IF(ISNUMBER(SEARCH("*journalism*",$N1731)),"journalism",
IF(ISNUMBER(SEARCH("*games*",$N1731)),"games",
IF(ISNUMBER(SEARCH("*food*",$N1731)),"food",
IF(ISNUMBER(SEARCH("*photography*",$N1731)),"photography",
IF(ISNUMBER(SEARCH("*publishing*",$N1731)),"publishing",
IF(ISNUMBER(SEARCH("*music*",$N1731)),"music")))))))))</f>
        <v>music</v>
      </c>
      <c r="R1731" t="str">
        <f t="shared" ref="R1731:R1794" si="165">IF(ISNUMBER(SEARCH("*television*",$N1731)),"television",
IF(ISNUMBER(SEARCH("*shorts*",$N1731)),"shorts",
IF(ISNUMBER(SEARCH("*science fiction*",$N1731)),"science fiction",
IF(ISNUMBER(SEARCH("*drama*",$N1731)),"drama",
IF(ISNUMBER(SEARCH("*documentary*",$N1731)),"documentary",
IF(ISNUMBER(SEARCH("*animation*",$N1731)),"animation",
IF(ISNUMBER(SEARCH("*plays*",$N1731)),"plays",
IF(ISNUMBER(SEARCH("*web*",$N1731)),"web",
IF(ISNUMBER(SEARCH("*wearables*",$N1731)),"wearables",
IF(ISNUMBER(SEARCH("*nonfiction*",$N1731)),"nonfiction",
IF(ISNUMBER(SEARCH("*fiction*",$N1731)),"fiction",
IF(ISNUMBER(SEARCH("*rock*",$N1731)),"rock",
IF(ISNUMBER(SEARCH("*metal*",$N1731)),"metal",
IF(ISNUMBER(SEARCH("*jazz*",$N1731)),"jazz",
IF(ISNUMBER(SEARCH("*indie rock*",$N1731)),"indie rock",
IF(ISNUMBER(SEARCH("*electronic music*",$N1731)),"electronic music",
IF(ISNUMBER(SEARCH("*audio*",$N1731)),"audio",
IF(ISNUMBER(SEARCH("*video games*",$N1731)),"video games",
IF(ISNUMBER(SEARCH("*mobile games*",$N1731)),"mobile games",
IF(ISNUMBER(SEARCH("*food trucks*",$N1731)),"food trucks",
IF(ISNUMBER(SEARCH("*photobooks*",$N1731)),"photobooks",
IF(ISNUMBER(SEARCH("*world music*",$N1731)),"world music",
IF(ISNUMBER(SEARCH("*translations*",$N1731)),"translations",
IF(ISNUMBER(SEARCH("*radio &amp; podcasts*",$N1731)),"radio &amp; podcasts",
IF(ISNUMBER(SEARCH("*nature*",$N1731)),"nature",
IF(ISNUMBER(SEARCH("*art books*",$N1731)),"art books",
IF(ISNUMBER(SEARCH("*places*",$N1731)),"places",
IF(ISNUMBER(SEARCH("*pop*",$N1731)),"pop",
IF(ISNUMBER(SEARCH("*faith*",$N1731)),"faith",
IF(ISNUMBER(SEARCH("*gadgets*",$N1731)),"gadgets",
IF(ISNUMBER(SEARCH("*people*",$N1731)),"people",
IF(ISNUMBER(SEARCH("*tabletop games*",$N1731)),"tabletop games",
IF(ISNUMBER(SEARCH("*space exploration*",$N1731)),"space exploration",
IF(ISNUMBER(SEARCH("*makerspaces*",$N1731)),"makerspaces",
IF(ISNUMBER(SEARCH("*small batch*",$N1731)),"small batch",
IF(ISNUMBER(SEARCH("*restaurants*",$N1731)),"restaurants",
IF(ISNUMBER(SEARCH("*classical music*",$N1731)),"classical music",
IF(ISNUMBER(SEARCH("*musical*",$N1731)),"musical",
IF(ISNUMBER(SEARCH("*spaces*",$N1731)),"spaces",
IF(ISNUMBER(SEARCH("*hardware*",$N1731)),"hardware",
IF(ISNUMBER(SEARCH("*children's books*",$N1731)),"children's books")))))))))))))))))))))))))))))))))))))))))</f>
        <v>faith</v>
      </c>
      <c r="S1731" s="11">
        <f t="shared" ref="S1731:S1794" si="166">((($J1731/60)/60)/24)+DATE(1970,1,1)</f>
        <v>42471.052152777775</v>
      </c>
      <c r="T1731" s="11">
        <f t="shared" ref="T1731:T1794" si="167">((($I1731/60)/60)/24)+DATE(1970,1,1)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($E1795/$D1795)*100</f>
        <v>1.3333333333333335</v>
      </c>
      <c r="P1795" s="5">
        <f t="shared" ref="P1795:P1858" si="169">$E1795/$L1795</f>
        <v>20</v>
      </c>
      <c r="Q1795" t="str">
        <f t="shared" ref="Q1795:Q1858" si="170">IF(ISNUMBER(SEARCH("*film &amp; video*",$N1795)),"film &amp; video",
IF(ISNUMBER(SEARCH("*theater*",$N1795)),"theater",
IF(ISNUMBER(SEARCH("*technology*",$N1795)),"technology",
IF(ISNUMBER(SEARCH("*journalism*",$N1795)),"journalism",
IF(ISNUMBER(SEARCH("*games*",$N1795)),"games",
IF(ISNUMBER(SEARCH("*food*",$N1795)),"food",
IF(ISNUMBER(SEARCH("*photography*",$N1795)),"photography",
IF(ISNUMBER(SEARCH("*publishing*",$N1795)),"publishing",
IF(ISNUMBER(SEARCH("*music*",$N1795)),"music")))))))))</f>
        <v>photography</v>
      </c>
      <c r="R1795" t="str">
        <f t="shared" ref="R1795:R1858" si="171">IF(ISNUMBER(SEARCH("*television*",$N1795)),"television",
IF(ISNUMBER(SEARCH("*shorts*",$N1795)),"shorts",
IF(ISNUMBER(SEARCH("*science fiction*",$N1795)),"science fiction",
IF(ISNUMBER(SEARCH("*drama*",$N1795)),"drama",
IF(ISNUMBER(SEARCH("*documentary*",$N1795)),"documentary",
IF(ISNUMBER(SEARCH("*animation*",$N1795)),"animation",
IF(ISNUMBER(SEARCH("*plays*",$N1795)),"plays",
IF(ISNUMBER(SEARCH("*web*",$N1795)),"web",
IF(ISNUMBER(SEARCH("*wearables*",$N1795)),"wearables",
IF(ISNUMBER(SEARCH("*nonfiction*",$N1795)),"nonfiction",
IF(ISNUMBER(SEARCH("*fiction*",$N1795)),"fiction",
IF(ISNUMBER(SEARCH("*rock*",$N1795)),"rock",
IF(ISNUMBER(SEARCH("*metal*",$N1795)),"metal",
IF(ISNUMBER(SEARCH("*jazz*",$N1795)),"jazz",
IF(ISNUMBER(SEARCH("*indie rock*",$N1795)),"indie rock",
IF(ISNUMBER(SEARCH("*electronic music*",$N1795)),"electronic music",
IF(ISNUMBER(SEARCH("*audio*",$N1795)),"audio",
IF(ISNUMBER(SEARCH("*video games*",$N1795)),"video games",
IF(ISNUMBER(SEARCH("*mobile games*",$N1795)),"mobile games",
IF(ISNUMBER(SEARCH("*food trucks*",$N1795)),"food trucks",
IF(ISNUMBER(SEARCH("*photobooks*",$N1795)),"photobooks",
IF(ISNUMBER(SEARCH("*world music*",$N1795)),"world music",
IF(ISNUMBER(SEARCH("*translations*",$N1795)),"translations",
IF(ISNUMBER(SEARCH("*radio &amp; podcasts*",$N1795)),"radio &amp; podcasts",
IF(ISNUMBER(SEARCH("*nature*",$N1795)),"nature",
IF(ISNUMBER(SEARCH("*art books*",$N1795)),"art books",
IF(ISNUMBER(SEARCH("*places*",$N1795)),"places",
IF(ISNUMBER(SEARCH("*pop*",$N1795)),"pop",
IF(ISNUMBER(SEARCH("*faith*",$N1795)),"faith",
IF(ISNUMBER(SEARCH("*gadgets*",$N1795)),"gadgets",
IF(ISNUMBER(SEARCH("*people*",$N1795)),"people",
IF(ISNUMBER(SEARCH("*tabletop games*",$N1795)),"tabletop games",
IF(ISNUMBER(SEARCH("*space exploration*",$N1795)),"space exploration",
IF(ISNUMBER(SEARCH("*makerspaces*",$N1795)),"makerspaces",
IF(ISNUMBER(SEARCH("*small batch*",$N1795)),"small batch",
IF(ISNUMBER(SEARCH("*restaurants*",$N1795)),"restaurants",
IF(ISNUMBER(SEARCH("*classical music*",$N1795)),"classical music",
IF(ISNUMBER(SEARCH("*musical*",$N1795)),"musical",
IF(ISNUMBER(SEARCH("*spaces*",$N1795)),"spaces",
IF(ISNUMBER(SEARCH("*hardware*",$N1795)),"hardware",
IF(ISNUMBER(SEARCH("*children's books*",$N1795)),"children's books")))))))))))))))))))))))))))))))))))))))))</f>
        <v>photobooks</v>
      </c>
      <c r="S1795" s="11">
        <f t="shared" ref="S1795:S1858" si="172">((($J1795/60)/60)/24)+DATE(1970,1,1)</f>
        <v>41940.89166666667</v>
      </c>
      <c r="T1795" s="11">
        <f t="shared" ref="T1795:T1858" si="173">((($I1795/60)/60)/24)+DATE(1970,1,1)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($E1859/$D1859)*100</f>
        <v>100</v>
      </c>
      <c r="P1859" s="5">
        <f t="shared" ref="P1859:P1922" si="175">$E1859/$L1859</f>
        <v>136.36363636363637</v>
      </c>
      <c r="Q1859" t="str">
        <f t="shared" ref="Q1859:Q1922" si="176">IF(ISNUMBER(SEARCH("*film &amp; video*",$N1859)),"film &amp; video",
IF(ISNUMBER(SEARCH("*theater*",$N1859)),"theater",
IF(ISNUMBER(SEARCH("*technology*",$N1859)),"technology",
IF(ISNUMBER(SEARCH("*journalism*",$N1859)),"journalism",
IF(ISNUMBER(SEARCH("*games*",$N1859)),"games",
IF(ISNUMBER(SEARCH("*food*",$N1859)),"food",
IF(ISNUMBER(SEARCH("*photography*",$N1859)),"photography",
IF(ISNUMBER(SEARCH("*publishing*",$N1859)),"publishing",
IF(ISNUMBER(SEARCH("*music*",$N1859)),"music")))))))))</f>
        <v>music</v>
      </c>
      <c r="R1859" t="str">
        <f t="shared" ref="R1859:R1922" si="177">IF(ISNUMBER(SEARCH("*television*",$N1859)),"television",
IF(ISNUMBER(SEARCH("*shorts*",$N1859)),"shorts",
IF(ISNUMBER(SEARCH("*science fiction*",$N1859)),"science fiction",
IF(ISNUMBER(SEARCH("*drama*",$N1859)),"drama",
IF(ISNUMBER(SEARCH("*documentary*",$N1859)),"documentary",
IF(ISNUMBER(SEARCH("*animation*",$N1859)),"animation",
IF(ISNUMBER(SEARCH("*plays*",$N1859)),"plays",
IF(ISNUMBER(SEARCH("*web*",$N1859)),"web",
IF(ISNUMBER(SEARCH("*wearables*",$N1859)),"wearables",
IF(ISNUMBER(SEARCH("*nonfiction*",$N1859)),"nonfiction",
IF(ISNUMBER(SEARCH("*fiction*",$N1859)),"fiction",
IF(ISNUMBER(SEARCH("*rock*",$N1859)),"rock",
IF(ISNUMBER(SEARCH("*metal*",$N1859)),"metal",
IF(ISNUMBER(SEARCH("*jazz*",$N1859)),"jazz",
IF(ISNUMBER(SEARCH("*indie rock*",$N1859)),"indie rock",
IF(ISNUMBER(SEARCH("*electronic music*",$N1859)),"electronic music",
IF(ISNUMBER(SEARCH("*audio*",$N1859)),"audio",
IF(ISNUMBER(SEARCH("*video games*",$N1859)),"video games",
IF(ISNUMBER(SEARCH("*mobile games*",$N1859)),"mobile games",
IF(ISNUMBER(SEARCH("*food trucks*",$N1859)),"food trucks",
IF(ISNUMBER(SEARCH("*photobooks*",$N1859)),"photobooks",
IF(ISNUMBER(SEARCH("*world music*",$N1859)),"world music",
IF(ISNUMBER(SEARCH("*translations*",$N1859)),"translations",
IF(ISNUMBER(SEARCH("*radio &amp; podcasts*",$N1859)),"radio &amp; podcasts",
IF(ISNUMBER(SEARCH("*nature*",$N1859)),"nature",
IF(ISNUMBER(SEARCH("*art books*",$N1859)),"art books",
IF(ISNUMBER(SEARCH("*places*",$N1859)),"places",
IF(ISNUMBER(SEARCH("*pop*",$N1859)),"pop",
IF(ISNUMBER(SEARCH("*faith*",$N1859)),"faith",
IF(ISNUMBER(SEARCH("*gadgets*",$N1859)),"gadgets",
IF(ISNUMBER(SEARCH("*people*",$N1859)),"people",
IF(ISNUMBER(SEARCH("*tabletop games*",$N1859)),"tabletop games",
IF(ISNUMBER(SEARCH("*space exploration*",$N1859)),"space exploration",
IF(ISNUMBER(SEARCH("*makerspaces*",$N1859)),"makerspaces",
IF(ISNUMBER(SEARCH("*small batch*",$N1859)),"small batch",
IF(ISNUMBER(SEARCH("*restaurants*",$N1859)),"restaurants",
IF(ISNUMBER(SEARCH("*classical music*",$N1859)),"classical music",
IF(ISNUMBER(SEARCH("*musical*",$N1859)),"musical",
IF(ISNUMBER(SEARCH("*spaces*",$N1859)),"spaces",
IF(ISNUMBER(SEARCH("*hardware*",$N1859)),"hardware",
IF(ISNUMBER(SEARCH("*children's books*",$N1859)),"children's books")))))))))))))))))))))))))))))))))))))))))</f>
        <v>rock</v>
      </c>
      <c r="S1859" s="11">
        <f t="shared" ref="S1859:S1922" si="178">((($J1859/60)/60)/24)+DATE(1970,1,1)</f>
        <v>41864.76866898148</v>
      </c>
      <c r="T1859" s="11">
        <f t="shared" ref="T1859:T1922" si="179">((($I1859/60)/60)/24)+DATE(1970,1,1)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rock</v>
      </c>
      <c r="S1883" s="11">
        <f t="shared" si="178"/>
        <v>42043.152650462958</v>
      </c>
      <c r="T1883" s="11">
        <f t="shared" si="17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rock</v>
      </c>
      <c r="S1885" s="11">
        <f t="shared" si="178"/>
        <v>40977.948009259257</v>
      </c>
      <c r="T1885" s="11">
        <f t="shared" si="17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rock</v>
      </c>
      <c r="S1888" s="11">
        <f t="shared" si="178"/>
        <v>41925.906689814816</v>
      </c>
      <c r="T1888" s="11">
        <f t="shared" si="17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rock</v>
      </c>
      <c r="S1889" s="11">
        <f t="shared" si="178"/>
        <v>42323.800138888888</v>
      </c>
      <c r="T1889" s="11">
        <f t="shared" si="17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rock</v>
      </c>
      <c r="S1890" s="11">
        <f t="shared" si="178"/>
        <v>40299.239953703705</v>
      </c>
      <c r="T1890" s="11">
        <f t="shared" si="17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rock</v>
      </c>
      <c r="S1893" s="11">
        <f t="shared" si="178"/>
        <v>40335.798078703701</v>
      </c>
      <c r="T1893" s="11">
        <f t="shared" si="17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rock</v>
      </c>
      <c r="S1895" s="11">
        <f t="shared" si="178"/>
        <v>40632.94195601852</v>
      </c>
      <c r="T1895" s="11">
        <f t="shared" si="17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rock</v>
      </c>
      <c r="S1896" s="11">
        <f t="shared" si="178"/>
        <v>40920.904895833337</v>
      </c>
      <c r="T1896" s="11">
        <f t="shared" si="17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rock</v>
      </c>
      <c r="S1898" s="11">
        <f t="shared" si="178"/>
        <v>40981.710243055553</v>
      </c>
      <c r="T1898" s="11">
        <f t="shared" si="17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rock</v>
      </c>
      <c r="S1900" s="11">
        <f t="shared" si="178"/>
        <v>42366.192974537036</v>
      </c>
      <c r="T1900" s="11">
        <f t="shared" si="17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rock</v>
      </c>
      <c r="S1901" s="11">
        <f t="shared" si="178"/>
        <v>42058.941736111112</v>
      </c>
      <c r="T1901" s="11">
        <f t="shared" si="17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rock</v>
      </c>
      <c r="S1902" s="11">
        <f t="shared" si="178"/>
        <v>41160.871886574074</v>
      </c>
      <c r="T1902" s="11">
        <f t="shared" si="17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($E1923/$D1923)*100</f>
        <v>136.80000000000001</v>
      </c>
      <c r="P1923" s="5">
        <f t="shared" ref="P1923:P1986" si="181">$E1923/$L1923</f>
        <v>54</v>
      </c>
      <c r="Q1923" t="str">
        <f t="shared" ref="Q1923:Q1986" si="182">IF(ISNUMBER(SEARCH("*film &amp; video*",$N1923)),"film &amp; video",
IF(ISNUMBER(SEARCH("*theater*",$N1923)),"theater",
IF(ISNUMBER(SEARCH("*technology*",$N1923)),"technology",
IF(ISNUMBER(SEARCH("*journalism*",$N1923)),"journalism",
IF(ISNUMBER(SEARCH("*games*",$N1923)),"games",
IF(ISNUMBER(SEARCH("*food*",$N1923)),"food",
IF(ISNUMBER(SEARCH("*photography*",$N1923)),"photography",
IF(ISNUMBER(SEARCH("*publishing*",$N1923)),"publishing",
IF(ISNUMBER(SEARCH("*music*",$N1923)),"music")))))))))</f>
        <v>music</v>
      </c>
      <c r="R1923" t="str">
        <f t="shared" ref="R1923:R1986" si="183">IF(ISNUMBER(SEARCH("*television*",$N1923)),"television",
IF(ISNUMBER(SEARCH("*shorts*",$N1923)),"shorts",
IF(ISNUMBER(SEARCH("*science fiction*",$N1923)),"science fiction",
IF(ISNUMBER(SEARCH("*drama*",$N1923)),"drama",
IF(ISNUMBER(SEARCH("*documentary*",$N1923)),"documentary",
IF(ISNUMBER(SEARCH("*animation*",$N1923)),"animation",
IF(ISNUMBER(SEARCH("*plays*",$N1923)),"plays",
IF(ISNUMBER(SEARCH("*web*",$N1923)),"web",
IF(ISNUMBER(SEARCH("*wearables*",$N1923)),"wearables",
IF(ISNUMBER(SEARCH("*nonfiction*",$N1923)),"nonfiction",
IF(ISNUMBER(SEARCH("*fiction*",$N1923)),"fiction",
IF(ISNUMBER(SEARCH("*rock*",$N1923)),"rock",
IF(ISNUMBER(SEARCH("*metal*",$N1923)),"metal",
IF(ISNUMBER(SEARCH("*jazz*",$N1923)),"jazz",
IF(ISNUMBER(SEARCH("*indie rock*",$N1923)),"indie rock",
IF(ISNUMBER(SEARCH("*electronic music*",$N1923)),"electronic music",
IF(ISNUMBER(SEARCH("*audio*",$N1923)),"audio",
IF(ISNUMBER(SEARCH("*video games*",$N1923)),"video games",
IF(ISNUMBER(SEARCH("*mobile games*",$N1923)),"mobile games",
IF(ISNUMBER(SEARCH("*food trucks*",$N1923)),"food trucks",
IF(ISNUMBER(SEARCH("*photobooks*",$N1923)),"photobooks",
IF(ISNUMBER(SEARCH("*world music*",$N1923)),"world music",
IF(ISNUMBER(SEARCH("*translations*",$N1923)),"translations",
IF(ISNUMBER(SEARCH("*radio &amp; podcasts*",$N1923)),"radio &amp; podcasts",
IF(ISNUMBER(SEARCH("*nature*",$N1923)),"nature",
IF(ISNUMBER(SEARCH("*art books*",$N1923)),"art books",
IF(ISNUMBER(SEARCH("*places*",$N1923)),"places",
IF(ISNUMBER(SEARCH("*pop*",$N1923)),"pop",
IF(ISNUMBER(SEARCH("*faith*",$N1923)),"faith",
IF(ISNUMBER(SEARCH("*gadgets*",$N1923)),"gadgets",
IF(ISNUMBER(SEARCH("*people*",$N1923)),"people",
IF(ISNUMBER(SEARCH("*tabletop games*",$N1923)),"tabletop games",
IF(ISNUMBER(SEARCH("*space exploration*",$N1923)),"space exploration",
IF(ISNUMBER(SEARCH("*makerspaces*",$N1923)),"makerspaces",
IF(ISNUMBER(SEARCH("*small batch*",$N1923)),"small batch",
IF(ISNUMBER(SEARCH("*restaurants*",$N1923)),"restaurants",
IF(ISNUMBER(SEARCH("*classical music*",$N1923)),"classical music",
IF(ISNUMBER(SEARCH("*musical*",$N1923)),"musical",
IF(ISNUMBER(SEARCH("*spaces*",$N1923)),"spaces",
IF(ISNUMBER(SEARCH("*hardware*",$N1923)),"hardware",
IF(ISNUMBER(SEARCH("*children's books*",$N1923)),"children's books")))))))))))))))))))))))))))))))))))))))))</f>
        <v>rock</v>
      </c>
      <c r="S1923" s="11">
        <f t="shared" ref="S1923:S1986" si="184">((($J1923/60)/60)/24)+DATE(1970,1,1)</f>
        <v>41074.221562500003</v>
      </c>
      <c r="T1923" s="11">
        <f t="shared" ref="T1923:T1986" si="185">((($I1923/60)/60)/24)+DATE(1970,1,1)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rock</v>
      </c>
      <c r="S1925" s="11">
        <f t="shared" si="184"/>
        <v>40772.848749999997</v>
      </c>
      <c r="T1925" s="11">
        <f t="shared" si="185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rock</v>
      </c>
      <c r="S1926" s="11">
        <f t="shared" si="184"/>
        <v>41626.761053240742</v>
      </c>
      <c r="T1926" s="11">
        <f t="shared" si="185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rock</v>
      </c>
      <c r="S1932" s="11">
        <f t="shared" si="184"/>
        <v>41402.558819444443</v>
      </c>
      <c r="T1932" s="11">
        <f t="shared" si="185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rock</v>
      </c>
      <c r="S1933" s="11">
        <f t="shared" si="184"/>
        <v>41037.892465277779</v>
      </c>
      <c r="T1933" s="11">
        <f t="shared" si="185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rock</v>
      </c>
      <c r="S1934" s="11">
        <f t="shared" si="184"/>
        <v>40911.809872685182</v>
      </c>
      <c r="T1934" s="11">
        <f t="shared" si="185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rock</v>
      </c>
      <c r="S1935" s="11">
        <f t="shared" si="184"/>
        <v>41879.130868055552</v>
      </c>
      <c r="T1935" s="11">
        <f t="shared" si="185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rock</v>
      </c>
      <c r="S1936" s="11">
        <f t="shared" si="184"/>
        <v>40865.867141203707</v>
      </c>
      <c r="T1936" s="11">
        <f t="shared" si="185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rock</v>
      </c>
      <c r="S1937" s="11">
        <f t="shared" si="184"/>
        <v>41773.932534722226</v>
      </c>
      <c r="T1937" s="11">
        <f t="shared" si="185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rock</v>
      </c>
      <c r="S1939" s="11">
        <f t="shared" si="184"/>
        <v>41059.118993055556</v>
      </c>
      <c r="T1939" s="11">
        <f t="shared" si="185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rock</v>
      </c>
      <c r="S1940" s="11">
        <f t="shared" si="184"/>
        <v>41426.259618055556</v>
      </c>
      <c r="T1940" s="11">
        <f t="shared" si="185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rock</v>
      </c>
      <c r="S1942" s="11">
        <f t="shared" si="184"/>
        <v>40670.507326388892</v>
      </c>
      <c r="T1942" s="11">
        <f t="shared" si="185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($E1987/$D1987)*100</f>
        <v>3.1875</v>
      </c>
      <c r="P1987" s="5">
        <f t="shared" ref="P1987:P2050" si="187">$E1987/$L1987</f>
        <v>12.75</v>
      </c>
      <c r="Q1987" t="str">
        <f t="shared" ref="Q1987:Q2050" si="188">IF(ISNUMBER(SEARCH("*film &amp; video*",$N1987)),"film &amp; video",
IF(ISNUMBER(SEARCH("*theater*",$N1987)),"theater",
IF(ISNUMBER(SEARCH("*technology*",$N1987)),"technology",
IF(ISNUMBER(SEARCH("*journalism*",$N1987)),"journalism",
IF(ISNUMBER(SEARCH("*games*",$N1987)),"games",
IF(ISNUMBER(SEARCH("*food*",$N1987)),"food",
IF(ISNUMBER(SEARCH("*photography*",$N1987)),"photography",
IF(ISNUMBER(SEARCH("*publishing*",$N1987)),"publishing",
IF(ISNUMBER(SEARCH("*music*",$N1987)),"music")))))))))</f>
        <v>photography</v>
      </c>
      <c r="R1987" t="str">
        <f t="shared" ref="R1987:R2050" si="189">IF(ISNUMBER(SEARCH("*television*",$N1987)),"television",
IF(ISNUMBER(SEARCH("*shorts*",$N1987)),"shorts",
IF(ISNUMBER(SEARCH("*science fiction*",$N1987)),"science fiction",
IF(ISNUMBER(SEARCH("*drama*",$N1987)),"drama",
IF(ISNUMBER(SEARCH("*documentary*",$N1987)),"documentary",
IF(ISNUMBER(SEARCH("*animation*",$N1987)),"animation",
IF(ISNUMBER(SEARCH("*plays*",$N1987)),"plays",
IF(ISNUMBER(SEARCH("*web*",$N1987)),"web",
IF(ISNUMBER(SEARCH("*wearables*",$N1987)),"wearables",
IF(ISNUMBER(SEARCH("*nonfiction*",$N1987)),"nonfiction",
IF(ISNUMBER(SEARCH("*fiction*",$N1987)),"fiction",
IF(ISNUMBER(SEARCH("*rock*",$N1987)),"rock",
IF(ISNUMBER(SEARCH("*metal*",$N1987)),"metal",
IF(ISNUMBER(SEARCH("*jazz*",$N1987)),"jazz",
IF(ISNUMBER(SEARCH("*indie rock*",$N1987)),"indie rock",
IF(ISNUMBER(SEARCH("*electronic music*",$N1987)),"electronic music",
IF(ISNUMBER(SEARCH("*audio*",$N1987)),"audio",
IF(ISNUMBER(SEARCH("*video games*",$N1987)),"video games",
IF(ISNUMBER(SEARCH("*mobile games*",$N1987)),"mobile games",
IF(ISNUMBER(SEARCH("*food trucks*",$N1987)),"food trucks",
IF(ISNUMBER(SEARCH("*photobooks*",$N1987)),"photobooks",
IF(ISNUMBER(SEARCH("*world music*",$N1987)),"world music",
IF(ISNUMBER(SEARCH("*translations*",$N1987)),"translations",
IF(ISNUMBER(SEARCH("*radio &amp; podcasts*",$N1987)),"radio &amp; podcasts",
IF(ISNUMBER(SEARCH("*nature*",$N1987)),"nature",
IF(ISNUMBER(SEARCH("*art books*",$N1987)),"art books",
IF(ISNUMBER(SEARCH("*places*",$N1987)),"places",
IF(ISNUMBER(SEARCH("*pop*",$N1987)),"pop",
IF(ISNUMBER(SEARCH("*faith*",$N1987)),"faith",
IF(ISNUMBER(SEARCH("*gadgets*",$N1987)),"gadgets",
IF(ISNUMBER(SEARCH("*people*",$N1987)),"people",
IF(ISNUMBER(SEARCH("*tabletop games*",$N1987)),"tabletop games",
IF(ISNUMBER(SEARCH("*space exploration*",$N1987)),"space exploration",
IF(ISNUMBER(SEARCH("*makerspaces*",$N1987)),"makerspaces",
IF(ISNUMBER(SEARCH("*small batch*",$N1987)),"small batch",
IF(ISNUMBER(SEARCH("*restaurants*",$N1987)),"restaurants",
IF(ISNUMBER(SEARCH("*classical music*",$N1987)),"classical music",
IF(ISNUMBER(SEARCH("*musical*",$N1987)),"musical",
IF(ISNUMBER(SEARCH("*spaces*",$N1987)),"spaces",
IF(ISNUMBER(SEARCH("*hardware*",$N1987)),"hardware",
IF(ISNUMBER(SEARCH("*children's books*",$N1987)),"children's books")))))))))))))))))))))))))))))))))))))))))</f>
        <v>people</v>
      </c>
      <c r="S1987" s="11">
        <f t="shared" ref="S1987:S2050" si="190">((($J1987/60)/60)/24)+DATE(1970,1,1)</f>
        <v>42555.698738425926</v>
      </c>
      <c r="T1987" s="11">
        <f t="shared" ref="T1987:T2050" si="191">((($I1987/60)/60)/24)+DATE(1970,1,1)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($E2051/$D2051)*100</f>
        <v>120.19070000000001</v>
      </c>
      <c r="P2051" s="5">
        <f t="shared" ref="P2051:P2114" si="193">$E2051/$L2051</f>
        <v>80.991037735849048</v>
      </c>
      <c r="Q2051" t="str">
        <f t="shared" ref="Q2051:Q2114" si="194">IF(ISNUMBER(SEARCH("*film &amp; video*",$N2051)),"film &amp; video",
IF(ISNUMBER(SEARCH("*theater*",$N2051)),"theater",
IF(ISNUMBER(SEARCH("*technology*",$N2051)),"technology",
IF(ISNUMBER(SEARCH("*journalism*",$N2051)),"journalism",
IF(ISNUMBER(SEARCH("*games*",$N2051)),"games",
IF(ISNUMBER(SEARCH("*food*",$N2051)),"food",
IF(ISNUMBER(SEARCH("*photography*",$N2051)),"photography",
IF(ISNUMBER(SEARCH("*publishing*",$N2051)),"publishing",
IF(ISNUMBER(SEARCH("*music*",$N2051)),"music")))))))))</f>
        <v>technology</v>
      </c>
      <c r="R2051" t="str">
        <f t="shared" ref="R2051:R2114" si="195">IF(ISNUMBER(SEARCH("*television*",$N2051)),"television",
IF(ISNUMBER(SEARCH("*shorts*",$N2051)),"shorts",
IF(ISNUMBER(SEARCH("*science fiction*",$N2051)),"science fiction",
IF(ISNUMBER(SEARCH("*drama*",$N2051)),"drama",
IF(ISNUMBER(SEARCH("*documentary*",$N2051)),"documentary",
IF(ISNUMBER(SEARCH("*animation*",$N2051)),"animation",
IF(ISNUMBER(SEARCH("*plays*",$N2051)),"plays",
IF(ISNUMBER(SEARCH("*web*",$N2051)),"web",
IF(ISNUMBER(SEARCH("*wearables*",$N2051)),"wearables",
IF(ISNUMBER(SEARCH("*nonfiction*",$N2051)),"nonfiction",
IF(ISNUMBER(SEARCH("*fiction*",$N2051)),"fiction",
IF(ISNUMBER(SEARCH("*rock*",$N2051)),"rock",
IF(ISNUMBER(SEARCH("*metal*",$N2051)),"metal",
IF(ISNUMBER(SEARCH("*jazz*",$N2051)),"jazz",
IF(ISNUMBER(SEARCH("*indie rock*",$N2051)),"indie rock",
IF(ISNUMBER(SEARCH("*electronic music*",$N2051)),"electronic music",
IF(ISNUMBER(SEARCH("*audio*",$N2051)),"audio",
IF(ISNUMBER(SEARCH("*video games*",$N2051)),"video games",
IF(ISNUMBER(SEARCH("*mobile games*",$N2051)),"mobile games",
IF(ISNUMBER(SEARCH("*food trucks*",$N2051)),"food trucks",
IF(ISNUMBER(SEARCH("*photobooks*",$N2051)),"photobooks",
IF(ISNUMBER(SEARCH("*world music*",$N2051)),"world music",
IF(ISNUMBER(SEARCH("*translations*",$N2051)),"translations",
IF(ISNUMBER(SEARCH("*radio &amp; podcasts*",$N2051)),"radio &amp; podcasts",
IF(ISNUMBER(SEARCH("*nature*",$N2051)),"nature",
IF(ISNUMBER(SEARCH("*art books*",$N2051)),"art books",
IF(ISNUMBER(SEARCH("*places*",$N2051)),"places",
IF(ISNUMBER(SEARCH("*pop*",$N2051)),"pop",
IF(ISNUMBER(SEARCH("*faith*",$N2051)),"faith",
IF(ISNUMBER(SEARCH("*gadgets*",$N2051)),"gadgets",
IF(ISNUMBER(SEARCH("*people*",$N2051)),"people",
IF(ISNUMBER(SEARCH("*tabletop games*",$N2051)),"tabletop games",
IF(ISNUMBER(SEARCH("*space exploration*",$N2051)),"space exploration",
IF(ISNUMBER(SEARCH("*makerspaces*",$N2051)),"makerspaces",
IF(ISNUMBER(SEARCH("*small batch*",$N2051)),"small batch",
IF(ISNUMBER(SEARCH("*restaurants*",$N2051)),"restaurants",
IF(ISNUMBER(SEARCH("*classical music*",$N2051)),"classical music",
IF(ISNUMBER(SEARCH("*musical*",$N2051)),"musical",
IF(ISNUMBER(SEARCH("*spaces*",$N2051)),"spaces",
IF(ISNUMBER(SEARCH("*hardware*",$N2051)),"hardware",
IF(ISNUMBER(SEARCH("*children's books*",$N2051)),"children's books")))))))))))))))))))))))))))))))))))))))))</f>
        <v>hardware</v>
      </c>
      <c r="S2051" s="11">
        <f t="shared" ref="S2051:S2114" si="196">((($J2051/60)/60)/24)+DATE(1970,1,1)</f>
        <v>41575.527349537035</v>
      </c>
      <c r="T2051" s="11">
        <f t="shared" ref="T2051:T2114" si="197">((($I2051/60)/60)/24)+DATE(1970,1,1)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rock</v>
      </c>
      <c r="S2083" s="11">
        <f t="shared" si="196"/>
        <v>41004.156886574077</v>
      </c>
      <c r="T2083" s="11">
        <f t="shared" si="197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rock</v>
      </c>
      <c r="S2084" s="11">
        <f t="shared" si="196"/>
        <v>40811.120324074072</v>
      </c>
      <c r="T2084" s="11">
        <f t="shared" si="197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rock</v>
      </c>
      <c r="S2086" s="11">
        <f t="shared" si="196"/>
        <v>41731.833124999997</v>
      </c>
      <c r="T2086" s="11">
        <f t="shared" si="197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rock</v>
      </c>
      <c r="S2088" s="11">
        <f t="shared" si="196"/>
        <v>40860.67050925926</v>
      </c>
      <c r="T2088" s="11">
        <f t="shared" si="197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rock</v>
      </c>
      <c r="S2089" s="11">
        <f t="shared" si="196"/>
        <v>40764.204375000001</v>
      </c>
      <c r="T2089" s="11">
        <f t="shared" si="197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rock</v>
      </c>
      <c r="S2091" s="11">
        <f t="shared" si="196"/>
        <v>41453.076319444444</v>
      </c>
      <c r="T2091" s="11">
        <f t="shared" si="197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rock</v>
      </c>
      <c r="S2092" s="11">
        <f t="shared" si="196"/>
        <v>41299.381423611114</v>
      </c>
      <c r="T2092" s="11">
        <f t="shared" si="197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rock</v>
      </c>
      <c r="S2095" s="11">
        <f t="shared" si="196"/>
        <v>41205.854537037041</v>
      </c>
      <c r="T2095" s="11">
        <f t="shared" si="197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rock</v>
      </c>
      <c r="S2098" s="11">
        <f t="shared" si="196"/>
        <v>41192.758506944447</v>
      </c>
      <c r="T2098" s="11">
        <f t="shared" si="197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rock</v>
      </c>
      <c r="S2101" s="11">
        <f t="shared" si="196"/>
        <v>42173.746342592596</v>
      </c>
      <c r="T2101" s="11">
        <f t="shared" si="197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rock</v>
      </c>
      <c r="S2102" s="11">
        <f t="shared" si="196"/>
        <v>41074.834965277776</v>
      </c>
      <c r="T2102" s="11">
        <f t="shared" si="197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rock</v>
      </c>
      <c r="S2103" s="11">
        <f t="shared" si="196"/>
        <v>40892.149467592593</v>
      </c>
      <c r="T2103" s="11">
        <f t="shared" si="197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rock</v>
      </c>
      <c r="S2106" s="11">
        <f t="shared" si="196"/>
        <v>41394.074467592596</v>
      </c>
      <c r="T2106" s="11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rock</v>
      </c>
      <c r="S2107" s="11">
        <f t="shared" si="196"/>
        <v>41951.788807870369</v>
      </c>
      <c r="T2107" s="11">
        <f t="shared" si="197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rock</v>
      </c>
      <c r="S2109" s="11">
        <f t="shared" si="196"/>
        <v>41934.71056712963</v>
      </c>
      <c r="T2109" s="11">
        <f t="shared" si="197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rock</v>
      </c>
      <c r="S2110" s="11">
        <f t="shared" si="196"/>
        <v>41135.175694444442</v>
      </c>
      <c r="T2110" s="11">
        <f t="shared" si="197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rock</v>
      </c>
      <c r="S2112" s="11">
        <f t="shared" si="196"/>
        <v>41759.670937499999</v>
      </c>
      <c r="T2112" s="11">
        <f t="shared" si="197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($E2115/$D2115)*100</f>
        <v>104.85714285714285</v>
      </c>
      <c r="P2115" s="5">
        <f t="shared" ref="P2115:P2178" si="199">$E2115/$L2115</f>
        <v>68.598130841121488</v>
      </c>
      <c r="Q2115" t="str">
        <f t="shared" ref="Q2115:Q2178" si="200">IF(ISNUMBER(SEARCH("*film &amp; video*",$N2115)),"film &amp; video",
IF(ISNUMBER(SEARCH("*theater*",$N2115)),"theater",
IF(ISNUMBER(SEARCH("*technology*",$N2115)),"technology",
IF(ISNUMBER(SEARCH("*journalism*",$N2115)),"journalism",
IF(ISNUMBER(SEARCH("*games*",$N2115)),"games",
IF(ISNUMBER(SEARCH("*food*",$N2115)),"food",
IF(ISNUMBER(SEARCH("*photography*",$N2115)),"photography",
IF(ISNUMBER(SEARCH("*publishing*",$N2115)),"publishing",
IF(ISNUMBER(SEARCH("*music*",$N2115)),"music")))))))))</f>
        <v>music</v>
      </c>
      <c r="R2115" t="str">
        <f t="shared" ref="R2115:R2178" si="201">IF(ISNUMBER(SEARCH("*television*",$N2115)),"television",
IF(ISNUMBER(SEARCH("*shorts*",$N2115)),"shorts",
IF(ISNUMBER(SEARCH("*science fiction*",$N2115)),"science fiction",
IF(ISNUMBER(SEARCH("*drama*",$N2115)),"drama",
IF(ISNUMBER(SEARCH("*documentary*",$N2115)),"documentary",
IF(ISNUMBER(SEARCH("*animation*",$N2115)),"animation",
IF(ISNUMBER(SEARCH("*plays*",$N2115)),"plays",
IF(ISNUMBER(SEARCH("*web*",$N2115)),"web",
IF(ISNUMBER(SEARCH("*wearables*",$N2115)),"wearables",
IF(ISNUMBER(SEARCH("*nonfiction*",$N2115)),"nonfiction",
IF(ISNUMBER(SEARCH("*fiction*",$N2115)),"fiction",
IF(ISNUMBER(SEARCH("*rock*",$N2115)),"rock",
IF(ISNUMBER(SEARCH("*metal*",$N2115)),"metal",
IF(ISNUMBER(SEARCH("*jazz*",$N2115)),"jazz",
IF(ISNUMBER(SEARCH("*indie rock*",$N2115)),"indie rock",
IF(ISNUMBER(SEARCH("*electronic music*",$N2115)),"electronic music",
IF(ISNUMBER(SEARCH("*audio*",$N2115)),"audio",
IF(ISNUMBER(SEARCH("*video games*",$N2115)),"video games",
IF(ISNUMBER(SEARCH("*mobile games*",$N2115)),"mobile games",
IF(ISNUMBER(SEARCH("*food trucks*",$N2115)),"food trucks",
IF(ISNUMBER(SEARCH("*photobooks*",$N2115)),"photobooks",
IF(ISNUMBER(SEARCH("*world music*",$N2115)),"world music",
IF(ISNUMBER(SEARCH("*translations*",$N2115)),"translations",
IF(ISNUMBER(SEARCH("*radio &amp; podcasts*",$N2115)),"radio &amp; podcasts",
IF(ISNUMBER(SEARCH("*nature*",$N2115)),"nature",
IF(ISNUMBER(SEARCH("*art books*",$N2115)),"art books",
IF(ISNUMBER(SEARCH("*places*",$N2115)),"places",
IF(ISNUMBER(SEARCH("*pop*",$N2115)),"pop",
IF(ISNUMBER(SEARCH("*faith*",$N2115)),"faith",
IF(ISNUMBER(SEARCH("*gadgets*",$N2115)),"gadgets",
IF(ISNUMBER(SEARCH("*people*",$N2115)),"people",
IF(ISNUMBER(SEARCH("*tabletop games*",$N2115)),"tabletop games",
IF(ISNUMBER(SEARCH("*space exploration*",$N2115)),"space exploration",
IF(ISNUMBER(SEARCH("*makerspaces*",$N2115)),"makerspaces",
IF(ISNUMBER(SEARCH("*small batch*",$N2115)),"small batch",
IF(ISNUMBER(SEARCH("*restaurants*",$N2115)),"restaurants",
IF(ISNUMBER(SEARCH("*classical music*",$N2115)),"classical music",
IF(ISNUMBER(SEARCH("*musical*",$N2115)),"musical",
IF(ISNUMBER(SEARCH("*spaces*",$N2115)),"spaces",
IF(ISNUMBER(SEARCH("*hardware*",$N2115)),"hardware",
IF(ISNUMBER(SEARCH("*children's books*",$N2115)),"children's books")))))))))))))))))))))))))))))))))))))))))</f>
        <v>rock</v>
      </c>
      <c r="S2115" s="11">
        <f t="shared" ref="S2115:S2178" si="202">((($J2115/60)/60)/24)+DATE(1970,1,1)</f>
        <v>41870.86546296296</v>
      </c>
      <c r="T2115" s="11">
        <f t="shared" ref="T2115:T2178" si="203">((($I2115/60)/60)/24)+DATE(1970,1,1)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rock</v>
      </c>
      <c r="S2118" s="11">
        <f t="shared" si="202"/>
        <v>41136.777812500004</v>
      </c>
      <c r="T2118" s="11">
        <f t="shared" si="203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rock</v>
      </c>
      <c r="S2122" s="11">
        <f t="shared" si="202"/>
        <v>41591.964537037034</v>
      </c>
      <c r="T2122" s="11">
        <f t="shared" si="203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($E2179/$D2179)*100</f>
        <v>100.12</v>
      </c>
      <c r="P2179" s="5">
        <f t="shared" ref="P2179:P2242" si="205">$E2179/$L2179</f>
        <v>65.868421052631575</v>
      </c>
      <c r="Q2179" t="str">
        <f t="shared" ref="Q2179:Q2242" si="206">IF(ISNUMBER(SEARCH("*film &amp; video*",$N2179)),"film &amp; video",
IF(ISNUMBER(SEARCH("*theater*",$N2179)),"theater",
IF(ISNUMBER(SEARCH("*technology*",$N2179)),"technology",
IF(ISNUMBER(SEARCH("*journalism*",$N2179)),"journalism",
IF(ISNUMBER(SEARCH("*games*",$N2179)),"games",
IF(ISNUMBER(SEARCH("*food*",$N2179)),"food",
IF(ISNUMBER(SEARCH("*photography*",$N2179)),"photography",
IF(ISNUMBER(SEARCH("*publishing*",$N2179)),"publishing",
IF(ISNUMBER(SEARCH("*music*",$N2179)),"music")))))))))</f>
        <v>music</v>
      </c>
      <c r="R2179" t="str">
        <f t="shared" ref="R2179:R2242" si="207">IF(ISNUMBER(SEARCH("*television*",$N2179)),"television",
IF(ISNUMBER(SEARCH("*shorts*",$N2179)),"shorts",
IF(ISNUMBER(SEARCH("*science fiction*",$N2179)),"science fiction",
IF(ISNUMBER(SEARCH("*drama*",$N2179)),"drama",
IF(ISNUMBER(SEARCH("*documentary*",$N2179)),"documentary",
IF(ISNUMBER(SEARCH("*animation*",$N2179)),"animation",
IF(ISNUMBER(SEARCH("*plays*",$N2179)),"plays",
IF(ISNUMBER(SEARCH("*web*",$N2179)),"web",
IF(ISNUMBER(SEARCH("*wearables*",$N2179)),"wearables",
IF(ISNUMBER(SEARCH("*nonfiction*",$N2179)),"nonfiction",
IF(ISNUMBER(SEARCH("*fiction*",$N2179)),"fiction",
IF(ISNUMBER(SEARCH("*rock*",$N2179)),"rock",
IF(ISNUMBER(SEARCH("*metal*",$N2179)),"metal",
IF(ISNUMBER(SEARCH("*jazz*",$N2179)),"jazz",
IF(ISNUMBER(SEARCH("*indie rock*",$N2179)),"indie rock",
IF(ISNUMBER(SEARCH("*electronic music*",$N2179)),"electronic music",
IF(ISNUMBER(SEARCH("*audio*",$N2179)),"audio",
IF(ISNUMBER(SEARCH("*video games*",$N2179)),"video games",
IF(ISNUMBER(SEARCH("*mobile games*",$N2179)),"mobile games",
IF(ISNUMBER(SEARCH("*food trucks*",$N2179)),"food trucks",
IF(ISNUMBER(SEARCH("*photobooks*",$N2179)),"photobooks",
IF(ISNUMBER(SEARCH("*world music*",$N2179)),"world music",
IF(ISNUMBER(SEARCH("*translations*",$N2179)),"translations",
IF(ISNUMBER(SEARCH("*radio &amp; podcasts*",$N2179)),"radio &amp; podcasts",
IF(ISNUMBER(SEARCH("*nature*",$N2179)),"nature",
IF(ISNUMBER(SEARCH("*art books*",$N2179)),"art books",
IF(ISNUMBER(SEARCH("*places*",$N2179)),"places",
IF(ISNUMBER(SEARCH("*pop*",$N2179)),"pop",
IF(ISNUMBER(SEARCH("*faith*",$N2179)),"faith",
IF(ISNUMBER(SEARCH("*gadgets*",$N2179)),"gadgets",
IF(ISNUMBER(SEARCH("*people*",$N2179)),"people",
IF(ISNUMBER(SEARCH("*tabletop games*",$N2179)),"tabletop games",
IF(ISNUMBER(SEARCH("*space exploration*",$N2179)),"space exploration",
IF(ISNUMBER(SEARCH("*makerspaces*",$N2179)),"makerspaces",
IF(ISNUMBER(SEARCH("*small batch*",$N2179)),"small batch",
IF(ISNUMBER(SEARCH("*restaurants*",$N2179)),"restaurants",
IF(ISNUMBER(SEARCH("*classical music*",$N2179)),"classical music",
IF(ISNUMBER(SEARCH("*musical*",$N2179)),"musical",
IF(ISNUMBER(SEARCH("*spaces*",$N2179)),"spaces",
IF(ISNUMBER(SEARCH("*hardware*",$N2179)),"hardware",
IF(ISNUMBER(SEARCH("*children's books*",$N2179)),"children's books")))))))))))))))))))))))))))))))))))))))))</f>
        <v>rock</v>
      </c>
      <c r="S2179" s="11">
        <f t="shared" ref="S2179:S2242" si="208">((($J2179/60)/60)/24)+DATE(1970,1,1)</f>
        <v>42502.250775462962</v>
      </c>
      <c r="T2179" s="11">
        <f t="shared" ref="T2179:T2242" si="209">((($I2179/60)/60)/24)+DATE(1970,1,1)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($E2243/$D2243)*100</f>
        <v>806.4</v>
      </c>
      <c r="P2243" s="5">
        <f t="shared" ref="P2243:P2306" si="211">$E2243/$L2243</f>
        <v>49.472392638036808</v>
      </c>
      <c r="Q2243" t="str">
        <f t="shared" ref="Q2243:Q2306" si="212">IF(ISNUMBER(SEARCH("*film &amp; video*",$N2243)),"film &amp; video",
IF(ISNUMBER(SEARCH("*theater*",$N2243)),"theater",
IF(ISNUMBER(SEARCH("*technology*",$N2243)),"technology",
IF(ISNUMBER(SEARCH("*journalism*",$N2243)),"journalism",
IF(ISNUMBER(SEARCH("*games*",$N2243)),"games",
IF(ISNUMBER(SEARCH("*food*",$N2243)),"food",
IF(ISNUMBER(SEARCH("*photography*",$N2243)),"photography",
IF(ISNUMBER(SEARCH("*publishing*",$N2243)),"publishing",
IF(ISNUMBER(SEARCH("*music*",$N2243)),"music")))))))))</f>
        <v>games</v>
      </c>
      <c r="R2243" t="str">
        <f t="shared" ref="R2243:R2306" si="213">IF(ISNUMBER(SEARCH("*television*",$N2243)),"television",
IF(ISNUMBER(SEARCH("*shorts*",$N2243)),"shorts",
IF(ISNUMBER(SEARCH("*science fiction*",$N2243)),"science fiction",
IF(ISNUMBER(SEARCH("*drama*",$N2243)),"drama",
IF(ISNUMBER(SEARCH("*documentary*",$N2243)),"documentary",
IF(ISNUMBER(SEARCH("*animation*",$N2243)),"animation",
IF(ISNUMBER(SEARCH("*plays*",$N2243)),"plays",
IF(ISNUMBER(SEARCH("*web*",$N2243)),"web",
IF(ISNUMBER(SEARCH("*wearables*",$N2243)),"wearables",
IF(ISNUMBER(SEARCH("*nonfiction*",$N2243)),"nonfiction",
IF(ISNUMBER(SEARCH("*fiction*",$N2243)),"fiction",
IF(ISNUMBER(SEARCH("*rock*",$N2243)),"rock",
IF(ISNUMBER(SEARCH("*metal*",$N2243)),"metal",
IF(ISNUMBER(SEARCH("*jazz*",$N2243)),"jazz",
IF(ISNUMBER(SEARCH("*indie rock*",$N2243)),"indie rock",
IF(ISNUMBER(SEARCH("*electronic music*",$N2243)),"electronic music",
IF(ISNUMBER(SEARCH("*audio*",$N2243)),"audio",
IF(ISNUMBER(SEARCH("*video games*",$N2243)),"video games",
IF(ISNUMBER(SEARCH("*mobile games*",$N2243)),"mobile games",
IF(ISNUMBER(SEARCH("*food trucks*",$N2243)),"food trucks",
IF(ISNUMBER(SEARCH("*photobooks*",$N2243)),"photobooks",
IF(ISNUMBER(SEARCH("*world music*",$N2243)),"world music",
IF(ISNUMBER(SEARCH("*translations*",$N2243)),"translations",
IF(ISNUMBER(SEARCH("*radio &amp; podcasts*",$N2243)),"radio &amp; podcasts",
IF(ISNUMBER(SEARCH("*nature*",$N2243)),"nature",
IF(ISNUMBER(SEARCH("*art books*",$N2243)),"art books",
IF(ISNUMBER(SEARCH("*places*",$N2243)),"places",
IF(ISNUMBER(SEARCH("*pop*",$N2243)),"pop",
IF(ISNUMBER(SEARCH("*faith*",$N2243)),"faith",
IF(ISNUMBER(SEARCH("*gadgets*",$N2243)),"gadgets",
IF(ISNUMBER(SEARCH("*people*",$N2243)),"people",
IF(ISNUMBER(SEARCH("*tabletop games*",$N2243)),"tabletop games",
IF(ISNUMBER(SEARCH("*space exploration*",$N2243)),"space exploration",
IF(ISNUMBER(SEARCH("*makerspaces*",$N2243)),"makerspaces",
IF(ISNUMBER(SEARCH("*small batch*",$N2243)),"small batch",
IF(ISNUMBER(SEARCH("*restaurants*",$N2243)),"restaurants",
IF(ISNUMBER(SEARCH("*classical music*",$N2243)),"classical music",
IF(ISNUMBER(SEARCH("*musical*",$N2243)),"musical",
IF(ISNUMBER(SEARCH("*spaces*",$N2243)),"spaces",
IF(ISNUMBER(SEARCH("*hardware*",$N2243)),"hardware",
IF(ISNUMBER(SEARCH("*children's books*",$N2243)),"children's books")))))))))))))))))))))))))))))))))))))))))</f>
        <v>tabletop games</v>
      </c>
      <c r="S2243" s="11">
        <f t="shared" ref="S2243:S2306" si="214">((($J2243/60)/60)/24)+DATE(1970,1,1)</f>
        <v>42766.827546296292</v>
      </c>
      <c r="T2243" s="11">
        <f t="shared" ref="T2243:T2306" si="215">((($I2243/60)/60)/24)+DATE(1970,1,1)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rock</v>
      </c>
      <c r="S2304" s="11">
        <f t="shared" si="214"/>
        <v>41605.868449074071</v>
      </c>
      <c r="T2304" s="11">
        <f t="shared" si="215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rock</v>
      </c>
      <c r="S2306" s="11">
        <f t="shared" si="214"/>
        <v>40502.815868055557</v>
      </c>
      <c r="T2306" s="11">
        <f t="shared" si="215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($E2307/$D2307)*100</f>
        <v>101.22777777777779</v>
      </c>
      <c r="P2307" s="5">
        <f t="shared" ref="P2307:P2370" si="217">$E2307/$L2307</f>
        <v>109.10778443113773</v>
      </c>
      <c r="Q2307" t="str">
        <f t="shared" ref="Q2307:Q2370" si="218">IF(ISNUMBER(SEARCH("*film &amp; video*",$N2307)),"film &amp; video",
IF(ISNUMBER(SEARCH("*theater*",$N2307)),"theater",
IF(ISNUMBER(SEARCH("*technology*",$N2307)),"technology",
IF(ISNUMBER(SEARCH("*journalism*",$N2307)),"journalism",
IF(ISNUMBER(SEARCH("*games*",$N2307)),"games",
IF(ISNUMBER(SEARCH("*food*",$N2307)),"food",
IF(ISNUMBER(SEARCH("*photography*",$N2307)),"photography",
IF(ISNUMBER(SEARCH("*publishing*",$N2307)),"publishing",
IF(ISNUMBER(SEARCH("*music*",$N2307)),"music")))))))))</f>
        <v>music</v>
      </c>
      <c r="R2307" t="str">
        <f t="shared" ref="R2307:R2370" si="219">IF(ISNUMBER(SEARCH("*television*",$N2307)),"television",
IF(ISNUMBER(SEARCH("*shorts*",$N2307)),"shorts",
IF(ISNUMBER(SEARCH("*science fiction*",$N2307)),"science fiction",
IF(ISNUMBER(SEARCH("*drama*",$N2307)),"drama",
IF(ISNUMBER(SEARCH("*documentary*",$N2307)),"documentary",
IF(ISNUMBER(SEARCH("*animation*",$N2307)),"animation",
IF(ISNUMBER(SEARCH("*plays*",$N2307)),"plays",
IF(ISNUMBER(SEARCH("*web*",$N2307)),"web",
IF(ISNUMBER(SEARCH("*wearables*",$N2307)),"wearables",
IF(ISNUMBER(SEARCH("*nonfiction*",$N2307)),"nonfiction",
IF(ISNUMBER(SEARCH("*fiction*",$N2307)),"fiction",
IF(ISNUMBER(SEARCH("*rock*",$N2307)),"rock",
IF(ISNUMBER(SEARCH("*metal*",$N2307)),"metal",
IF(ISNUMBER(SEARCH("*jazz*",$N2307)),"jazz",
IF(ISNUMBER(SEARCH("*indie rock*",$N2307)),"indie rock",
IF(ISNUMBER(SEARCH("*electronic music*",$N2307)),"electronic music",
IF(ISNUMBER(SEARCH("*audio*",$N2307)),"audio",
IF(ISNUMBER(SEARCH("*video games*",$N2307)),"video games",
IF(ISNUMBER(SEARCH("*mobile games*",$N2307)),"mobile games",
IF(ISNUMBER(SEARCH("*food trucks*",$N2307)),"food trucks",
IF(ISNUMBER(SEARCH("*photobooks*",$N2307)),"photobooks",
IF(ISNUMBER(SEARCH("*world music*",$N2307)),"world music",
IF(ISNUMBER(SEARCH("*translations*",$N2307)),"translations",
IF(ISNUMBER(SEARCH("*radio &amp; podcasts*",$N2307)),"radio &amp; podcasts",
IF(ISNUMBER(SEARCH("*nature*",$N2307)),"nature",
IF(ISNUMBER(SEARCH("*art books*",$N2307)),"art books",
IF(ISNUMBER(SEARCH("*places*",$N2307)),"places",
IF(ISNUMBER(SEARCH("*pop*",$N2307)),"pop",
IF(ISNUMBER(SEARCH("*faith*",$N2307)),"faith",
IF(ISNUMBER(SEARCH("*gadgets*",$N2307)),"gadgets",
IF(ISNUMBER(SEARCH("*people*",$N2307)),"people",
IF(ISNUMBER(SEARCH("*tabletop games*",$N2307)),"tabletop games",
IF(ISNUMBER(SEARCH("*space exploration*",$N2307)),"space exploration",
IF(ISNUMBER(SEARCH("*makerspaces*",$N2307)),"makerspaces",
IF(ISNUMBER(SEARCH("*small batch*",$N2307)),"small batch",
IF(ISNUMBER(SEARCH("*restaurants*",$N2307)),"restaurants",
IF(ISNUMBER(SEARCH("*classical music*",$N2307)),"classical music",
IF(ISNUMBER(SEARCH("*musical*",$N2307)),"musical",
IF(ISNUMBER(SEARCH("*spaces*",$N2307)),"spaces",
IF(ISNUMBER(SEARCH("*hardware*",$N2307)),"hardware",
IF(ISNUMBER(SEARCH("*children's books*",$N2307)),"children's books")))))))))))))))))))))))))))))))))))))))))</f>
        <v>rock</v>
      </c>
      <c r="S2307" s="11">
        <f t="shared" ref="S2307:S2370" si="220">((($J2307/60)/60)/24)+DATE(1970,1,1)</f>
        <v>41834.695277777777</v>
      </c>
      <c r="T2307" s="11">
        <f t="shared" ref="T2307:T2370" si="221">((($I2307/60)/60)/24)+DATE(1970,1,1)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rock</v>
      </c>
      <c r="S2309" s="11">
        <f t="shared" si="220"/>
        <v>41004.802465277775</v>
      </c>
      <c r="T2309" s="11">
        <f t="shared" si="221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rock</v>
      </c>
      <c r="S2311" s="11">
        <f t="shared" si="220"/>
        <v>41307.987696759257</v>
      </c>
      <c r="T2311" s="11">
        <f t="shared" si="221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rock</v>
      </c>
      <c r="S2315" s="11">
        <f t="shared" si="220"/>
        <v>41002.958634259259</v>
      </c>
      <c r="T2315" s="11">
        <f t="shared" si="221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rock</v>
      </c>
      <c r="S2316" s="11">
        <f t="shared" si="220"/>
        <v>41037.551585648151</v>
      </c>
      <c r="T2316" s="11">
        <f t="shared" si="221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rock</v>
      </c>
      <c r="S2317" s="11">
        <f t="shared" si="220"/>
        <v>41004.72619212963</v>
      </c>
      <c r="T2317" s="11">
        <f t="shared" si="221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rock</v>
      </c>
      <c r="S2321" s="11">
        <f t="shared" si="220"/>
        <v>41593.082002314812</v>
      </c>
      <c r="T2321" s="11">
        <f t="shared" si="221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($E2371/$D2371)*100</f>
        <v>0</v>
      </c>
      <c r="P2371" s="5" t="e">
        <f t="shared" ref="P2371:P2434" si="223">$E2371/$L2371</f>
        <v>#DIV/0!</v>
      </c>
      <c r="Q2371" t="str">
        <f t="shared" ref="Q2371:Q2434" si="224">IF(ISNUMBER(SEARCH("*film &amp; video*",$N2371)),"film &amp; video",
IF(ISNUMBER(SEARCH("*theater*",$N2371)),"theater",
IF(ISNUMBER(SEARCH("*technology*",$N2371)),"technology",
IF(ISNUMBER(SEARCH("*journalism*",$N2371)),"journalism",
IF(ISNUMBER(SEARCH("*games*",$N2371)),"games",
IF(ISNUMBER(SEARCH("*food*",$N2371)),"food",
IF(ISNUMBER(SEARCH("*photography*",$N2371)),"photography",
IF(ISNUMBER(SEARCH("*publishing*",$N2371)),"publishing",
IF(ISNUMBER(SEARCH("*music*",$N2371)),"music")))))))))</f>
        <v>technology</v>
      </c>
      <c r="R2371" t="str">
        <f t="shared" ref="R2371:R2434" si="225">IF(ISNUMBER(SEARCH("*television*",$N2371)),"television",
IF(ISNUMBER(SEARCH("*shorts*",$N2371)),"shorts",
IF(ISNUMBER(SEARCH("*science fiction*",$N2371)),"science fiction",
IF(ISNUMBER(SEARCH("*drama*",$N2371)),"drama",
IF(ISNUMBER(SEARCH("*documentary*",$N2371)),"documentary",
IF(ISNUMBER(SEARCH("*animation*",$N2371)),"animation",
IF(ISNUMBER(SEARCH("*plays*",$N2371)),"plays",
IF(ISNUMBER(SEARCH("*web*",$N2371)),"web",
IF(ISNUMBER(SEARCH("*wearables*",$N2371)),"wearables",
IF(ISNUMBER(SEARCH("*nonfiction*",$N2371)),"nonfiction",
IF(ISNUMBER(SEARCH("*fiction*",$N2371)),"fiction",
IF(ISNUMBER(SEARCH("*rock*",$N2371)),"rock",
IF(ISNUMBER(SEARCH("*metal*",$N2371)),"metal",
IF(ISNUMBER(SEARCH("*jazz*",$N2371)),"jazz",
IF(ISNUMBER(SEARCH("*indie rock*",$N2371)),"indie rock",
IF(ISNUMBER(SEARCH("*electronic music*",$N2371)),"electronic music",
IF(ISNUMBER(SEARCH("*audio*",$N2371)),"audio",
IF(ISNUMBER(SEARCH("*video games*",$N2371)),"video games",
IF(ISNUMBER(SEARCH("*mobile games*",$N2371)),"mobile games",
IF(ISNUMBER(SEARCH("*food trucks*",$N2371)),"food trucks",
IF(ISNUMBER(SEARCH("*photobooks*",$N2371)),"photobooks",
IF(ISNUMBER(SEARCH("*world music*",$N2371)),"world music",
IF(ISNUMBER(SEARCH("*translations*",$N2371)),"translations",
IF(ISNUMBER(SEARCH("*radio &amp; podcasts*",$N2371)),"radio &amp; podcasts",
IF(ISNUMBER(SEARCH("*nature*",$N2371)),"nature",
IF(ISNUMBER(SEARCH("*art books*",$N2371)),"art books",
IF(ISNUMBER(SEARCH("*places*",$N2371)),"places",
IF(ISNUMBER(SEARCH("*pop*",$N2371)),"pop",
IF(ISNUMBER(SEARCH("*faith*",$N2371)),"faith",
IF(ISNUMBER(SEARCH("*gadgets*",$N2371)),"gadgets",
IF(ISNUMBER(SEARCH("*people*",$N2371)),"people",
IF(ISNUMBER(SEARCH("*tabletop games*",$N2371)),"tabletop games",
IF(ISNUMBER(SEARCH("*space exploration*",$N2371)),"space exploration",
IF(ISNUMBER(SEARCH("*makerspaces*",$N2371)),"makerspaces",
IF(ISNUMBER(SEARCH("*small batch*",$N2371)),"small batch",
IF(ISNUMBER(SEARCH("*restaurants*",$N2371)),"restaurants",
IF(ISNUMBER(SEARCH("*classical music*",$N2371)),"classical music",
IF(ISNUMBER(SEARCH("*musical*",$N2371)),"musical",
IF(ISNUMBER(SEARCH("*spaces*",$N2371)),"spaces",
IF(ISNUMBER(SEARCH("*hardware*",$N2371)),"hardware",
IF(ISNUMBER(SEARCH("*children's books*",$N2371)),"children's books")))))))))))))))))))))))))))))))))))))))))</f>
        <v>web</v>
      </c>
      <c r="S2371" s="11">
        <f t="shared" ref="S2371:S2434" si="226">((($J2371/60)/60)/24)+DATE(1970,1,1)</f>
        <v>42380.812627314815</v>
      </c>
      <c r="T2371" s="11">
        <f t="shared" ref="T2371:T2434" si="227">((($I2371/60)/60)/24)+DATE(1970,1,1)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($E2435/$D2435)*100</f>
        <v>0</v>
      </c>
      <c r="P2435" s="5" t="e">
        <f t="shared" ref="P2435:P2498" si="229">$E2435/$L2435</f>
        <v>#DIV/0!</v>
      </c>
      <c r="Q2435" t="str">
        <f t="shared" ref="Q2435:Q2498" si="230">IF(ISNUMBER(SEARCH("*film &amp; video*",$N2435)),"film &amp; video",
IF(ISNUMBER(SEARCH("*theater*",$N2435)),"theater",
IF(ISNUMBER(SEARCH("*technology*",$N2435)),"technology",
IF(ISNUMBER(SEARCH("*journalism*",$N2435)),"journalism",
IF(ISNUMBER(SEARCH("*games*",$N2435)),"games",
IF(ISNUMBER(SEARCH("*food*",$N2435)),"food",
IF(ISNUMBER(SEARCH("*photography*",$N2435)),"photography",
IF(ISNUMBER(SEARCH("*publishing*",$N2435)),"publishing",
IF(ISNUMBER(SEARCH("*music*",$N2435)),"music")))))))))</f>
        <v>food</v>
      </c>
      <c r="R2435" t="str">
        <f t="shared" ref="R2435:R2498" si="231">IF(ISNUMBER(SEARCH("*television*",$N2435)),"television",
IF(ISNUMBER(SEARCH("*shorts*",$N2435)),"shorts",
IF(ISNUMBER(SEARCH("*science fiction*",$N2435)),"science fiction",
IF(ISNUMBER(SEARCH("*drama*",$N2435)),"drama",
IF(ISNUMBER(SEARCH("*documentary*",$N2435)),"documentary",
IF(ISNUMBER(SEARCH("*animation*",$N2435)),"animation",
IF(ISNUMBER(SEARCH("*plays*",$N2435)),"plays",
IF(ISNUMBER(SEARCH("*web*",$N2435)),"web",
IF(ISNUMBER(SEARCH("*wearables*",$N2435)),"wearables",
IF(ISNUMBER(SEARCH("*nonfiction*",$N2435)),"nonfiction",
IF(ISNUMBER(SEARCH("*fiction*",$N2435)),"fiction",
IF(ISNUMBER(SEARCH("*rock*",$N2435)),"rock",
IF(ISNUMBER(SEARCH("*metal*",$N2435)),"metal",
IF(ISNUMBER(SEARCH("*jazz*",$N2435)),"jazz",
IF(ISNUMBER(SEARCH("*indie rock*",$N2435)),"indie rock",
IF(ISNUMBER(SEARCH("*electronic music*",$N2435)),"electronic music",
IF(ISNUMBER(SEARCH("*audio*",$N2435)),"audio",
IF(ISNUMBER(SEARCH("*video games*",$N2435)),"video games",
IF(ISNUMBER(SEARCH("*mobile games*",$N2435)),"mobile games",
IF(ISNUMBER(SEARCH("*food trucks*",$N2435)),"food trucks",
IF(ISNUMBER(SEARCH("*photobooks*",$N2435)),"photobooks",
IF(ISNUMBER(SEARCH("*world music*",$N2435)),"world music",
IF(ISNUMBER(SEARCH("*translations*",$N2435)),"translations",
IF(ISNUMBER(SEARCH("*radio &amp; podcasts*",$N2435)),"radio &amp; podcasts",
IF(ISNUMBER(SEARCH("*nature*",$N2435)),"nature",
IF(ISNUMBER(SEARCH("*art books*",$N2435)),"art books",
IF(ISNUMBER(SEARCH("*places*",$N2435)),"places",
IF(ISNUMBER(SEARCH("*pop*",$N2435)),"pop",
IF(ISNUMBER(SEARCH("*faith*",$N2435)),"faith",
IF(ISNUMBER(SEARCH("*gadgets*",$N2435)),"gadgets",
IF(ISNUMBER(SEARCH("*people*",$N2435)),"people",
IF(ISNUMBER(SEARCH("*tabletop games*",$N2435)),"tabletop games",
IF(ISNUMBER(SEARCH("*space exploration*",$N2435)),"space exploration",
IF(ISNUMBER(SEARCH("*makerspaces*",$N2435)),"makerspaces",
IF(ISNUMBER(SEARCH("*small batch*",$N2435)),"small batch",
IF(ISNUMBER(SEARCH("*restaurants*",$N2435)),"restaurants",
IF(ISNUMBER(SEARCH("*classical music*",$N2435)),"classical music",
IF(ISNUMBER(SEARCH("*musical*",$N2435)),"musical",
IF(ISNUMBER(SEARCH("*spaces*",$N2435)),"spaces",
IF(ISNUMBER(SEARCH("*hardware*",$N2435)),"hardware",
IF(ISNUMBER(SEARCH("*children's books*",$N2435)),"children's books")))))))))))))))))))))))))))))))))))))))))</f>
        <v>food trucks</v>
      </c>
      <c r="S2435" s="11">
        <f t="shared" ref="S2435:S2498" si="232">((($J2435/60)/60)/24)+DATE(1970,1,1)</f>
        <v>42397.89980324074</v>
      </c>
      <c r="T2435" s="11">
        <f t="shared" ref="T2435:T2498" si="233">((($I2435/60)/60)/24)+DATE(1970,1,1)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rock</v>
      </c>
      <c r="S2463" s="11">
        <f t="shared" si="232"/>
        <v>40784.012696759259</v>
      </c>
      <c r="T2463" s="11">
        <f t="shared" si="233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rock</v>
      </c>
      <c r="S2466" s="11">
        <f t="shared" si="232"/>
        <v>42248.90042824074</v>
      </c>
      <c r="T2466" s="11">
        <f t="shared" si="233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rock</v>
      </c>
      <c r="S2469" s="11">
        <f t="shared" si="232"/>
        <v>41025.874201388891</v>
      </c>
      <c r="T2469" s="11">
        <f t="shared" si="233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rock</v>
      </c>
      <c r="S2470" s="11">
        <f t="shared" si="232"/>
        <v>41174.154178240737</v>
      </c>
      <c r="T2470" s="11">
        <f t="shared" si="233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rock</v>
      </c>
      <c r="S2472" s="11">
        <f t="shared" si="232"/>
        <v>41023.07471064815</v>
      </c>
      <c r="T2472" s="11">
        <f t="shared" si="233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rock</v>
      </c>
      <c r="S2473" s="11">
        <f t="shared" si="232"/>
        <v>40893.992962962962</v>
      </c>
      <c r="T2473" s="11">
        <f t="shared" si="233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rock</v>
      </c>
      <c r="S2475" s="11">
        <f t="shared" si="232"/>
        <v>41193.748483796298</v>
      </c>
      <c r="T2475" s="11">
        <f t="shared" si="233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rock</v>
      </c>
      <c r="S2479" s="11">
        <f t="shared" si="232"/>
        <v>41088.691493055558</v>
      </c>
      <c r="T2479" s="11">
        <f t="shared" si="233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rock</v>
      </c>
      <c r="S2480" s="11">
        <f t="shared" si="232"/>
        <v>41257.950381944444</v>
      </c>
      <c r="T2480" s="11">
        <f t="shared" si="233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rock</v>
      </c>
      <c r="S2481" s="11">
        <f t="shared" si="232"/>
        <v>41107.726782407408</v>
      </c>
      <c r="T2481" s="11">
        <f t="shared" si="233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rock</v>
      </c>
      <c r="S2482" s="11">
        <f t="shared" si="232"/>
        <v>42227.936157407406</v>
      </c>
      <c r="T2482" s="11">
        <f t="shared" si="233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rock</v>
      </c>
      <c r="S2483" s="11">
        <f t="shared" si="232"/>
        <v>40999.645925925928</v>
      </c>
      <c r="T2483" s="11">
        <f t="shared" si="233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rock</v>
      </c>
      <c r="S2484" s="11">
        <f t="shared" si="232"/>
        <v>40711.782210648147</v>
      </c>
      <c r="T2484" s="11">
        <f t="shared" si="233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rock</v>
      </c>
      <c r="S2485" s="11">
        <f t="shared" si="232"/>
        <v>40970.750034722223</v>
      </c>
      <c r="T2485" s="11">
        <f t="shared" si="233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rock</v>
      </c>
      <c r="S2486" s="11">
        <f t="shared" si="232"/>
        <v>40771.916701388887</v>
      </c>
      <c r="T2486" s="11">
        <f t="shared" si="233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rock</v>
      </c>
      <c r="S2487" s="11">
        <f t="shared" si="232"/>
        <v>40793.998599537037</v>
      </c>
      <c r="T2487" s="11">
        <f t="shared" si="233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rock</v>
      </c>
      <c r="S2489" s="11">
        <f t="shared" si="232"/>
        <v>41026.083298611113</v>
      </c>
      <c r="T2489" s="11">
        <f t="shared" si="233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rock</v>
      </c>
      <c r="S2490" s="11">
        <f t="shared" si="232"/>
        <v>40833.633194444446</v>
      </c>
      <c r="T2490" s="11">
        <f t="shared" si="233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rock</v>
      </c>
      <c r="S2492" s="11">
        <f t="shared" si="232"/>
        <v>41023.227731481478</v>
      </c>
      <c r="T2492" s="11">
        <f t="shared" si="233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rock</v>
      </c>
      <c r="S2494" s="11">
        <f t="shared" si="232"/>
        <v>41024.985972222225</v>
      </c>
      <c r="T2494" s="11">
        <f t="shared" si="233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($E2499/$D2499)*100</f>
        <v>112.7715</v>
      </c>
      <c r="P2499" s="5">
        <f t="shared" ref="P2499:P2562" si="235">$E2499/$L2499</f>
        <v>80.551071428571419</v>
      </c>
      <c r="Q2499" t="str">
        <f t="shared" ref="Q2499:Q2562" si="236">IF(ISNUMBER(SEARCH("*film &amp; video*",$N2499)),"film &amp; video",
IF(ISNUMBER(SEARCH("*theater*",$N2499)),"theater",
IF(ISNUMBER(SEARCH("*technology*",$N2499)),"technology",
IF(ISNUMBER(SEARCH("*journalism*",$N2499)),"journalism",
IF(ISNUMBER(SEARCH("*games*",$N2499)),"games",
IF(ISNUMBER(SEARCH("*food*",$N2499)),"food",
IF(ISNUMBER(SEARCH("*photography*",$N2499)),"photography",
IF(ISNUMBER(SEARCH("*publishing*",$N2499)),"publishing",
IF(ISNUMBER(SEARCH("*music*",$N2499)),"music")))))))))</f>
        <v>music</v>
      </c>
      <c r="R2499" t="str">
        <f t="shared" ref="R2499:R2562" si="237">IF(ISNUMBER(SEARCH("*television*",$N2499)),"television",
IF(ISNUMBER(SEARCH("*shorts*",$N2499)),"shorts",
IF(ISNUMBER(SEARCH("*science fiction*",$N2499)),"science fiction",
IF(ISNUMBER(SEARCH("*drama*",$N2499)),"drama",
IF(ISNUMBER(SEARCH("*documentary*",$N2499)),"documentary",
IF(ISNUMBER(SEARCH("*animation*",$N2499)),"animation",
IF(ISNUMBER(SEARCH("*plays*",$N2499)),"plays",
IF(ISNUMBER(SEARCH("*web*",$N2499)),"web",
IF(ISNUMBER(SEARCH("*wearables*",$N2499)),"wearables",
IF(ISNUMBER(SEARCH("*nonfiction*",$N2499)),"nonfiction",
IF(ISNUMBER(SEARCH("*fiction*",$N2499)),"fiction",
IF(ISNUMBER(SEARCH("*rock*",$N2499)),"rock",
IF(ISNUMBER(SEARCH("*metal*",$N2499)),"metal",
IF(ISNUMBER(SEARCH("*jazz*",$N2499)),"jazz",
IF(ISNUMBER(SEARCH("*indie rock*",$N2499)),"indie rock",
IF(ISNUMBER(SEARCH("*electronic music*",$N2499)),"electronic music",
IF(ISNUMBER(SEARCH("*audio*",$N2499)),"audio",
IF(ISNUMBER(SEARCH("*video games*",$N2499)),"video games",
IF(ISNUMBER(SEARCH("*mobile games*",$N2499)),"mobile games",
IF(ISNUMBER(SEARCH("*food trucks*",$N2499)),"food trucks",
IF(ISNUMBER(SEARCH("*photobooks*",$N2499)),"photobooks",
IF(ISNUMBER(SEARCH("*world music*",$N2499)),"world music",
IF(ISNUMBER(SEARCH("*translations*",$N2499)),"translations",
IF(ISNUMBER(SEARCH("*radio &amp; podcasts*",$N2499)),"radio &amp; podcasts",
IF(ISNUMBER(SEARCH("*nature*",$N2499)),"nature",
IF(ISNUMBER(SEARCH("*art books*",$N2499)),"art books",
IF(ISNUMBER(SEARCH("*places*",$N2499)),"places",
IF(ISNUMBER(SEARCH("*pop*",$N2499)),"pop",
IF(ISNUMBER(SEARCH("*faith*",$N2499)),"faith",
IF(ISNUMBER(SEARCH("*gadgets*",$N2499)),"gadgets",
IF(ISNUMBER(SEARCH("*people*",$N2499)),"people",
IF(ISNUMBER(SEARCH("*tabletop games*",$N2499)),"tabletop games",
IF(ISNUMBER(SEARCH("*space exploration*",$N2499)),"space exploration",
IF(ISNUMBER(SEARCH("*makerspaces*",$N2499)),"makerspaces",
IF(ISNUMBER(SEARCH("*small batch*",$N2499)),"small batch",
IF(ISNUMBER(SEARCH("*restaurants*",$N2499)),"restaurants",
IF(ISNUMBER(SEARCH("*classical music*",$N2499)),"classical music",
IF(ISNUMBER(SEARCH("*musical*",$N2499)),"musical",
IF(ISNUMBER(SEARCH("*spaces*",$N2499)),"spaces",
IF(ISNUMBER(SEARCH("*hardware*",$N2499)),"hardware",
IF(ISNUMBER(SEARCH("*children's books*",$N2499)),"children's books")))))))))))))))))))))))))))))))))))))))))</f>
        <v>rock</v>
      </c>
      <c r="S2499" s="11">
        <f t="shared" ref="S2499:S2562" si="238">((($J2499/60)/60)/24)+DATE(1970,1,1)</f>
        <v>40730.878912037035</v>
      </c>
      <c r="T2499" s="11">
        <f t="shared" ref="T2499:T2562" si="239">((($I2499/60)/60)/24)+DATE(1970,1,1)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rock</v>
      </c>
      <c r="S2500" s="11">
        <f t="shared" si="238"/>
        <v>42017.967442129629</v>
      </c>
      <c r="T2500" s="11">
        <f t="shared" si="23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rock</v>
      </c>
      <c r="S2502" s="11">
        <f t="shared" si="238"/>
        <v>41053.772858796299</v>
      </c>
      <c r="T2502" s="11">
        <f t="shared" si="23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($E2563/$D2563)*100</f>
        <v>0</v>
      </c>
      <c r="P2563" s="5" t="e">
        <f t="shared" ref="P2563:P2626" si="241">$E2563/$L2563</f>
        <v>#DIV/0!</v>
      </c>
      <c r="Q2563" t="str">
        <f t="shared" ref="Q2563:Q2626" si="242">IF(ISNUMBER(SEARCH("*film &amp; video*",$N2563)),"film &amp; video",
IF(ISNUMBER(SEARCH("*theater*",$N2563)),"theater",
IF(ISNUMBER(SEARCH("*technology*",$N2563)),"technology",
IF(ISNUMBER(SEARCH("*journalism*",$N2563)),"journalism",
IF(ISNUMBER(SEARCH("*games*",$N2563)),"games",
IF(ISNUMBER(SEARCH("*food*",$N2563)),"food",
IF(ISNUMBER(SEARCH("*photography*",$N2563)),"photography",
IF(ISNUMBER(SEARCH("*publishing*",$N2563)),"publishing",
IF(ISNUMBER(SEARCH("*music*",$N2563)),"music")))))))))</f>
        <v>food</v>
      </c>
      <c r="R2563" t="str">
        <f t="shared" ref="R2563:R2626" si="243">IF(ISNUMBER(SEARCH("*television*",$N2563)),"television",
IF(ISNUMBER(SEARCH("*shorts*",$N2563)),"shorts",
IF(ISNUMBER(SEARCH("*science fiction*",$N2563)),"science fiction",
IF(ISNUMBER(SEARCH("*drama*",$N2563)),"drama",
IF(ISNUMBER(SEARCH("*documentary*",$N2563)),"documentary",
IF(ISNUMBER(SEARCH("*animation*",$N2563)),"animation",
IF(ISNUMBER(SEARCH("*plays*",$N2563)),"plays",
IF(ISNUMBER(SEARCH("*web*",$N2563)),"web",
IF(ISNUMBER(SEARCH("*wearables*",$N2563)),"wearables",
IF(ISNUMBER(SEARCH("*nonfiction*",$N2563)),"nonfiction",
IF(ISNUMBER(SEARCH("*fiction*",$N2563)),"fiction",
IF(ISNUMBER(SEARCH("*rock*",$N2563)),"rock",
IF(ISNUMBER(SEARCH("*metal*",$N2563)),"metal",
IF(ISNUMBER(SEARCH("*jazz*",$N2563)),"jazz",
IF(ISNUMBER(SEARCH("*indie rock*",$N2563)),"indie rock",
IF(ISNUMBER(SEARCH("*electronic music*",$N2563)),"electronic music",
IF(ISNUMBER(SEARCH("*audio*",$N2563)),"audio",
IF(ISNUMBER(SEARCH("*video games*",$N2563)),"video games",
IF(ISNUMBER(SEARCH("*mobile games*",$N2563)),"mobile games",
IF(ISNUMBER(SEARCH("*food trucks*",$N2563)),"food trucks",
IF(ISNUMBER(SEARCH("*photobooks*",$N2563)),"photobooks",
IF(ISNUMBER(SEARCH("*world music*",$N2563)),"world music",
IF(ISNUMBER(SEARCH("*translations*",$N2563)),"translations",
IF(ISNUMBER(SEARCH("*radio &amp; podcasts*",$N2563)),"radio &amp; podcasts",
IF(ISNUMBER(SEARCH("*nature*",$N2563)),"nature",
IF(ISNUMBER(SEARCH("*art books*",$N2563)),"art books",
IF(ISNUMBER(SEARCH("*places*",$N2563)),"places",
IF(ISNUMBER(SEARCH("*pop*",$N2563)),"pop",
IF(ISNUMBER(SEARCH("*faith*",$N2563)),"faith",
IF(ISNUMBER(SEARCH("*gadgets*",$N2563)),"gadgets",
IF(ISNUMBER(SEARCH("*people*",$N2563)),"people",
IF(ISNUMBER(SEARCH("*tabletop games*",$N2563)),"tabletop games",
IF(ISNUMBER(SEARCH("*space exploration*",$N2563)),"space exploration",
IF(ISNUMBER(SEARCH("*makerspaces*",$N2563)),"makerspaces",
IF(ISNUMBER(SEARCH("*small batch*",$N2563)),"small batch",
IF(ISNUMBER(SEARCH("*restaurants*",$N2563)),"restaurants",
IF(ISNUMBER(SEARCH("*classical music*",$N2563)),"classical music",
IF(ISNUMBER(SEARCH("*musical*",$N2563)),"musical",
IF(ISNUMBER(SEARCH("*spaces*",$N2563)),"spaces",
IF(ISNUMBER(SEARCH("*hardware*",$N2563)),"hardware",
IF(ISNUMBER(SEARCH("*children's books*",$N2563)),"children's books")))))))))))))))))))))))))))))))))))))))))</f>
        <v>food trucks</v>
      </c>
      <c r="S2563" s="11">
        <f t="shared" ref="S2563:S2626" si="244">((($J2563/60)/60)/24)+DATE(1970,1,1)</f>
        <v>42260.528807870374</v>
      </c>
      <c r="T2563" s="11">
        <f t="shared" ref="T2563:T2626" si="245">((($I2563/60)/60)/24)+DATE(1970,1,1)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($E2627/$D2627)*100</f>
        <v>956</v>
      </c>
      <c r="P2627" s="5">
        <f t="shared" ref="P2627:P2690" si="247">$E2627/$L2627</f>
        <v>27.576923076923077</v>
      </c>
      <c r="Q2627" t="str">
        <f t="shared" ref="Q2627:Q2690" si="248">IF(ISNUMBER(SEARCH("*film &amp; video*",$N2627)),"film &amp; video",
IF(ISNUMBER(SEARCH("*theater*",$N2627)),"theater",
IF(ISNUMBER(SEARCH("*technology*",$N2627)),"technology",
IF(ISNUMBER(SEARCH("*journalism*",$N2627)),"journalism",
IF(ISNUMBER(SEARCH("*games*",$N2627)),"games",
IF(ISNUMBER(SEARCH("*food*",$N2627)),"food",
IF(ISNUMBER(SEARCH("*photography*",$N2627)),"photography",
IF(ISNUMBER(SEARCH("*publishing*",$N2627)),"publishing",
IF(ISNUMBER(SEARCH("*music*",$N2627)),"music")))))))))</f>
        <v>technology</v>
      </c>
      <c r="R2627" t="str">
        <f t="shared" ref="R2627:R2690" si="249">IF(ISNUMBER(SEARCH("*television*",$N2627)),"television",
IF(ISNUMBER(SEARCH("*shorts*",$N2627)),"shorts",
IF(ISNUMBER(SEARCH("*science fiction*",$N2627)),"science fiction",
IF(ISNUMBER(SEARCH("*drama*",$N2627)),"drama",
IF(ISNUMBER(SEARCH("*documentary*",$N2627)),"documentary",
IF(ISNUMBER(SEARCH("*animation*",$N2627)),"animation",
IF(ISNUMBER(SEARCH("*plays*",$N2627)),"plays",
IF(ISNUMBER(SEARCH("*web*",$N2627)),"web",
IF(ISNUMBER(SEARCH("*wearables*",$N2627)),"wearables",
IF(ISNUMBER(SEARCH("*nonfiction*",$N2627)),"nonfiction",
IF(ISNUMBER(SEARCH("*fiction*",$N2627)),"fiction",
IF(ISNUMBER(SEARCH("*rock*",$N2627)),"rock",
IF(ISNUMBER(SEARCH("*metal*",$N2627)),"metal",
IF(ISNUMBER(SEARCH("*jazz*",$N2627)),"jazz",
IF(ISNUMBER(SEARCH("*indie rock*",$N2627)),"indie rock",
IF(ISNUMBER(SEARCH("*electronic music*",$N2627)),"electronic music",
IF(ISNUMBER(SEARCH("*audio*",$N2627)),"audio",
IF(ISNUMBER(SEARCH("*video games*",$N2627)),"video games",
IF(ISNUMBER(SEARCH("*mobile games*",$N2627)),"mobile games",
IF(ISNUMBER(SEARCH("*food trucks*",$N2627)),"food trucks",
IF(ISNUMBER(SEARCH("*photobooks*",$N2627)),"photobooks",
IF(ISNUMBER(SEARCH("*world music*",$N2627)),"world music",
IF(ISNUMBER(SEARCH("*translations*",$N2627)),"translations",
IF(ISNUMBER(SEARCH("*radio &amp; podcasts*",$N2627)),"radio &amp; podcasts",
IF(ISNUMBER(SEARCH("*nature*",$N2627)),"nature",
IF(ISNUMBER(SEARCH("*art books*",$N2627)),"art books",
IF(ISNUMBER(SEARCH("*places*",$N2627)),"places",
IF(ISNUMBER(SEARCH("*pop*",$N2627)),"pop",
IF(ISNUMBER(SEARCH("*faith*",$N2627)),"faith",
IF(ISNUMBER(SEARCH("*gadgets*",$N2627)),"gadgets",
IF(ISNUMBER(SEARCH("*people*",$N2627)),"people",
IF(ISNUMBER(SEARCH("*tabletop games*",$N2627)),"tabletop games",
IF(ISNUMBER(SEARCH("*space exploration*",$N2627)),"space exploration",
IF(ISNUMBER(SEARCH("*makerspaces*",$N2627)),"makerspaces",
IF(ISNUMBER(SEARCH("*small batch*",$N2627)),"small batch",
IF(ISNUMBER(SEARCH("*restaurants*",$N2627)),"restaurants",
IF(ISNUMBER(SEARCH("*classical music*",$N2627)),"classical music",
IF(ISNUMBER(SEARCH("*musical*",$N2627)),"musical",
IF(ISNUMBER(SEARCH("*spaces*",$N2627)),"spaces",
IF(ISNUMBER(SEARCH("*hardware*",$N2627)),"hardware",
IF(ISNUMBER(SEARCH("*children's books*",$N2627)),"children's books")))))))))))))))))))))))))))))))))))))))))</f>
        <v>space exploration</v>
      </c>
      <c r="S2627" s="11">
        <f t="shared" ref="S2627:S2690" si="250">((($J2627/60)/60)/24)+DATE(1970,1,1)</f>
        <v>42658.810277777782</v>
      </c>
      <c r="T2627" s="11">
        <f t="shared" ref="T2627:T2690" si="251">((($I2627/60)/60)/24)+DATE(1970,1,1)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($E2691/$D2691)*100</f>
        <v>2.8571428571428571E-3</v>
      </c>
      <c r="P2691" s="5">
        <f t="shared" ref="P2691:P2754" si="253">$E2691/$L2691</f>
        <v>1</v>
      </c>
      <c r="Q2691" t="str">
        <f t="shared" ref="Q2691:Q2754" si="254">IF(ISNUMBER(SEARCH("*film &amp; video*",$N2691)),"film &amp; video",
IF(ISNUMBER(SEARCH("*theater*",$N2691)),"theater",
IF(ISNUMBER(SEARCH("*technology*",$N2691)),"technology",
IF(ISNUMBER(SEARCH("*journalism*",$N2691)),"journalism",
IF(ISNUMBER(SEARCH("*games*",$N2691)),"games",
IF(ISNUMBER(SEARCH("*food*",$N2691)),"food",
IF(ISNUMBER(SEARCH("*photography*",$N2691)),"photography",
IF(ISNUMBER(SEARCH("*publishing*",$N2691)),"publishing",
IF(ISNUMBER(SEARCH("*music*",$N2691)),"music")))))))))</f>
        <v>food</v>
      </c>
      <c r="R2691" t="str">
        <f t="shared" ref="R2691:R2754" si="255">IF(ISNUMBER(SEARCH("*television*",$N2691)),"television",
IF(ISNUMBER(SEARCH("*shorts*",$N2691)),"shorts",
IF(ISNUMBER(SEARCH("*science fiction*",$N2691)),"science fiction",
IF(ISNUMBER(SEARCH("*drama*",$N2691)),"drama",
IF(ISNUMBER(SEARCH("*documentary*",$N2691)),"documentary",
IF(ISNUMBER(SEARCH("*animation*",$N2691)),"animation",
IF(ISNUMBER(SEARCH("*plays*",$N2691)),"plays",
IF(ISNUMBER(SEARCH("*web*",$N2691)),"web",
IF(ISNUMBER(SEARCH("*wearables*",$N2691)),"wearables",
IF(ISNUMBER(SEARCH("*nonfiction*",$N2691)),"nonfiction",
IF(ISNUMBER(SEARCH("*fiction*",$N2691)),"fiction",
IF(ISNUMBER(SEARCH("*rock*",$N2691)),"rock",
IF(ISNUMBER(SEARCH("*metal*",$N2691)),"metal",
IF(ISNUMBER(SEARCH("*jazz*",$N2691)),"jazz",
IF(ISNUMBER(SEARCH("*indie rock*",$N2691)),"indie rock",
IF(ISNUMBER(SEARCH("*electronic music*",$N2691)),"electronic music",
IF(ISNUMBER(SEARCH("*audio*",$N2691)),"audio",
IF(ISNUMBER(SEARCH("*video games*",$N2691)),"video games",
IF(ISNUMBER(SEARCH("*mobile games*",$N2691)),"mobile games",
IF(ISNUMBER(SEARCH("*food trucks*",$N2691)),"food trucks",
IF(ISNUMBER(SEARCH("*photobooks*",$N2691)),"photobooks",
IF(ISNUMBER(SEARCH("*world music*",$N2691)),"world music",
IF(ISNUMBER(SEARCH("*translations*",$N2691)),"translations",
IF(ISNUMBER(SEARCH("*radio &amp; podcasts*",$N2691)),"radio &amp; podcasts",
IF(ISNUMBER(SEARCH("*nature*",$N2691)),"nature",
IF(ISNUMBER(SEARCH("*art books*",$N2691)),"art books",
IF(ISNUMBER(SEARCH("*places*",$N2691)),"places",
IF(ISNUMBER(SEARCH("*pop*",$N2691)),"pop",
IF(ISNUMBER(SEARCH("*faith*",$N2691)),"faith",
IF(ISNUMBER(SEARCH("*gadgets*",$N2691)),"gadgets",
IF(ISNUMBER(SEARCH("*people*",$N2691)),"people",
IF(ISNUMBER(SEARCH("*tabletop games*",$N2691)),"tabletop games",
IF(ISNUMBER(SEARCH("*space exploration*",$N2691)),"space exploration",
IF(ISNUMBER(SEARCH("*makerspaces*",$N2691)),"makerspaces",
IF(ISNUMBER(SEARCH("*small batch*",$N2691)),"small batch",
IF(ISNUMBER(SEARCH("*restaurants*",$N2691)),"restaurants",
IF(ISNUMBER(SEARCH("*classical music*",$N2691)),"classical music",
IF(ISNUMBER(SEARCH("*musical*",$N2691)),"musical",
IF(ISNUMBER(SEARCH("*spaces*",$N2691)),"spaces",
IF(ISNUMBER(SEARCH("*hardware*",$N2691)),"hardware",
IF(ISNUMBER(SEARCH("*children's books*",$N2691)),"children's books")))))))))))))))))))))))))))))))))))))))))</f>
        <v>food trucks</v>
      </c>
      <c r="S2691" s="11">
        <f t="shared" ref="S2691:S2754" si="256">((($J2691/60)/60)/24)+DATE(1970,1,1)</f>
        <v>42551.961689814809</v>
      </c>
      <c r="T2691" s="11">
        <f t="shared" ref="T2691:T2754" si="257">((($I2691/60)/60)/24)+DATE(1970,1,1)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($E2755/$D2755)*100</f>
        <v>19</v>
      </c>
      <c r="P2755" s="5">
        <f t="shared" ref="P2755:P2818" si="259">$E2755/$L2755</f>
        <v>47.5</v>
      </c>
      <c r="Q2755" t="str">
        <f t="shared" ref="Q2755:Q2818" si="260">IF(ISNUMBER(SEARCH("*film &amp; video*",$N2755)),"film &amp; video",
IF(ISNUMBER(SEARCH("*theater*",$N2755)),"theater",
IF(ISNUMBER(SEARCH("*technology*",$N2755)),"technology",
IF(ISNUMBER(SEARCH("*journalism*",$N2755)),"journalism",
IF(ISNUMBER(SEARCH("*games*",$N2755)),"games",
IF(ISNUMBER(SEARCH("*food*",$N2755)),"food",
IF(ISNUMBER(SEARCH("*photography*",$N2755)),"photography",
IF(ISNUMBER(SEARCH("*publishing*",$N2755)),"publishing",
IF(ISNUMBER(SEARCH("*music*",$N2755)),"music")))))))))</f>
        <v>publishing</v>
      </c>
      <c r="R2755" t="str">
        <f t="shared" ref="R2755:R2818" si="261">IF(ISNUMBER(SEARCH("*television*",$N2755)),"television",
IF(ISNUMBER(SEARCH("*shorts*",$N2755)),"shorts",
IF(ISNUMBER(SEARCH("*science fiction*",$N2755)),"science fiction",
IF(ISNUMBER(SEARCH("*drama*",$N2755)),"drama",
IF(ISNUMBER(SEARCH("*documentary*",$N2755)),"documentary",
IF(ISNUMBER(SEARCH("*animation*",$N2755)),"animation",
IF(ISNUMBER(SEARCH("*plays*",$N2755)),"plays",
IF(ISNUMBER(SEARCH("*web*",$N2755)),"web",
IF(ISNUMBER(SEARCH("*wearables*",$N2755)),"wearables",
IF(ISNUMBER(SEARCH("*nonfiction*",$N2755)),"nonfiction",
IF(ISNUMBER(SEARCH("*fiction*",$N2755)),"fiction",
IF(ISNUMBER(SEARCH("*rock*",$N2755)),"rock",
IF(ISNUMBER(SEARCH("*metal*",$N2755)),"metal",
IF(ISNUMBER(SEARCH("*jazz*",$N2755)),"jazz",
IF(ISNUMBER(SEARCH("*indie rock*",$N2755)),"indie rock",
IF(ISNUMBER(SEARCH("*electronic music*",$N2755)),"electronic music",
IF(ISNUMBER(SEARCH("*audio*",$N2755)),"audio",
IF(ISNUMBER(SEARCH("*video games*",$N2755)),"video games",
IF(ISNUMBER(SEARCH("*mobile games*",$N2755)),"mobile games",
IF(ISNUMBER(SEARCH("*food trucks*",$N2755)),"food trucks",
IF(ISNUMBER(SEARCH("*photobooks*",$N2755)),"photobooks",
IF(ISNUMBER(SEARCH("*world music*",$N2755)),"world music",
IF(ISNUMBER(SEARCH("*translations*",$N2755)),"translations",
IF(ISNUMBER(SEARCH("*radio &amp; podcasts*",$N2755)),"radio &amp; podcasts",
IF(ISNUMBER(SEARCH("*nature*",$N2755)),"nature",
IF(ISNUMBER(SEARCH("*art books*",$N2755)),"art books",
IF(ISNUMBER(SEARCH("*places*",$N2755)),"places",
IF(ISNUMBER(SEARCH("*pop*",$N2755)),"pop",
IF(ISNUMBER(SEARCH("*faith*",$N2755)),"faith",
IF(ISNUMBER(SEARCH("*gadgets*",$N2755)),"gadgets",
IF(ISNUMBER(SEARCH("*people*",$N2755)),"people",
IF(ISNUMBER(SEARCH("*tabletop games*",$N2755)),"tabletop games",
IF(ISNUMBER(SEARCH("*space exploration*",$N2755)),"space exploration",
IF(ISNUMBER(SEARCH("*makerspaces*",$N2755)),"makerspaces",
IF(ISNUMBER(SEARCH("*small batch*",$N2755)),"small batch",
IF(ISNUMBER(SEARCH("*restaurants*",$N2755)),"restaurants",
IF(ISNUMBER(SEARCH("*classical music*",$N2755)),"classical music",
IF(ISNUMBER(SEARCH("*musical*",$N2755)),"musical",
IF(ISNUMBER(SEARCH("*spaces*",$N2755)),"spaces",
IF(ISNUMBER(SEARCH("*hardware*",$N2755)),"hardware",
IF(ISNUMBER(SEARCH("*children's books*",$N2755)),"children's books")))))))))))))))))))))))))))))))))))))))))</f>
        <v>children's books</v>
      </c>
      <c r="S2755" s="11">
        <f t="shared" ref="S2755:S2818" si="262">((($J2755/60)/60)/24)+DATE(1970,1,1)</f>
        <v>41117.900729166664</v>
      </c>
      <c r="T2755" s="11">
        <f t="shared" ref="T2755:T2818" si="263">((($I2755/60)/60)/24)+DATE(1970,1,1)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($E2819/$D2819)*100</f>
        <v>130</v>
      </c>
      <c r="P2819" s="5">
        <f t="shared" ref="P2819:P2882" si="265">$E2819/$L2819</f>
        <v>23.636363636363637</v>
      </c>
      <c r="Q2819" t="str">
        <f t="shared" ref="Q2819:Q2882" si="266">IF(ISNUMBER(SEARCH("*film &amp; video*",$N2819)),"film &amp; video",
IF(ISNUMBER(SEARCH("*theater*",$N2819)),"theater",
IF(ISNUMBER(SEARCH("*technology*",$N2819)),"technology",
IF(ISNUMBER(SEARCH("*journalism*",$N2819)),"journalism",
IF(ISNUMBER(SEARCH("*games*",$N2819)),"games",
IF(ISNUMBER(SEARCH("*food*",$N2819)),"food",
IF(ISNUMBER(SEARCH("*photography*",$N2819)),"photography",
IF(ISNUMBER(SEARCH("*publishing*",$N2819)),"publishing",
IF(ISNUMBER(SEARCH("*music*",$N2819)),"music")))))))))</f>
        <v>theater</v>
      </c>
      <c r="R2819" t="str">
        <f t="shared" ref="R2819:R2882" si="267">IF(ISNUMBER(SEARCH("*television*",$N2819)),"television",
IF(ISNUMBER(SEARCH("*shorts*",$N2819)),"shorts",
IF(ISNUMBER(SEARCH("*science fiction*",$N2819)),"science fiction",
IF(ISNUMBER(SEARCH("*drama*",$N2819)),"drama",
IF(ISNUMBER(SEARCH("*documentary*",$N2819)),"documentary",
IF(ISNUMBER(SEARCH("*animation*",$N2819)),"animation",
IF(ISNUMBER(SEARCH("*plays*",$N2819)),"plays",
IF(ISNUMBER(SEARCH("*web*",$N2819)),"web",
IF(ISNUMBER(SEARCH("*wearables*",$N2819)),"wearables",
IF(ISNUMBER(SEARCH("*nonfiction*",$N2819)),"nonfiction",
IF(ISNUMBER(SEARCH("*fiction*",$N2819)),"fiction",
IF(ISNUMBER(SEARCH("*rock*",$N2819)),"rock",
IF(ISNUMBER(SEARCH("*metal*",$N2819)),"metal",
IF(ISNUMBER(SEARCH("*jazz*",$N2819)),"jazz",
IF(ISNUMBER(SEARCH("*indie rock*",$N2819)),"indie rock",
IF(ISNUMBER(SEARCH("*electronic music*",$N2819)),"electronic music",
IF(ISNUMBER(SEARCH("*audio*",$N2819)),"audio",
IF(ISNUMBER(SEARCH("*video games*",$N2819)),"video games",
IF(ISNUMBER(SEARCH("*mobile games*",$N2819)),"mobile games",
IF(ISNUMBER(SEARCH("*food trucks*",$N2819)),"food trucks",
IF(ISNUMBER(SEARCH("*photobooks*",$N2819)),"photobooks",
IF(ISNUMBER(SEARCH("*world music*",$N2819)),"world music",
IF(ISNUMBER(SEARCH("*translations*",$N2819)),"translations",
IF(ISNUMBER(SEARCH("*radio &amp; podcasts*",$N2819)),"radio &amp; podcasts",
IF(ISNUMBER(SEARCH("*nature*",$N2819)),"nature",
IF(ISNUMBER(SEARCH("*art books*",$N2819)),"art books",
IF(ISNUMBER(SEARCH("*places*",$N2819)),"places",
IF(ISNUMBER(SEARCH("*pop*",$N2819)),"pop",
IF(ISNUMBER(SEARCH("*faith*",$N2819)),"faith",
IF(ISNUMBER(SEARCH("*gadgets*",$N2819)),"gadgets",
IF(ISNUMBER(SEARCH("*people*",$N2819)),"people",
IF(ISNUMBER(SEARCH("*tabletop games*",$N2819)),"tabletop games",
IF(ISNUMBER(SEARCH("*space exploration*",$N2819)),"space exploration",
IF(ISNUMBER(SEARCH("*makerspaces*",$N2819)),"makerspaces",
IF(ISNUMBER(SEARCH("*small batch*",$N2819)),"small batch",
IF(ISNUMBER(SEARCH("*restaurants*",$N2819)),"restaurants",
IF(ISNUMBER(SEARCH("*classical music*",$N2819)),"classical music",
IF(ISNUMBER(SEARCH("*musical*",$N2819)),"musical",
IF(ISNUMBER(SEARCH("*spaces*",$N2819)),"spaces",
IF(ISNUMBER(SEARCH("*hardware*",$N2819)),"hardware",
IF(ISNUMBER(SEARCH("*children's books*",$N2819)),"children's books")))))))))))))))))))))))))))))))))))))))))</f>
        <v>plays</v>
      </c>
      <c r="S2819" s="11">
        <f t="shared" ref="S2819:S2882" si="268">((($J2819/60)/60)/24)+DATE(1970,1,1)</f>
        <v>42023.634976851856</v>
      </c>
      <c r="T2819" s="11">
        <f t="shared" ref="T2819:T2882" si="269">((($I2819/60)/60)/24)+DATE(1970,1,1)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($E2883/$D2883)*100</f>
        <v>0</v>
      </c>
      <c r="P2883" s="5" t="e">
        <f t="shared" ref="P2883:P2946" si="271">$E2883/$L2883</f>
        <v>#DIV/0!</v>
      </c>
      <c r="Q2883" t="str">
        <f t="shared" ref="Q2883:Q2946" si="272">IF(ISNUMBER(SEARCH("*film &amp; video*",$N2883)),"film &amp; video",
IF(ISNUMBER(SEARCH("*theater*",$N2883)),"theater",
IF(ISNUMBER(SEARCH("*technology*",$N2883)),"technology",
IF(ISNUMBER(SEARCH("*journalism*",$N2883)),"journalism",
IF(ISNUMBER(SEARCH("*games*",$N2883)),"games",
IF(ISNUMBER(SEARCH("*food*",$N2883)),"food",
IF(ISNUMBER(SEARCH("*photography*",$N2883)),"photography",
IF(ISNUMBER(SEARCH("*publishing*",$N2883)),"publishing",
IF(ISNUMBER(SEARCH("*music*",$N2883)),"music")))))))))</f>
        <v>theater</v>
      </c>
      <c r="R2883" t="str">
        <f t="shared" ref="R2883:R2946" si="273">IF(ISNUMBER(SEARCH("*television*",$N2883)),"television",
IF(ISNUMBER(SEARCH("*shorts*",$N2883)),"shorts",
IF(ISNUMBER(SEARCH("*science fiction*",$N2883)),"science fiction",
IF(ISNUMBER(SEARCH("*drama*",$N2883)),"drama",
IF(ISNUMBER(SEARCH("*documentary*",$N2883)),"documentary",
IF(ISNUMBER(SEARCH("*animation*",$N2883)),"animation",
IF(ISNUMBER(SEARCH("*plays*",$N2883)),"plays",
IF(ISNUMBER(SEARCH("*web*",$N2883)),"web",
IF(ISNUMBER(SEARCH("*wearables*",$N2883)),"wearables",
IF(ISNUMBER(SEARCH("*nonfiction*",$N2883)),"nonfiction",
IF(ISNUMBER(SEARCH("*fiction*",$N2883)),"fiction",
IF(ISNUMBER(SEARCH("*rock*",$N2883)),"rock",
IF(ISNUMBER(SEARCH("*metal*",$N2883)),"metal",
IF(ISNUMBER(SEARCH("*jazz*",$N2883)),"jazz",
IF(ISNUMBER(SEARCH("*indie rock*",$N2883)),"indie rock",
IF(ISNUMBER(SEARCH("*electronic music*",$N2883)),"electronic music",
IF(ISNUMBER(SEARCH("*audio*",$N2883)),"audio",
IF(ISNUMBER(SEARCH("*video games*",$N2883)),"video games",
IF(ISNUMBER(SEARCH("*mobile games*",$N2883)),"mobile games",
IF(ISNUMBER(SEARCH("*food trucks*",$N2883)),"food trucks",
IF(ISNUMBER(SEARCH("*photobooks*",$N2883)),"photobooks",
IF(ISNUMBER(SEARCH("*world music*",$N2883)),"world music",
IF(ISNUMBER(SEARCH("*translations*",$N2883)),"translations",
IF(ISNUMBER(SEARCH("*radio &amp; podcasts*",$N2883)),"radio &amp; podcasts",
IF(ISNUMBER(SEARCH("*nature*",$N2883)),"nature",
IF(ISNUMBER(SEARCH("*art books*",$N2883)),"art books",
IF(ISNUMBER(SEARCH("*places*",$N2883)),"places",
IF(ISNUMBER(SEARCH("*pop*",$N2883)),"pop",
IF(ISNUMBER(SEARCH("*faith*",$N2883)),"faith",
IF(ISNUMBER(SEARCH("*gadgets*",$N2883)),"gadgets",
IF(ISNUMBER(SEARCH("*people*",$N2883)),"people",
IF(ISNUMBER(SEARCH("*tabletop games*",$N2883)),"tabletop games",
IF(ISNUMBER(SEARCH("*space exploration*",$N2883)),"space exploration",
IF(ISNUMBER(SEARCH("*makerspaces*",$N2883)),"makerspaces",
IF(ISNUMBER(SEARCH("*small batch*",$N2883)),"small batch",
IF(ISNUMBER(SEARCH("*restaurants*",$N2883)),"restaurants",
IF(ISNUMBER(SEARCH("*classical music*",$N2883)),"classical music",
IF(ISNUMBER(SEARCH("*musical*",$N2883)),"musical",
IF(ISNUMBER(SEARCH("*spaces*",$N2883)),"spaces",
IF(ISNUMBER(SEARCH("*hardware*",$N2883)),"hardware",
IF(ISNUMBER(SEARCH("*children's books*",$N2883)),"children's books")))))))))))))))))))))))))))))))))))))))))</f>
        <v>plays</v>
      </c>
      <c r="S2883" s="11">
        <f t="shared" ref="S2883:S2946" si="274">((($J2883/60)/60)/24)+DATE(1970,1,1)</f>
        <v>41916.597638888888</v>
      </c>
      <c r="T2883" s="11">
        <f t="shared" ref="T2883:T2946" si="275">((($I2883/60)/60)/24)+DATE(1970,1,1)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($E2947/$D2947)*100</f>
        <v>0</v>
      </c>
      <c r="P2947" s="5" t="e">
        <f t="shared" ref="P2947:P3010" si="277">$E2947/$L2947</f>
        <v>#DIV/0!</v>
      </c>
      <c r="Q2947" t="str">
        <f t="shared" ref="Q2947:Q3010" si="278">IF(ISNUMBER(SEARCH("*film &amp; video*",$N2947)),"film &amp; video",
IF(ISNUMBER(SEARCH("*theater*",$N2947)),"theater",
IF(ISNUMBER(SEARCH("*technology*",$N2947)),"technology",
IF(ISNUMBER(SEARCH("*journalism*",$N2947)),"journalism",
IF(ISNUMBER(SEARCH("*games*",$N2947)),"games",
IF(ISNUMBER(SEARCH("*food*",$N2947)),"food",
IF(ISNUMBER(SEARCH("*photography*",$N2947)),"photography",
IF(ISNUMBER(SEARCH("*publishing*",$N2947)),"publishing",
IF(ISNUMBER(SEARCH("*music*",$N2947)),"music")))))))))</f>
        <v>theater</v>
      </c>
      <c r="R2947" t="str">
        <f t="shared" ref="R2947:R3010" si="279">IF(ISNUMBER(SEARCH("*television*",$N2947)),"television",
IF(ISNUMBER(SEARCH("*shorts*",$N2947)),"shorts",
IF(ISNUMBER(SEARCH("*science fiction*",$N2947)),"science fiction",
IF(ISNUMBER(SEARCH("*drama*",$N2947)),"drama",
IF(ISNUMBER(SEARCH("*documentary*",$N2947)),"documentary",
IF(ISNUMBER(SEARCH("*animation*",$N2947)),"animation",
IF(ISNUMBER(SEARCH("*plays*",$N2947)),"plays",
IF(ISNUMBER(SEARCH("*web*",$N2947)),"web",
IF(ISNUMBER(SEARCH("*wearables*",$N2947)),"wearables",
IF(ISNUMBER(SEARCH("*nonfiction*",$N2947)),"nonfiction",
IF(ISNUMBER(SEARCH("*fiction*",$N2947)),"fiction",
IF(ISNUMBER(SEARCH("*rock*",$N2947)),"rock",
IF(ISNUMBER(SEARCH("*metal*",$N2947)),"metal",
IF(ISNUMBER(SEARCH("*jazz*",$N2947)),"jazz",
IF(ISNUMBER(SEARCH("*indie rock*",$N2947)),"indie rock",
IF(ISNUMBER(SEARCH("*electronic music*",$N2947)),"electronic music",
IF(ISNUMBER(SEARCH("*audio*",$N2947)),"audio",
IF(ISNUMBER(SEARCH("*video games*",$N2947)),"video games",
IF(ISNUMBER(SEARCH("*mobile games*",$N2947)),"mobile games",
IF(ISNUMBER(SEARCH("*food trucks*",$N2947)),"food trucks",
IF(ISNUMBER(SEARCH("*photobooks*",$N2947)),"photobooks",
IF(ISNUMBER(SEARCH("*world music*",$N2947)),"world music",
IF(ISNUMBER(SEARCH("*translations*",$N2947)),"translations",
IF(ISNUMBER(SEARCH("*radio &amp; podcasts*",$N2947)),"radio &amp; podcasts",
IF(ISNUMBER(SEARCH("*nature*",$N2947)),"nature",
IF(ISNUMBER(SEARCH("*art books*",$N2947)),"art books",
IF(ISNUMBER(SEARCH("*places*",$N2947)),"places",
IF(ISNUMBER(SEARCH("*pop*",$N2947)),"pop",
IF(ISNUMBER(SEARCH("*faith*",$N2947)),"faith",
IF(ISNUMBER(SEARCH("*gadgets*",$N2947)),"gadgets",
IF(ISNUMBER(SEARCH("*people*",$N2947)),"people",
IF(ISNUMBER(SEARCH("*tabletop games*",$N2947)),"tabletop games",
IF(ISNUMBER(SEARCH("*space exploration*",$N2947)),"space exploration",
IF(ISNUMBER(SEARCH("*makerspaces*",$N2947)),"makerspaces",
IF(ISNUMBER(SEARCH("*small batch*",$N2947)),"small batch",
IF(ISNUMBER(SEARCH("*restaurants*",$N2947)),"restaurants",
IF(ISNUMBER(SEARCH("*classical music*",$N2947)),"classical music",
IF(ISNUMBER(SEARCH("*musical*",$N2947)),"musical",
IF(ISNUMBER(SEARCH("*spaces*",$N2947)),"spaces",
IF(ISNUMBER(SEARCH("*hardware*",$N2947)),"hardware",
IF(ISNUMBER(SEARCH("*children's books*",$N2947)),"children's books")))))))))))))))))))))))))))))))))))))))))</f>
        <v>spaces</v>
      </c>
      <c r="S2947" s="11">
        <f t="shared" ref="S2947:S3010" si="280">((($J2947/60)/60)/24)+DATE(1970,1,1)</f>
        <v>42118.139583333337</v>
      </c>
      <c r="T2947" s="11">
        <f t="shared" ref="T2947:T3010" si="281">((($I2947/60)/60)/24)+DATE(1970,1,1)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($E3011/$D3011)*100</f>
        <v>119.756</v>
      </c>
      <c r="P3011" s="5">
        <f t="shared" ref="P3011:P3074" si="283">$E3011/$L3011</f>
        <v>233.8984375</v>
      </c>
      <c r="Q3011" t="str">
        <f t="shared" ref="Q3011:Q3074" si="284">IF(ISNUMBER(SEARCH("*film &amp; video*",$N3011)),"film &amp; video",
IF(ISNUMBER(SEARCH("*theater*",$N3011)),"theater",
IF(ISNUMBER(SEARCH("*technology*",$N3011)),"technology",
IF(ISNUMBER(SEARCH("*journalism*",$N3011)),"journalism",
IF(ISNUMBER(SEARCH("*games*",$N3011)),"games",
IF(ISNUMBER(SEARCH("*food*",$N3011)),"food",
IF(ISNUMBER(SEARCH("*photography*",$N3011)),"photography",
IF(ISNUMBER(SEARCH("*publishing*",$N3011)),"publishing",
IF(ISNUMBER(SEARCH("*music*",$N3011)),"music")))))))))</f>
        <v>theater</v>
      </c>
      <c r="R3011" t="str">
        <f t="shared" ref="R3011:R3074" si="285">IF(ISNUMBER(SEARCH("*television*",$N3011)),"television",
IF(ISNUMBER(SEARCH("*shorts*",$N3011)),"shorts",
IF(ISNUMBER(SEARCH("*science fiction*",$N3011)),"science fiction",
IF(ISNUMBER(SEARCH("*drama*",$N3011)),"drama",
IF(ISNUMBER(SEARCH("*documentary*",$N3011)),"documentary",
IF(ISNUMBER(SEARCH("*animation*",$N3011)),"animation",
IF(ISNUMBER(SEARCH("*plays*",$N3011)),"plays",
IF(ISNUMBER(SEARCH("*web*",$N3011)),"web",
IF(ISNUMBER(SEARCH("*wearables*",$N3011)),"wearables",
IF(ISNUMBER(SEARCH("*nonfiction*",$N3011)),"nonfiction",
IF(ISNUMBER(SEARCH("*fiction*",$N3011)),"fiction",
IF(ISNUMBER(SEARCH("*rock*",$N3011)),"rock",
IF(ISNUMBER(SEARCH("*metal*",$N3011)),"metal",
IF(ISNUMBER(SEARCH("*jazz*",$N3011)),"jazz",
IF(ISNUMBER(SEARCH("*indie rock*",$N3011)),"indie rock",
IF(ISNUMBER(SEARCH("*electronic music*",$N3011)),"electronic music",
IF(ISNUMBER(SEARCH("*audio*",$N3011)),"audio",
IF(ISNUMBER(SEARCH("*video games*",$N3011)),"video games",
IF(ISNUMBER(SEARCH("*mobile games*",$N3011)),"mobile games",
IF(ISNUMBER(SEARCH("*food trucks*",$N3011)),"food trucks",
IF(ISNUMBER(SEARCH("*photobooks*",$N3011)),"photobooks",
IF(ISNUMBER(SEARCH("*world music*",$N3011)),"world music",
IF(ISNUMBER(SEARCH("*translations*",$N3011)),"translations",
IF(ISNUMBER(SEARCH("*radio &amp; podcasts*",$N3011)),"radio &amp; podcasts",
IF(ISNUMBER(SEARCH("*nature*",$N3011)),"nature",
IF(ISNUMBER(SEARCH("*art books*",$N3011)),"art books",
IF(ISNUMBER(SEARCH("*places*",$N3011)),"places",
IF(ISNUMBER(SEARCH("*pop*",$N3011)),"pop",
IF(ISNUMBER(SEARCH("*faith*",$N3011)),"faith",
IF(ISNUMBER(SEARCH("*gadgets*",$N3011)),"gadgets",
IF(ISNUMBER(SEARCH("*people*",$N3011)),"people",
IF(ISNUMBER(SEARCH("*tabletop games*",$N3011)),"tabletop games",
IF(ISNUMBER(SEARCH("*space exploration*",$N3011)),"space exploration",
IF(ISNUMBER(SEARCH("*makerspaces*",$N3011)),"makerspaces",
IF(ISNUMBER(SEARCH("*small batch*",$N3011)),"small batch",
IF(ISNUMBER(SEARCH("*restaurants*",$N3011)),"restaurants",
IF(ISNUMBER(SEARCH("*classical music*",$N3011)),"classical music",
IF(ISNUMBER(SEARCH("*musical*",$N3011)),"musical",
IF(ISNUMBER(SEARCH("*spaces*",$N3011)),"spaces",
IF(ISNUMBER(SEARCH("*hardware*",$N3011)),"hardware",
IF(ISNUMBER(SEARCH("*children's books*",$N3011)),"children's books")))))))))))))))))))))))))))))))))))))))))</f>
        <v>spaces</v>
      </c>
      <c r="S3011" s="11">
        <f t="shared" ref="S3011:S3074" si="286">((($J3011/60)/60)/24)+DATE(1970,1,1)</f>
        <v>41939.569907407407</v>
      </c>
      <c r="T3011" s="11">
        <f t="shared" ref="T3011:T3074" si="287">((($I3011/60)/60)/24)+DATE(1970,1,1)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($E3075/$D3075)*100</f>
        <v>2.3035714285714284E-2</v>
      </c>
      <c r="P3075" s="5">
        <f t="shared" ref="P3075:P3138" si="289">$E3075/$L3075</f>
        <v>92.142857142857139</v>
      </c>
      <c r="Q3075" t="str">
        <f t="shared" ref="Q3075:Q3138" si="290">IF(ISNUMBER(SEARCH("*film &amp; video*",$N3075)),"film &amp; video",
IF(ISNUMBER(SEARCH("*theater*",$N3075)),"theater",
IF(ISNUMBER(SEARCH("*technology*",$N3075)),"technology",
IF(ISNUMBER(SEARCH("*journalism*",$N3075)),"journalism",
IF(ISNUMBER(SEARCH("*games*",$N3075)),"games",
IF(ISNUMBER(SEARCH("*food*",$N3075)),"food",
IF(ISNUMBER(SEARCH("*photography*",$N3075)),"photography",
IF(ISNUMBER(SEARCH("*publishing*",$N3075)),"publishing",
IF(ISNUMBER(SEARCH("*music*",$N3075)),"music")))))))))</f>
        <v>theater</v>
      </c>
      <c r="R3075" t="str">
        <f t="shared" ref="R3075:R3138" si="291">IF(ISNUMBER(SEARCH("*television*",$N3075)),"television",
IF(ISNUMBER(SEARCH("*shorts*",$N3075)),"shorts",
IF(ISNUMBER(SEARCH("*science fiction*",$N3075)),"science fiction",
IF(ISNUMBER(SEARCH("*drama*",$N3075)),"drama",
IF(ISNUMBER(SEARCH("*documentary*",$N3075)),"documentary",
IF(ISNUMBER(SEARCH("*animation*",$N3075)),"animation",
IF(ISNUMBER(SEARCH("*plays*",$N3075)),"plays",
IF(ISNUMBER(SEARCH("*web*",$N3075)),"web",
IF(ISNUMBER(SEARCH("*wearables*",$N3075)),"wearables",
IF(ISNUMBER(SEARCH("*nonfiction*",$N3075)),"nonfiction",
IF(ISNUMBER(SEARCH("*fiction*",$N3075)),"fiction",
IF(ISNUMBER(SEARCH("*rock*",$N3075)),"rock",
IF(ISNUMBER(SEARCH("*metal*",$N3075)),"metal",
IF(ISNUMBER(SEARCH("*jazz*",$N3075)),"jazz",
IF(ISNUMBER(SEARCH("*indie rock*",$N3075)),"indie rock",
IF(ISNUMBER(SEARCH("*electronic music*",$N3075)),"electronic music",
IF(ISNUMBER(SEARCH("*audio*",$N3075)),"audio",
IF(ISNUMBER(SEARCH("*video games*",$N3075)),"video games",
IF(ISNUMBER(SEARCH("*mobile games*",$N3075)),"mobile games",
IF(ISNUMBER(SEARCH("*food trucks*",$N3075)),"food trucks",
IF(ISNUMBER(SEARCH("*photobooks*",$N3075)),"photobooks",
IF(ISNUMBER(SEARCH("*world music*",$N3075)),"world music",
IF(ISNUMBER(SEARCH("*translations*",$N3075)),"translations",
IF(ISNUMBER(SEARCH("*radio &amp; podcasts*",$N3075)),"radio &amp; podcasts",
IF(ISNUMBER(SEARCH("*nature*",$N3075)),"nature",
IF(ISNUMBER(SEARCH("*art books*",$N3075)),"art books",
IF(ISNUMBER(SEARCH("*places*",$N3075)),"places",
IF(ISNUMBER(SEARCH("*pop*",$N3075)),"pop",
IF(ISNUMBER(SEARCH("*faith*",$N3075)),"faith",
IF(ISNUMBER(SEARCH("*gadgets*",$N3075)),"gadgets",
IF(ISNUMBER(SEARCH("*people*",$N3075)),"people",
IF(ISNUMBER(SEARCH("*tabletop games*",$N3075)),"tabletop games",
IF(ISNUMBER(SEARCH("*space exploration*",$N3075)),"space exploration",
IF(ISNUMBER(SEARCH("*makerspaces*",$N3075)),"makerspaces",
IF(ISNUMBER(SEARCH("*small batch*",$N3075)),"small batch",
IF(ISNUMBER(SEARCH("*restaurants*",$N3075)),"restaurants",
IF(ISNUMBER(SEARCH("*classical music*",$N3075)),"classical music",
IF(ISNUMBER(SEARCH("*musical*",$N3075)),"musical",
IF(ISNUMBER(SEARCH("*spaces*",$N3075)),"spaces",
IF(ISNUMBER(SEARCH("*hardware*",$N3075)),"hardware",
IF(ISNUMBER(SEARCH("*children's books*",$N3075)),"children's books")))))))))))))))))))))))))))))))))))))))))</f>
        <v>spaces</v>
      </c>
      <c r="S3075" s="11">
        <f t="shared" ref="S3075:S3138" si="292">((($J3075/60)/60)/24)+DATE(1970,1,1)</f>
        <v>42111.684027777781</v>
      </c>
      <c r="T3075" s="11">
        <f t="shared" ref="T3075:T3138" si="293">((($I3075/60)/60)/24)+DATE(1970,1,1)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($E3139/$D3139)*100</f>
        <v>3.3333333333333335</v>
      </c>
      <c r="P3139" s="5">
        <f t="shared" ref="P3139:P3202" si="295">$E3139/$L3139</f>
        <v>50</v>
      </c>
      <c r="Q3139" t="str">
        <f t="shared" ref="Q3139:Q3202" si="296">IF(ISNUMBER(SEARCH("*film &amp; video*",$N3139)),"film &amp; video",
IF(ISNUMBER(SEARCH("*theater*",$N3139)),"theater",
IF(ISNUMBER(SEARCH("*technology*",$N3139)),"technology",
IF(ISNUMBER(SEARCH("*journalism*",$N3139)),"journalism",
IF(ISNUMBER(SEARCH("*games*",$N3139)),"games",
IF(ISNUMBER(SEARCH("*food*",$N3139)),"food",
IF(ISNUMBER(SEARCH("*photography*",$N3139)),"photography",
IF(ISNUMBER(SEARCH("*publishing*",$N3139)),"publishing",
IF(ISNUMBER(SEARCH("*music*",$N3139)),"music")))))))))</f>
        <v>theater</v>
      </c>
      <c r="R3139" t="str">
        <f t="shared" ref="R3139:R3202" si="297">IF(ISNUMBER(SEARCH("*television*",$N3139)),"television",
IF(ISNUMBER(SEARCH("*shorts*",$N3139)),"shorts",
IF(ISNUMBER(SEARCH("*science fiction*",$N3139)),"science fiction",
IF(ISNUMBER(SEARCH("*drama*",$N3139)),"drama",
IF(ISNUMBER(SEARCH("*documentary*",$N3139)),"documentary",
IF(ISNUMBER(SEARCH("*animation*",$N3139)),"animation",
IF(ISNUMBER(SEARCH("*plays*",$N3139)),"plays",
IF(ISNUMBER(SEARCH("*web*",$N3139)),"web",
IF(ISNUMBER(SEARCH("*wearables*",$N3139)),"wearables",
IF(ISNUMBER(SEARCH("*nonfiction*",$N3139)),"nonfiction",
IF(ISNUMBER(SEARCH("*fiction*",$N3139)),"fiction",
IF(ISNUMBER(SEARCH("*rock*",$N3139)),"rock",
IF(ISNUMBER(SEARCH("*metal*",$N3139)),"metal",
IF(ISNUMBER(SEARCH("*jazz*",$N3139)),"jazz",
IF(ISNUMBER(SEARCH("*indie rock*",$N3139)),"indie rock",
IF(ISNUMBER(SEARCH("*electronic music*",$N3139)),"electronic music",
IF(ISNUMBER(SEARCH("*audio*",$N3139)),"audio",
IF(ISNUMBER(SEARCH("*video games*",$N3139)),"video games",
IF(ISNUMBER(SEARCH("*mobile games*",$N3139)),"mobile games",
IF(ISNUMBER(SEARCH("*food trucks*",$N3139)),"food trucks",
IF(ISNUMBER(SEARCH("*photobooks*",$N3139)),"photobooks",
IF(ISNUMBER(SEARCH("*world music*",$N3139)),"world music",
IF(ISNUMBER(SEARCH("*translations*",$N3139)),"translations",
IF(ISNUMBER(SEARCH("*radio &amp; podcasts*",$N3139)),"radio &amp; podcasts",
IF(ISNUMBER(SEARCH("*nature*",$N3139)),"nature",
IF(ISNUMBER(SEARCH("*art books*",$N3139)),"art books",
IF(ISNUMBER(SEARCH("*places*",$N3139)),"places",
IF(ISNUMBER(SEARCH("*pop*",$N3139)),"pop",
IF(ISNUMBER(SEARCH("*faith*",$N3139)),"faith",
IF(ISNUMBER(SEARCH("*gadgets*",$N3139)),"gadgets",
IF(ISNUMBER(SEARCH("*people*",$N3139)),"people",
IF(ISNUMBER(SEARCH("*tabletop games*",$N3139)),"tabletop games",
IF(ISNUMBER(SEARCH("*space exploration*",$N3139)),"space exploration",
IF(ISNUMBER(SEARCH("*makerspaces*",$N3139)),"makerspaces",
IF(ISNUMBER(SEARCH("*small batch*",$N3139)),"small batch",
IF(ISNUMBER(SEARCH("*restaurants*",$N3139)),"restaurants",
IF(ISNUMBER(SEARCH("*classical music*",$N3139)),"classical music",
IF(ISNUMBER(SEARCH("*musical*",$N3139)),"musical",
IF(ISNUMBER(SEARCH("*spaces*",$N3139)),"spaces",
IF(ISNUMBER(SEARCH("*hardware*",$N3139)),"hardware",
IF(ISNUMBER(SEARCH("*children's books*",$N3139)),"children's books")))))))))))))))))))))))))))))))))))))))))</f>
        <v>plays</v>
      </c>
      <c r="S3139" s="11">
        <f t="shared" ref="S3139:S3202" si="298">((($J3139/60)/60)/24)+DATE(1970,1,1)</f>
        <v>42807.885057870371</v>
      </c>
      <c r="T3139" s="11">
        <f t="shared" ref="T3139:T3202" si="299">((($I3139/60)/60)/24)+DATE(1970,1,1)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($E3203/$D3203)*100</f>
        <v>1.25</v>
      </c>
      <c r="P3203" s="5">
        <f t="shared" ref="P3203:P3266" si="301">$E3203/$L3203</f>
        <v>12.5</v>
      </c>
      <c r="Q3203" t="str">
        <f t="shared" ref="Q3203:Q3266" si="302">IF(ISNUMBER(SEARCH("*film &amp; video*",$N3203)),"film &amp; video",
IF(ISNUMBER(SEARCH("*theater*",$N3203)),"theater",
IF(ISNUMBER(SEARCH("*technology*",$N3203)),"technology",
IF(ISNUMBER(SEARCH("*journalism*",$N3203)),"journalism",
IF(ISNUMBER(SEARCH("*games*",$N3203)),"games",
IF(ISNUMBER(SEARCH("*food*",$N3203)),"food",
IF(ISNUMBER(SEARCH("*photography*",$N3203)),"photography",
IF(ISNUMBER(SEARCH("*publishing*",$N3203)),"publishing",
IF(ISNUMBER(SEARCH("*music*",$N3203)),"music")))))))))</f>
        <v>theater</v>
      </c>
      <c r="R3203" t="str">
        <f t="shared" ref="R3203:R3266" si="303">IF(ISNUMBER(SEARCH("*television*",$N3203)),"television",
IF(ISNUMBER(SEARCH("*shorts*",$N3203)),"shorts",
IF(ISNUMBER(SEARCH("*science fiction*",$N3203)),"science fiction",
IF(ISNUMBER(SEARCH("*drama*",$N3203)),"drama",
IF(ISNUMBER(SEARCH("*documentary*",$N3203)),"documentary",
IF(ISNUMBER(SEARCH("*animation*",$N3203)),"animation",
IF(ISNUMBER(SEARCH("*plays*",$N3203)),"plays",
IF(ISNUMBER(SEARCH("*web*",$N3203)),"web",
IF(ISNUMBER(SEARCH("*wearables*",$N3203)),"wearables",
IF(ISNUMBER(SEARCH("*nonfiction*",$N3203)),"nonfiction",
IF(ISNUMBER(SEARCH("*fiction*",$N3203)),"fiction",
IF(ISNUMBER(SEARCH("*rock*",$N3203)),"rock",
IF(ISNUMBER(SEARCH("*metal*",$N3203)),"metal",
IF(ISNUMBER(SEARCH("*jazz*",$N3203)),"jazz",
IF(ISNUMBER(SEARCH("*indie rock*",$N3203)),"indie rock",
IF(ISNUMBER(SEARCH("*electronic music*",$N3203)),"electronic music",
IF(ISNUMBER(SEARCH("*audio*",$N3203)),"audio",
IF(ISNUMBER(SEARCH("*video games*",$N3203)),"video games",
IF(ISNUMBER(SEARCH("*mobile games*",$N3203)),"mobile games",
IF(ISNUMBER(SEARCH("*food trucks*",$N3203)),"food trucks",
IF(ISNUMBER(SEARCH("*photobooks*",$N3203)),"photobooks",
IF(ISNUMBER(SEARCH("*world music*",$N3203)),"world music",
IF(ISNUMBER(SEARCH("*translations*",$N3203)),"translations",
IF(ISNUMBER(SEARCH("*radio &amp; podcasts*",$N3203)),"radio &amp; podcasts",
IF(ISNUMBER(SEARCH("*nature*",$N3203)),"nature",
IF(ISNUMBER(SEARCH("*art books*",$N3203)),"art books",
IF(ISNUMBER(SEARCH("*places*",$N3203)),"places",
IF(ISNUMBER(SEARCH("*pop*",$N3203)),"pop",
IF(ISNUMBER(SEARCH("*faith*",$N3203)),"faith",
IF(ISNUMBER(SEARCH("*gadgets*",$N3203)),"gadgets",
IF(ISNUMBER(SEARCH("*people*",$N3203)),"people",
IF(ISNUMBER(SEARCH("*tabletop games*",$N3203)),"tabletop games",
IF(ISNUMBER(SEARCH("*space exploration*",$N3203)),"space exploration",
IF(ISNUMBER(SEARCH("*makerspaces*",$N3203)),"makerspaces",
IF(ISNUMBER(SEARCH("*small batch*",$N3203)),"small batch",
IF(ISNUMBER(SEARCH("*restaurants*",$N3203)),"restaurants",
IF(ISNUMBER(SEARCH("*classical music*",$N3203)),"classical music",
IF(ISNUMBER(SEARCH("*musical*",$N3203)),"musical",
IF(ISNUMBER(SEARCH("*spaces*",$N3203)),"spaces",
IF(ISNUMBER(SEARCH("*hardware*",$N3203)),"hardware",
IF(ISNUMBER(SEARCH("*children's books*",$N3203)),"children's books")))))))))))))))))))))))))))))))))))))))))</f>
        <v>musical</v>
      </c>
      <c r="S3203" s="11">
        <f t="shared" ref="S3203:S3266" si="304">((($J3203/60)/60)/24)+DATE(1970,1,1)</f>
        <v>41861.767094907409</v>
      </c>
      <c r="T3203" s="11">
        <f t="shared" ref="T3203:T3266" si="305">((($I3203/60)/60)/24)+DATE(1970,1,1)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($E3267/$D3267)*100</f>
        <v>164</v>
      </c>
      <c r="P3267" s="5">
        <f t="shared" ref="P3267:P3330" si="307">$E3267/$L3267</f>
        <v>70.285714285714292</v>
      </c>
      <c r="Q3267" t="str">
        <f t="shared" ref="Q3267:Q3330" si="308">IF(ISNUMBER(SEARCH("*film &amp; video*",$N3267)),"film &amp; video",
IF(ISNUMBER(SEARCH("*theater*",$N3267)),"theater",
IF(ISNUMBER(SEARCH("*technology*",$N3267)),"technology",
IF(ISNUMBER(SEARCH("*journalism*",$N3267)),"journalism",
IF(ISNUMBER(SEARCH("*games*",$N3267)),"games",
IF(ISNUMBER(SEARCH("*food*",$N3267)),"food",
IF(ISNUMBER(SEARCH("*photography*",$N3267)),"photography",
IF(ISNUMBER(SEARCH("*publishing*",$N3267)),"publishing",
IF(ISNUMBER(SEARCH("*music*",$N3267)),"music")))))))))</f>
        <v>theater</v>
      </c>
      <c r="R3267" t="str">
        <f t="shared" ref="R3267:R3330" si="309">IF(ISNUMBER(SEARCH("*television*",$N3267)),"television",
IF(ISNUMBER(SEARCH("*shorts*",$N3267)),"shorts",
IF(ISNUMBER(SEARCH("*science fiction*",$N3267)),"science fiction",
IF(ISNUMBER(SEARCH("*drama*",$N3267)),"drama",
IF(ISNUMBER(SEARCH("*documentary*",$N3267)),"documentary",
IF(ISNUMBER(SEARCH("*animation*",$N3267)),"animation",
IF(ISNUMBER(SEARCH("*plays*",$N3267)),"plays",
IF(ISNUMBER(SEARCH("*web*",$N3267)),"web",
IF(ISNUMBER(SEARCH("*wearables*",$N3267)),"wearables",
IF(ISNUMBER(SEARCH("*nonfiction*",$N3267)),"nonfiction",
IF(ISNUMBER(SEARCH("*fiction*",$N3267)),"fiction",
IF(ISNUMBER(SEARCH("*rock*",$N3267)),"rock",
IF(ISNUMBER(SEARCH("*metal*",$N3267)),"metal",
IF(ISNUMBER(SEARCH("*jazz*",$N3267)),"jazz",
IF(ISNUMBER(SEARCH("*indie rock*",$N3267)),"indie rock",
IF(ISNUMBER(SEARCH("*electronic music*",$N3267)),"electronic music",
IF(ISNUMBER(SEARCH("*audio*",$N3267)),"audio",
IF(ISNUMBER(SEARCH("*video games*",$N3267)),"video games",
IF(ISNUMBER(SEARCH("*mobile games*",$N3267)),"mobile games",
IF(ISNUMBER(SEARCH("*food trucks*",$N3267)),"food trucks",
IF(ISNUMBER(SEARCH("*photobooks*",$N3267)),"photobooks",
IF(ISNUMBER(SEARCH("*world music*",$N3267)),"world music",
IF(ISNUMBER(SEARCH("*translations*",$N3267)),"translations",
IF(ISNUMBER(SEARCH("*radio &amp; podcasts*",$N3267)),"radio &amp; podcasts",
IF(ISNUMBER(SEARCH("*nature*",$N3267)),"nature",
IF(ISNUMBER(SEARCH("*art books*",$N3267)),"art books",
IF(ISNUMBER(SEARCH("*places*",$N3267)),"places",
IF(ISNUMBER(SEARCH("*pop*",$N3267)),"pop",
IF(ISNUMBER(SEARCH("*faith*",$N3267)),"faith",
IF(ISNUMBER(SEARCH("*gadgets*",$N3267)),"gadgets",
IF(ISNUMBER(SEARCH("*people*",$N3267)),"people",
IF(ISNUMBER(SEARCH("*tabletop games*",$N3267)),"tabletop games",
IF(ISNUMBER(SEARCH("*space exploration*",$N3267)),"space exploration",
IF(ISNUMBER(SEARCH("*makerspaces*",$N3267)),"makerspaces",
IF(ISNUMBER(SEARCH("*small batch*",$N3267)),"small batch",
IF(ISNUMBER(SEARCH("*restaurants*",$N3267)),"restaurants",
IF(ISNUMBER(SEARCH("*classical music*",$N3267)),"classical music",
IF(ISNUMBER(SEARCH("*musical*",$N3267)),"musical",
IF(ISNUMBER(SEARCH("*spaces*",$N3267)),"spaces",
IF(ISNUMBER(SEARCH("*hardware*",$N3267)),"hardware",
IF(ISNUMBER(SEARCH("*children's books*",$N3267)),"children's books")))))))))))))))))))))))))))))))))))))))))</f>
        <v>plays</v>
      </c>
      <c r="S3267" s="11">
        <f t="shared" ref="S3267:S3330" si="310">((($J3267/60)/60)/24)+DATE(1970,1,1)</f>
        <v>42311.711979166663</v>
      </c>
      <c r="T3267" s="11">
        <f t="shared" ref="T3267:T3330" si="311">((($I3267/60)/60)/24)+DATE(1970,1,1)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($E3331/$D3331)*100</f>
        <v>116.8</v>
      </c>
      <c r="P3331" s="5">
        <f t="shared" ref="P3331:P3394" si="313">$E3331/$L3331</f>
        <v>44.92307692307692</v>
      </c>
      <c r="Q3331" t="str">
        <f t="shared" ref="Q3331:Q3394" si="314">IF(ISNUMBER(SEARCH("*film &amp; video*",$N3331)),"film &amp; video",
IF(ISNUMBER(SEARCH("*theater*",$N3331)),"theater",
IF(ISNUMBER(SEARCH("*technology*",$N3331)),"technology",
IF(ISNUMBER(SEARCH("*journalism*",$N3331)),"journalism",
IF(ISNUMBER(SEARCH("*games*",$N3331)),"games",
IF(ISNUMBER(SEARCH("*food*",$N3331)),"food",
IF(ISNUMBER(SEARCH("*photography*",$N3331)),"photography",
IF(ISNUMBER(SEARCH("*publishing*",$N3331)),"publishing",
IF(ISNUMBER(SEARCH("*music*",$N3331)),"music")))))))))</f>
        <v>theater</v>
      </c>
      <c r="R3331" t="str">
        <f t="shared" ref="R3331:R3394" si="315">IF(ISNUMBER(SEARCH("*television*",$N3331)),"television",
IF(ISNUMBER(SEARCH("*shorts*",$N3331)),"shorts",
IF(ISNUMBER(SEARCH("*science fiction*",$N3331)),"science fiction",
IF(ISNUMBER(SEARCH("*drama*",$N3331)),"drama",
IF(ISNUMBER(SEARCH("*documentary*",$N3331)),"documentary",
IF(ISNUMBER(SEARCH("*animation*",$N3331)),"animation",
IF(ISNUMBER(SEARCH("*plays*",$N3331)),"plays",
IF(ISNUMBER(SEARCH("*web*",$N3331)),"web",
IF(ISNUMBER(SEARCH("*wearables*",$N3331)),"wearables",
IF(ISNUMBER(SEARCH("*nonfiction*",$N3331)),"nonfiction",
IF(ISNUMBER(SEARCH("*fiction*",$N3331)),"fiction",
IF(ISNUMBER(SEARCH("*rock*",$N3331)),"rock",
IF(ISNUMBER(SEARCH("*metal*",$N3331)),"metal",
IF(ISNUMBER(SEARCH("*jazz*",$N3331)),"jazz",
IF(ISNUMBER(SEARCH("*indie rock*",$N3331)),"indie rock",
IF(ISNUMBER(SEARCH("*electronic music*",$N3331)),"electronic music",
IF(ISNUMBER(SEARCH("*audio*",$N3331)),"audio",
IF(ISNUMBER(SEARCH("*video games*",$N3331)),"video games",
IF(ISNUMBER(SEARCH("*mobile games*",$N3331)),"mobile games",
IF(ISNUMBER(SEARCH("*food trucks*",$N3331)),"food trucks",
IF(ISNUMBER(SEARCH("*photobooks*",$N3331)),"photobooks",
IF(ISNUMBER(SEARCH("*world music*",$N3331)),"world music",
IF(ISNUMBER(SEARCH("*translations*",$N3331)),"translations",
IF(ISNUMBER(SEARCH("*radio &amp; podcasts*",$N3331)),"radio &amp; podcasts",
IF(ISNUMBER(SEARCH("*nature*",$N3331)),"nature",
IF(ISNUMBER(SEARCH("*art books*",$N3331)),"art books",
IF(ISNUMBER(SEARCH("*places*",$N3331)),"places",
IF(ISNUMBER(SEARCH("*pop*",$N3331)),"pop",
IF(ISNUMBER(SEARCH("*faith*",$N3331)),"faith",
IF(ISNUMBER(SEARCH("*gadgets*",$N3331)),"gadgets",
IF(ISNUMBER(SEARCH("*people*",$N3331)),"people",
IF(ISNUMBER(SEARCH("*tabletop games*",$N3331)),"tabletop games",
IF(ISNUMBER(SEARCH("*space exploration*",$N3331)),"space exploration",
IF(ISNUMBER(SEARCH("*makerspaces*",$N3331)),"makerspaces",
IF(ISNUMBER(SEARCH("*small batch*",$N3331)),"small batch",
IF(ISNUMBER(SEARCH("*restaurants*",$N3331)),"restaurants",
IF(ISNUMBER(SEARCH("*classical music*",$N3331)),"classical music",
IF(ISNUMBER(SEARCH("*musical*",$N3331)),"musical",
IF(ISNUMBER(SEARCH("*spaces*",$N3331)),"spaces",
IF(ISNUMBER(SEARCH("*hardware*",$N3331)),"hardware",
IF(ISNUMBER(SEARCH("*children's books*",$N3331)),"children's books")))))))))))))))))))))))))))))))))))))))))</f>
        <v>plays</v>
      </c>
      <c r="S3331" s="11">
        <f t="shared" ref="S3331:S3394" si="316">((($J3331/60)/60)/24)+DATE(1970,1,1)</f>
        <v>41837.323009259257</v>
      </c>
      <c r="T3331" s="11">
        <f t="shared" ref="T3331:T3394" si="317">((($I3331/60)/60)/24)+DATE(1970,1,1)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($E3395/$D3395)*100</f>
        <v>105.80000000000001</v>
      </c>
      <c r="P3395" s="5">
        <f t="shared" ref="P3395:P3458" si="319">$E3395/$L3395</f>
        <v>36.06818181818182</v>
      </c>
      <c r="Q3395" t="str">
        <f t="shared" ref="Q3395:Q3458" si="320">IF(ISNUMBER(SEARCH("*film &amp; video*",$N3395)),"film &amp; video",
IF(ISNUMBER(SEARCH("*theater*",$N3395)),"theater",
IF(ISNUMBER(SEARCH("*technology*",$N3395)),"technology",
IF(ISNUMBER(SEARCH("*journalism*",$N3395)),"journalism",
IF(ISNUMBER(SEARCH("*games*",$N3395)),"games",
IF(ISNUMBER(SEARCH("*food*",$N3395)),"food",
IF(ISNUMBER(SEARCH("*photography*",$N3395)),"photography",
IF(ISNUMBER(SEARCH("*publishing*",$N3395)),"publishing",
IF(ISNUMBER(SEARCH("*music*",$N3395)),"music")))))))))</f>
        <v>theater</v>
      </c>
      <c r="R3395" t="str">
        <f t="shared" ref="R3395:R3458" si="321">IF(ISNUMBER(SEARCH("*television*",$N3395)),"television",
IF(ISNUMBER(SEARCH("*shorts*",$N3395)),"shorts",
IF(ISNUMBER(SEARCH("*science fiction*",$N3395)),"science fiction",
IF(ISNUMBER(SEARCH("*drama*",$N3395)),"drama",
IF(ISNUMBER(SEARCH("*documentary*",$N3395)),"documentary",
IF(ISNUMBER(SEARCH("*animation*",$N3395)),"animation",
IF(ISNUMBER(SEARCH("*plays*",$N3395)),"plays",
IF(ISNUMBER(SEARCH("*web*",$N3395)),"web",
IF(ISNUMBER(SEARCH("*wearables*",$N3395)),"wearables",
IF(ISNUMBER(SEARCH("*nonfiction*",$N3395)),"nonfiction",
IF(ISNUMBER(SEARCH("*fiction*",$N3395)),"fiction",
IF(ISNUMBER(SEARCH("*rock*",$N3395)),"rock",
IF(ISNUMBER(SEARCH("*metal*",$N3395)),"metal",
IF(ISNUMBER(SEARCH("*jazz*",$N3395)),"jazz",
IF(ISNUMBER(SEARCH("*indie rock*",$N3395)),"indie rock",
IF(ISNUMBER(SEARCH("*electronic music*",$N3395)),"electronic music",
IF(ISNUMBER(SEARCH("*audio*",$N3395)),"audio",
IF(ISNUMBER(SEARCH("*video games*",$N3395)),"video games",
IF(ISNUMBER(SEARCH("*mobile games*",$N3395)),"mobile games",
IF(ISNUMBER(SEARCH("*food trucks*",$N3395)),"food trucks",
IF(ISNUMBER(SEARCH("*photobooks*",$N3395)),"photobooks",
IF(ISNUMBER(SEARCH("*world music*",$N3395)),"world music",
IF(ISNUMBER(SEARCH("*translations*",$N3395)),"translations",
IF(ISNUMBER(SEARCH("*radio &amp; podcasts*",$N3395)),"radio &amp; podcasts",
IF(ISNUMBER(SEARCH("*nature*",$N3395)),"nature",
IF(ISNUMBER(SEARCH("*art books*",$N3395)),"art books",
IF(ISNUMBER(SEARCH("*places*",$N3395)),"places",
IF(ISNUMBER(SEARCH("*pop*",$N3395)),"pop",
IF(ISNUMBER(SEARCH("*faith*",$N3395)),"faith",
IF(ISNUMBER(SEARCH("*gadgets*",$N3395)),"gadgets",
IF(ISNUMBER(SEARCH("*people*",$N3395)),"people",
IF(ISNUMBER(SEARCH("*tabletop games*",$N3395)),"tabletop games",
IF(ISNUMBER(SEARCH("*space exploration*",$N3395)),"space exploration",
IF(ISNUMBER(SEARCH("*makerspaces*",$N3395)),"makerspaces",
IF(ISNUMBER(SEARCH("*small batch*",$N3395)),"small batch",
IF(ISNUMBER(SEARCH("*restaurants*",$N3395)),"restaurants",
IF(ISNUMBER(SEARCH("*classical music*",$N3395)),"classical music",
IF(ISNUMBER(SEARCH("*musical*",$N3395)),"musical",
IF(ISNUMBER(SEARCH("*spaces*",$N3395)),"spaces",
IF(ISNUMBER(SEARCH("*hardware*",$N3395)),"hardware",
IF(ISNUMBER(SEARCH("*children's books*",$N3395)),"children's books")))))))))))))))))))))))))))))))))))))))))</f>
        <v>plays</v>
      </c>
      <c r="S3395" s="11">
        <f t="shared" ref="S3395:S3458" si="322">((($J3395/60)/60)/24)+DATE(1970,1,1)</f>
        <v>41923.921643518523</v>
      </c>
      <c r="T3395" s="11">
        <f t="shared" ref="T3395:T3458" si="323">((($I3395/60)/60)/24)+DATE(1970,1,1)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($E3459/$D3459)*100</f>
        <v>140.19999999999999</v>
      </c>
      <c r="P3459" s="5">
        <f t="shared" ref="P3459:P3522" si="325">$E3459/$L3459</f>
        <v>50.981818181818184</v>
      </c>
      <c r="Q3459" t="str">
        <f t="shared" ref="Q3459:Q3522" si="326">IF(ISNUMBER(SEARCH("*film &amp; video*",$N3459)),"film &amp; video",
IF(ISNUMBER(SEARCH("*theater*",$N3459)),"theater",
IF(ISNUMBER(SEARCH("*technology*",$N3459)),"technology",
IF(ISNUMBER(SEARCH("*journalism*",$N3459)),"journalism",
IF(ISNUMBER(SEARCH("*games*",$N3459)),"games",
IF(ISNUMBER(SEARCH("*food*",$N3459)),"food",
IF(ISNUMBER(SEARCH("*photography*",$N3459)),"photography",
IF(ISNUMBER(SEARCH("*publishing*",$N3459)),"publishing",
IF(ISNUMBER(SEARCH("*music*",$N3459)),"music")))))))))</f>
        <v>theater</v>
      </c>
      <c r="R3459" t="str">
        <f t="shared" ref="R3459:R3522" si="327">IF(ISNUMBER(SEARCH("*television*",$N3459)),"television",
IF(ISNUMBER(SEARCH("*shorts*",$N3459)),"shorts",
IF(ISNUMBER(SEARCH("*science fiction*",$N3459)),"science fiction",
IF(ISNUMBER(SEARCH("*drama*",$N3459)),"drama",
IF(ISNUMBER(SEARCH("*documentary*",$N3459)),"documentary",
IF(ISNUMBER(SEARCH("*animation*",$N3459)),"animation",
IF(ISNUMBER(SEARCH("*plays*",$N3459)),"plays",
IF(ISNUMBER(SEARCH("*web*",$N3459)),"web",
IF(ISNUMBER(SEARCH("*wearables*",$N3459)),"wearables",
IF(ISNUMBER(SEARCH("*nonfiction*",$N3459)),"nonfiction",
IF(ISNUMBER(SEARCH("*fiction*",$N3459)),"fiction",
IF(ISNUMBER(SEARCH("*rock*",$N3459)),"rock",
IF(ISNUMBER(SEARCH("*metal*",$N3459)),"metal",
IF(ISNUMBER(SEARCH("*jazz*",$N3459)),"jazz",
IF(ISNUMBER(SEARCH("*indie rock*",$N3459)),"indie rock",
IF(ISNUMBER(SEARCH("*electronic music*",$N3459)),"electronic music",
IF(ISNUMBER(SEARCH("*audio*",$N3459)),"audio",
IF(ISNUMBER(SEARCH("*video games*",$N3459)),"video games",
IF(ISNUMBER(SEARCH("*mobile games*",$N3459)),"mobile games",
IF(ISNUMBER(SEARCH("*food trucks*",$N3459)),"food trucks",
IF(ISNUMBER(SEARCH("*photobooks*",$N3459)),"photobooks",
IF(ISNUMBER(SEARCH("*world music*",$N3459)),"world music",
IF(ISNUMBER(SEARCH("*translations*",$N3459)),"translations",
IF(ISNUMBER(SEARCH("*radio &amp; podcasts*",$N3459)),"radio &amp; podcasts",
IF(ISNUMBER(SEARCH("*nature*",$N3459)),"nature",
IF(ISNUMBER(SEARCH("*art books*",$N3459)),"art books",
IF(ISNUMBER(SEARCH("*places*",$N3459)),"places",
IF(ISNUMBER(SEARCH("*pop*",$N3459)),"pop",
IF(ISNUMBER(SEARCH("*faith*",$N3459)),"faith",
IF(ISNUMBER(SEARCH("*gadgets*",$N3459)),"gadgets",
IF(ISNUMBER(SEARCH("*people*",$N3459)),"people",
IF(ISNUMBER(SEARCH("*tabletop games*",$N3459)),"tabletop games",
IF(ISNUMBER(SEARCH("*space exploration*",$N3459)),"space exploration",
IF(ISNUMBER(SEARCH("*makerspaces*",$N3459)),"makerspaces",
IF(ISNUMBER(SEARCH("*small batch*",$N3459)),"small batch",
IF(ISNUMBER(SEARCH("*restaurants*",$N3459)),"restaurants",
IF(ISNUMBER(SEARCH("*classical music*",$N3459)),"classical music",
IF(ISNUMBER(SEARCH("*musical*",$N3459)),"musical",
IF(ISNUMBER(SEARCH("*spaces*",$N3459)),"spaces",
IF(ISNUMBER(SEARCH("*hardware*",$N3459)),"hardware",
IF(ISNUMBER(SEARCH("*children's books*",$N3459)),"children's books")))))))))))))))))))))))))))))))))))))))))</f>
        <v>plays</v>
      </c>
      <c r="S3459" s="11">
        <f t="shared" ref="S3459:S3522" si="328">((($J3459/60)/60)/24)+DATE(1970,1,1)</f>
        <v>42016.706678240742</v>
      </c>
      <c r="T3459" s="11">
        <f t="shared" ref="T3459:T3522" si="329">((($I3459/60)/60)/24)+DATE(1970,1,1)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($E3523/$D3523)*100</f>
        <v>169.42857142857144</v>
      </c>
      <c r="P3523" s="5">
        <f t="shared" ref="P3523:P3586" si="331">$E3523/$L3523</f>
        <v>45.615384615384613</v>
      </c>
      <c r="Q3523" t="str">
        <f t="shared" ref="Q3523:Q3586" si="332">IF(ISNUMBER(SEARCH("*film &amp; video*",$N3523)),"film &amp; video",
IF(ISNUMBER(SEARCH("*theater*",$N3523)),"theater",
IF(ISNUMBER(SEARCH("*technology*",$N3523)),"technology",
IF(ISNUMBER(SEARCH("*journalism*",$N3523)),"journalism",
IF(ISNUMBER(SEARCH("*games*",$N3523)),"games",
IF(ISNUMBER(SEARCH("*food*",$N3523)),"food",
IF(ISNUMBER(SEARCH("*photography*",$N3523)),"photography",
IF(ISNUMBER(SEARCH("*publishing*",$N3523)),"publishing",
IF(ISNUMBER(SEARCH("*music*",$N3523)),"music")))))))))</f>
        <v>theater</v>
      </c>
      <c r="R3523" t="str">
        <f t="shared" ref="R3523:R3586" si="333">IF(ISNUMBER(SEARCH("*television*",$N3523)),"television",
IF(ISNUMBER(SEARCH("*shorts*",$N3523)),"shorts",
IF(ISNUMBER(SEARCH("*science fiction*",$N3523)),"science fiction",
IF(ISNUMBER(SEARCH("*drama*",$N3523)),"drama",
IF(ISNUMBER(SEARCH("*documentary*",$N3523)),"documentary",
IF(ISNUMBER(SEARCH("*animation*",$N3523)),"animation",
IF(ISNUMBER(SEARCH("*plays*",$N3523)),"plays",
IF(ISNUMBER(SEARCH("*web*",$N3523)),"web",
IF(ISNUMBER(SEARCH("*wearables*",$N3523)),"wearables",
IF(ISNUMBER(SEARCH("*nonfiction*",$N3523)),"nonfiction",
IF(ISNUMBER(SEARCH("*fiction*",$N3523)),"fiction",
IF(ISNUMBER(SEARCH("*rock*",$N3523)),"rock",
IF(ISNUMBER(SEARCH("*metal*",$N3523)),"metal",
IF(ISNUMBER(SEARCH("*jazz*",$N3523)),"jazz",
IF(ISNUMBER(SEARCH("*indie rock*",$N3523)),"indie rock",
IF(ISNUMBER(SEARCH("*electronic music*",$N3523)),"electronic music",
IF(ISNUMBER(SEARCH("*audio*",$N3523)),"audio",
IF(ISNUMBER(SEARCH("*video games*",$N3523)),"video games",
IF(ISNUMBER(SEARCH("*mobile games*",$N3523)),"mobile games",
IF(ISNUMBER(SEARCH("*food trucks*",$N3523)),"food trucks",
IF(ISNUMBER(SEARCH("*photobooks*",$N3523)),"photobooks",
IF(ISNUMBER(SEARCH("*world music*",$N3523)),"world music",
IF(ISNUMBER(SEARCH("*translations*",$N3523)),"translations",
IF(ISNUMBER(SEARCH("*radio &amp; podcasts*",$N3523)),"radio &amp; podcasts",
IF(ISNUMBER(SEARCH("*nature*",$N3523)),"nature",
IF(ISNUMBER(SEARCH("*art books*",$N3523)),"art books",
IF(ISNUMBER(SEARCH("*places*",$N3523)),"places",
IF(ISNUMBER(SEARCH("*pop*",$N3523)),"pop",
IF(ISNUMBER(SEARCH("*faith*",$N3523)),"faith",
IF(ISNUMBER(SEARCH("*gadgets*",$N3523)),"gadgets",
IF(ISNUMBER(SEARCH("*people*",$N3523)),"people",
IF(ISNUMBER(SEARCH("*tabletop games*",$N3523)),"tabletop games",
IF(ISNUMBER(SEARCH("*space exploration*",$N3523)),"space exploration",
IF(ISNUMBER(SEARCH("*makerspaces*",$N3523)),"makerspaces",
IF(ISNUMBER(SEARCH("*small batch*",$N3523)),"small batch",
IF(ISNUMBER(SEARCH("*restaurants*",$N3523)),"restaurants",
IF(ISNUMBER(SEARCH("*classical music*",$N3523)),"classical music",
IF(ISNUMBER(SEARCH("*musical*",$N3523)),"musical",
IF(ISNUMBER(SEARCH("*spaces*",$N3523)),"spaces",
IF(ISNUMBER(SEARCH("*hardware*",$N3523)),"hardware",
IF(ISNUMBER(SEARCH("*children's books*",$N3523)),"children's books")))))))))))))))))))))))))))))))))))))))))</f>
        <v>plays</v>
      </c>
      <c r="S3523" s="11">
        <f t="shared" ref="S3523:S3586" si="334">((($J3523/60)/60)/24)+DATE(1970,1,1)</f>
        <v>41881.361342592594</v>
      </c>
      <c r="T3523" s="11">
        <f t="shared" ref="T3523:T3586" si="335">((($I3523/60)/60)/24)+DATE(1970,1,1)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($E3587/$D3587)*100</f>
        <v>119.11764705882352</v>
      </c>
      <c r="P3587" s="5">
        <f t="shared" ref="P3587:P3650" si="337">$E3587/$L3587</f>
        <v>176.08695652173913</v>
      </c>
      <c r="Q3587" t="str">
        <f t="shared" ref="Q3587:Q3650" si="338">IF(ISNUMBER(SEARCH("*film &amp; video*",$N3587)),"film &amp; video",
IF(ISNUMBER(SEARCH("*theater*",$N3587)),"theater",
IF(ISNUMBER(SEARCH("*technology*",$N3587)),"technology",
IF(ISNUMBER(SEARCH("*journalism*",$N3587)),"journalism",
IF(ISNUMBER(SEARCH("*games*",$N3587)),"games",
IF(ISNUMBER(SEARCH("*food*",$N3587)),"food",
IF(ISNUMBER(SEARCH("*photography*",$N3587)),"photography",
IF(ISNUMBER(SEARCH("*publishing*",$N3587)),"publishing",
IF(ISNUMBER(SEARCH("*music*",$N3587)),"music")))))))))</f>
        <v>theater</v>
      </c>
      <c r="R3587" t="str">
        <f t="shared" ref="R3587:R3650" si="339">IF(ISNUMBER(SEARCH("*television*",$N3587)),"television",
IF(ISNUMBER(SEARCH("*shorts*",$N3587)),"shorts",
IF(ISNUMBER(SEARCH("*science fiction*",$N3587)),"science fiction",
IF(ISNUMBER(SEARCH("*drama*",$N3587)),"drama",
IF(ISNUMBER(SEARCH("*documentary*",$N3587)),"documentary",
IF(ISNUMBER(SEARCH("*animation*",$N3587)),"animation",
IF(ISNUMBER(SEARCH("*plays*",$N3587)),"plays",
IF(ISNUMBER(SEARCH("*web*",$N3587)),"web",
IF(ISNUMBER(SEARCH("*wearables*",$N3587)),"wearables",
IF(ISNUMBER(SEARCH("*nonfiction*",$N3587)),"nonfiction",
IF(ISNUMBER(SEARCH("*fiction*",$N3587)),"fiction",
IF(ISNUMBER(SEARCH("*rock*",$N3587)),"rock",
IF(ISNUMBER(SEARCH("*metal*",$N3587)),"metal",
IF(ISNUMBER(SEARCH("*jazz*",$N3587)),"jazz",
IF(ISNUMBER(SEARCH("*indie rock*",$N3587)),"indie rock",
IF(ISNUMBER(SEARCH("*electronic music*",$N3587)),"electronic music",
IF(ISNUMBER(SEARCH("*audio*",$N3587)),"audio",
IF(ISNUMBER(SEARCH("*video games*",$N3587)),"video games",
IF(ISNUMBER(SEARCH("*mobile games*",$N3587)),"mobile games",
IF(ISNUMBER(SEARCH("*food trucks*",$N3587)),"food trucks",
IF(ISNUMBER(SEARCH("*photobooks*",$N3587)),"photobooks",
IF(ISNUMBER(SEARCH("*world music*",$N3587)),"world music",
IF(ISNUMBER(SEARCH("*translations*",$N3587)),"translations",
IF(ISNUMBER(SEARCH("*radio &amp; podcasts*",$N3587)),"radio &amp; podcasts",
IF(ISNUMBER(SEARCH("*nature*",$N3587)),"nature",
IF(ISNUMBER(SEARCH("*art books*",$N3587)),"art books",
IF(ISNUMBER(SEARCH("*places*",$N3587)),"places",
IF(ISNUMBER(SEARCH("*pop*",$N3587)),"pop",
IF(ISNUMBER(SEARCH("*faith*",$N3587)),"faith",
IF(ISNUMBER(SEARCH("*gadgets*",$N3587)),"gadgets",
IF(ISNUMBER(SEARCH("*people*",$N3587)),"people",
IF(ISNUMBER(SEARCH("*tabletop games*",$N3587)),"tabletop games",
IF(ISNUMBER(SEARCH("*space exploration*",$N3587)),"space exploration",
IF(ISNUMBER(SEARCH("*makerspaces*",$N3587)),"makerspaces",
IF(ISNUMBER(SEARCH("*small batch*",$N3587)),"small batch",
IF(ISNUMBER(SEARCH("*restaurants*",$N3587)),"restaurants",
IF(ISNUMBER(SEARCH("*classical music*",$N3587)),"classical music",
IF(ISNUMBER(SEARCH("*musical*",$N3587)),"musical",
IF(ISNUMBER(SEARCH("*spaces*",$N3587)),"spaces",
IF(ISNUMBER(SEARCH("*hardware*",$N3587)),"hardware",
IF(ISNUMBER(SEARCH("*children's books*",$N3587)),"children's books")))))))))))))))))))))))))))))))))))))))))</f>
        <v>plays</v>
      </c>
      <c r="S3587" s="11">
        <f t="shared" ref="S3587:S3650" si="340">((($J3587/60)/60)/24)+DATE(1970,1,1)</f>
        <v>41964.716319444444</v>
      </c>
      <c r="T3587" s="11">
        <f t="shared" ref="T3587:T3650" si="341">((($I3587/60)/60)/24)+DATE(1970,1,1)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($E3651/$D3651)*100</f>
        <v>104</v>
      </c>
      <c r="P3651" s="5">
        <f t="shared" ref="P3651:P3714" si="343">$E3651/$L3651</f>
        <v>97.5</v>
      </c>
      <c r="Q3651" t="str">
        <f t="shared" ref="Q3651:Q3714" si="344">IF(ISNUMBER(SEARCH("*film &amp; video*",$N3651)),"film &amp; video",
IF(ISNUMBER(SEARCH("*theater*",$N3651)),"theater",
IF(ISNUMBER(SEARCH("*technology*",$N3651)),"technology",
IF(ISNUMBER(SEARCH("*journalism*",$N3651)),"journalism",
IF(ISNUMBER(SEARCH("*games*",$N3651)),"games",
IF(ISNUMBER(SEARCH("*food*",$N3651)),"food",
IF(ISNUMBER(SEARCH("*photography*",$N3651)),"photography",
IF(ISNUMBER(SEARCH("*publishing*",$N3651)),"publishing",
IF(ISNUMBER(SEARCH("*music*",$N3651)),"music")))))))))</f>
        <v>theater</v>
      </c>
      <c r="R3651" t="str">
        <f t="shared" ref="R3651:R3714" si="345">IF(ISNUMBER(SEARCH("*television*",$N3651)),"television",
IF(ISNUMBER(SEARCH("*shorts*",$N3651)),"shorts",
IF(ISNUMBER(SEARCH("*science fiction*",$N3651)),"science fiction",
IF(ISNUMBER(SEARCH("*drama*",$N3651)),"drama",
IF(ISNUMBER(SEARCH("*documentary*",$N3651)),"documentary",
IF(ISNUMBER(SEARCH("*animation*",$N3651)),"animation",
IF(ISNUMBER(SEARCH("*plays*",$N3651)),"plays",
IF(ISNUMBER(SEARCH("*web*",$N3651)),"web",
IF(ISNUMBER(SEARCH("*wearables*",$N3651)),"wearables",
IF(ISNUMBER(SEARCH("*nonfiction*",$N3651)),"nonfiction",
IF(ISNUMBER(SEARCH("*fiction*",$N3651)),"fiction",
IF(ISNUMBER(SEARCH("*rock*",$N3651)),"rock",
IF(ISNUMBER(SEARCH("*metal*",$N3651)),"metal",
IF(ISNUMBER(SEARCH("*jazz*",$N3651)),"jazz",
IF(ISNUMBER(SEARCH("*indie rock*",$N3651)),"indie rock",
IF(ISNUMBER(SEARCH("*electronic music*",$N3651)),"electronic music",
IF(ISNUMBER(SEARCH("*audio*",$N3651)),"audio",
IF(ISNUMBER(SEARCH("*video games*",$N3651)),"video games",
IF(ISNUMBER(SEARCH("*mobile games*",$N3651)),"mobile games",
IF(ISNUMBER(SEARCH("*food trucks*",$N3651)),"food trucks",
IF(ISNUMBER(SEARCH("*photobooks*",$N3651)),"photobooks",
IF(ISNUMBER(SEARCH("*world music*",$N3651)),"world music",
IF(ISNUMBER(SEARCH("*translations*",$N3651)),"translations",
IF(ISNUMBER(SEARCH("*radio &amp; podcasts*",$N3651)),"radio &amp; podcasts",
IF(ISNUMBER(SEARCH("*nature*",$N3651)),"nature",
IF(ISNUMBER(SEARCH("*art books*",$N3651)),"art books",
IF(ISNUMBER(SEARCH("*places*",$N3651)),"places",
IF(ISNUMBER(SEARCH("*pop*",$N3651)),"pop",
IF(ISNUMBER(SEARCH("*faith*",$N3651)),"faith",
IF(ISNUMBER(SEARCH("*gadgets*",$N3651)),"gadgets",
IF(ISNUMBER(SEARCH("*people*",$N3651)),"people",
IF(ISNUMBER(SEARCH("*tabletop games*",$N3651)),"tabletop games",
IF(ISNUMBER(SEARCH("*space exploration*",$N3651)),"space exploration",
IF(ISNUMBER(SEARCH("*makerspaces*",$N3651)),"makerspaces",
IF(ISNUMBER(SEARCH("*small batch*",$N3651)),"small batch",
IF(ISNUMBER(SEARCH("*restaurants*",$N3651)),"restaurants",
IF(ISNUMBER(SEARCH("*classical music*",$N3651)),"classical music",
IF(ISNUMBER(SEARCH("*musical*",$N3651)),"musical",
IF(ISNUMBER(SEARCH("*spaces*",$N3651)),"spaces",
IF(ISNUMBER(SEARCH("*hardware*",$N3651)),"hardware",
IF(ISNUMBER(SEARCH("*children's books*",$N3651)),"children's books")))))))))))))))))))))))))))))))))))))))))</f>
        <v>plays</v>
      </c>
      <c r="S3651" s="11">
        <f t="shared" ref="S3651:S3714" si="346">((($J3651/60)/60)/24)+DATE(1970,1,1)</f>
        <v>41780.712893518517</v>
      </c>
      <c r="T3651" s="11">
        <f t="shared" ref="T3651:T3714" si="347">((($I3651/60)/60)/24)+DATE(1970,1,1)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($E3715/$D3715)*100</f>
        <v>101.49999999999999</v>
      </c>
      <c r="P3715" s="5">
        <f t="shared" ref="P3715:P3778" si="349">$E3715/$L3715</f>
        <v>106.84210526315789</v>
      </c>
      <c r="Q3715" t="str">
        <f t="shared" ref="Q3715:Q3778" si="350">IF(ISNUMBER(SEARCH("*film &amp; video*",$N3715)),"film &amp; video",
IF(ISNUMBER(SEARCH("*theater*",$N3715)),"theater",
IF(ISNUMBER(SEARCH("*technology*",$N3715)),"technology",
IF(ISNUMBER(SEARCH("*journalism*",$N3715)),"journalism",
IF(ISNUMBER(SEARCH("*games*",$N3715)),"games",
IF(ISNUMBER(SEARCH("*food*",$N3715)),"food",
IF(ISNUMBER(SEARCH("*photography*",$N3715)),"photography",
IF(ISNUMBER(SEARCH("*publishing*",$N3715)),"publishing",
IF(ISNUMBER(SEARCH("*music*",$N3715)),"music")))))))))</f>
        <v>theater</v>
      </c>
      <c r="R3715" t="str">
        <f t="shared" ref="R3715:R3778" si="351">IF(ISNUMBER(SEARCH("*television*",$N3715)),"television",
IF(ISNUMBER(SEARCH("*shorts*",$N3715)),"shorts",
IF(ISNUMBER(SEARCH("*science fiction*",$N3715)),"science fiction",
IF(ISNUMBER(SEARCH("*drama*",$N3715)),"drama",
IF(ISNUMBER(SEARCH("*documentary*",$N3715)),"documentary",
IF(ISNUMBER(SEARCH("*animation*",$N3715)),"animation",
IF(ISNUMBER(SEARCH("*plays*",$N3715)),"plays",
IF(ISNUMBER(SEARCH("*web*",$N3715)),"web",
IF(ISNUMBER(SEARCH("*wearables*",$N3715)),"wearables",
IF(ISNUMBER(SEARCH("*nonfiction*",$N3715)),"nonfiction",
IF(ISNUMBER(SEARCH("*fiction*",$N3715)),"fiction",
IF(ISNUMBER(SEARCH("*rock*",$N3715)),"rock",
IF(ISNUMBER(SEARCH("*metal*",$N3715)),"metal",
IF(ISNUMBER(SEARCH("*jazz*",$N3715)),"jazz",
IF(ISNUMBER(SEARCH("*indie rock*",$N3715)),"indie rock",
IF(ISNUMBER(SEARCH("*electronic music*",$N3715)),"electronic music",
IF(ISNUMBER(SEARCH("*audio*",$N3715)),"audio",
IF(ISNUMBER(SEARCH("*video games*",$N3715)),"video games",
IF(ISNUMBER(SEARCH("*mobile games*",$N3715)),"mobile games",
IF(ISNUMBER(SEARCH("*food trucks*",$N3715)),"food trucks",
IF(ISNUMBER(SEARCH("*photobooks*",$N3715)),"photobooks",
IF(ISNUMBER(SEARCH("*world music*",$N3715)),"world music",
IF(ISNUMBER(SEARCH("*translations*",$N3715)),"translations",
IF(ISNUMBER(SEARCH("*radio &amp; podcasts*",$N3715)),"radio &amp; podcasts",
IF(ISNUMBER(SEARCH("*nature*",$N3715)),"nature",
IF(ISNUMBER(SEARCH("*art books*",$N3715)),"art books",
IF(ISNUMBER(SEARCH("*places*",$N3715)),"places",
IF(ISNUMBER(SEARCH("*pop*",$N3715)),"pop",
IF(ISNUMBER(SEARCH("*faith*",$N3715)),"faith",
IF(ISNUMBER(SEARCH("*gadgets*",$N3715)),"gadgets",
IF(ISNUMBER(SEARCH("*people*",$N3715)),"people",
IF(ISNUMBER(SEARCH("*tabletop games*",$N3715)),"tabletop games",
IF(ISNUMBER(SEARCH("*space exploration*",$N3715)),"space exploration",
IF(ISNUMBER(SEARCH("*makerspaces*",$N3715)),"makerspaces",
IF(ISNUMBER(SEARCH("*small batch*",$N3715)),"small batch",
IF(ISNUMBER(SEARCH("*restaurants*",$N3715)),"restaurants",
IF(ISNUMBER(SEARCH("*classical music*",$N3715)),"classical music",
IF(ISNUMBER(SEARCH("*musical*",$N3715)),"musical",
IF(ISNUMBER(SEARCH("*spaces*",$N3715)),"spaces",
IF(ISNUMBER(SEARCH("*hardware*",$N3715)),"hardware",
IF(ISNUMBER(SEARCH("*children's books*",$N3715)),"children's books")))))))))))))))))))))))))))))))))))))))))</f>
        <v>plays</v>
      </c>
      <c r="S3715" s="11">
        <f t="shared" ref="S3715:S3778" si="352">((($J3715/60)/60)/24)+DATE(1970,1,1)</f>
        <v>42505.738032407404</v>
      </c>
      <c r="T3715" s="11">
        <f t="shared" ref="T3715:T3778" si="353">((($I3715/60)/60)/24)+DATE(1970,1,1)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($E3779/$D3779)*100</f>
        <v>143.19999999999999</v>
      </c>
      <c r="P3779" s="5">
        <f t="shared" ref="P3779:P3842" si="355">$E3779/$L3779</f>
        <v>48.542372881355931</v>
      </c>
      <c r="Q3779" t="str">
        <f t="shared" ref="Q3779:Q3842" si="356">IF(ISNUMBER(SEARCH("*film &amp; video*",$N3779)),"film &amp; video",
IF(ISNUMBER(SEARCH("*theater*",$N3779)),"theater",
IF(ISNUMBER(SEARCH("*technology*",$N3779)),"technology",
IF(ISNUMBER(SEARCH("*journalism*",$N3779)),"journalism",
IF(ISNUMBER(SEARCH("*games*",$N3779)),"games",
IF(ISNUMBER(SEARCH("*food*",$N3779)),"food",
IF(ISNUMBER(SEARCH("*photography*",$N3779)),"photography",
IF(ISNUMBER(SEARCH("*publishing*",$N3779)),"publishing",
IF(ISNUMBER(SEARCH("*music*",$N3779)),"music")))))))))</f>
        <v>theater</v>
      </c>
      <c r="R3779" t="str">
        <f t="shared" ref="R3779:R3842" si="357">IF(ISNUMBER(SEARCH("*television*",$N3779)),"television",
IF(ISNUMBER(SEARCH("*shorts*",$N3779)),"shorts",
IF(ISNUMBER(SEARCH("*science fiction*",$N3779)),"science fiction",
IF(ISNUMBER(SEARCH("*drama*",$N3779)),"drama",
IF(ISNUMBER(SEARCH("*documentary*",$N3779)),"documentary",
IF(ISNUMBER(SEARCH("*animation*",$N3779)),"animation",
IF(ISNUMBER(SEARCH("*plays*",$N3779)),"plays",
IF(ISNUMBER(SEARCH("*web*",$N3779)),"web",
IF(ISNUMBER(SEARCH("*wearables*",$N3779)),"wearables",
IF(ISNUMBER(SEARCH("*nonfiction*",$N3779)),"nonfiction",
IF(ISNUMBER(SEARCH("*fiction*",$N3779)),"fiction",
IF(ISNUMBER(SEARCH("*rock*",$N3779)),"rock",
IF(ISNUMBER(SEARCH("*metal*",$N3779)),"metal",
IF(ISNUMBER(SEARCH("*jazz*",$N3779)),"jazz",
IF(ISNUMBER(SEARCH("*indie rock*",$N3779)),"indie rock",
IF(ISNUMBER(SEARCH("*electronic music*",$N3779)),"electronic music",
IF(ISNUMBER(SEARCH("*audio*",$N3779)),"audio",
IF(ISNUMBER(SEARCH("*video games*",$N3779)),"video games",
IF(ISNUMBER(SEARCH("*mobile games*",$N3779)),"mobile games",
IF(ISNUMBER(SEARCH("*food trucks*",$N3779)),"food trucks",
IF(ISNUMBER(SEARCH("*photobooks*",$N3779)),"photobooks",
IF(ISNUMBER(SEARCH("*world music*",$N3779)),"world music",
IF(ISNUMBER(SEARCH("*translations*",$N3779)),"translations",
IF(ISNUMBER(SEARCH("*radio &amp; podcasts*",$N3779)),"radio &amp; podcasts",
IF(ISNUMBER(SEARCH("*nature*",$N3779)),"nature",
IF(ISNUMBER(SEARCH("*art books*",$N3779)),"art books",
IF(ISNUMBER(SEARCH("*places*",$N3779)),"places",
IF(ISNUMBER(SEARCH("*pop*",$N3779)),"pop",
IF(ISNUMBER(SEARCH("*faith*",$N3779)),"faith",
IF(ISNUMBER(SEARCH("*gadgets*",$N3779)),"gadgets",
IF(ISNUMBER(SEARCH("*people*",$N3779)),"people",
IF(ISNUMBER(SEARCH("*tabletop games*",$N3779)),"tabletop games",
IF(ISNUMBER(SEARCH("*space exploration*",$N3779)),"space exploration",
IF(ISNUMBER(SEARCH("*makerspaces*",$N3779)),"makerspaces",
IF(ISNUMBER(SEARCH("*small batch*",$N3779)),"small batch",
IF(ISNUMBER(SEARCH("*restaurants*",$N3779)),"restaurants",
IF(ISNUMBER(SEARCH("*classical music*",$N3779)),"classical music",
IF(ISNUMBER(SEARCH("*musical*",$N3779)),"musical",
IF(ISNUMBER(SEARCH("*spaces*",$N3779)),"spaces",
IF(ISNUMBER(SEARCH("*hardware*",$N3779)),"hardware",
IF(ISNUMBER(SEARCH("*children's books*",$N3779)),"children's books")))))))))))))))))))))))))))))))))))))))))</f>
        <v>musical</v>
      </c>
      <c r="S3779" s="11">
        <f t="shared" ref="S3779:S3842" si="358">((($J3779/60)/60)/24)+DATE(1970,1,1)</f>
        <v>41887.111354166671</v>
      </c>
      <c r="T3779" s="11">
        <f t="shared" ref="T3779:T3842" si="359">((($I3779/60)/60)/24)+DATE(1970,1,1)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($E3843/$D3843)*100</f>
        <v>8.7200000000000006</v>
      </c>
      <c r="P3843" s="5">
        <f t="shared" ref="P3843:P3906" si="361">$E3843/$L3843</f>
        <v>25.647058823529413</v>
      </c>
      <c r="Q3843" t="str">
        <f t="shared" ref="Q3843:Q3906" si="362">IF(ISNUMBER(SEARCH("*film &amp; video*",$N3843)),"film &amp; video",
IF(ISNUMBER(SEARCH("*theater*",$N3843)),"theater",
IF(ISNUMBER(SEARCH("*technology*",$N3843)),"technology",
IF(ISNUMBER(SEARCH("*journalism*",$N3843)),"journalism",
IF(ISNUMBER(SEARCH("*games*",$N3843)),"games",
IF(ISNUMBER(SEARCH("*food*",$N3843)),"food",
IF(ISNUMBER(SEARCH("*photography*",$N3843)),"photography",
IF(ISNUMBER(SEARCH("*publishing*",$N3843)),"publishing",
IF(ISNUMBER(SEARCH("*music*",$N3843)),"music")))))))))</f>
        <v>theater</v>
      </c>
      <c r="R3843" t="str">
        <f t="shared" ref="R3843:R3906" si="363">IF(ISNUMBER(SEARCH("*television*",$N3843)),"television",
IF(ISNUMBER(SEARCH("*shorts*",$N3843)),"shorts",
IF(ISNUMBER(SEARCH("*science fiction*",$N3843)),"science fiction",
IF(ISNUMBER(SEARCH("*drama*",$N3843)),"drama",
IF(ISNUMBER(SEARCH("*documentary*",$N3843)),"documentary",
IF(ISNUMBER(SEARCH("*animation*",$N3843)),"animation",
IF(ISNUMBER(SEARCH("*plays*",$N3843)),"plays",
IF(ISNUMBER(SEARCH("*web*",$N3843)),"web",
IF(ISNUMBER(SEARCH("*wearables*",$N3843)),"wearables",
IF(ISNUMBER(SEARCH("*nonfiction*",$N3843)),"nonfiction",
IF(ISNUMBER(SEARCH("*fiction*",$N3843)),"fiction",
IF(ISNUMBER(SEARCH("*rock*",$N3843)),"rock",
IF(ISNUMBER(SEARCH("*metal*",$N3843)),"metal",
IF(ISNUMBER(SEARCH("*jazz*",$N3843)),"jazz",
IF(ISNUMBER(SEARCH("*indie rock*",$N3843)),"indie rock",
IF(ISNUMBER(SEARCH("*electronic music*",$N3843)),"electronic music",
IF(ISNUMBER(SEARCH("*audio*",$N3843)),"audio",
IF(ISNUMBER(SEARCH("*video games*",$N3843)),"video games",
IF(ISNUMBER(SEARCH("*mobile games*",$N3843)),"mobile games",
IF(ISNUMBER(SEARCH("*food trucks*",$N3843)),"food trucks",
IF(ISNUMBER(SEARCH("*photobooks*",$N3843)),"photobooks",
IF(ISNUMBER(SEARCH("*world music*",$N3843)),"world music",
IF(ISNUMBER(SEARCH("*translations*",$N3843)),"translations",
IF(ISNUMBER(SEARCH("*radio &amp; podcasts*",$N3843)),"radio &amp; podcasts",
IF(ISNUMBER(SEARCH("*nature*",$N3843)),"nature",
IF(ISNUMBER(SEARCH("*art books*",$N3843)),"art books",
IF(ISNUMBER(SEARCH("*places*",$N3843)),"places",
IF(ISNUMBER(SEARCH("*pop*",$N3843)),"pop",
IF(ISNUMBER(SEARCH("*faith*",$N3843)),"faith",
IF(ISNUMBER(SEARCH("*gadgets*",$N3843)),"gadgets",
IF(ISNUMBER(SEARCH("*people*",$N3843)),"people",
IF(ISNUMBER(SEARCH("*tabletop games*",$N3843)),"tabletop games",
IF(ISNUMBER(SEARCH("*space exploration*",$N3843)),"space exploration",
IF(ISNUMBER(SEARCH("*makerspaces*",$N3843)),"makerspaces",
IF(ISNUMBER(SEARCH("*small batch*",$N3843)),"small batch",
IF(ISNUMBER(SEARCH("*restaurants*",$N3843)),"restaurants",
IF(ISNUMBER(SEARCH("*classical music*",$N3843)),"classical music",
IF(ISNUMBER(SEARCH("*musical*",$N3843)),"musical",
IF(ISNUMBER(SEARCH("*spaces*",$N3843)),"spaces",
IF(ISNUMBER(SEARCH("*hardware*",$N3843)),"hardware",
IF(ISNUMBER(SEARCH("*children's books*",$N3843)),"children's books")))))))))))))))))))))))))))))))))))))))))</f>
        <v>plays</v>
      </c>
      <c r="S3843" s="11">
        <f t="shared" ref="S3843:S3906" si="364">((($J3843/60)/60)/24)+DATE(1970,1,1)</f>
        <v>41780.785729166666</v>
      </c>
      <c r="T3843" s="11">
        <f t="shared" ref="T3843:T3906" si="365">((($I3843/60)/60)/24)+DATE(1970,1,1)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($E3907/$D3907)*100</f>
        <v>11.533333333333333</v>
      </c>
      <c r="P3907" s="5">
        <f t="shared" ref="P3907:P3970" si="367">$E3907/$L3907</f>
        <v>24.714285714285715</v>
      </c>
      <c r="Q3907" t="str">
        <f t="shared" ref="Q3907:Q3970" si="368">IF(ISNUMBER(SEARCH("*film &amp; video*",$N3907)),"film &amp; video",
IF(ISNUMBER(SEARCH("*theater*",$N3907)),"theater",
IF(ISNUMBER(SEARCH("*technology*",$N3907)),"technology",
IF(ISNUMBER(SEARCH("*journalism*",$N3907)),"journalism",
IF(ISNUMBER(SEARCH("*games*",$N3907)),"games",
IF(ISNUMBER(SEARCH("*food*",$N3907)),"food",
IF(ISNUMBER(SEARCH("*photography*",$N3907)),"photography",
IF(ISNUMBER(SEARCH("*publishing*",$N3907)),"publishing",
IF(ISNUMBER(SEARCH("*music*",$N3907)),"music")))))))))</f>
        <v>theater</v>
      </c>
      <c r="R3907" t="str">
        <f t="shared" ref="R3907:R3970" si="369">IF(ISNUMBER(SEARCH("*television*",$N3907)),"television",
IF(ISNUMBER(SEARCH("*shorts*",$N3907)),"shorts",
IF(ISNUMBER(SEARCH("*science fiction*",$N3907)),"science fiction",
IF(ISNUMBER(SEARCH("*drama*",$N3907)),"drama",
IF(ISNUMBER(SEARCH("*documentary*",$N3907)),"documentary",
IF(ISNUMBER(SEARCH("*animation*",$N3907)),"animation",
IF(ISNUMBER(SEARCH("*plays*",$N3907)),"plays",
IF(ISNUMBER(SEARCH("*web*",$N3907)),"web",
IF(ISNUMBER(SEARCH("*wearables*",$N3907)),"wearables",
IF(ISNUMBER(SEARCH("*nonfiction*",$N3907)),"nonfiction",
IF(ISNUMBER(SEARCH("*fiction*",$N3907)),"fiction",
IF(ISNUMBER(SEARCH("*rock*",$N3907)),"rock",
IF(ISNUMBER(SEARCH("*metal*",$N3907)),"metal",
IF(ISNUMBER(SEARCH("*jazz*",$N3907)),"jazz",
IF(ISNUMBER(SEARCH("*indie rock*",$N3907)),"indie rock",
IF(ISNUMBER(SEARCH("*electronic music*",$N3907)),"electronic music",
IF(ISNUMBER(SEARCH("*audio*",$N3907)),"audio",
IF(ISNUMBER(SEARCH("*video games*",$N3907)),"video games",
IF(ISNUMBER(SEARCH("*mobile games*",$N3907)),"mobile games",
IF(ISNUMBER(SEARCH("*food trucks*",$N3907)),"food trucks",
IF(ISNUMBER(SEARCH("*photobooks*",$N3907)),"photobooks",
IF(ISNUMBER(SEARCH("*world music*",$N3907)),"world music",
IF(ISNUMBER(SEARCH("*translations*",$N3907)),"translations",
IF(ISNUMBER(SEARCH("*radio &amp; podcasts*",$N3907)),"radio &amp; podcasts",
IF(ISNUMBER(SEARCH("*nature*",$N3907)),"nature",
IF(ISNUMBER(SEARCH("*art books*",$N3907)),"art books",
IF(ISNUMBER(SEARCH("*places*",$N3907)),"places",
IF(ISNUMBER(SEARCH("*pop*",$N3907)),"pop",
IF(ISNUMBER(SEARCH("*faith*",$N3907)),"faith",
IF(ISNUMBER(SEARCH("*gadgets*",$N3907)),"gadgets",
IF(ISNUMBER(SEARCH("*people*",$N3907)),"people",
IF(ISNUMBER(SEARCH("*tabletop games*",$N3907)),"tabletop games",
IF(ISNUMBER(SEARCH("*space exploration*",$N3907)),"space exploration",
IF(ISNUMBER(SEARCH("*makerspaces*",$N3907)),"makerspaces",
IF(ISNUMBER(SEARCH("*small batch*",$N3907)),"small batch",
IF(ISNUMBER(SEARCH("*restaurants*",$N3907)),"restaurants",
IF(ISNUMBER(SEARCH("*classical music*",$N3907)),"classical music",
IF(ISNUMBER(SEARCH("*musical*",$N3907)),"musical",
IF(ISNUMBER(SEARCH("*spaces*",$N3907)),"spaces",
IF(ISNUMBER(SEARCH("*hardware*",$N3907)),"hardware",
IF(ISNUMBER(SEARCH("*children's books*",$N3907)),"children's books")))))))))))))))))))))))))))))))))))))))))</f>
        <v>plays</v>
      </c>
      <c r="S3907" s="11">
        <f t="shared" ref="S3907:S3970" si="370">((($J3907/60)/60)/24)+DATE(1970,1,1)</f>
        <v>42124.623877314814</v>
      </c>
      <c r="T3907" s="11">
        <f t="shared" ref="T3907:T3970" si="371">((($I3907/60)/60)/24)+DATE(1970,1,1)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($E3971/$D3971)*100</f>
        <v>7.4690265486725664</v>
      </c>
      <c r="P3971" s="5">
        <f t="shared" ref="P3971:P4034" si="373">$E3971/$L3971</f>
        <v>35.166666666666664</v>
      </c>
      <c r="Q3971" t="str">
        <f t="shared" ref="Q3971:Q4034" si="374">IF(ISNUMBER(SEARCH("*film &amp; video*",$N3971)),"film &amp; video",
IF(ISNUMBER(SEARCH("*theater*",$N3971)),"theater",
IF(ISNUMBER(SEARCH("*technology*",$N3971)),"technology",
IF(ISNUMBER(SEARCH("*journalism*",$N3971)),"journalism",
IF(ISNUMBER(SEARCH("*games*",$N3971)),"games",
IF(ISNUMBER(SEARCH("*food*",$N3971)),"food",
IF(ISNUMBER(SEARCH("*photography*",$N3971)),"photography",
IF(ISNUMBER(SEARCH("*publishing*",$N3971)),"publishing",
IF(ISNUMBER(SEARCH("*music*",$N3971)),"music")))))))))</f>
        <v>theater</v>
      </c>
      <c r="R3971" t="str">
        <f t="shared" ref="R3971:R4034" si="375">IF(ISNUMBER(SEARCH("*television*",$N3971)),"television",
IF(ISNUMBER(SEARCH("*shorts*",$N3971)),"shorts",
IF(ISNUMBER(SEARCH("*science fiction*",$N3971)),"science fiction",
IF(ISNUMBER(SEARCH("*drama*",$N3971)),"drama",
IF(ISNUMBER(SEARCH("*documentary*",$N3971)),"documentary",
IF(ISNUMBER(SEARCH("*animation*",$N3971)),"animation",
IF(ISNUMBER(SEARCH("*plays*",$N3971)),"plays",
IF(ISNUMBER(SEARCH("*web*",$N3971)),"web",
IF(ISNUMBER(SEARCH("*wearables*",$N3971)),"wearables",
IF(ISNUMBER(SEARCH("*nonfiction*",$N3971)),"nonfiction",
IF(ISNUMBER(SEARCH("*fiction*",$N3971)),"fiction",
IF(ISNUMBER(SEARCH("*rock*",$N3971)),"rock",
IF(ISNUMBER(SEARCH("*metal*",$N3971)),"metal",
IF(ISNUMBER(SEARCH("*jazz*",$N3971)),"jazz",
IF(ISNUMBER(SEARCH("*indie rock*",$N3971)),"indie rock",
IF(ISNUMBER(SEARCH("*electronic music*",$N3971)),"electronic music",
IF(ISNUMBER(SEARCH("*audio*",$N3971)),"audio",
IF(ISNUMBER(SEARCH("*video games*",$N3971)),"video games",
IF(ISNUMBER(SEARCH("*mobile games*",$N3971)),"mobile games",
IF(ISNUMBER(SEARCH("*food trucks*",$N3971)),"food trucks",
IF(ISNUMBER(SEARCH("*photobooks*",$N3971)),"photobooks",
IF(ISNUMBER(SEARCH("*world music*",$N3971)),"world music",
IF(ISNUMBER(SEARCH("*translations*",$N3971)),"translations",
IF(ISNUMBER(SEARCH("*radio &amp; podcasts*",$N3971)),"radio &amp; podcasts",
IF(ISNUMBER(SEARCH("*nature*",$N3971)),"nature",
IF(ISNUMBER(SEARCH("*art books*",$N3971)),"art books",
IF(ISNUMBER(SEARCH("*places*",$N3971)),"places",
IF(ISNUMBER(SEARCH("*pop*",$N3971)),"pop",
IF(ISNUMBER(SEARCH("*faith*",$N3971)),"faith",
IF(ISNUMBER(SEARCH("*gadgets*",$N3971)),"gadgets",
IF(ISNUMBER(SEARCH("*people*",$N3971)),"people",
IF(ISNUMBER(SEARCH("*tabletop games*",$N3971)),"tabletop games",
IF(ISNUMBER(SEARCH("*space exploration*",$N3971)),"space exploration",
IF(ISNUMBER(SEARCH("*makerspaces*",$N3971)),"makerspaces",
IF(ISNUMBER(SEARCH("*small batch*",$N3971)),"small batch",
IF(ISNUMBER(SEARCH("*restaurants*",$N3971)),"restaurants",
IF(ISNUMBER(SEARCH("*classical music*",$N3971)),"classical music",
IF(ISNUMBER(SEARCH("*musical*",$N3971)),"musical",
IF(ISNUMBER(SEARCH("*spaces*",$N3971)),"spaces",
IF(ISNUMBER(SEARCH("*hardware*",$N3971)),"hardware",
IF(ISNUMBER(SEARCH("*children's books*",$N3971)),"children's books")))))))))))))))))))))))))))))))))))))))))</f>
        <v>plays</v>
      </c>
      <c r="S3971" s="11">
        <f t="shared" ref="S3971:S4034" si="376">((($J3971/60)/60)/24)+DATE(1970,1,1)</f>
        <v>42601.854699074072</v>
      </c>
      <c r="T3971" s="11">
        <f t="shared" ref="T3971:T4034" si="377">((($I3971/60)/60)/24)+DATE(1970,1,1)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($E4035/$D4035)*100</f>
        <v>25.698702928870294</v>
      </c>
      <c r="P4035" s="5">
        <f t="shared" ref="P4035:P4098" si="379">$E4035/$L4035</f>
        <v>65.340319148936175</v>
      </c>
      <c r="Q4035" t="str">
        <f t="shared" ref="Q4035:Q4098" si="380">IF(ISNUMBER(SEARCH("*film &amp; video*",$N4035)),"film &amp; video",
IF(ISNUMBER(SEARCH("*theater*",$N4035)),"theater",
IF(ISNUMBER(SEARCH("*technology*",$N4035)),"technology",
IF(ISNUMBER(SEARCH("*journalism*",$N4035)),"journalism",
IF(ISNUMBER(SEARCH("*games*",$N4035)),"games",
IF(ISNUMBER(SEARCH("*food*",$N4035)),"food",
IF(ISNUMBER(SEARCH("*photography*",$N4035)),"photography",
IF(ISNUMBER(SEARCH("*publishing*",$N4035)),"publishing",
IF(ISNUMBER(SEARCH("*music*",$N4035)),"music")))))))))</f>
        <v>theater</v>
      </c>
      <c r="R4035" t="str">
        <f t="shared" ref="R4035:R4098" si="381">IF(ISNUMBER(SEARCH("*television*",$N4035)),"television",
IF(ISNUMBER(SEARCH("*shorts*",$N4035)),"shorts",
IF(ISNUMBER(SEARCH("*science fiction*",$N4035)),"science fiction",
IF(ISNUMBER(SEARCH("*drama*",$N4035)),"drama",
IF(ISNUMBER(SEARCH("*documentary*",$N4035)),"documentary",
IF(ISNUMBER(SEARCH("*animation*",$N4035)),"animation",
IF(ISNUMBER(SEARCH("*plays*",$N4035)),"plays",
IF(ISNUMBER(SEARCH("*web*",$N4035)),"web",
IF(ISNUMBER(SEARCH("*wearables*",$N4035)),"wearables",
IF(ISNUMBER(SEARCH("*nonfiction*",$N4035)),"nonfiction",
IF(ISNUMBER(SEARCH("*fiction*",$N4035)),"fiction",
IF(ISNUMBER(SEARCH("*rock*",$N4035)),"rock",
IF(ISNUMBER(SEARCH("*metal*",$N4035)),"metal",
IF(ISNUMBER(SEARCH("*jazz*",$N4035)),"jazz",
IF(ISNUMBER(SEARCH("*indie rock*",$N4035)),"indie rock",
IF(ISNUMBER(SEARCH("*electronic music*",$N4035)),"electronic music",
IF(ISNUMBER(SEARCH("*audio*",$N4035)),"audio",
IF(ISNUMBER(SEARCH("*video games*",$N4035)),"video games",
IF(ISNUMBER(SEARCH("*mobile games*",$N4035)),"mobile games",
IF(ISNUMBER(SEARCH("*food trucks*",$N4035)),"food trucks",
IF(ISNUMBER(SEARCH("*photobooks*",$N4035)),"photobooks",
IF(ISNUMBER(SEARCH("*world music*",$N4035)),"world music",
IF(ISNUMBER(SEARCH("*translations*",$N4035)),"translations",
IF(ISNUMBER(SEARCH("*radio &amp; podcasts*",$N4035)),"radio &amp; podcasts",
IF(ISNUMBER(SEARCH("*nature*",$N4035)),"nature",
IF(ISNUMBER(SEARCH("*art books*",$N4035)),"art books",
IF(ISNUMBER(SEARCH("*places*",$N4035)),"places",
IF(ISNUMBER(SEARCH("*pop*",$N4035)),"pop",
IF(ISNUMBER(SEARCH("*faith*",$N4035)),"faith",
IF(ISNUMBER(SEARCH("*gadgets*",$N4035)),"gadgets",
IF(ISNUMBER(SEARCH("*people*",$N4035)),"people",
IF(ISNUMBER(SEARCH("*tabletop games*",$N4035)),"tabletop games",
IF(ISNUMBER(SEARCH("*space exploration*",$N4035)),"space exploration",
IF(ISNUMBER(SEARCH("*makerspaces*",$N4035)),"makerspaces",
IF(ISNUMBER(SEARCH("*small batch*",$N4035)),"small batch",
IF(ISNUMBER(SEARCH("*restaurants*",$N4035)),"restaurants",
IF(ISNUMBER(SEARCH("*classical music*",$N4035)),"classical music",
IF(ISNUMBER(SEARCH("*musical*",$N4035)),"musical",
IF(ISNUMBER(SEARCH("*spaces*",$N4035)),"spaces",
IF(ISNUMBER(SEARCH("*hardware*",$N4035)),"hardware",
IF(ISNUMBER(SEARCH("*children's books*",$N4035)),"children's books")))))))))))))))))))))))))))))))))))))))))</f>
        <v>plays</v>
      </c>
      <c r="S4035" s="11">
        <f t="shared" ref="S4035:S4098" si="382">((($J4035/60)/60)/24)+DATE(1970,1,1)</f>
        <v>42614.268796296295</v>
      </c>
      <c r="T4035" s="11">
        <f t="shared" ref="T4035:T4098" si="383">((($I4035/60)/60)/24)+DATE(1970,1,1)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($E4099/$D4099)*100</f>
        <v>0</v>
      </c>
      <c r="P4099" s="5" t="e">
        <f>$E4099/$L4099</f>
        <v>#DIV/0!</v>
      </c>
      <c r="Q4099" t="str">
        <f t="shared" ref="Q4099:Q4115" si="385">IF(ISNUMBER(SEARCH("*film &amp; video*",$N4099)),"film &amp; video",
IF(ISNUMBER(SEARCH("*theater*",$N4099)),"theater",
IF(ISNUMBER(SEARCH("*technology*",$N4099)),"technology",
IF(ISNUMBER(SEARCH("*journalism*",$N4099)),"journalism",
IF(ISNUMBER(SEARCH("*games*",$N4099)),"games",
IF(ISNUMBER(SEARCH("*food*",$N4099)),"food",
IF(ISNUMBER(SEARCH("*photography*",$N4099)),"photography",
IF(ISNUMBER(SEARCH("*publishing*",$N4099)),"publishing",
IF(ISNUMBER(SEARCH("*music*",$N4099)),"music")))))))))</f>
        <v>theater</v>
      </c>
      <c r="R4099" t="str">
        <f t="shared" ref="R4099:R4115" si="386">IF(ISNUMBER(SEARCH("*television*",$N4099)),"television",
IF(ISNUMBER(SEARCH("*shorts*",$N4099)),"shorts",
IF(ISNUMBER(SEARCH("*science fiction*",$N4099)),"science fiction",
IF(ISNUMBER(SEARCH("*drama*",$N4099)),"drama",
IF(ISNUMBER(SEARCH("*documentary*",$N4099)),"documentary",
IF(ISNUMBER(SEARCH("*animation*",$N4099)),"animation",
IF(ISNUMBER(SEARCH("*plays*",$N4099)),"plays",
IF(ISNUMBER(SEARCH("*web*",$N4099)),"web",
IF(ISNUMBER(SEARCH("*wearables*",$N4099)),"wearables",
IF(ISNUMBER(SEARCH("*nonfiction*",$N4099)),"nonfiction",
IF(ISNUMBER(SEARCH("*fiction*",$N4099)),"fiction",
IF(ISNUMBER(SEARCH("*rock*",$N4099)),"rock",
IF(ISNUMBER(SEARCH("*metal*",$N4099)),"metal",
IF(ISNUMBER(SEARCH("*jazz*",$N4099)),"jazz",
IF(ISNUMBER(SEARCH("*indie rock*",$N4099)),"indie rock",
IF(ISNUMBER(SEARCH("*electronic music*",$N4099)),"electronic music",
IF(ISNUMBER(SEARCH("*audio*",$N4099)),"audio",
IF(ISNUMBER(SEARCH("*video games*",$N4099)),"video games",
IF(ISNUMBER(SEARCH("*mobile games*",$N4099)),"mobile games",
IF(ISNUMBER(SEARCH("*food trucks*",$N4099)),"food trucks",
IF(ISNUMBER(SEARCH("*photobooks*",$N4099)),"photobooks",
IF(ISNUMBER(SEARCH("*world music*",$N4099)),"world music",
IF(ISNUMBER(SEARCH("*translations*",$N4099)),"translations",
IF(ISNUMBER(SEARCH("*radio &amp; podcasts*",$N4099)),"radio &amp; podcasts",
IF(ISNUMBER(SEARCH("*nature*",$N4099)),"nature",
IF(ISNUMBER(SEARCH("*art books*",$N4099)),"art books",
IF(ISNUMBER(SEARCH("*places*",$N4099)),"places",
IF(ISNUMBER(SEARCH("*pop*",$N4099)),"pop",
IF(ISNUMBER(SEARCH("*faith*",$N4099)),"faith",
IF(ISNUMBER(SEARCH("*gadgets*",$N4099)),"gadgets",
IF(ISNUMBER(SEARCH("*people*",$N4099)),"people",
IF(ISNUMBER(SEARCH("*tabletop games*",$N4099)),"tabletop games",
IF(ISNUMBER(SEARCH("*space exploration*",$N4099)),"space exploration",
IF(ISNUMBER(SEARCH("*makerspaces*",$N4099)),"makerspaces",
IF(ISNUMBER(SEARCH("*small batch*",$N4099)),"small batch",
IF(ISNUMBER(SEARCH("*restaurants*",$N4099)),"restaurants",
IF(ISNUMBER(SEARCH("*classical music*",$N4099)),"classical music",
IF(ISNUMBER(SEARCH("*musical*",$N4099)),"musical",
IF(ISNUMBER(SEARCH("*spaces*",$N4099)),"spaces",
IF(ISNUMBER(SEARCH("*hardware*",$N4099)),"hardware",
IF(ISNUMBER(SEARCH("*children's books*",$N4099)),"children's books")))))))))))))))))))))))))))))))))))))))))</f>
        <v>plays</v>
      </c>
      <c r="S4099" s="11">
        <f t="shared" ref="S4099:S4115" si="387">((($J4099/60)/60)/24)+DATE(1970,1,1)</f>
        <v>42344.824502314819</v>
      </c>
      <c r="T4099" s="11">
        <f t="shared" ref="T4099:T4115" si="388">((($I4099/60)/60)/24)+DATE(1970,1,1)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5" t="e">
        <f t="shared" ref="P4100:P4115" si="389">$E4100/$L4100</f>
        <v>#DIV/0!</v>
      </c>
      <c r="Q4100" t="str">
        <f t="shared" si="385"/>
        <v>theater</v>
      </c>
      <c r="R410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</v>
      </c>
      <c r="P4101" s="5">
        <f t="shared" si="389"/>
        <v>50</v>
      </c>
      <c r="Q4101" t="str">
        <f t="shared" si="385"/>
        <v>theater</v>
      </c>
      <c r="R4101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5" t="e">
        <f t="shared" si="389"/>
        <v>#DIV/0!</v>
      </c>
      <c r="Q4102" t="str">
        <f t="shared" si="385"/>
        <v>theater</v>
      </c>
      <c r="R4102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5" t="e">
        <f t="shared" si="389"/>
        <v>#DIV/0!</v>
      </c>
      <c r="Q4103" t="str">
        <f t="shared" si="385"/>
        <v>theater</v>
      </c>
      <c r="R4103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27.400000000000002</v>
      </c>
      <c r="P4104" s="5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10</v>
      </c>
      <c r="P4105" s="5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21.366666666666667</v>
      </c>
      <c r="P4106" s="5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6.9696969696969706</v>
      </c>
      <c r="P4107" s="5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70.599999999999994</v>
      </c>
      <c r="P4108" s="5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2.0500000000000003</v>
      </c>
      <c r="P4109" s="5">
        <f t="shared" si="389"/>
        <v>10.25</v>
      </c>
      <c r="Q4109" t="str">
        <f t="shared" si="385"/>
        <v>theater</v>
      </c>
      <c r="R4109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</v>
      </c>
      <c r="P4110" s="5">
        <f t="shared" si="389"/>
        <v>59</v>
      </c>
      <c r="Q4110" t="str">
        <f t="shared" si="385"/>
        <v>theater</v>
      </c>
      <c r="R41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5" t="e">
        <f t="shared" si="389"/>
        <v>#DIV/0!</v>
      </c>
      <c r="Q4111" t="str">
        <f t="shared" si="385"/>
        <v>theater</v>
      </c>
      <c r="R4111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28.666666666666668</v>
      </c>
      <c r="P4112" s="5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3.1333333333333333</v>
      </c>
      <c r="P4113" s="5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0.04</v>
      </c>
      <c r="P4114" s="5">
        <f t="shared" si="389"/>
        <v>1</v>
      </c>
      <c r="Q4114" t="str">
        <f t="shared" si="385"/>
        <v>theater</v>
      </c>
      <c r="R4114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0.2</v>
      </c>
      <c r="P4115" s="5">
        <f t="shared" si="389"/>
        <v>1</v>
      </c>
      <c r="Q4115" t="str">
        <f t="shared" si="385"/>
        <v>theater</v>
      </c>
      <c r="R4115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  <row r="4116" spans="1:20" x14ac:dyDescent="0.2">
      <c r="S4116" s="11"/>
    </row>
    <row r="4117" spans="1:20" x14ac:dyDescent="0.2">
      <c r="S4117" s="11"/>
    </row>
    <row r="4118" spans="1:20" x14ac:dyDescent="0.2">
      <c r="S4118" s="11"/>
    </row>
    <row r="4119" spans="1:20" x14ac:dyDescent="0.2">
      <c r="S4119" s="11"/>
    </row>
    <row r="4120" spans="1:20" x14ac:dyDescent="0.2">
      <c r="S4120" s="11"/>
    </row>
    <row r="4121" spans="1:20" x14ac:dyDescent="0.2">
      <c r="S4121" s="11"/>
    </row>
    <row r="4122" spans="1:20" x14ac:dyDescent="0.2">
      <c r="S4122" s="11"/>
    </row>
    <row r="4123" spans="1:20" x14ac:dyDescent="0.2">
      <c r="S4123" s="11"/>
    </row>
    <row r="4124" spans="1:20" x14ac:dyDescent="0.2">
      <c r="S4124" s="11"/>
    </row>
    <row r="4125" spans="1:20" x14ac:dyDescent="0.2">
      <c r="S4125" s="11"/>
    </row>
    <row r="4126" spans="1:20" x14ac:dyDescent="0.2">
      <c r="S4126" s="11"/>
    </row>
    <row r="4127" spans="1:20" x14ac:dyDescent="0.2">
      <c r="S4127" s="11"/>
    </row>
    <row r="4128" spans="1:20" x14ac:dyDescent="0.2">
      <c r="S4128" s="11"/>
    </row>
    <row r="4129" spans="19:19" x14ac:dyDescent="0.2">
      <c r="S4129" s="11"/>
    </row>
    <row r="4130" spans="19:19" x14ac:dyDescent="0.2">
      <c r="S4130" s="11"/>
    </row>
    <row r="4131" spans="19:19" x14ac:dyDescent="0.2">
      <c r="S4131" s="11"/>
    </row>
    <row r="4132" spans="19:19" x14ac:dyDescent="0.2">
      <c r="S4132" s="11"/>
    </row>
    <row r="4133" spans="19:19" x14ac:dyDescent="0.2">
      <c r="S4133" s="11"/>
    </row>
    <row r="4134" spans="19:19" x14ac:dyDescent="0.2">
      <c r="S4134" s="11"/>
    </row>
    <row r="4135" spans="19:19" x14ac:dyDescent="0.2">
      <c r="S4135" s="11"/>
    </row>
    <row r="4136" spans="19:19" x14ac:dyDescent="0.2">
      <c r="S4136" s="11"/>
    </row>
    <row r="4137" spans="19:19" x14ac:dyDescent="0.2">
      <c r="S4137" s="11"/>
    </row>
    <row r="4138" spans="19:19" x14ac:dyDescent="0.2">
      <c r="S4138" s="11"/>
    </row>
    <row r="4139" spans="19:19" x14ac:dyDescent="0.2">
      <c r="S4139" s="11"/>
    </row>
    <row r="4140" spans="19:19" x14ac:dyDescent="0.2">
      <c r="S4140" s="11"/>
    </row>
    <row r="4141" spans="19:19" x14ac:dyDescent="0.2">
      <c r="S4141" s="11"/>
    </row>
    <row r="4142" spans="19:19" x14ac:dyDescent="0.2">
      <c r="S4142" s="11"/>
    </row>
    <row r="4143" spans="19:19" x14ac:dyDescent="0.2">
      <c r="S4143" s="11"/>
    </row>
    <row r="4144" spans="19:19" x14ac:dyDescent="0.2">
      <c r="S4144" s="11"/>
    </row>
    <row r="4145" spans="19:19" x14ac:dyDescent="0.2">
      <c r="S4145" s="11"/>
    </row>
    <row r="4146" spans="19:19" x14ac:dyDescent="0.2">
      <c r="S4146" s="11"/>
    </row>
    <row r="4147" spans="19:19" x14ac:dyDescent="0.2">
      <c r="S4147" s="11"/>
    </row>
    <row r="4148" spans="19:19" x14ac:dyDescent="0.2">
      <c r="S4148" s="11"/>
    </row>
    <row r="4149" spans="19:19" x14ac:dyDescent="0.2">
      <c r="S4149" s="11"/>
    </row>
    <row r="4150" spans="19:19" x14ac:dyDescent="0.2">
      <c r="S4150" s="11"/>
    </row>
    <row r="4151" spans="19:19" x14ac:dyDescent="0.2">
      <c r="S4151" s="11"/>
    </row>
    <row r="4152" spans="19:19" x14ac:dyDescent="0.2">
      <c r="S4152" s="11"/>
    </row>
    <row r="4153" spans="19:19" x14ac:dyDescent="0.2">
      <c r="S4153" s="11"/>
    </row>
    <row r="4154" spans="19:19" x14ac:dyDescent="0.2">
      <c r="S4154" s="11"/>
    </row>
    <row r="4155" spans="19:19" x14ac:dyDescent="0.2">
      <c r="S4155" s="11"/>
    </row>
    <row r="4156" spans="19:19" x14ac:dyDescent="0.2">
      <c r="S4156" s="11"/>
    </row>
  </sheetData>
  <autoFilter ref="A1:T4115" xr:uid="{A0A85181-CC18-9B40-8E49-8A519DC6CA57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2714A-0991-F640-8951-AE034015945B}">
  <dimension ref="A1:F14"/>
  <sheetViews>
    <sheetView zoomScaleNormal="100" workbookViewId="0">
      <selection activeCell="C3" sqref="C3:F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4.1640625" bestFit="1" customWidth="1"/>
    <col min="8" max="9" width="12.1640625" bestFit="1" customWidth="1"/>
    <col min="10" max="10" width="3.1640625" bestFit="1" customWidth="1"/>
    <col min="11" max="15" width="12.1640625" bestFit="1" customWidth="1"/>
    <col min="16" max="16" width="3.1640625" bestFit="1" customWidth="1"/>
    <col min="17" max="17" width="12.1640625" bestFit="1" customWidth="1"/>
    <col min="18" max="18" width="3.1640625" bestFit="1" customWidth="1"/>
    <col min="19" max="20" width="12.1640625" bestFit="1" customWidth="1"/>
    <col min="21" max="21" width="5.1640625" bestFit="1" customWidth="1"/>
    <col min="22" max="22" width="12.1640625" bestFit="1" customWidth="1"/>
    <col min="23" max="23" width="6.1640625" bestFit="1" customWidth="1"/>
    <col min="24" max="24" width="3.1640625" bestFit="1" customWidth="1"/>
    <col min="25" max="29" width="12.1640625" bestFit="1" customWidth="1"/>
    <col min="30" max="30" width="6.1640625" bestFit="1" customWidth="1"/>
    <col min="31" max="35" width="12.1640625" bestFit="1" customWidth="1"/>
    <col min="36" max="36" width="3.1640625" bestFit="1" customWidth="1"/>
    <col min="37" max="38" width="12.1640625" bestFit="1" customWidth="1"/>
    <col min="39" max="39" width="6.1640625" bestFit="1" customWidth="1"/>
    <col min="40" max="40" width="11.1640625" bestFit="1" customWidth="1"/>
    <col min="41" max="46" width="12.1640625" bestFit="1" customWidth="1"/>
    <col min="47" max="47" width="11.1640625" bestFit="1" customWidth="1"/>
    <col min="48" max="48" width="3.1640625" bestFit="1" customWidth="1"/>
    <col min="49" max="51" width="12.1640625" bestFit="1" customWidth="1"/>
    <col min="52" max="52" width="7.1640625" bestFit="1" customWidth="1"/>
    <col min="53" max="53" width="12.1640625" bestFit="1" customWidth="1"/>
    <col min="54" max="54" width="5.1640625" bestFit="1" customWidth="1"/>
    <col min="55" max="56" width="12.1640625" bestFit="1" customWidth="1"/>
    <col min="57" max="57" width="6.1640625" bestFit="1" customWidth="1"/>
    <col min="58" max="59" width="12.1640625" bestFit="1" customWidth="1"/>
    <col min="60" max="60" width="5.1640625" bestFit="1" customWidth="1"/>
    <col min="61" max="66" width="12.1640625" bestFit="1" customWidth="1"/>
    <col min="67" max="67" width="11.1640625" bestFit="1" customWidth="1"/>
    <col min="68" max="71" width="12.1640625" bestFit="1" customWidth="1"/>
    <col min="72" max="72" width="5.1640625" bestFit="1" customWidth="1"/>
    <col min="73" max="91" width="12.1640625" bestFit="1" customWidth="1"/>
    <col min="92" max="92" width="5.1640625" bestFit="1" customWidth="1"/>
    <col min="93" max="93" width="12.1640625" bestFit="1" customWidth="1"/>
    <col min="94" max="94" width="11.1640625" bestFit="1" customWidth="1"/>
    <col min="95" max="95" width="12.1640625" bestFit="1" customWidth="1"/>
    <col min="96" max="96" width="10.1640625" bestFit="1" customWidth="1"/>
    <col min="97" max="99" width="12.1640625" bestFit="1" customWidth="1"/>
    <col min="100" max="100" width="11.1640625" bestFit="1" customWidth="1"/>
    <col min="101" max="101" width="10.1640625" bestFit="1" customWidth="1"/>
    <col min="102" max="102" width="3.1640625" bestFit="1" customWidth="1"/>
    <col min="103" max="103" width="10.1640625" bestFit="1" customWidth="1"/>
    <col min="104" max="105" width="12.1640625" bestFit="1" customWidth="1"/>
    <col min="106" max="106" width="7.1640625" bestFit="1" customWidth="1"/>
    <col min="107" max="107" width="12.1640625" bestFit="1" customWidth="1"/>
    <col min="108" max="108" width="6.1640625" bestFit="1" customWidth="1"/>
    <col min="109" max="110" width="12.1640625" bestFit="1" customWidth="1"/>
    <col min="111" max="111" width="5.1640625" bestFit="1" customWidth="1"/>
    <col min="112" max="112" width="11.1640625" bestFit="1" customWidth="1"/>
    <col min="113" max="116" width="12.1640625" bestFit="1" customWidth="1"/>
    <col min="117" max="117" width="3.1640625" bestFit="1" customWidth="1"/>
    <col min="118" max="126" width="12.1640625" bestFit="1" customWidth="1"/>
    <col min="127" max="127" width="8.1640625" bestFit="1" customWidth="1"/>
    <col min="128" max="129" width="12.1640625" bestFit="1" customWidth="1"/>
    <col min="130" max="130" width="5.1640625" bestFit="1" customWidth="1"/>
    <col min="131" max="138" width="12.1640625" bestFit="1" customWidth="1"/>
    <col min="139" max="139" width="5.1640625" bestFit="1" customWidth="1"/>
    <col min="140" max="147" width="12.1640625" bestFit="1" customWidth="1"/>
    <col min="148" max="148" width="8.1640625" bestFit="1" customWidth="1"/>
    <col min="149" max="149" width="3.1640625" bestFit="1" customWidth="1"/>
    <col min="150" max="166" width="12.1640625" bestFit="1" customWidth="1"/>
    <col min="167" max="167" width="7.1640625" bestFit="1" customWidth="1"/>
    <col min="168" max="168" width="3.1640625" bestFit="1" customWidth="1"/>
    <col min="169" max="169" width="11.1640625" bestFit="1" customWidth="1"/>
    <col min="170" max="171" width="12.1640625" bestFit="1" customWidth="1"/>
    <col min="172" max="172" width="11.1640625" bestFit="1" customWidth="1"/>
    <col min="173" max="182" width="12.1640625" bestFit="1" customWidth="1"/>
    <col min="183" max="183" width="3.1640625" bestFit="1" customWidth="1"/>
    <col min="184" max="186" width="12.1640625" bestFit="1" customWidth="1"/>
    <col min="187" max="187" width="11.1640625" bestFit="1" customWidth="1"/>
    <col min="188" max="195" width="12.1640625" bestFit="1" customWidth="1"/>
    <col min="196" max="196" width="8.1640625" bestFit="1" customWidth="1"/>
    <col min="197" max="198" width="12.1640625" bestFit="1" customWidth="1"/>
    <col min="199" max="199" width="3.1640625" bestFit="1" customWidth="1"/>
    <col min="200" max="203" width="12.1640625" bestFit="1" customWidth="1"/>
    <col min="204" max="204" width="6.1640625" bestFit="1" customWidth="1"/>
    <col min="205" max="205" width="12.1640625" bestFit="1" customWidth="1"/>
    <col min="206" max="206" width="7.1640625" bestFit="1" customWidth="1"/>
    <col min="207" max="207" width="12.1640625" bestFit="1" customWidth="1"/>
    <col min="208" max="208" width="8.1640625" bestFit="1" customWidth="1"/>
    <col min="209" max="209" width="5.1640625" bestFit="1" customWidth="1"/>
    <col min="210" max="231" width="12.1640625" bestFit="1" customWidth="1"/>
    <col min="232" max="232" width="9.1640625" bestFit="1" customWidth="1"/>
    <col min="233" max="233" width="5.1640625" bestFit="1" customWidth="1"/>
    <col min="234" max="234" width="9.1640625" bestFit="1" customWidth="1"/>
    <col min="235" max="240" width="12.1640625" bestFit="1" customWidth="1"/>
    <col min="241" max="241" width="8.1640625" bestFit="1" customWidth="1"/>
    <col min="242" max="246" width="12.1640625" bestFit="1" customWidth="1"/>
    <col min="247" max="247" width="6.1640625" bestFit="1" customWidth="1"/>
    <col min="248" max="249" width="12.1640625" bestFit="1" customWidth="1"/>
    <col min="250" max="250" width="3.1640625" bestFit="1" customWidth="1"/>
    <col min="251" max="252" width="12.1640625" bestFit="1" customWidth="1"/>
    <col min="253" max="253" width="7.1640625" bestFit="1" customWidth="1"/>
    <col min="254" max="255" width="12.1640625" bestFit="1" customWidth="1"/>
    <col min="256" max="256" width="6.1640625" bestFit="1" customWidth="1"/>
    <col min="257" max="258" width="12.1640625" bestFit="1" customWidth="1"/>
    <col min="259" max="259" width="5.1640625" bestFit="1" customWidth="1"/>
    <col min="260" max="263" width="12.1640625" bestFit="1" customWidth="1"/>
    <col min="264" max="264" width="11.1640625" bestFit="1" customWidth="1"/>
    <col min="265" max="265" width="12.1640625" bestFit="1" customWidth="1"/>
    <col min="266" max="266" width="3.1640625" bestFit="1" customWidth="1"/>
    <col min="267" max="268" width="12.1640625" bestFit="1" customWidth="1"/>
    <col min="269" max="269" width="5.1640625" bestFit="1" customWidth="1"/>
    <col min="270" max="270" width="12.1640625" bestFit="1" customWidth="1"/>
    <col min="271" max="271" width="7.1640625" bestFit="1" customWidth="1"/>
    <col min="272" max="272" width="5.1640625" bestFit="1" customWidth="1"/>
    <col min="273" max="273" width="6.1640625" bestFit="1" customWidth="1"/>
    <col min="274" max="275" width="12.1640625" bestFit="1" customWidth="1"/>
    <col min="276" max="276" width="6.1640625" bestFit="1" customWidth="1"/>
    <col min="277" max="278" width="12.1640625" bestFit="1" customWidth="1"/>
    <col min="279" max="279" width="5.1640625" bestFit="1" customWidth="1"/>
    <col min="280" max="280" width="11.1640625" bestFit="1" customWidth="1"/>
    <col min="281" max="284" width="12.1640625" bestFit="1" customWidth="1"/>
    <col min="285" max="285" width="8.1640625" bestFit="1" customWidth="1"/>
    <col min="286" max="287" width="12.1640625" bestFit="1" customWidth="1"/>
    <col min="288" max="288" width="5.1640625" bestFit="1" customWidth="1"/>
    <col min="289" max="289" width="12.1640625" bestFit="1" customWidth="1"/>
    <col min="290" max="290" width="6.1640625" bestFit="1" customWidth="1"/>
    <col min="291" max="296" width="12.1640625" bestFit="1" customWidth="1"/>
    <col min="297" max="297" width="10.1640625" bestFit="1" customWidth="1"/>
    <col min="298" max="303" width="12.1640625" bestFit="1" customWidth="1"/>
    <col min="304" max="304" width="5.1640625" bestFit="1" customWidth="1"/>
    <col min="305" max="307" width="12.1640625" bestFit="1" customWidth="1"/>
    <col min="308" max="308" width="8.1640625" bestFit="1" customWidth="1"/>
    <col min="309" max="324" width="12.1640625" bestFit="1" customWidth="1"/>
    <col min="325" max="325" width="6.1640625" bestFit="1" customWidth="1"/>
    <col min="326" max="328" width="12.1640625" bestFit="1" customWidth="1"/>
    <col min="329" max="329" width="6.1640625" bestFit="1" customWidth="1"/>
    <col min="330" max="331" width="12.1640625" bestFit="1" customWidth="1"/>
    <col min="332" max="332" width="11.1640625" bestFit="1" customWidth="1"/>
    <col min="333" max="333" width="7.1640625" bestFit="1" customWidth="1"/>
    <col min="334" max="335" width="12.1640625" bestFit="1" customWidth="1"/>
    <col min="336" max="336" width="8.1640625" bestFit="1" customWidth="1"/>
    <col min="337" max="337" width="12.1640625" bestFit="1" customWidth="1"/>
    <col min="338" max="338" width="7.1640625" bestFit="1" customWidth="1"/>
    <col min="339" max="339" width="8.1640625" bestFit="1" customWidth="1"/>
    <col min="340" max="352" width="12.1640625" bestFit="1" customWidth="1"/>
    <col min="353" max="353" width="5.1640625" bestFit="1" customWidth="1"/>
    <col min="354" max="354" width="6.1640625" bestFit="1" customWidth="1"/>
    <col min="355" max="356" width="12.1640625" bestFit="1" customWidth="1"/>
    <col min="357" max="357" width="6.1640625" bestFit="1" customWidth="1"/>
    <col min="358" max="371" width="12.1640625" bestFit="1" customWidth="1"/>
    <col min="372" max="372" width="6.1640625" bestFit="1" customWidth="1"/>
    <col min="373" max="373" width="7.1640625" bestFit="1" customWidth="1"/>
    <col min="374" max="375" width="12.1640625" bestFit="1" customWidth="1"/>
    <col min="376" max="376" width="6.1640625" bestFit="1" customWidth="1"/>
    <col min="377" max="386" width="12.1640625" bestFit="1" customWidth="1"/>
    <col min="387" max="387" width="10.1640625" bestFit="1" customWidth="1"/>
    <col min="388" max="390" width="12.1640625" bestFit="1" customWidth="1"/>
    <col min="391" max="391" width="3.1640625" bestFit="1" customWidth="1"/>
    <col min="392" max="392" width="7.1640625" bestFit="1" customWidth="1"/>
    <col min="393" max="393" width="6.1640625" bestFit="1" customWidth="1"/>
    <col min="394" max="395" width="12.1640625" bestFit="1" customWidth="1"/>
    <col min="396" max="396" width="10.1640625" bestFit="1" customWidth="1"/>
    <col min="397" max="411" width="12.1640625" bestFit="1" customWidth="1"/>
    <col min="412" max="412" width="6.1640625" bestFit="1" customWidth="1"/>
    <col min="413" max="420" width="12.1640625" bestFit="1" customWidth="1"/>
    <col min="421" max="421" width="8.1640625" bestFit="1" customWidth="1"/>
    <col min="422" max="424" width="12.1640625" bestFit="1" customWidth="1"/>
    <col min="425" max="425" width="7.1640625" bestFit="1" customWidth="1"/>
    <col min="426" max="445" width="12.1640625" bestFit="1" customWidth="1"/>
    <col min="446" max="446" width="3.1640625" bestFit="1" customWidth="1"/>
    <col min="447" max="447" width="6.1640625" bestFit="1" customWidth="1"/>
    <col min="448" max="451" width="12.1640625" bestFit="1" customWidth="1"/>
    <col min="452" max="452" width="11.1640625" bestFit="1" customWidth="1"/>
    <col min="453" max="458" width="12.1640625" bestFit="1" customWidth="1"/>
    <col min="459" max="459" width="8.1640625" bestFit="1" customWidth="1"/>
    <col min="460" max="461" width="12.1640625" bestFit="1" customWidth="1"/>
    <col min="462" max="462" width="11.1640625" bestFit="1" customWidth="1"/>
    <col min="463" max="463" width="12.1640625" bestFit="1" customWidth="1"/>
    <col min="464" max="464" width="5.1640625" bestFit="1" customWidth="1"/>
    <col min="465" max="468" width="12.1640625" bestFit="1" customWidth="1"/>
    <col min="469" max="469" width="3.1640625" bestFit="1" customWidth="1"/>
    <col min="470" max="474" width="12.1640625" bestFit="1" customWidth="1"/>
    <col min="475" max="475" width="7.1640625" bestFit="1" customWidth="1"/>
    <col min="476" max="476" width="5.1640625" bestFit="1" customWidth="1"/>
    <col min="477" max="477" width="12.1640625" bestFit="1" customWidth="1"/>
    <col min="478" max="478" width="6.1640625" bestFit="1" customWidth="1"/>
    <col min="479" max="479" width="12.1640625" bestFit="1" customWidth="1"/>
    <col min="480" max="480" width="6.1640625" bestFit="1" customWidth="1"/>
    <col min="481" max="481" width="12.1640625" bestFit="1" customWidth="1"/>
    <col min="482" max="482" width="5.1640625" bestFit="1" customWidth="1"/>
    <col min="483" max="484" width="12.1640625" bestFit="1" customWidth="1"/>
    <col min="485" max="485" width="6.1640625" bestFit="1" customWidth="1"/>
    <col min="486" max="487" width="12.1640625" bestFit="1" customWidth="1"/>
    <col min="488" max="488" width="6.1640625" bestFit="1" customWidth="1"/>
    <col min="489" max="489" width="5.1640625" bestFit="1" customWidth="1"/>
    <col min="490" max="491" width="12.1640625" bestFit="1" customWidth="1"/>
    <col min="492" max="492" width="6.1640625" bestFit="1" customWidth="1"/>
    <col min="493" max="493" width="11.1640625" bestFit="1" customWidth="1"/>
    <col min="494" max="494" width="3.1640625" bestFit="1" customWidth="1"/>
    <col min="495" max="496" width="12.1640625" bestFit="1" customWidth="1"/>
    <col min="497" max="497" width="11.1640625" bestFit="1" customWidth="1"/>
    <col min="498" max="502" width="12.1640625" bestFit="1" customWidth="1"/>
    <col min="503" max="503" width="6.1640625" bestFit="1" customWidth="1"/>
    <col min="504" max="505" width="12.1640625" bestFit="1" customWidth="1"/>
    <col min="506" max="506" width="11.1640625" bestFit="1" customWidth="1"/>
    <col min="507" max="514" width="12.1640625" bestFit="1" customWidth="1"/>
    <col min="515" max="515" width="11.1640625" bestFit="1" customWidth="1"/>
    <col min="516" max="533" width="12.1640625" bestFit="1" customWidth="1"/>
    <col min="534" max="534" width="5.1640625" bestFit="1" customWidth="1"/>
    <col min="535" max="537" width="12.1640625" bestFit="1" customWidth="1"/>
    <col min="538" max="538" width="7.1640625" bestFit="1" customWidth="1"/>
    <col min="539" max="540" width="12.1640625" bestFit="1" customWidth="1"/>
    <col min="541" max="541" width="11.1640625" bestFit="1" customWidth="1"/>
    <col min="542" max="545" width="12.1640625" bestFit="1" customWidth="1"/>
    <col min="546" max="546" width="7.1640625" bestFit="1" customWidth="1"/>
    <col min="547" max="549" width="12.1640625" bestFit="1" customWidth="1"/>
    <col min="550" max="550" width="11.1640625" bestFit="1" customWidth="1"/>
    <col min="551" max="555" width="12.1640625" bestFit="1" customWidth="1"/>
    <col min="556" max="557" width="11.1640625" bestFit="1" customWidth="1"/>
    <col min="558" max="563" width="12.1640625" bestFit="1" customWidth="1"/>
    <col min="564" max="564" width="11.1640625" bestFit="1" customWidth="1"/>
    <col min="565" max="565" width="12.1640625" bestFit="1" customWidth="1"/>
    <col min="566" max="566" width="10.1640625" bestFit="1" customWidth="1"/>
    <col min="567" max="567" width="3.1640625" bestFit="1" customWidth="1"/>
    <col min="568" max="569" width="12.1640625" bestFit="1" customWidth="1"/>
    <col min="570" max="570" width="6.1640625" bestFit="1" customWidth="1"/>
    <col min="571" max="572" width="12.1640625" bestFit="1" customWidth="1"/>
    <col min="573" max="573" width="5.1640625" bestFit="1" customWidth="1"/>
    <col min="574" max="594" width="12.1640625" bestFit="1" customWidth="1"/>
    <col min="595" max="595" width="8.1640625" bestFit="1" customWidth="1"/>
    <col min="596" max="596" width="12.1640625" bestFit="1" customWidth="1"/>
    <col min="597" max="597" width="8.1640625" bestFit="1" customWidth="1"/>
    <col min="598" max="600" width="12.1640625" bestFit="1" customWidth="1"/>
    <col min="601" max="601" width="8.1640625" bestFit="1" customWidth="1"/>
    <col min="602" max="611" width="12.1640625" bestFit="1" customWidth="1"/>
    <col min="612" max="612" width="11.1640625" bestFit="1" customWidth="1"/>
    <col min="613" max="615" width="12.1640625" bestFit="1" customWidth="1"/>
    <col min="616" max="616" width="10.1640625" bestFit="1" customWidth="1"/>
    <col min="617" max="629" width="12.1640625" bestFit="1" customWidth="1"/>
    <col min="630" max="630" width="11.1640625" bestFit="1" customWidth="1"/>
    <col min="631" max="631" width="3.1640625" bestFit="1" customWidth="1"/>
    <col min="632" max="632" width="8.1640625" bestFit="1" customWidth="1"/>
    <col min="633" max="635" width="12.1640625" bestFit="1" customWidth="1"/>
    <col min="636" max="636" width="11.1640625" bestFit="1" customWidth="1"/>
    <col min="637" max="644" width="12.1640625" bestFit="1" customWidth="1"/>
    <col min="645" max="645" width="11.1640625" bestFit="1" customWidth="1"/>
    <col min="646" max="647" width="12.1640625" bestFit="1" customWidth="1"/>
    <col min="648" max="648" width="5.1640625" bestFit="1" customWidth="1"/>
    <col min="649" max="657" width="12.1640625" bestFit="1" customWidth="1"/>
    <col min="658" max="658" width="6.1640625" bestFit="1" customWidth="1"/>
    <col min="659" max="660" width="12.1640625" bestFit="1" customWidth="1"/>
    <col min="661" max="661" width="7.1640625" bestFit="1" customWidth="1"/>
    <col min="662" max="662" width="6.1640625" bestFit="1" customWidth="1"/>
    <col min="663" max="665" width="12.1640625" bestFit="1" customWidth="1"/>
    <col min="666" max="666" width="3.1640625" bestFit="1" customWidth="1"/>
    <col min="667" max="668" width="12.1640625" bestFit="1" customWidth="1"/>
    <col min="669" max="670" width="11.1640625" bestFit="1" customWidth="1"/>
    <col min="671" max="672" width="12.1640625" bestFit="1" customWidth="1"/>
    <col min="673" max="673" width="6.1640625" bestFit="1" customWidth="1"/>
    <col min="674" max="678" width="12.1640625" bestFit="1" customWidth="1"/>
    <col min="679" max="679" width="5.1640625" bestFit="1" customWidth="1"/>
    <col min="680" max="681" width="12.1640625" bestFit="1" customWidth="1"/>
    <col min="682" max="682" width="11.1640625" bestFit="1" customWidth="1"/>
    <col min="683" max="686" width="12.1640625" bestFit="1" customWidth="1"/>
    <col min="687" max="687" width="11.1640625" bestFit="1" customWidth="1"/>
    <col min="688" max="689" width="12.1640625" bestFit="1" customWidth="1"/>
    <col min="690" max="690" width="7.1640625" bestFit="1" customWidth="1"/>
    <col min="691" max="694" width="12.1640625" bestFit="1" customWidth="1"/>
    <col min="695" max="695" width="3.1640625" bestFit="1" customWidth="1"/>
    <col min="696" max="701" width="12.1640625" bestFit="1" customWidth="1"/>
    <col min="702" max="702" width="6.1640625" bestFit="1" customWidth="1"/>
    <col min="703" max="707" width="12.1640625" bestFit="1" customWidth="1"/>
    <col min="708" max="708" width="9.1640625" bestFit="1" customWidth="1"/>
    <col min="709" max="709" width="5.1640625" bestFit="1" customWidth="1"/>
    <col min="710" max="716" width="12.1640625" bestFit="1" customWidth="1"/>
    <col min="717" max="717" width="7.1640625" bestFit="1" customWidth="1"/>
    <col min="718" max="723" width="12.1640625" bestFit="1" customWidth="1"/>
    <col min="724" max="724" width="6.1640625" bestFit="1" customWidth="1"/>
    <col min="725" max="725" width="12.1640625" bestFit="1" customWidth="1"/>
    <col min="726" max="726" width="5.1640625" bestFit="1" customWidth="1"/>
    <col min="727" max="736" width="12.1640625" bestFit="1" customWidth="1"/>
    <col min="737" max="737" width="6.1640625" bestFit="1" customWidth="1"/>
    <col min="738" max="744" width="12.1640625" bestFit="1" customWidth="1"/>
    <col min="745" max="745" width="3.1640625" bestFit="1" customWidth="1"/>
    <col min="746" max="749" width="12.1640625" bestFit="1" customWidth="1"/>
    <col min="750" max="750" width="5.1640625" bestFit="1" customWidth="1"/>
    <col min="751" max="751" width="12.1640625" bestFit="1" customWidth="1"/>
    <col min="752" max="753" width="5.1640625" bestFit="1" customWidth="1"/>
    <col min="754" max="756" width="12.1640625" bestFit="1" customWidth="1"/>
    <col min="757" max="757" width="6.1640625" bestFit="1" customWidth="1"/>
    <col min="758" max="761" width="12.1640625" bestFit="1" customWidth="1"/>
    <col min="762" max="762" width="3.1640625" bestFit="1" customWidth="1"/>
    <col min="763" max="765" width="12.1640625" bestFit="1" customWidth="1"/>
    <col min="766" max="766" width="5.1640625" bestFit="1" customWidth="1"/>
    <col min="767" max="771" width="12.1640625" bestFit="1" customWidth="1"/>
    <col min="772" max="772" width="11.1640625" bestFit="1" customWidth="1"/>
    <col min="773" max="774" width="12.1640625" bestFit="1" customWidth="1"/>
    <col min="775" max="775" width="5.1640625" bestFit="1" customWidth="1"/>
    <col min="776" max="785" width="12.1640625" bestFit="1" customWidth="1"/>
    <col min="786" max="786" width="3.1640625" bestFit="1" customWidth="1"/>
    <col min="787" max="792" width="12.1640625" bestFit="1" customWidth="1"/>
    <col min="793" max="793" width="11.1640625" bestFit="1" customWidth="1"/>
    <col min="794" max="800" width="12.1640625" bestFit="1" customWidth="1"/>
    <col min="801" max="801" width="7.1640625" bestFit="1" customWidth="1"/>
    <col min="802" max="804" width="12.1640625" bestFit="1" customWidth="1"/>
    <col min="805" max="805" width="3.1640625" bestFit="1" customWidth="1"/>
    <col min="806" max="808" width="12.1640625" bestFit="1" customWidth="1"/>
    <col min="809" max="809" width="5.1640625" bestFit="1" customWidth="1"/>
    <col min="810" max="810" width="12.1640625" bestFit="1" customWidth="1"/>
    <col min="811" max="811" width="6.1640625" bestFit="1" customWidth="1"/>
    <col min="812" max="815" width="12.1640625" bestFit="1" customWidth="1"/>
    <col min="816" max="816" width="5.1640625" bestFit="1" customWidth="1"/>
    <col min="817" max="817" width="6.1640625" bestFit="1" customWidth="1"/>
    <col min="818" max="818" width="11.1640625" bestFit="1" customWidth="1"/>
    <col min="819" max="829" width="12.1640625" bestFit="1" customWidth="1"/>
    <col min="830" max="830" width="11.1640625" bestFit="1" customWidth="1"/>
    <col min="831" max="844" width="12.1640625" bestFit="1" customWidth="1"/>
    <col min="845" max="845" width="7.1640625" bestFit="1" customWidth="1"/>
    <col min="846" max="846" width="11.1640625" bestFit="1" customWidth="1"/>
    <col min="847" max="855" width="12.1640625" bestFit="1" customWidth="1"/>
    <col min="856" max="856" width="11.1640625" bestFit="1" customWidth="1"/>
    <col min="857" max="867" width="12.1640625" bestFit="1" customWidth="1"/>
    <col min="868" max="868" width="5.1640625" bestFit="1" customWidth="1"/>
    <col min="869" max="874" width="12.1640625" bestFit="1" customWidth="1"/>
    <col min="875" max="875" width="3.1640625" bestFit="1" customWidth="1"/>
    <col min="876" max="876" width="12.1640625" bestFit="1" customWidth="1"/>
    <col min="877" max="877" width="10.1640625" bestFit="1" customWidth="1"/>
    <col min="878" max="882" width="12.1640625" bestFit="1" customWidth="1"/>
    <col min="883" max="883" width="7.1640625" bestFit="1" customWidth="1"/>
    <col min="884" max="884" width="9.1640625" bestFit="1" customWidth="1"/>
    <col min="885" max="885" width="8.1640625" bestFit="1" customWidth="1"/>
    <col min="886" max="886" width="11.1640625" bestFit="1" customWidth="1"/>
    <col min="887" max="888" width="12.1640625" bestFit="1" customWidth="1"/>
    <col min="889" max="889" width="10.1640625" bestFit="1" customWidth="1"/>
    <col min="890" max="890" width="12.1640625" bestFit="1" customWidth="1"/>
    <col min="891" max="891" width="5.1640625" bestFit="1" customWidth="1"/>
    <col min="892" max="896" width="12.1640625" bestFit="1" customWidth="1"/>
    <col min="897" max="897" width="3.1640625" bestFit="1" customWidth="1"/>
    <col min="898" max="902" width="12.1640625" bestFit="1" customWidth="1"/>
    <col min="903" max="903" width="8.1640625" bestFit="1" customWidth="1"/>
    <col min="904" max="904" width="5.1640625" bestFit="1" customWidth="1"/>
    <col min="905" max="905" width="7.1640625" bestFit="1" customWidth="1"/>
    <col min="906" max="921" width="12.1640625" bestFit="1" customWidth="1"/>
    <col min="922" max="922" width="6.1640625" bestFit="1" customWidth="1"/>
    <col min="923" max="925" width="12.1640625" bestFit="1" customWidth="1"/>
    <col min="926" max="926" width="6.1640625" bestFit="1" customWidth="1"/>
    <col min="927" max="927" width="5.1640625" bestFit="1" customWidth="1"/>
    <col min="928" max="929" width="12.1640625" bestFit="1" customWidth="1"/>
    <col min="930" max="930" width="7.1640625" bestFit="1" customWidth="1"/>
    <col min="931" max="932" width="12.1640625" bestFit="1" customWidth="1"/>
    <col min="933" max="933" width="5.1640625" bestFit="1" customWidth="1"/>
    <col min="934" max="934" width="8.1640625" bestFit="1" customWidth="1"/>
    <col min="935" max="938" width="12.1640625" bestFit="1" customWidth="1"/>
    <col min="939" max="939" width="3.1640625" bestFit="1" customWidth="1"/>
    <col min="940" max="942" width="12.1640625" bestFit="1" customWidth="1"/>
    <col min="943" max="944" width="11.1640625" bestFit="1" customWidth="1"/>
    <col min="945" max="947" width="12.1640625" bestFit="1" customWidth="1"/>
    <col min="948" max="948" width="9.1640625" bestFit="1" customWidth="1"/>
    <col min="949" max="959" width="12.1640625" bestFit="1" customWidth="1"/>
    <col min="960" max="960" width="6.1640625" bestFit="1" customWidth="1"/>
    <col min="961" max="974" width="12.1640625" bestFit="1" customWidth="1"/>
    <col min="975" max="975" width="7.1640625" bestFit="1" customWidth="1"/>
    <col min="976" max="976" width="6.1640625" bestFit="1" customWidth="1"/>
    <col min="977" max="978" width="12.1640625" bestFit="1" customWidth="1"/>
    <col min="979" max="979" width="11.1640625" bestFit="1" customWidth="1"/>
    <col min="980" max="995" width="12.1640625" bestFit="1" customWidth="1"/>
    <col min="996" max="996" width="11.1640625" bestFit="1" customWidth="1"/>
    <col min="997" max="1036" width="12.1640625" bestFit="1" customWidth="1"/>
    <col min="1037" max="1037" width="11.1640625" bestFit="1" customWidth="1"/>
    <col min="1038" max="1046" width="12.1640625" bestFit="1" customWidth="1"/>
    <col min="1047" max="1047" width="11.1640625" bestFit="1" customWidth="1"/>
    <col min="1048" max="1051" width="12.1640625" bestFit="1" customWidth="1"/>
    <col min="1052" max="1052" width="11.1640625" bestFit="1" customWidth="1"/>
    <col min="1053" max="1061" width="12.1640625" bestFit="1" customWidth="1"/>
    <col min="1062" max="1062" width="6.1640625" bestFit="1" customWidth="1"/>
    <col min="1063" max="1071" width="12.1640625" bestFit="1" customWidth="1"/>
    <col min="1072" max="1072" width="7.1640625" bestFit="1" customWidth="1"/>
    <col min="1073" max="1077" width="12.1640625" bestFit="1" customWidth="1"/>
    <col min="1078" max="1078" width="8.1640625" bestFit="1" customWidth="1"/>
    <col min="1079" max="1088" width="12.1640625" bestFit="1" customWidth="1"/>
    <col min="1089" max="1089" width="9.1640625" bestFit="1" customWidth="1"/>
    <col min="1090" max="1095" width="12.1640625" bestFit="1" customWidth="1"/>
    <col min="1096" max="1096" width="3.1640625" bestFit="1" customWidth="1"/>
    <col min="1097" max="1100" width="12.1640625" bestFit="1" customWidth="1"/>
    <col min="1101" max="1101" width="8.1640625" bestFit="1" customWidth="1"/>
    <col min="1102" max="1108" width="12.1640625" bestFit="1" customWidth="1"/>
    <col min="1109" max="1109" width="7.1640625" bestFit="1" customWidth="1"/>
    <col min="1110" max="1115" width="12.1640625" bestFit="1" customWidth="1"/>
    <col min="1116" max="1116" width="11.1640625" bestFit="1" customWidth="1"/>
    <col min="1117" max="1133" width="12.1640625" bestFit="1" customWidth="1"/>
    <col min="1134" max="1134" width="3.1640625" bestFit="1" customWidth="1"/>
    <col min="1135" max="1152" width="12.1640625" bestFit="1" customWidth="1"/>
    <col min="1153" max="1153" width="6.1640625" bestFit="1" customWidth="1"/>
    <col min="1154" max="1157" width="12.1640625" bestFit="1" customWidth="1"/>
    <col min="1158" max="1158" width="5.1640625" bestFit="1" customWidth="1"/>
    <col min="1159" max="1175" width="12.1640625" bestFit="1" customWidth="1"/>
    <col min="1176" max="1176" width="11.1640625" bestFit="1" customWidth="1"/>
    <col min="1177" max="1183" width="12.1640625" bestFit="1" customWidth="1"/>
    <col min="1184" max="1184" width="11.1640625" bestFit="1" customWidth="1"/>
    <col min="1185" max="1185" width="3.1640625" bestFit="1" customWidth="1"/>
    <col min="1186" max="1186" width="12.1640625" bestFit="1" customWidth="1"/>
    <col min="1187" max="1187" width="6.1640625" bestFit="1" customWidth="1"/>
    <col min="1188" max="1188" width="11.1640625" bestFit="1" customWidth="1"/>
    <col min="1189" max="1197" width="12.1640625" bestFit="1" customWidth="1"/>
    <col min="1198" max="1198" width="5.1640625" bestFit="1" customWidth="1"/>
    <col min="1199" max="1200" width="12.1640625" bestFit="1" customWidth="1"/>
    <col min="1201" max="1201" width="11.1640625" bestFit="1" customWidth="1"/>
    <col min="1202" max="1205" width="12.1640625" bestFit="1" customWidth="1"/>
    <col min="1206" max="1206" width="6.1640625" bestFit="1" customWidth="1"/>
    <col min="1207" max="1208" width="12.1640625" bestFit="1" customWidth="1"/>
    <col min="1209" max="1209" width="6.1640625" bestFit="1" customWidth="1"/>
    <col min="1210" max="1210" width="8.1640625" bestFit="1" customWidth="1"/>
    <col min="1211" max="1214" width="12.1640625" bestFit="1" customWidth="1"/>
    <col min="1215" max="1215" width="6.1640625" bestFit="1" customWidth="1"/>
    <col min="1216" max="1216" width="12.1640625" bestFit="1" customWidth="1"/>
    <col min="1217" max="1217" width="5.1640625" bestFit="1" customWidth="1"/>
    <col min="1218" max="1218" width="12.1640625" bestFit="1" customWidth="1"/>
    <col min="1219" max="1219" width="7.1640625" bestFit="1" customWidth="1"/>
    <col min="1220" max="1220" width="12.1640625" bestFit="1" customWidth="1"/>
    <col min="1221" max="1221" width="3.1640625" bestFit="1" customWidth="1"/>
    <col min="1222" max="1230" width="12.1640625" bestFit="1" customWidth="1"/>
    <col min="1231" max="1231" width="6.1640625" bestFit="1" customWidth="1"/>
    <col min="1232" max="1232" width="7.1640625" bestFit="1" customWidth="1"/>
    <col min="1233" max="1237" width="12.1640625" bestFit="1" customWidth="1"/>
    <col min="1238" max="1238" width="5.1640625" bestFit="1" customWidth="1"/>
    <col min="1239" max="1243" width="12.1640625" bestFit="1" customWidth="1"/>
    <col min="1244" max="1244" width="7.1640625" bestFit="1" customWidth="1"/>
    <col min="1245" max="1246" width="12.1640625" bestFit="1" customWidth="1"/>
    <col min="1247" max="1247" width="3.1640625" bestFit="1" customWidth="1"/>
    <col min="1248" max="1248" width="5.1640625" bestFit="1" customWidth="1"/>
    <col min="1249" max="1262" width="12.1640625" bestFit="1" customWidth="1"/>
    <col min="1263" max="1263" width="6.1640625" bestFit="1" customWidth="1"/>
    <col min="1264" max="1265" width="12.1640625" bestFit="1" customWidth="1"/>
    <col min="1266" max="1266" width="11.1640625" bestFit="1" customWidth="1"/>
    <col min="1267" max="1267" width="12.1640625" bestFit="1" customWidth="1"/>
    <col min="1268" max="1268" width="6.1640625" bestFit="1" customWidth="1"/>
    <col min="1269" max="1270" width="12.1640625" bestFit="1" customWidth="1"/>
    <col min="1271" max="1271" width="5.1640625" bestFit="1" customWidth="1"/>
    <col min="1272" max="1274" width="12.1640625" bestFit="1" customWidth="1"/>
    <col min="1275" max="1275" width="7.1640625" bestFit="1" customWidth="1"/>
    <col min="1276" max="1276" width="12.1640625" bestFit="1" customWidth="1"/>
    <col min="1277" max="1277" width="11.1640625" bestFit="1" customWidth="1"/>
    <col min="1278" max="1285" width="12.1640625" bestFit="1" customWidth="1"/>
    <col min="1286" max="1286" width="6.1640625" bestFit="1" customWidth="1"/>
    <col min="1287" max="1289" width="12.1640625" bestFit="1" customWidth="1"/>
    <col min="1290" max="1290" width="7.1640625" bestFit="1" customWidth="1"/>
    <col min="1291" max="1298" width="12.1640625" bestFit="1" customWidth="1"/>
    <col min="1299" max="1299" width="11.1640625" bestFit="1" customWidth="1"/>
    <col min="1300" max="1306" width="12.1640625" bestFit="1" customWidth="1"/>
    <col min="1307" max="1307" width="10.1640625" bestFit="1" customWidth="1"/>
    <col min="1308" max="1312" width="12.1640625" bestFit="1" customWidth="1"/>
    <col min="1313" max="1313" width="11.1640625" bestFit="1" customWidth="1"/>
    <col min="1314" max="1314" width="12.1640625" bestFit="1" customWidth="1"/>
    <col min="1315" max="1315" width="6.1640625" bestFit="1" customWidth="1"/>
    <col min="1316" max="1321" width="12.1640625" bestFit="1" customWidth="1"/>
    <col min="1322" max="1322" width="6.1640625" bestFit="1" customWidth="1"/>
    <col min="1323" max="1323" width="11.1640625" bestFit="1" customWidth="1"/>
    <col min="1324" max="1344" width="12.1640625" bestFit="1" customWidth="1"/>
    <col min="1345" max="1345" width="5.1640625" bestFit="1" customWidth="1"/>
    <col min="1346" max="1346" width="12.1640625" bestFit="1" customWidth="1"/>
    <col min="1347" max="1347" width="11.1640625" bestFit="1" customWidth="1"/>
    <col min="1348" max="1348" width="10.1640625" bestFit="1" customWidth="1"/>
    <col min="1349" max="1349" width="12.1640625" bestFit="1" customWidth="1"/>
    <col min="1350" max="1350" width="6.1640625" bestFit="1" customWidth="1"/>
    <col min="1351" max="1354" width="12.1640625" bestFit="1" customWidth="1"/>
    <col min="1355" max="1355" width="7.1640625" bestFit="1" customWidth="1"/>
    <col min="1356" max="1356" width="11.1640625" bestFit="1" customWidth="1"/>
    <col min="1357" max="1364" width="12.1640625" bestFit="1" customWidth="1"/>
    <col min="1365" max="1365" width="7.1640625" bestFit="1" customWidth="1"/>
    <col min="1366" max="1366" width="12.1640625" bestFit="1" customWidth="1"/>
    <col min="1367" max="1367" width="5.1640625" bestFit="1" customWidth="1"/>
    <col min="1368" max="1375" width="12.1640625" bestFit="1" customWidth="1"/>
    <col min="1376" max="1376" width="6.1640625" bestFit="1" customWidth="1"/>
    <col min="1377" max="1377" width="12.1640625" bestFit="1" customWidth="1"/>
    <col min="1378" max="1378" width="11.1640625" bestFit="1" customWidth="1"/>
    <col min="1379" max="1380" width="12.1640625" bestFit="1" customWidth="1"/>
    <col min="1381" max="1381" width="9.1640625" bestFit="1" customWidth="1"/>
    <col min="1382" max="1388" width="12.1640625" bestFit="1" customWidth="1"/>
    <col min="1389" max="1389" width="11.1640625" bestFit="1" customWidth="1"/>
    <col min="1390" max="1397" width="12.1640625" bestFit="1" customWidth="1"/>
    <col min="1398" max="1398" width="6.1640625" bestFit="1" customWidth="1"/>
    <col min="1399" max="1400" width="12.1640625" bestFit="1" customWidth="1"/>
    <col min="1401" max="1401" width="11.1640625" bestFit="1" customWidth="1"/>
    <col min="1402" max="1406" width="12.1640625" bestFit="1" customWidth="1"/>
    <col min="1407" max="1407" width="3.1640625" bestFit="1" customWidth="1"/>
    <col min="1408" max="1409" width="12.1640625" bestFit="1" customWidth="1"/>
    <col min="1410" max="1410" width="5.1640625" bestFit="1" customWidth="1"/>
    <col min="1411" max="1421" width="12.1640625" bestFit="1" customWidth="1"/>
    <col min="1422" max="1422" width="3.1640625" bestFit="1" customWidth="1"/>
    <col min="1423" max="1425" width="12.1640625" bestFit="1" customWidth="1"/>
    <col min="1426" max="1426" width="5.1640625" bestFit="1" customWidth="1"/>
    <col min="1427" max="1428" width="12.1640625" bestFit="1" customWidth="1"/>
    <col min="1429" max="1429" width="7.1640625" bestFit="1" customWidth="1"/>
    <col min="1430" max="1442" width="12.1640625" bestFit="1" customWidth="1"/>
    <col min="1443" max="1443" width="5.1640625" bestFit="1" customWidth="1"/>
    <col min="1444" max="1453" width="12.1640625" bestFit="1" customWidth="1"/>
    <col min="1454" max="1454" width="11.1640625" bestFit="1" customWidth="1"/>
    <col min="1455" max="1456" width="12.1640625" bestFit="1" customWidth="1"/>
    <col min="1457" max="1457" width="9.1640625" bestFit="1" customWidth="1"/>
    <col min="1458" max="1459" width="12.1640625" bestFit="1" customWidth="1"/>
    <col min="1460" max="1460" width="11.1640625" bestFit="1" customWidth="1"/>
    <col min="1461" max="1461" width="12.1640625" bestFit="1" customWidth="1"/>
    <col min="1462" max="1462" width="11.1640625" bestFit="1" customWidth="1"/>
    <col min="1463" max="1467" width="12.1640625" bestFit="1" customWidth="1"/>
    <col min="1468" max="1468" width="11.1640625" bestFit="1" customWidth="1"/>
    <col min="1469" max="1478" width="12.1640625" bestFit="1" customWidth="1"/>
    <col min="1479" max="1479" width="11.1640625" bestFit="1" customWidth="1"/>
    <col min="1480" max="1483" width="12.1640625" bestFit="1" customWidth="1"/>
    <col min="1484" max="1484" width="6.1640625" bestFit="1" customWidth="1"/>
    <col min="1485" max="1485" width="12.1640625" bestFit="1" customWidth="1"/>
    <col min="1486" max="1486" width="11.1640625" bestFit="1" customWidth="1"/>
    <col min="1487" max="1487" width="12.1640625" bestFit="1" customWidth="1"/>
    <col min="1488" max="1488" width="7.1640625" bestFit="1" customWidth="1"/>
    <col min="1489" max="1498" width="12.1640625" bestFit="1" customWidth="1"/>
    <col min="1499" max="1499" width="5.1640625" bestFit="1" customWidth="1"/>
    <col min="1500" max="1505" width="12.1640625" bestFit="1" customWidth="1"/>
    <col min="1506" max="1506" width="11.1640625" bestFit="1" customWidth="1"/>
    <col min="1507" max="1507" width="12.1640625" bestFit="1" customWidth="1"/>
    <col min="1508" max="1508" width="5.1640625" bestFit="1" customWidth="1"/>
    <col min="1509" max="1512" width="12.1640625" bestFit="1" customWidth="1"/>
    <col min="1513" max="1513" width="11.1640625" bestFit="1" customWidth="1"/>
    <col min="1514" max="1515" width="12.1640625" bestFit="1" customWidth="1"/>
    <col min="1516" max="1516" width="3.1640625" bestFit="1" customWidth="1"/>
    <col min="1517" max="1520" width="12.1640625" bestFit="1" customWidth="1"/>
    <col min="1521" max="1521" width="5.1640625" bestFit="1" customWidth="1"/>
    <col min="1522" max="1525" width="12.1640625" bestFit="1" customWidth="1"/>
    <col min="1526" max="1526" width="11.1640625" bestFit="1" customWidth="1"/>
    <col min="1527" max="1527" width="4.1640625" bestFit="1" customWidth="1"/>
    <col min="1528" max="1531" width="12.1640625" bestFit="1" customWidth="1"/>
    <col min="1532" max="1532" width="8.1640625" bestFit="1" customWidth="1"/>
    <col min="1533" max="1533" width="12.1640625" bestFit="1" customWidth="1"/>
    <col min="1534" max="1534" width="6.1640625" bestFit="1" customWidth="1"/>
    <col min="1535" max="1536" width="7.1640625" bestFit="1" customWidth="1"/>
    <col min="1537" max="1540" width="12.1640625" bestFit="1" customWidth="1"/>
    <col min="1541" max="1541" width="6.1640625" bestFit="1" customWidth="1"/>
    <col min="1542" max="1544" width="12.1640625" bestFit="1" customWidth="1"/>
    <col min="1545" max="1545" width="11.1640625" bestFit="1" customWidth="1"/>
    <col min="1546" max="1552" width="12.1640625" bestFit="1" customWidth="1"/>
    <col min="1553" max="1553" width="4.1640625" bestFit="1" customWidth="1"/>
    <col min="1554" max="1557" width="12.1640625" bestFit="1" customWidth="1"/>
    <col min="1558" max="1558" width="11.1640625" bestFit="1" customWidth="1"/>
    <col min="1559" max="1560" width="12.1640625" bestFit="1" customWidth="1"/>
    <col min="1561" max="1561" width="6.1640625" bestFit="1" customWidth="1"/>
    <col min="1562" max="1564" width="12.1640625" bestFit="1" customWidth="1"/>
    <col min="1565" max="1565" width="11.1640625" bestFit="1" customWidth="1"/>
    <col min="1566" max="1566" width="12.1640625" bestFit="1" customWidth="1"/>
    <col min="1567" max="1567" width="4.1640625" bestFit="1" customWidth="1"/>
    <col min="1568" max="1569" width="12.1640625" bestFit="1" customWidth="1"/>
    <col min="1570" max="1570" width="7.1640625" bestFit="1" customWidth="1"/>
    <col min="1571" max="1573" width="12.1640625" bestFit="1" customWidth="1"/>
    <col min="1574" max="1574" width="7.1640625" bestFit="1" customWidth="1"/>
    <col min="1575" max="1575" width="12.1640625" bestFit="1" customWidth="1"/>
    <col min="1576" max="1576" width="6.1640625" bestFit="1" customWidth="1"/>
    <col min="1577" max="1578" width="12.1640625" bestFit="1" customWidth="1"/>
    <col min="1579" max="1579" width="8.1640625" bestFit="1" customWidth="1"/>
    <col min="1580" max="1580" width="11.1640625" bestFit="1" customWidth="1"/>
    <col min="1581" max="1587" width="12.1640625" bestFit="1" customWidth="1"/>
    <col min="1588" max="1588" width="6.1640625" bestFit="1" customWidth="1"/>
    <col min="1589" max="1589" width="12.1640625" bestFit="1" customWidth="1"/>
    <col min="1590" max="1590" width="7.1640625" bestFit="1" customWidth="1"/>
    <col min="1591" max="1609" width="12.1640625" bestFit="1" customWidth="1"/>
    <col min="1610" max="1610" width="9.1640625" bestFit="1" customWidth="1"/>
    <col min="1611" max="1626" width="12.1640625" bestFit="1" customWidth="1"/>
    <col min="1627" max="1627" width="6.1640625" bestFit="1" customWidth="1"/>
    <col min="1628" max="1628" width="7.1640625" bestFit="1" customWidth="1"/>
    <col min="1629" max="1643" width="12.1640625" bestFit="1" customWidth="1"/>
    <col min="1644" max="1645" width="11.1640625" bestFit="1" customWidth="1"/>
    <col min="1646" max="1647" width="8.1640625" bestFit="1" customWidth="1"/>
    <col min="1648" max="1650" width="12.1640625" bestFit="1" customWidth="1"/>
    <col min="1651" max="1651" width="4.1640625" bestFit="1" customWidth="1"/>
    <col min="1652" max="1654" width="12.1640625" bestFit="1" customWidth="1"/>
    <col min="1655" max="1655" width="9.1640625" bestFit="1" customWidth="1"/>
    <col min="1656" max="1662" width="12.1640625" bestFit="1" customWidth="1"/>
    <col min="1663" max="1663" width="4.1640625" bestFit="1" customWidth="1"/>
    <col min="1664" max="1664" width="12.1640625" bestFit="1" customWidth="1"/>
    <col min="1665" max="1665" width="7.1640625" bestFit="1" customWidth="1"/>
    <col min="1666" max="1673" width="12.1640625" bestFit="1" customWidth="1"/>
    <col min="1674" max="1674" width="6.1640625" bestFit="1" customWidth="1"/>
    <col min="1675" max="1684" width="12.1640625" bestFit="1" customWidth="1"/>
    <col min="1685" max="1685" width="9.1640625" bestFit="1" customWidth="1"/>
    <col min="1686" max="1699" width="12.1640625" bestFit="1" customWidth="1"/>
    <col min="1700" max="1700" width="4.1640625" bestFit="1" customWidth="1"/>
    <col min="1701" max="1710" width="12.1640625" bestFit="1" customWidth="1"/>
    <col min="1711" max="1711" width="4.1640625" bestFit="1" customWidth="1"/>
    <col min="1712" max="1724" width="12.1640625" bestFit="1" customWidth="1"/>
    <col min="1725" max="1725" width="9.1640625" bestFit="1" customWidth="1"/>
    <col min="1726" max="1726" width="10.1640625" bestFit="1" customWidth="1"/>
    <col min="1727" max="1743" width="12.1640625" bestFit="1" customWidth="1"/>
    <col min="1744" max="1744" width="11.1640625" bestFit="1" customWidth="1"/>
    <col min="1745" max="1746" width="12.1640625" bestFit="1" customWidth="1"/>
    <col min="1747" max="1747" width="9.1640625" bestFit="1" customWidth="1"/>
    <col min="1748" max="1753" width="12.1640625" bestFit="1" customWidth="1"/>
    <col min="1754" max="1754" width="11.1640625" bestFit="1" customWidth="1"/>
    <col min="1755" max="1765" width="12.1640625" bestFit="1" customWidth="1"/>
    <col min="1766" max="1766" width="11.1640625" bestFit="1" customWidth="1"/>
    <col min="1767" max="1767" width="8.1640625" bestFit="1" customWidth="1"/>
    <col min="1768" max="1768" width="11.1640625" bestFit="1" customWidth="1"/>
    <col min="1769" max="1769" width="12.1640625" bestFit="1" customWidth="1"/>
    <col min="1770" max="1770" width="4.1640625" bestFit="1" customWidth="1"/>
    <col min="1771" max="1784" width="12.1640625" bestFit="1" customWidth="1"/>
    <col min="1785" max="1785" width="9.1640625" bestFit="1" customWidth="1"/>
    <col min="1786" max="1789" width="12.1640625" bestFit="1" customWidth="1"/>
    <col min="1790" max="1790" width="4.1640625" bestFit="1" customWidth="1"/>
    <col min="1791" max="1796" width="12.1640625" bestFit="1" customWidth="1"/>
    <col min="1797" max="1797" width="11.1640625" bestFit="1" customWidth="1"/>
    <col min="1798" max="1799" width="12.1640625" bestFit="1" customWidth="1"/>
    <col min="1800" max="1800" width="4.1640625" bestFit="1" customWidth="1"/>
    <col min="1801" max="1806" width="12.1640625" bestFit="1" customWidth="1"/>
    <col min="1807" max="1807" width="8.1640625" bestFit="1" customWidth="1"/>
    <col min="1808" max="1810" width="12.1640625" bestFit="1" customWidth="1"/>
    <col min="1811" max="1811" width="4.1640625" bestFit="1" customWidth="1"/>
    <col min="1812" max="1834" width="12.1640625" bestFit="1" customWidth="1"/>
    <col min="1835" max="1835" width="4.1640625" bestFit="1" customWidth="1"/>
    <col min="1836" max="1842" width="12.1640625" bestFit="1" customWidth="1"/>
    <col min="1843" max="1843" width="6.1640625" bestFit="1" customWidth="1"/>
    <col min="1844" max="1848" width="12.1640625" bestFit="1" customWidth="1"/>
    <col min="1849" max="1850" width="11.1640625" bestFit="1" customWidth="1"/>
    <col min="1851" max="1851" width="12.1640625" bestFit="1" customWidth="1"/>
    <col min="1852" max="1852" width="11.1640625" bestFit="1" customWidth="1"/>
    <col min="1853" max="1855" width="12.1640625" bestFit="1" customWidth="1"/>
    <col min="1856" max="1856" width="4.1640625" bestFit="1" customWidth="1"/>
    <col min="1857" max="1860" width="12.1640625" bestFit="1" customWidth="1"/>
    <col min="1861" max="1861" width="11.1640625" bestFit="1" customWidth="1"/>
    <col min="1862" max="1874" width="12.1640625" bestFit="1" customWidth="1"/>
    <col min="1875" max="1875" width="6.1640625" bestFit="1" customWidth="1"/>
    <col min="1876" max="1882" width="12.1640625" bestFit="1" customWidth="1"/>
    <col min="1883" max="1883" width="11.1640625" bestFit="1" customWidth="1"/>
    <col min="1884" max="1885" width="12.1640625" bestFit="1" customWidth="1"/>
    <col min="1886" max="1886" width="6.1640625" bestFit="1" customWidth="1"/>
    <col min="1887" max="1888" width="12.1640625" bestFit="1" customWidth="1"/>
    <col min="1889" max="1889" width="7.1640625" bestFit="1" customWidth="1"/>
    <col min="1890" max="1890" width="8.1640625" bestFit="1" customWidth="1"/>
    <col min="1891" max="1896" width="12.1640625" bestFit="1" customWidth="1"/>
    <col min="1897" max="1897" width="11.1640625" bestFit="1" customWidth="1"/>
    <col min="1898" max="1902" width="12.1640625" bestFit="1" customWidth="1"/>
    <col min="1903" max="1903" width="6.1640625" bestFit="1" customWidth="1"/>
    <col min="1904" max="1906" width="12.1640625" bestFit="1" customWidth="1"/>
    <col min="1907" max="1907" width="4.1640625" bestFit="1" customWidth="1"/>
    <col min="1908" max="1914" width="12.1640625" bestFit="1" customWidth="1"/>
    <col min="1915" max="1915" width="6.1640625" bestFit="1" customWidth="1"/>
    <col min="1916" max="1927" width="12.1640625" bestFit="1" customWidth="1"/>
    <col min="1928" max="1928" width="11.1640625" bestFit="1" customWidth="1"/>
    <col min="1929" max="1937" width="12.1640625" bestFit="1" customWidth="1"/>
    <col min="1938" max="1938" width="8.1640625" bestFit="1" customWidth="1"/>
    <col min="1939" max="1945" width="12.1640625" bestFit="1" customWidth="1"/>
    <col min="1946" max="1946" width="6.1640625" bestFit="1" customWidth="1"/>
    <col min="1947" max="1960" width="12.1640625" bestFit="1" customWidth="1"/>
    <col min="1961" max="1961" width="7.1640625" bestFit="1" customWidth="1"/>
    <col min="1962" max="1963" width="12.1640625" bestFit="1" customWidth="1"/>
    <col min="1964" max="1964" width="11.1640625" bestFit="1" customWidth="1"/>
    <col min="1965" max="1967" width="12.1640625" bestFit="1" customWidth="1"/>
    <col min="1968" max="1968" width="7.1640625" bestFit="1" customWidth="1"/>
    <col min="1969" max="1969" width="6.1640625" bestFit="1" customWidth="1"/>
    <col min="1970" max="1971" width="12.1640625" bestFit="1" customWidth="1"/>
    <col min="1972" max="1972" width="7.1640625" bestFit="1" customWidth="1"/>
    <col min="1973" max="1973" width="12.1640625" bestFit="1" customWidth="1"/>
    <col min="1974" max="1974" width="4.1640625" bestFit="1" customWidth="1"/>
    <col min="1975" max="1975" width="12.1640625" bestFit="1" customWidth="1"/>
    <col min="1976" max="1976" width="7.1640625" bestFit="1" customWidth="1"/>
    <col min="1977" max="1979" width="12.1640625" bestFit="1" customWidth="1"/>
    <col min="1980" max="1980" width="11.1640625" bestFit="1" customWidth="1"/>
    <col min="1981" max="1982" width="7.1640625" bestFit="1" customWidth="1"/>
    <col min="1983" max="1984" width="12.1640625" bestFit="1" customWidth="1"/>
    <col min="1985" max="1985" width="7.1640625" bestFit="1" customWidth="1"/>
    <col min="1986" max="1990" width="12.1640625" bestFit="1" customWidth="1"/>
    <col min="1991" max="1991" width="11.1640625" bestFit="1" customWidth="1"/>
    <col min="1992" max="2006" width="12.1640625" bestFit="1" customWidth="1"/>
    <col min="2007" max="2007" width="11.1640625" bestFit="1" customWidth="1"/>
    <col min="2008" max="2014" width="12.1640625" bestFit="1" customWidth="1"/>
    <col min="2015" max="2015" width="4.1640625" bestFit="1" customWidth="1"/>
    <col min="2016" max="2027" width="12.1640625" bestFit="1" customWidth="1"/>
    <col min="2028" max="2028" width="4.1640625" bestFit="1" customWidth="1"/>
    <col min="2029" max="2048" width="12.1640625" bestFit="1" customWidth="1"/>
    <col min="2049" max="2049" width="4.1640625" bestFit="1" customWidth="1"/>
    <col min="2050" max="2051" width="12.1640625" bestFit="1" customWidth="1"/>
    <col min="2052" max="2052" width="7.1640625" bestFit="1" customWidth="1"/>
    <col min="2053" max="2054" width="12.1640625" bestFit="1" customWidth="1"/>
    <col min="2055" max="2055" width="6.1640625" bestFit="1" customWidth="1"/>
    <col min="2056" max="2060" width="12.1640625" bestFit="1" customWidth="1"/>
    <col min="2061" max="2061" width="9.1640625" bestFit="1" customWidth="1"/>
    <col min="2062" max="2070" width="12.1640625" bestFit="1" customWidth="1"/>
    <col min="2071" max="2071" width="8.1640625" bestFit="1" customWidth="1"/>
    <col min="2072" max="2075" width="12.1640625" bestFit="1" customWidth="1"/>
    <col min="2076" max="2076" width="7.1640625" bestFit="1" customWidth="1"/>
    <col min="2077" max="2083" width="12.1640625" bestFit="1" customWidth="1"/>
    <col min="2084" max="2084" width="11.1640625" bestFit="1" customWidth="1"/>
    <col min="2085" max="2087" width="12.1640625" bestFit="1" customWidth="1"/>
    <col min="2088" max="2088" width="9.1640625" bestFit="1" customWidth="1"/>
    <col min="2089" max="2089" width="12.1640625" bestFit="1" customWidth="1"/>
    <col min="2090" max="2090" width="4.1640625" bestFit="1" customWidth="1"/>
    <col min="2091" max="2091" width="12.1640625" bestFit="1" customWidth="1"/>
    <col min="2092" max="2092" width="11.1640625" bestFit="1" customWidth="1"/>
    <col min="2093" max="2094" width="12.1640625" bestFit="1" customWidth="1"/>
    <col min="2095" max="2095" width="4.1640625" bestFit="1" customWidth="1"/>
    <col min="2096" max="2103" width="12.1640625" bestFit="1" customWidth="1"/>
    <col min="2104" max="2104" width="5.1640625" bestFit="1" customWidth="1"/>
    <col min="2105" max="2105" width="8.1640625" bestFit="1" customWidth="1"/>
    <col min="2106" max="2106" width="12.1640625" bestFit="1" customWidth="1"/>
    <col min="2107" max="2107" width="5.1640625" bestFit="1" customWidth="1"/>
    <col min="2108" max="2108" width="12.1640625" bestFit="1" customWidth="1"/>
    <col min="2109" max="2109" width="13" bestFit="1" customWidth="1"/>
    <col min="2110" max="2110" width="7.1640625" bestFit="1" customWidth="1"/>
    <col min="2111" max="2111" width="12.1640625" bestFit="1" customWidth="1"/>
    <col min="2112" max="2112" width="4.1640625" bestFit="1" customWidth="1"/>
    <col min="2113" max="2113" width="12.1640625" bestFit="1" customWidth="1"/>
    <col min="2114" max="2114" width="2.1640625" bestFit="1" customWidth="1"/>
    <col min="2115" max="2116" width="12.1640625" bestFit="1" customWidth="1"/>
    <col min="2117" max="2117" width="5.1640625" bestFit="1" customWidth="1"/>
    <col min="2118" max="2118" width="2.1640625" bestFit="1" customWidth="1"/>
    <col min="2119" max="2121" width="12.1640625" bestFit="1" customWidth="1"/>
    <col min="2122" max="2122" width="2.1640625" bestFit="1" customWidth="1"/>
    <col min="2123" max="2123" width="5.1640625" bestFit="1" customWidth="1"/>
    <col min="2124" max="2124" width="4.1640625" bestFit="1" customWidth="1"/>
    <col min="2125" max="2125" width="12.1640625" bestFit="1" customWidth="1"/>
    <col min="2126" max="2126" width="3.1640625" bestFit="1" customWidth="1"/>
    <col min="2127" max="2127" width="12.1640625" bestFit="1" customWidth="1"/>
    <col min="2128" max="2128" width="7.1640625" bestFit="1" customWidth="1"/>
    <col min="2129" max="2129" width="12.1640625" bestFit="1" customWidth="1"/>
    <col min="2130" max="2130" width="4.1640625" bestFit="1" customWidth="1"/>
    <col min="2131" max="2131" width="12.1640625" bestFit="1" customWidth="1"/>
    <col min="2132" max="2132" width="5.1640625" bestFit="1" customWidth="1"/>
    <col min="2133" max="2133" width="4.1640625" bestFit="1" customWidth="1"/>
    <col min="2134" max="2134" width="2.1640625" bestFit="1" customWidth="1"/>
    <col min="2135" max="2135" width="12.1640625" bestFit="1" customWidth="1"/>
    <col min="2136" max="2136" width="5.1640625" bestFit="1" customWidth="1"/>
    <col min="2137" max="2138" width="12.1640625" bestFit="1" customWidth="1"/>
    <col min="2139" max="2139" width="5.1640625" bestFit="1" customWidth="1"/>
    <col min="2140" max="2140" width="12.1640625" bestFit="1" customWidth="1"/>
    <col min="2141" max="2141" width="2.1640625" bestFit="1" customWidth="1"/>
    <col min="2142" max="2142" width="5.1640625" bestFit="1" customWidth="1"/>
    <col min="2143" max="2143" width="12.1640625" bestFit="1" customWidth="1"/>
    <col min="2144" max="2144" width="4.1640625" bestFit="1" customWidth="1"/>
    <col min="2145" max="2145" width="2.1640625" bestFit="1" customWidth="1"/>
    <col min="2146" max="2146" width="6.1640625" bestFit="1" customWidth="1"/>
    <col min="2147" max="2147" width="12.1640625" bestFit="1" customWidth="1"/>
    <col min="2148" max="2148" width="4.1640625" bestFit="1" customWidth="1"/>
    <col min="2149" max="2149" width="5.1640625" bestFit="1" customWidth="1"/>
    <col min="2150" max="2150" width="2.1640625" bestFit="1" customWidth="1"/>
    <col min="2151" max="2152" width="4.1640625" bestFit="1" customWidth="1"/>
    <col min="2153" max="2153" width="5.1640625" bestFit="1" customWidth="1"/>
    <col min="2154" max="2154" width="3.1640625" bestFit="1" customWidth="1"/>
    <col min="2155" max="2155" width="12.1640625" bestFit="1" customWidth="1"/>
    <col min="2156" max="2156" width="6.1640625" bestFit="1" customWidth="1"/>
    <col min="2157" max="2157" width="12.1640625" bestFit="1" customWidth="1"/>
    <col min="2158" max="2158" width="7.1640625" bestFit="1" customWidth="1"/>
    <col min="2159" max="2159" width="5.1640625" bestFit="1" customWidth="1"/>
    <col min="2160" max="2160" width="12.1640625" bestFit="1" customWidth="1"/>
    <col min="2161" max="2161" width="8.1640625" bestFit="1" customWidth="1"/>
    <col min="2162" max="2162" width="12.1640625" bestFit="1" customWidth="1"/>
    <col min="2163" max="2163" width="6.1640625" bestFit="1" customWidth="1"/>
    <col min="2164" max="2168" width="12.1640625" bestFit="1" customWidth="1"/>
    <col min="2169" max="2169" width="8.1640625" bestFit="1" customWidth="1"/>
    <col min="2170" max="2170" width="3.1640625" bestFit="1" customWidth="1"/>
    <col min="2171" max="2171" width="12.1640625" bestFit="1" customWidth="1"/>
    <col min="2172" max="2172" width="5.1640625" bestFit="1" customWidth="1"/>
    <col min="2173" max="2173" width="12.1640625" bestFit="1" customWidth="1"/>
    <col min="2174" max="2174" width="5.1640625" bestFit="1" customWidth="1"/>
    <col min="2175" max="2175" width="12.1640625" bestFit="1" customWidth="1"/>
    <col min="2176" max="2176" width="6.1640625" bestFit="1" customWidth="1"/>
    <col min="2177" max="2177" width="5.1640625" bestFit="1" customWidth="1"/>
    <col min="2178" max="2178" width="3.1640625" bestFit="1" customWidth="1"/>
    <col min="2179" max="2179" width="7.1640625" bestFit="1" customWidth="1"/>
    <col min="2180" max="2180" width="12.1640625" bestFit="1" customWidth="1"/>
    <col min="2181" max="2181" width="6.1640625" bestFit="1" customWidth="1"/>
    <col min="2182" max="2183" width="12.1640625" bestFit="1" customWidth="1"/>
    <col min="2184" max="2184" width="3.1640625" bestFit="1" customWidth="1"/>
    <col min="2185" max="2185" width="7.1640625" bestFit="1" customWidth="1"/>
    <col min="2186" max="2188" width="12.1640625" bestFit="1" customWidth="1"/>
    <col min="2189" max="2189" width="3.1640625" bestFit="1" customWidth="1"/>
    <col min="2190" max="2191" width="5.1640625" bestFit="1" customWidth="1"/>
    <col min="2192" max="2193" width="12.1640625" bestFit="1" customWidth="1"/>
    <col min="2194" max="2194" width="6.1640625" bestFit="1" customWidth="1"/>
    <col min="2195" max="2195" width="12.1640625" bestFit="1" customWidth="1"/>
    <col min="2196" max="2196" width="3.1640625" bestFit="1" customWidth="1"/>
    <col min="2197" max="2197" width="5.1640625" bestFit="1" customWidth="1"/>
    <col min="2198" max="2198" width="6.1640625" bestFit="1" customWidth="1"/>
    <col min="2199" max="2199" width="12.1640625" bestFit="1" customWidth="1"/>
    <col min="2200" max="2200" width="5.1640625" bestFit="1" customWidth="1"/>
    <col min="2201" max="2201" width="12.1640625" bestFit="1" customWidth="1"/>
    <col min="2202" max="2202" width="7.1640625" bestFit="1" customWidth="1"/>
    <col min="2203" max="2205" width="12.1640625" bestFit="1" customWidth="1"/>
    <col min="2206" max="2206" width="3.1640625" bestFit="1" customWidth="1"/>
    <col min="2207" max="2207" width="5.1640625" bestFit="1" customWidth="1"/>
    <col min="2208" max="2208" width="6.1640625" bestFit="1" customWidth="1"/>
    <col min="2209" max="2209" width="12.1640625" bestFit="1" customWidth="1"/>
    <col min="2210" max="2210" width="5.1640625" bestFit="1" customWidth="1"/>
    <col min="2211" max="2211" width="12.1640625" bestFit="1" customWidth="1"/>
    <col min="2212" max="2212" width="7.1640625" bestFit="1" customWidth="1"/>
    <col min="2213" max="2213" width="12.1640625" bestFit="1" customWidth="1"/>
    <col min="2214" max="2214" width="3.1640625" bestFit="1" customWidth="1"/>
    <col min="2215" max="2215" width="12.1640625" bestFit="1" customWidth="1"/>
    <col min="2216" max="2216" width="5.1640625" bestFit="1" customWidth="1"/>
    <col min="2217" max="2219" width="12.1640625" bestFit="1" customWidth="1"/>
    <col min="2220" max="2220" width="6.1640625" bestFit="1" customWidth="1"/>
    <col min="2221" max="2221" width="3.1640625" bestFit="1" customWidth="1"/>
    <col min="2222" max="2222" width="12.1640625" bestFit="1" customWidth="1"/>
    <col min="2223" max="2224" width="5.1640625" bestFit="1" customWidth="1"/>
    <col min="2225" max="2225" width="12.1640625" bestFit="1" customWidth="1"/>
    <col min="2226" max="2226" width="3.1640625" bestFit="1" customWidth="1"/>
    <col min="2227" max="2229" width="12.1640625" bestFit="1" customWidth="1"/>
    <col min="2230" max="2230" width="5.1640625" bestFit="1" customWidth="1"/>
    <col min="2231" max="2231" width="8.1640625" bestFit="1" customWidth="1"/>
    <col min="2232" max="2232" width="12.1640625" bestFit="1" customWidth="1"/>
    <col min="2233" max="2233" width="7.1640625" bestFit="1" customWidth="1"/>
    <col min="2234" max="2234" width="6.1640625" bestFit="1" customWidth="1"/>
    <col min="2235" max="2238" width="12.1640625" bestFit="1" customWidth="1"/>
    <col min="2239" max="2239" width="5.1640625" bestFit="1" customWidth="1"/>
    <col min="2240" max="2240" width="3.1640625" bestFit="1" customWidth="1"/>
    <col min="2241" max="2241" width="12.1640625" bestFit="1" customWidth="1"/>
    <col min="2242" max="2242" width="5.1640625" bestFit="1" customWidth="1"/>
    <col min="2243" max="2243" width="12.1640625" bestFit="1" customWidth="1"/>
    <col min="2244" max="2244" width="6.1640625" bestFit="1" customWidth="1"/>
    <col min="2245" max="2245" width="12.1640625" bestFit="1" customWidth="1"/>
    <col min="2246" max="2246" width="3.1640625" bestFit="1" customWidth="1"/>
    <col min="2247" max="2247" width="12.1640625" bestFit="1" customWidth="1"/>
    <col min="2248" max="2248" width="6.1640625" bestFit="1" customWidth="1"/>
    <col min="2249" max="2249" width="12.1640625" bestFit="1" customWidth="1"/>
    <col min="2250" max="2250" width="5.1640625" bestFit="1" customWidth="1"/>
    <col min="2251" max="2251" width="12.1640625" bestFit="1" customWidth="1"/>
    <col min="2252" max="2252" width="7.1640625" bestFit="1" customWidth="1"/>
    <col min="2253" max="2254" width="12.1640625" bestFit="1" customWidth="1"/>
    <col min="2255" max="2255" width="6.1640625" bestFit="1" customWidth="1"/>
    <col min="2256" max="2261" width="12.1640625" bestFit="1" customWidth="1"/>
    <col min="2262" max="2263" width="5.1640625" bestFit="1" customWidth="1"/>
    <col min="2264" max="2266" width="12.1640625" bestFit="1" customWidth="1"/>
    <col min="2267" max="2267" width="3.1640625" bestFit="1" customWidth="1"/>
    <col min="2268" max="2268" width="5.1640625" bestFit="1" customWidth="1"/>
    <col min="2269" max="2270" width="12.1640625" bestFit="1" customWidth="1"/>
    <col min="2271" max="2271" width="5.1640625" bestFit="1" customWidth="1"/>
    <col min="2272" max="2275" width="12.1640625" bestFit="1" customWidth="1"/>
    <col min="2276" max="2276" width="3.1640625" bestFit="1" customWidth="1"/>
    <col min="2277" max="2277" width="6.1640625" bestFit="1" customWidth="1"/>
    <col min="2278" max="2279" width="12.1640625" bestFit="1" customWidth="1"/>
    <col min="2280" max="2280" width="7.1640625" bestFit="1" customWidth="1"/>
    <col min="2281" max="2281" width="5.1640625" bestFit="1" customWidth="1"/>
    <col min="2282" max="2283" width="12.1640625" bestFit="1" customWidth="1"/>
    <col min="2284" max="2284" width="6.1640625" bestFit="1" customWidth="1"/>
    <col min="2285" max="2285" width="3.1640625" bestFit="1" customWidth="1"/>
    <col min="2286" max="2286" width="12.1640625" bestFit="1" customWidth="1"/>
    <col min="2287" max="2287" width="5.1640625" bestFit="1" customWidth="1"/>
    <col min="2288" max="2288" width="6.1640625" bestFit="1" customWidth="1"/>
    <col min="2289" max="2289" width="5.1640625" bestFit="1" customWidth="1"/>
    <col min="2290" max="2290" width="12.1640625" bestFit="1" customWidth="1"/>
    <col min="2291" max="2291" width="7.1640625" bestFit="1" customWidth="1"/>
    <col min="2292" max="2292" width="5.1640625" bestFit="1" customWidth="1"/>
    <col min="2293" max="2293" width="12.1640625" bestFit="1" customWidth="1"/>
    <col min="2294" max="2294" width="5.1640625" bestFit="1" customWidth="1"/>
    <col min="2295" max="2296" width="12.1640625" bestFit="1" customWidth="1"/>
    <col min="2297" max="2297" width="3.1640625" bestFit="1" customWidth="1"/>
    <col min="2298" max="2299" width="12.1640625" bestFit="1" customWidth="1"/>
    <col min="2300" max="2300" width="7.1640625" bestFit="1" customWidth="1"/>
    <col min="2301" max="2306" width="12.1640625" bestFit="1" customWidth="1"/>
    <col min="2307" max="2307" width="7.1640625" bestFit="1" customWidth="1"/>
    <col min="2308" max="2308" width="12.1640625" bestFit="1" customWidth="1"/>
    <col min="2309" max="2309" width="3.1640625" bestFit="1" customWidth="1"/>
    <col min="2310" max="2310" width="6.1640625" bestFit="1" customWidth="1"/>
    <col min="2311" max="2312" width="12.1640625" bestFit="1" customWidth="1"/>
    <col min="2313" max="2313" width="5.1640625" bestFit="1" customWidth="1"/>
    <col min="2314" max="2315" width="12.1640625" bestFit="1" customWidth="1"/>
    <col min="2316" max="2316" width="3.1640625" bestFit="1" customWidth="1"/>
    <col min="2317" max="2318" width="12.1640625" bestFit="1" customWidth="1"/>
    <col min="2319" max="2319" width="6.1640625" bestFit="1" customWidth="1"/>
    <col min="2320" max="2320" width="12.1640625" bestFit="1" customWidth="1"/>
    <col min="2321" max="2321" width="6.1640625" bestFit="1" customWidth="1"/>
    <col min="2322" max="2323" width="12.1640625" bestFit="1" customWidth="1"/>
    <col min="2324" max="2324" width="3.1640625" bestFit="1" customWidth="1"/>
    <col min="2325" max="2325" width="12.1640625" bestFit="1" customWidth="1"/>
    <col min="2326" max="2326" width="5.1640625" bestFit="1" customWidth="1"/>
    <col min="2327" max="2327" width="12.1640625" bestFit="1" customWidth="1"/>
    <col min="2328" max="2328" width="6.1640625" bestFit="1" customWidth="1"/>
    <col min="2329" max="2336" width="12.1640625" bestFit="1" customWidth="1"/>
    <col min="2337" max="2337" width="6.1640625" bestFit="1" customWidth="1"/>
    <col min="2338" max="2338" width="12.1640625" bestFit="1" customWidth="1"/>
    <col min="2339" max="2339" width="3.1640625" bestFit="1" customWidth="1"/>
    <col min="2340" max="2349" width="12.1640625" bestFit="1" customWidth="1"/>
    <col min="2350" max="2350" width="6.1640625" bestFit="1" customWidth="1"/>
    <col min="2351" max="2351" width="3.1640625" bestFit="1" customWidth="1"/>
    <col min="2352" max="2354" width="12.1640625" bestFit="1" customWidth="1"/>
    <col min="2355" max="2356" width="5.1640625" bestFit="1" customWidth="1"/>
    <col min="2357" max="2358" width="12.1640625" bestFit="1" customWidth="1"/>
    <col min="2359" max="2359" width="5.1640625" bestFit="1" customWidth="1"/>
    <col min="2360" max="2366" width="12.1640625" bestFit="1" customWidth="1"/>
    <col min="2367" max="2367" width="11.1640625" bestFit="1" customWidth="1"/>
    <col min="2368" max="2368" width="5.1640625" bestFit="1" customWidth="1"/>
    <col min="2369" max="2371" width="12.1640625" bestFit="1" customWidth="1"/>
    <col min="2372" max="2372" width="6.1640625" bestFit="1" customWidth="1"/>
    <col min="2373" max="2373" width="12.1640625" bestFit="1" customWidth="1"/>
    <col min="2374" max="2374" width="6.1640625" bestFit="1" customWidth="1"/>
    <col min="2375" max="2377" width="12.1640625" bestFit="1" customWidth="1"/>
    <col min="2378" max="2378" width="5.1640625" bestFit="1" customWidth="1"/>
    <col min="2379" max="2379" width="12.1640625" bestFit="1" customWidth="1"/>
    <col min="2380" max="2380" width="3.1640625" bestFit="1" customWidth="1"/>
    <col min="2381" max="2384" width="12.1640625" bestFit="1" customWidth="1"/>
    <col min="2385" max="2385" width="3.1640625" bestFit="1" customWidth="1"/>
    <col min="2386" max="2386" width="8.1640625" bestFit="1" customWidth="1"/>
    <col min="2387" max="2391" width="12.1640625" bestFit="1" customWidth="1"/>
    <col min="2392" max="2392" width="6.1640625" bestFit="1" customWidth="1"/>
    <col min="2393" max="2394" width="12.1640625" bestFit="1" customWidth="1"/>
    <col min="2395" max="2395" width="3.1640625" bestFit="1" customWidth="1"/>
    <col min="2396" max="2397" width="12.1640625" bestFit="1" customWidth="1"/>
    <col min="2398" max="2398" width="6.1640625" bestFit="1" customWidth="1"/>
    <col min="2399" max="2401" width="12.1640625" bestFit="1" customWidth="1"/>
    <col min="2402" max="2402" width="3.1640625" bestFit="1" customWidth="1"/>
    <col min="2403" max="2405" width="12.1640625" bestFit="1" customWidth="1"/>
    <col min="2406" max="2406" width="5.1640625" bestFit="1" customWidth="1"/>
    <col min="2407" max="2407" width="3.1640625" bestFit="1" customWidth="1"/>
    <col min="2408" max="2408" width="12.1640625" bestFit="1" customWidth="1"/>
    <col min="2409" max="2409" width="5.1640625" bestFit="1" customWidth="1"/>
    <col min="2410" max="2411" width="12.1640625" bestFit="1" customWidth="1"/>
    <col min="2412" max="2412" width="11.1640625" bestFit="1" customWidth="1"/>
    <col min="2413" max="2413" width="3.1640625" bestFit="1" customWidth="1"/>
    <col min="2414" max="2417" width="12.1640625" bestFit="1" customWidth="1"/>
    <col min="2418" max="2418" width="5.1640625" bestFit="1" customWidth="1"/>
    <col min="2419" max="2419" width="8.1640625" bestFit="1" customWidth="1"/>
    <col min="2420" max="2420" width="12.1640625" bestFit="1" customWidth="1"/>
    <col min="2421" max="2421" width="3.1640625" bestFit="1" customWidth="1"/>
    <col min="2422" max="2422" width="12.1640625" bestFit="1" customWidth="1"/>
    <col min="2423" max="2423" width="5.1640625" bestFit="1" customWidth="1"/>
    <col min="2424" max="2428" width="12.1640625" bestFit="1" customWidth="1"/>
    <col min="2429" max="2429" width="6.1640625" bestFit="1" customWidth="1"/>
    <col min="2430" max="2430" width="12.1640625" bestFit="1" customWidth="1"/>
    <col min="2431" max="2431" width="5.1640625" bestFit="1" customWidth="1"/>
    <col min="2432" max="2432" width="11.1640625" bestFit="1" customWidth="1"/>
    <col min="2433" max="2440" width="12.1640625" bestFit="1" customWidth="1"/>
    <col min="2441" max="2441" width="5.1640625" bestFit="1" customWidth="1"/>
    <col min="2442" max="2442" width="12.1640625" bestFit="1" customWidth="1"/>
    <col min="2443" max="2443" width="7.1640625" bestFit="1" customWidth="1"/>
    <col min="2444" max="2446" width="12.1640625" bestFit="1" customWidth="1"/>
    <col min="2447" max="2447" width="5.1640625" bestFit="1" customWidth="1"/>
    <col min="2448" max="2448" width="6.1640625" bestFit="1" customWidth="1"/>
    <col min="2449" max="2451" width="12.1640625" bestFit="1" customWidth="1"/>
    <col min="2452" max="2452" width="3.1640625" bestFit="1" customWidth="1"/>
    <col min="2453" max="2455" width="12.1640625" bestFit="1" customWidth="1"/>
    <col min="2456" max="2456" width="9.1640625" bestFit="1" customWidth="1"/>
    <col min="2457" max="2460" width="12.1640625" bestFit="1" customWidth="1"/>
    <col min="2461" max="2461" width="3.1640625" bestFit="1" customWidth="1"/>
    <col min="2462" max="2463" width="12.1640625" bestFit="1" customWidth="1"/>
    <col min="2464" max="2464" width="5.1640625" bestFit="1" customWidth="1"/>
    <col min="2465" max="2466" width="12.1640625" bestFit="1" customWidth="1"/>
    <col min="2467" max="2468" width="5.1640625" bestFit="1" customWidth="1"/>
    <col min="2469" max="2471" width="12.1640625" bestFit="1" customWidth="1"/>
    <col min="2472" max="2472" width="7.1640625" bestFit="1" customWidth="1"/>
    <col min="2473" max="2473" width="12.1640625" bestFit="1" customWidth="1"/>
    <col min="2474" max="2474" width="3.1640625" bestFit="1" customWidth="1"/>
    <col min="2475" max="2475" width="11.1640625" bestFit="1" customWidth="1"/>
    <col min="2476" max="2477" width="12.1640625" bestFit="1" customWidth="1"/>
    <col min="2478" max="2478" width="7.1640625" bestFit="1" customWidth="1"/>
    <col min="2479" max="2481" width="12.1640625" bestFit="1" customWidth="1"/>
    <col min="2482" max="2482" width="7.1640625" bestFit="1" customWidth="1"/>
    <col min="2483" max="2483" width="3.1640625" bestFit="1" customWidth="1"/>
    <col min="2484" max="2484" width="12.1640625" bestFit="1" customWidth="1"/>
    <col min="2485" max="2485" width="9.1640625" bestFit="1" customWidth="1"/>
    <col min="2486" max="2487" width="5.1640625" bestFit="1" customWidth="1"/>
    <col min="2488" max="2488" width="12.1640625" bestFit="1" customWidth="1"/>
    <col min="2489" max="2489" width="3.1640625" bestFit="1" customWidth="1"/>
    <col min="2490" max="2490" width="12.1640625" bestFit="1" customWidth="1"/>
    <col min="2491" max="2491" width="7.1640625" bestFit="1" customWidth="1"/>
    <col min="2492" max="2492" width="6.1640625" bestFit="1" customWidth="1"/>
    <col min="2493" max="2495" width="12.1640625" bestFit="1" customWidth="1"/>
    <col min="2496" max="2496" width="6.1640625" bestFit="1" customWidth="1"/>
    <col min="2497" max="2498" width="12.1640625" bestFit="1" customWidth="1"/>
    <col min="2499" max="2499" width="3.1640625" bestFit="1" customWidth="1"/>
    <col min="2500" max="2500" width="8.1640625" bestFit="1" customWidth="1"/>
    <col min="2501" max="2501" width="12.1640625" bestFit="1" customWidth="1"/>
    <col min="2502" max="2502" width="5.1640625" bestFit="1" customWidth="1"/>
    <col min="2503" max="2504" width="12.1640625" bestFit="1" customWidth="1"/>
    <col min="2505" max="2505" width="5.1640625" bestFit="1" customWidth="1"/>
    <col min="2506" max="2506" width="12.1640625" bestFit="1" customWidth="1"/>
    <col min="2507" max="2507" width="3.1640625" bestFit="1" customWidth="1"/>
    <col min="2508" max="2508" width="12.1640625" bestFit="1" customWidth="1"/>
    <col min="2509" max="2509" width="6.1640625" bestFit="1" customWidth="1"/>
    <col min="2510" max="2510" width="5.1640625" bestFit="1" customWidth="1"/>
    <col min="2511" max="2516" width="12.1640625" bestFit="1" customWidth="1"/>
    <col min="2517" max="2517" width="3.1640625" bestFit="1" customWidth="1"/>
    <col min="2518" max="2518" width="12.1640625" bestFit="1" customWidth="1"/>
    <col min="2519" max="2519" width="5.1640625" bestFit="1" customWidth="1"/>
    <col min="2520" max="2520" width="6.1640625" bestFit="1" customWidth="1"/>
    <col min="2521" max="2521" width="12.1640625" bestFit="1" customWidth="1"/>
    <col min="2522" max="2522" width="5.1640625" bestFit="1" customWidth="1"/>
    <col min="2523" max="2528" width="12.1640625" bestFit="1" customWidth="1"/>
    <col min="2529" max="2529" width="6.1640625" bestFit="1" customWidth="1"/>
    <col min="2530" max="2530" width="12.1640625" bestFit="1" customWidth="1"/>
    <col min="2531" max="2531" width="3.1640625" bestFit="1" customWidth="1"/>
    <col min="2532" max="2532" width="12.1640625" bestFit="1" customWidth="1"/>
    <col min="2533" max="2533" width="5.1640625" bestFit="1" customWidth="1"/>
    <col min="2534" max="2534" width="12.1640625" bestFit="1" customWidth="1"/>
    <col min="2535" max="2535" width="3.1640625" bestFit="1" customWidth="1"/>
    <col min="2536" max="2537" width="12.1640625" bestFit="1" customWidth="1"/>
    <col min="2538" max="2538" width="7.1640625" bestFit="1" customWidth="1"/>
    <col min="2539" max="2543" width="12.1640625" bestFit="1" customWidth="1"/>
    <col min="2544" max="2544" width="3.1640625" bestFit="1" customWidth="1"/>
    <col min="2545" max="2545" width="8.1640625" bestFit="1" customWidth="1"/>
    <col min="2546" max="2547" width="12.1640625" bestFit="1" customWidth="1"/>
    <col min="2548" max="2548" width="5.1640625" bestFit="1" customWidth="1"/>
    <col min="2549" max="2549" width="12.1640625" bestFit="1" customWidth="1"/>
    <col min="2550" max="2550" width="3.1640625" bestFit="1" customWidth="1"/>
    <col min="2551" max="2551" width="12.1640625" bestFit="1" customWidth="1"/>
    <col min="2552" max="2552" width="5.1640625" bestFit="1" customWidth="1"/>
    <col min="2553" max="2553" width="3.1640625" bestFit="1" customWidth="1"/>
    <col min="2554" max="2555" width="12.1640625" bestFit="1" customWidth="1"/>
    <col min="2556" max="2556" width="7.1640625" bestFit="1" customWidth="1"/>
    <col min="2557" max="2559" width="12.1640625" bestFit="1" customWidth="1"/>
    <col min="2560" max="2560" width="7.1640625" bestFit="1" customWidth="1"/>
    <col min="2561" max="2561" width="3.1640625" bestFit="1" customWidth="1"/>
    <col min="2562" max="2564" width="12.1640625" bestFit="1" customWidth="1"/>
    <col min="2565" max="2565" width="6.1640625" bestFit="1" customWidth="1"/>
    <col min="2566" max="2566" width="5.1640625" bestFit="1" customWidth="1"/>
    <col min="2567" max="2567" width="3.1640625" bestFit="1" customWidth="1"/>
    <col min="2568" max="2568" width="5.1640625" bestFit="1" customWidth="1"/>
    <col min="2569" max="2571" width="12.1640625" bestFit="1" customWidth="1"/>
    <col min="2572" max="2572" width="11.1640625" bestFit="1" customWidth="1"/>
    <col min="2573" max="2575" width="12.1640625" bestFit="1" customWidth="1"/>
    <col min="2576" max="2576" width="9.1640625" bestFit="1" customWidth="1"/>
    <col min="2577" max="2577" width="12.1640625" bestFit="1" customWidth="1"/>
    <col min="2578" max="2578" width="3.1640625" bestFit="1" customWidth="1"/>
    <col min="2579" max="2580" width="12.1640625" bestFit="1" customWidth="1"/>
    <col min="2581" max="2582" width="5.1640625" bestFit="1" customWidth="1"/>
    <col min="2583" max="2584" width="12.1640625" bestFit="1" customWidth="1"/>
    <col min="2585" max="2585" width="3.1640625" bestFit="1" customWidth="1"/>
    <col min="2586" max="2586" width="12.1640625" bestFit="1" customWidth="1"/>
    <col min="2587" max="2587" width="7.1640625" bestFit="1" customWidth="1"/>
    <col min="2588" max="2588" width="9.1640625" bestFit="1" customWidth="1"/>
    <col min="2589" max="2592" width="12.1640625" bestFit="1" customWidth="1"/>
    <col min="2593" max="2593" width="11.1640625" bestFit="1" customWidth="1"/>
    <col min="2594" max="2595" width="12.1640625" bestFit="1" customWidth="1"/>
    <col min="2596" max="2596" width="6.1640625" bestFit="1" customWidth="1"/>
    <col min="2597" max="2597" width="12.1640625" bestFit="1" customWidth="1"/>
    <col min="2598" max="2598" width="6.1640625" bestFit="1" customWidth="1"/>
    <col min="2599" max="2601" width="12.1640625" bestFit="1" customWidth="1"/>
    <col min="2602" max="2602" width="3.1640625" bestFit="1" customWidth="1"/>
    <col min="2603" max="2603" width="12.1640625" bestFit="1" customWidth="1"/>
    <col min="2604" max="2604" width="5.1640625" bestFit="1" customWidth="1"/>
    <col min="2605" max="2607" width="12.1640625" bestFit="1" customWidth="1"/>
    <col min="2608" max="2608" width="6.1640625" bestFit="1" customWidth="1"/>
    <col min="2609" max="2609" width="7.1640625" bestFit="1" customWidth="1"/>
    <col min="2610" max="2610" width="12.1640625" bestFit="1" customWidth="1"/>
    <col min="2611" max="2611" width="3.1640625" bestFit="1" customWidth="1"/>
    <col min="2612" max="2612" width="6.1640625" bestFit="1" customWidth="1"/>
    <col min="2613" max="2613" width="12.1640625" bestFit="1" customWidth="1"/>
    <col min="2614" max="2615" width="6.1640625" bestFit="1" customWidth="1"/>
    <col min="2616" max="2618" width="12.1640625" bestFit="1" customWidth="1"/>
    <col min="2619" max="2619" width="5.1640625" bestFit="1" customWidth="1"/>
    <col min="2620" max="2622" width="12.1640625" bestFit="1" customWidth="1"/>
    <col min="2623" max="2623" width="5.1640625" bestFit="1" customWidth="1"/>
    <col min="2624" max="2624" width="12.1640625" bestFit="1" customWidth="1"/>
    <col min="2625" max="2625" width="3.1640625" bestFit="1" customWidth="1"/>
    <col min="2626" max="2626" width="5.1640625" bestFit="1" customWidth="1"/>
    <col min="2627" max="2627" width="11.1640625" bestFit="1" customWidth="1"/>
    <col min="2628" max="2628" width="12.1640625" bestFit="1" customWidth="1"/>
    <col min="2629" max="2630" width="5.1640625" bestFit="1" customWidth="1"/>
    <col min="2631" max="2632" width="12.1640625" bestFit="1" customWidth="1"/>
    <col min="2633" max="2633" width="6.1640625" bestFit="1" customWidth="1"/>
    <col min="2634" max="2641" width="12.1640625" bestFit="1" customWidth="1"/>
    <col min="2642" max="2642" width="6.1640625" bestFit="1" customWidth="1"/>
    <col min="2643" max="2644" width="12.1640625" bestFit="1" customWidth="1"/>
    <col min="2645" max="2645" width="7.1640625" bestFit="1" customWidth="1"/>
    <col min="2646" max="2648" width="12.1640625" bestFit="1" customWidth="1"/>
    <col min="2649" max="2649" width="6.1640625" bestFit="1" customWidth="1"/>
    <col min="2650" max="2650" width="8.1640625" bestFit="1" customWidth="1"/>
    <col min="2651" max="2651" width="11.1640625" bestFit="1" customWidth="1"/>
    <col min="2652" max="2653" width="12.1640625" bestFit="1" customWidth="1"/>
    <col min="2654" max="2654" width="5.1640625" bestFit="1" customWidth="1"/>
    <col min="2655" max="2659" width="12.1640625" bestFit="1" customWidth="1"/>
    <col min="2660" max="2660" width="5.1640625" bestFit="1" customWidth="1"/>
    <col min="2661" max="2663" width="12.1640625" bestFit="1" customWidth="1"/>
    <col min="2664" max="2664" width="8.1640625" bestFit="1" customWidth="1"/>
    <col min="2665" max="2665" width="5.1640625" bestFit="1" customWidth="1"/>
    <col min="2666" max="2668" width="12.1640625" bestFit="1" customWidth="1"/>
    <col min="2669" max="2669" width="5.1640625" bestFit="1" customWidth="1"/>
    <col min="2670" max="2672" width="12.1640625" bestFit="1" customWidth="1"/>
    <col min="2673" max="2673" width="8.1640625" bestFit="1" customWidth="1"/>
    <col min="2674" max="2674" width="6.1640625" bestFit="1" customWidth="1"/>
    <col min="2675" max="2678" width="12.1640625" bestFit="1" customWidth="1"/>
    <col min="2679" max="2679" width="3.1640625" bestFit="1" customWidth="1"/>
    <col min="2680" max="2680" width="6.1640625" bestFit="1" customWidth="1"/>
    <col min="2681" max="2683" width="12.1640625" bestFit="1" customWidth="1"/>
    <col min="2684" max="2684" width="6.1640625" bestFit="1" customWidth="1"/>
    <col min="2685" max="2692" width="12.1640625" bestFit="1" customWidth="1"/>
    <col min="2693" max="2693" width="4.1640625" bestFit="1" customWidth="1"/>
    <col min="2694" max="2694" width="12.1640625" bestFit="1" customWidth="1"/>
    <col min="2695" max="2695" width="6.1640625" bestFit="1" customWidth="1"/>
    <col min="2696" max="2696" width="8.1640625" bestFit="1" customWidth="1"/>
    <col min="2697" max="2697" width="7.1640625" bestFit="1" customWidth="1"/>
    <col min="2698" max="2698" width="6.1640625" bestFit="1" customWidth="1"/>
    <col min="2699" max="2700" width="12.1640625" bestFit="1" customWidth="1"/>
    <col min="2701" max="2701" width="7.1640625" bestFit="1" customWidth="1"/>
    <col min="2702" max="2705" width="12.1640625" bestFit="1" customWidth="1"/>
    <col min="2706" max="2706" width="6.1640625" bestFit="1" customWidth="1"/>
    <col min="2707" max="2707" width="11.1640625" bestFit="1" customWidth="1"/>
    <col min="2708" max="2708" width="4.1640625" bestFit="1" customWidth="1"/>
    <col min="2709" max="2709" width="7.1640625" bestFit="1" customWidth="1"/>
    <col min="2710" max="2710" width="12.1640625" bestFit="1" customWidth="1"/>
    <col min="2711" max="2711" width="8.1640625" bestFit="1" customWidth="1"/>
    <col min="2712" max="2712" width="7.1640625" bestFit="1" customWidth="1"/>
    <col min="2713" max="2721" width="12.1640625" bestFit="1" customWidth="1"/>
    <col min="2722" max="2722" width="11.1640625" bestFit="1" customWidth="1"/>
    <col min="2723" max="2723" width="12.1640625" bestFit="1" customWidth="1"/>
    <col min="2724" max="2724" width="4.1640625" bestFit="1" customWidth="1"/>
    <col min="2725" max="2727" width="12.1640625" bestFit="1" customWidth="1"/>
    <col min="2728" max="2728" width="7.1640625" bestFit="1" customWidth="1"/>
    <col min="2729" max="2730" width="12.1640625" bestFit="1" customWidth="1"/>
    <col min="2731" max="2731" width="7.1640625" bestFit="1" customWidth="1"/>
    <col min="2732" max="2737" width="12.1640625" bestFit="1" customWidth="1"/>
    <col min="2738" max="2738" width="8.1640625" bestFit="1" customWidth="1"/>
    <col min="2739" max="2740" width="12.1640625" bestFit="1" customWidth="1"/>
    <col min="2741" max="2741" width="4.1640625" bestFit="1" customWidth="1"/>
    <col min="2742" max="2742" width="7.1640625" bestFit="1" customWidth="1"/>
    <col min="2743" max="2748" width="12.1640625" bestFit="1" customWidth="1"/>
    <col min="2749" max="2749" width="4.1640625" bestFit="1" customWidth="1"/>
    <col min="2750" max="2751" width="12.1640625" bestFit="1" customWidth="1"/>
    <col min="2752" max="2753" width="6.1640625" bestFit="1" customWidth="1"/>
    <col min="2754" max="2754" width="12.1640625" bestFit="1" customWidth="1"/>
    <col min="2755" max="2755" width="11.1640625" bestFit="1" customWidth="1"/>
    <col min="2756" max="2759" width="12.1640625" bestFit="1" customWidth="1"/>
    <col min="2760" max="2760" width="9.1640625" bestFit="1" customWidth="1"/>
    <col min="2761" max="2761" width="7.1640625" bestFit="1" customWidth="1"/>
    <col min="2762" max="2765" width="12.1640625" bestFit="1" customWidth="1"/>
    <col min="2766" max="2766" width="11.1640625" bestFit="1" customWidth="1"/>
    <col min="2767" max="2767" width="12.1640625" bestFit="1" customWidth="1"/>
    <col min="2768" max="2768" width="7.1640625" bestFit="1" customWidth="1"/>
    <col min="2769" max="2769" width="12.1640625" bestFit="1" customWidth="1"/>
    <col min="2770" max="2770" width="4.1640625" bestFit="1" customWidth="1"/>
    <col min="2771" max="2773" width="12.1640625" bestFit="1" customWidth="1"/>
    <col min="2774" max="2774" width="6.1640625" bestFit="1" customWidth="1"/>
    <col min="2775" max="2776" width="12.1640625" bestFit="1" customWidth="1"/>
    <col min="2777" max="2777" width="6.1640625" bestFit="1" customWidth="1"/>
    <col min="2778" max="2780" width="12.1640625" bestFit="1" customWidth="1"/>
    <col min="2781" max="2781" width="7.1640625" bestFit="1" customWidth="1"/>
    <col min="2782" max="2783" width="12.1640625" bestFit="1" customWidth="1"/>
    <col min="2784" max="2784" width="4.1640625" bestFit="1" customWidth="1"/>
    <col min="2785" max="2785" width="6.1640625" bestFit="1" customWidth="1"/>
    <col min="2786" max="2788" width="12.1640625" bestFit="1" customWidth="1"/>
    <col min="2789" max="2789" width="4.1640625" bestFit="1" customWidth="1"/>
    <col min="2790" max="2795" width="12.1640625" bestFit="1" customWidth="1"/>
    <col min="2796" max="2797" width="4.1640625" bestFit="1" customWidth="1"/>
    <col min="2798" max="2801" width="12.1640625" bestFit="1" customWidth="1"/>
    <col min="2802" max="2802" width="6.1640625" bestFit="1" customWidth="1"/>
    <col min="2803" max="2807" width="12.1640625" bestFit="1" customWidth="1"/>
    <col min="2808" max="2808" width="6.1640625" bestFit="1" customWidth="1"/>
    <col min="2809" max="2811" width="4.1640625" bestFit="1" customWidth="1"/>
    <col min="2812" max="2814" width="12.1640625" bestFit="1" customWidth="1"/>
    <col min="2815" max="2815" width="4.1640625" bestFit="1" customWidth="1"/>
    <col min="2816" max="2816" width="8.1640625" bestFit="1" customWidth="1"/>
    <col min="2817" max="2817" width="11.1640625" bestFit="1" customWidth="1"/>
    <col min="2818" max="2818" width="12.1640625" bestFit="1" customWidth="1"/>
    <col min="2819" max="2819" width="6.1640625" bestFit="1" customWidth="1"/>
    <col min="2820" max="2820" width="12.1640625" bestFit="1" customWidth="1"/>
    <col min="2821" max="2821" width="4.1640625" bestFit="1" customWidth="1"/>
    <col min="2822" max="2822" width="6.1640625" bestFit="1" customWidth="1"/>
    <col min="2823" max="2823" width="7.1640625" bestFit="1" customWidth="1"/>
    <col min="2824" max="2824" width="4.1640625" bestFit="1" customWidth="1"/>
    <col min="2825" max="2825" width="6.1640625" bestFit="1" customWidth="1"/>
    <col min="2826" max="2826" width="4.1640625" bestFit="1" customWidth="1"/>
    <col min="2827" max="2829" width="12.1640625" bestFit="1" customWidth="1"/>
    <col min="2830" max="2830" width="7.1640625" bestFit="1" customWidth="1"/>
    <col min="2831" max="2831" width="12.1640625" bestFit="1" customWidth="1"/>
    <col min="2832" max="2832" width="8.1640625" bestFit="1" customWidth="1"/>
    <col min="2833" max="2833" width="4.1640625" bestFit="1" customWidth="1"/>
    <col min="2834" max="2835" width="12.1640625" bestFit="1" customWidth="1"/>
    <col min="2836" max="2836" width="4.1640625" bestFit="1" customWidth="1"/>
    <col min="2837" max="2837" width="12.1640625" bestFit="1" customWidth="1"/>
    <col min="2838" max="2838" width="6.1640625" bestFit="1" customWidth="1"/>
    <col min="2839" max="2839" width="12.1640625" bestFit="1" customWidth="1"/>
    <col min="2840" max="2840" width="4.1640625" bestFit="1" customWidth="1"/>
    <col min="2841" max="2843" width="12.1640625" bestFit="1" customWidth="1"/>
    <col min="2844" max="2844" width="8.1640625" bestFit="1" customWidth="1"/>
    <col min="2845" max="2846" width="12.1640625" bestFit="1" customWidth="1"/>
    <col min="2847" max="2848" width="6.1640625" bestFit="1" customWidth="1"/>
    <col min="2849" max="2852" width="12.1640625" bestFit="1" customWidth="1"/>
    <col min="2853" max="2853" width="6.1640625" bestFit="1" customWidth="1"/>
    <col min="2854" max="2854" width="4.1640625" bestFit="1" customWidth="1"/>
    <col min="2855" max="2855" width="12.1640625" bestFit="1" customWidth="1"/>
    <col min="2856" max="2856" width="6.1640625" bestFit="1" customWidth="1"/>
    <col min="2857" max="2859" width="12.1640625" bestFit="1" customWidth="1"/>
    <col min="2860" max="2860" width="4.1640625" bestFit="1" customWidth="1"/>
    <col min="2861" max="2861" width="7.1640625" bestFit="1" customWidth="1"/>
    <col min="2862" max="2863" width="4.1640625" bestFit="1" customWidth="1"/>
    <col min="2864" max="2864" width="12.1640625" bestFit="1" customWidth="1"/>
    <col min="2865" max="2865" width="4.1640625" bestFit="1" customWidth="1"/>
    <col min="2866" max="2866" width="12.1640625" bestFit="1" customWidth="1"/>
    <col min="2867" max="2867" width="4.1640625" bestFit="1" customWidth="1"/>
    <col min="2868" max="2870" width="12.1640625" bestFit="1" customWidth="1"/>
    <col min="2871" max="2871" width="4.1640625" bestFit="1" customWidth="1"/>
    <col min="2872" max="2873" width="12.1640625" bestFit="1" customWidth="1"/>
    <col min="2874" max="2874" width="4.1640625" bestFit="1" customWidth="1"/>
    <col min="2875" max="2875" width="5.1640625" bestFit="1" customWidth="1"/>
    <col min="2876" max="2877" width="12.1640625" bestFit="1" customWidth="1"/>
    <col min="2878" max="2878" width="8.1640625" bestFit="1" customWidth="1"/>
    <col min="2879" max="2880" width="12.1640625" bestFit="1" customWidth="1"/>
    <col min="2881" max="2881" width="5.1640625" bestFit="1" customWidth="1"/>
    <col min="2882" max="2882" width="7.33203125" bestFit="1" customWidth="1"/>
    <col min="2883" max="2883" width="9.6640625" bestFit="1" customWidth="1"/>
    <col min="2884" max="2884" width="9.83203125" bestFit="1" customWidth="1"/>
    <col min="2885" max="2885" width="4.1640625" bestFit="1" customWidth="1"/>
    <col min="2886" max="2887" width="2.1640625" bestFit="1" customWidth="1"/>
    <col min="2888" max="2888" width="4.1640625" bestFit="1" customWidth="1"/>
    <col min="2889" max="2890" width="2.1640625" bestFit="1" customWidth="1"/>
    <col min="2891" max="2892" width="4.1640625" bestFit="1" customWidth="1"/>
    <col min="2893" max="2893" width="3.1640625" bestFit="1" customWidth="1"/>
    <col min="2894" max="2894" width="12.1640625" bestFit="1" customWidth="1"/>
    <col min="2895" max="2896" width="3.1640625" bestFit="1" customWidth="1"/>
    <col min="2897" max="2897" width="12.1640625" bestFit="1" customWidth="1"/>
    <col min="2898" max="2899" width="3.1640625" bestFit="1" customWidth="1"/>
    <col min="2900" max="2901" width="12.1640625" bestFit="1" customWidth="1"/>
    <col min="2902" max="2902" width="7.1640625" bestFit="1" customWidth="1"/>
    <col min="2903" max="2903" width="5.1640625" bestFit="1" customWidth="1"/>
    <col min="2904" max="2907" width="12.1640625" bestFit="1" customWidth="1"/>
    <col min="2908" max="2908" width="3.1640625" bestFit="1" customWidth="1"/>
    <col min="2909" max="2909" width="6.1640625" bestFit="1" customWidth="1"/>
    <col min="2910" max="2910" width="5.1640625" bestFit="1" customWidth="1"/>
    <col min="2911" max="2911" width="6.1640625" bestFit="1" customWidth="1"/>
    <col min="2912" max="2913" width="12.1640625" bestFit="1" customWidth="1"/>
    <col min="2914" max="2914" width="3.1640625" bestFit="1" customWidth="1"/>
    <col min="2915" max="2915" width="12.1640625" bestFit="1" customWidth="1"/>
    <col min="2916" max="2917" width="5.1640625" bestFit="1" customWidth="1"/>
    <col min="2918" max="2918" width="12.1640625" bestFit="1" customWidth="1"/>
    <col min="2919" max="2919" width="5.1640625" bestFit="1" customWidth="1"/>
    <col min="2920" max="2920" width="3.1640625" bestFit="1" customWidth="1"/>
    <col min="2921" max="2921" width="12.1640625" bestFit="1" customWidth="1"/>
    <col min="2922" max="2922" width="6.1640625" bestFit="1" customWidth="1"/>
    <col min="2923" max="2923" width="5.1640625" bestFit="1" customWidth="1"/>
    <col min="2924" max="2924" width="12.1640625" bestFit="1" customWidth="1"/>
    <col min="2925" max="2925" width="3.1640625" bestFit="1" customWidth="1"/>
    <col min="2926" max="2926" width="7.1640625" bestFit="1" customWidth="1"/>
    <col min="2927" max="2928" width="12.1640625" bestFit="1" customWidth="1"/>
    <col min="2929" max="2929" width="6.1640625" bestFit="1" customWidth="1"/>
    <col min="2930" max="2930" width="3.1640625" bestFit="1" customWidth="1"/>
    <col min="2931" max="2932" width="5.1640625" bestFit="1" customWidth="1"/>
    <col min="2933" max="2936" width="12.1640625" bestFit="1" customWidth="1"/>
    <col min="2937" max="2937" width="3.1640625" bestFit="1" customWidth="1"/>
    <col min="2938" max="2940" width="12.1640625" bestFit="1" customWidth="1"/>
    <col min="2941" max="2941" width="5.1640625" bestFit="1" customWidth="1"/>
    <col min="2942" max="2942" width="3.1640625" bestFit="1" customWidth="1"/>
    <col min="2943" max="2943" width="5.1640625" bestFit="1" customWidth="1"/>
    <col min="2944" max="2948" width="12.1640625" bestFit="1" customWidth="1"/>
    <col min="2949" max="2949" width="5.1640625" bestFit="1" customWidth="1"/>
    <col min="2950" max="2952" width="12.1640625" bestFit="1" customWidth="1"/>
    <col min="2953" max="2953" width="7.1640625" bestFit="1" customWidth="1"/>
    <col min="2954" max="2954" width="5.1640625" bestFit="1" customWidth="1"/>
    <col min="2955" max="2955" width="3.1640625" bestFit="1" customWidth="1"/>
    <col min="2956" max="2956" width="6.1640625" bestFit="1" customWidth="1"/>
    <col min="2957" max="2957" width="12.1640625" bestFit="1" customWidth="1"/>
    <col min="2958" max="2958" width="3.1640625" bestFit="1" customWidth="1"/>
    <col min="2959" max="2959" width="6.1640625" bestFit="1" customWidth="1"/>
    <col min="2960" max="2960" width="3.1640625" bestFit="1" customWidth="1"/>
    <col min="2961" max="2961" width="12.1640625" bestFit="1" customWidth="1"/>
    <col min="2962" max="2962" width="3.1640625" bestFit="1" customWidth="1"/>
    <col min="2963" max="2964" width="12.1640625" bestFit="1" customWidth="1"/>
    <col min="2965" max="2965" width="7.1640625" bestFit="1" customWidth="1"/>
    <col min="2966" max="2966" width="3.1640625" bestFit="1" customWidth="1"/>
    <col min="2967" max="2968" width="12.1640625" bestFit="1" customWidth="1"/>
    <col min="2969" max="2969" width="3.1640625" bestFit="1" customWidth="1"/>
    <col min="2970" max="2970" width="6.1640625" bestFit="1" customWidth="1"/>
    <col min="2971" max="2972" width="12.1640625" bestFit="1" customWidth="1"/>
    <col min="2973" max="2973" width="5.1640625" bestFit="1" customWidth="1"/>
    <col min="2974" max="2974" width="3.1640625" bestFit="1" customWidth="1"/>
    <col min="2975" max="2976" width="12.1640625" bestFit="1" customWidth="1"/>
    <col min="2977" max="2977" width="5.1640625" bestFit="1" customWidth="1"/>
    <col min="2978" max="2978" width="3.1640625" bestFit="1" customWidth="1"/>
    <col min="2979" max="2980" width="5.1640625" bestFit="1" customWidth="1"/>
    <col min="2981" max="2984" width="12.1640625" bestFit="1" customWidth="1"/>
    <col min="2985" max="2985" width="3.1640625" bestFit="1" customWidth="1"/>
    <col min="2986" max="2988" width="12.1640625" bestFit="1" customWidth="1"/>
    <col min="2989" max="2989" width="5.1640625" bestFit="1" customWidth="1"/>
    <col min="2990" max="2990" width="12.1640625" bestFit="1" customWidth="1"/>
    <col min="2991" max="2991" width="8.1640625" bestFit="1" customWidth="1"/>
    <col min="2992" max="2993" width="12.1640625" bestFit="1" customWidth="1"/>
    <col min="2994" max="2994" width="3.1640625" bestFit="1" customWidth="1"/>
    <col min="2995" max="2997" width="12.1640625" bestFit="1" customWidth="1"/>
    <col min="2998" max="2998" width="3.1640625" bestFit="1" customWidth="1"/>
    <col min="2999" max="3006" width="12.1640625" bestFit="1" customWidth="1"/>
    <col min="3007" max="3007" width="4.1640625" bestFit="1" customWidth="1"/>
    <col min="3008" max="3008" width="6.1640625" bestFit="1" customWidth="1"/>
    <col min="3009" max="3018" width="12.1640625" bestFit="1" customWidth="1"/>
    <col min="3019" max="3019" width="4.1640625" bestFit="1" customWidth="1"/>
    <col min="3020" max="3021" width="12.1640625" bestFit="1" customWidth="1"/>
    <col min="3022" max="3022" width="6.1640625" bestFit="1" customWidth="1"/>
    <col min="3023" max="3023" width="12.1640625" bestFit="1" customWidth="1"/>
    <col min="3024" max="3025" width="4.1640625" bestFit="1" customWidth="1"/>
    <col min="3026" max="3026" width="12.1640625" bestFit="1" customWidth="1"/>
    <col min="3027" max="3027" width="4.1640625" bestFit="1" customWidth="1"/>
    <col min="3028" max="3028" width="7.1640625" bestFit="1" customWidth="1"/>
    <col min="3029" max="3035" width="12.1640625" bestFit="1" customWidth="1"/>
    <col min="3036" max="3036" width="7.1640625" bestFit="1" customWidth="1"/>
    <col min="3037" max="3037" width="8.1640625" bestFit="1" customWidth="1"/>
    <col min="3038" max="3041" width="12.1640625" bestFit="1" customWidth="1"/>
    <col min="3042" max="3042" width="11.1640625" bestFit="1" customWidth="1"/>
    <col min="3043" max="3043" width="12.1640625" bestFit="1" customWidth="1"/>
    <col min="3044" max="3044" width="4.1640625" bestFit="1" customWidth="1"/>
    <col min="3045" max="3045" width="12.1640625" bestFit="1" customWidth="1"/>
    <col min="3046" max="3046" width="4.1640625" bestFit="1" customWidth="1"/>
    <col min="3047" max="3047" width="6.1640625" bestFit="1" customWidth="1"/>
    <col min="3048" max="3048" width="4.1640625" bestFit="1" customWidth="1"/>
    <col min="3049" max="3049" width="12.1640625" bestFit="1" customWidth="1"/>
    <col min="3050" max="3050" width="7.1640625" bestFit="1" customWidth="1"/>
    <col min="3051" max="3051" width="12.1640625" bestFit="1" customWidth="1"/>
    <col min="3052" max="3053" width="4.1640625" bestFit="1" customWidth="1"/>
    <col min="3054" max="3057" width="12.1640625" bestFit="1" customWidth="1"/>
    <col min="3058" max="3058" width="4.1640625" bestFit="1" customWidth="1"/>
    <col min="3059" max="3059" width="12.1640625" bestFit="1" customWidth="1"/>
    <col min="3060" max="3060" width="6.1640625" bestFit="1" customWidth="1"/>
    <col min="3061" max="3061" width="12.1640625" bestFit="1" customWidth="1"/>
    <col min="3062" max="3062" width="11.1640625" bestFit="1" customWidth="1"/>
    <col min="3063" max="3063" width="5.1640625" bestFit="1" customWidth="1"/>
    <col min="3064" max="3064" width="12.1640625" bestFit="1" customWidth="1"/>
    <col min="3065" max="3065" width="5.1640625" bestFit="1" customWidth="1"/>
    <col min="3066" max="3066" width="7.33203125" bestFit="1" customWidth="1"/>
    <col min="3067" max="3067" width="12.33203125" bestFit="1" customWidth="1"/>
    <col min="3068" max="3068" width="5.6640625" bestFit="1" customWidth="1"/>
    <col min="3069" max="3069" width="3.1640625" bestFit="1" customWidth="1"/>
    <col min="3070" max="3070" width="12.1640625" bestFit="1" customWidth="1"/>
    <col min="3071" max="3072" width="3.1640625" bestFit="1" customWidth="1"/>
    <col min="3073" max="3074" width="6.1640625" bestFit="1" customWidth="1"/>
    <col min="3075" max="3075" width="12.1640625" bestFit="1" customWidth="1"/>
    <col min="3076" max="3076" width="3.1640625" bestFit="1" customWidth="1"/>
    <col min="3077" max="3078" width="12.1640625" bestFit="1" customWidth="1"/>
    <col min="3079" max="3079" width="3.1640625" bestFit="1" customWidth="1"/>
    <col min="3080" max="3081" width="6.1640625" bestFit="1" customWidth="1"/>
    <col min="3082" max="3082" width="12.1640625" bestFit="1" customWidth="1"/>
    <col min="3083" max="3084" width="3.1640625" bestFit="1" customWidth="1"/>
    <col min="3085" max="3085" width="6.1640625" bestFit="1" customWidth="1"/>
    <col min="3086" max="3086" width="3.1640625" bestFit="1" customWidth="1"/>
    <col min="3087" max="3088" width="12.1640625" bestFit="1" customWidth="1"/>
    <col min="3089" max="3089" width="9.1640625" bestFit="1" customWidth="1"/>
    <col min="3090" max="3090" width="12.1640625" bestFit="1" customWidth="1"/>
    <col min="3091" max="3091" width="11.1640625" bestFit="1" customWidth="1"/>
    <col min="3092" max="3092" width="3.1640625" bestFit="1" customWidth="1"/>
    <col min="3093" max="3094" width="12.1640625" bestFit="1" customWidth="1"/>
    <col min="3095" max="3095" width="6.1640625" bestFit="1" customWidth="1"/>
    <col min="3096" max="3096" width="4.1640625" bestFit="1" customWidth="1"/>
    <col min="3097" max="3102" width="12.1640625" bestFit="1" customWidth="1"/>
    <col min="3103" max="3103" width="8.1640625" bestFit="1" customWidth="1"/>
    <col min="3104" max="3106" width="12.1640625" bestFit="1" customWidth="1"/>
    <col min="3107" max="3107" width="6.1640625" bestFit="1" customWidth="1"/>
    <col min="3108" max="3108" width="4.1640625" bestFit="1" customWidth="1"/>
    <col min="3109" max="3109" width="12.1640625" bestFit="1" customWidth="1"/>
    <col min="3110" max="3110" width="7.33203125" bestFit="1" customWidth="1"/>
    <col min="3111" max="3111" width="8.1640625" bestFit="1" customWidth="1"/>
    <col min="3112" max="3112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8310</v>
      </c>
    </row>
    <row r="4" spans="1:6" x14ac:dyDescent="0.2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8321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F3B1-8388-DB4B-B2E1-8523FB7FBD59}">
  <dimension ref="A1:F46"/>
  <sheetViews>
    <sheetView workbookViewId="0">
      <selection activeCell="G2" sqref="G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40" width="14.83203125" bestFit="1" customWidth="1"/>
    <col min="41" max="41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8307</v>
      </c>
      <c r="B2" t="s">
        <v>8323</v>
      </c>
    </row>
    <row r="4" spans="1:6" x14ac:dyDescent="0.2">
      <c r="A4" s="8" t="s">
        <v>8322</v>
      </c>
      <c r="B4" s="8" t="s">
        <v>8310</v>
      </c>
    </row>
    <row r="5" spans="1:6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8337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9" t="s">
        <v>8338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">
      <c r="A21" s="9" t="s">
        <v>8339</v>
      </c>
      <c r="B21" s="10">
        <v>20</v>
      </c>
      <c r="C21" s="10"/>
      <c r="D21" s="10"/>
      <c r="E21" s="10"/>
      <c r="F21" s="10">
        <v>20</v>
      </c>
    </row>
    <row r="22" spans="1:6" x14ac:dyDescent="0.2">
      <c r="A22" s="9" t="s">
        <v>8340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9" t="s">
        <v>8341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">
      <c r="A24" s="9" t="s">
        <v>8342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9" t="s">
        <v>8343</v>
      </c>
      <c r="B25" s="10">
        <v>60</v>
      </c>
      <c r="C25" s="10"/>
      <c r="D25" s="10"/>
      <c r="E25" s="10"/>
      <c r="F25" s="10">
        <v>60</v>
      </c>
    </row>
    <row r="26" spans="1:6" x14ac:dyDescent="0.2">
      <c r="A26" s="9" t="s">
        <v>8344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9" t="s">
        <v>8345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">
      <c r="A28" s="9" t="s">
        <v>8346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8347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">
      <c r="A30" s="9" t="s">
        <v>8348</v>
      </c>
      <c r="B30" s="10">
        <v>40</v>
      </c>
      <c r="C30" s="10"/>
      <c r="D30" s="10"/>
      <c r="E30" s="10"/>
      <c r="F30" s="10">
        <v>40</v>
      </c>
    </row>
    <row r="31" spans="1:6" x14ac:dyDescent="0.2">
      <c r="A31" s="9" t="s">
        <v>8349</v>
      </c>
      <c r="B31" s="10">
        <v>20</v>
      </c>
      <c r="C31" s="10"/>
      <c r="D31" s="10"/>
      <c r="E31" s="10"/>
      <c r="F31" s="10">
        <v>20</v>
      </c>
    </row>
    <row r="32" spans="1:6" x14ac:dyDescent="0.2">
      <c r="A32" s="9" t="s">
        <v>8350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9" t="s">
        <v>8351</v>
      </c>
      <c r="B33" s="10">
        <v>400</v>
      </c>
      <c r="C33" s="10">
        <v>20</v>
      </c>
      <c r="D33" s="10"/>
      <c r="E33" s="10"/>
      <c r="F33" s="10">
        <v>420</v>
      </c>
    </row>
    <row r="34" spans="1:6" x14ac:dyDescent="0.2">
      <c r="A34" s="9" t="s">
        <v>8352</v>
      </c>
      <c r="B34" s="10"/>
      <c r="C34" s="10"/>
      <c r="D34" s="10">
        <v>40</v>
      </c>
      <c r="E34" s="10"/>
      <c r="F34" s="10">
        <v>40</v>
      </c>
    </row>
    <row r="35" spans="1:6" x14ac:dyDescent="0.2">
      <c r="A35" s="9" t="s">
        <v>8353</v>
      </c>
      <c r="B35" s="10">
        <v>60</v>
      </c>
      <c r="C35" s="10"/>
      <c r="D35" s="10"/>
      <c r="E35" s="10"/>
      <c r="F35" s="10">
        <v>60</v>
      </c>
    </row>
    <row r="36" spans="1:6" x14ac:dyDescent="0.2">
      <c r="A36" s="9" t="s">
        <v>8354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">
      <c r="A37" s="9" t="s">
        <v>8355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">
      <c r="A38" s="9" t="s">
        <v>8356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">
      <c r="A39" s="9" t="s">
        <v>8357</v>
      </c>
      <c r="B39" s="10">
        <v>80</v>
      </c>
      <c r="C39" s="10"/>
      <c r="D39" s="10"/>
      <c r="E39" s="10"/>
      <c r="F39" s="10">
        <v>80</v>
      </c>
    </row>
    <row r="40" spans="1:6" x14ac:dyDescent="0.2">
      <c r="A40" s="9" t="s">
        <v>8358</v>
      </c>
      <c r="B40" s="10">
        <v>60</v>
      </c>
      <c r="C40" s="10"/>
      <c r="D40" s="10"/>
      <c r="E40" s="10"/>
      <c r="F40" s="10">
        <v>60</v>
      </c>
    </row>
    <row r="41" spans="1:6" x14ac:dyDescent="0.2">
      <c r="A41" s="9" t="s">
        <v>8359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">
      <c r="A42" s="9" t="s">
        <v>8360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9" t="s">
        <v>8361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">
      <c r="A44" s="9" t="s">
        <v>8362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">
      <c r="A45" s="9" t="s">
        <v>8363</v>
      </c>
      <c r="B45" s="10"/>
      <c r="C45" s="10"/>
      <c r="D45" s="10">
        <v>20</v>
      </c>
      <c r="E45" s="10"/>
      <c r="F45" s="10">
        <v>20</v>
      </c>
    </row>
    <row r="46" spans="1:6" x14ac:dyDescent="0.2">
      <c r="A46" s="9" t="s">
        <v>8312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72794-21E8-8D42-AA6C-D8B6331B4AA5}">
  <dimension ref="A1:E18"/>
  <sheetViews>
    <sheetView workbookViewId="0">
      <selection activeCell="F4" sqref="F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8" t="s">
        <v>8307</v>
      </c>
      <c r="B1" t="s">
        <v>8323</v>
      </c>
    </row>
    <row r="2" spans="1:5" x14ac:dyDescent="0.2">
      <c r="A2" s="8" t="s">
        <v>8378</v>
      </c>
      <c r="B2" t="s">
        <v>8323</v>
      </c>
    </row>
    <row r="4" spans="1:5" x14ac:dyDescent="0.2">
      <c r="A4" s="8" t="s">
        <v>8322</v>
      </c>
      <c r="B4" s="8" t="s">
        <v>8310</v>
      </c>
    </row>
    <row r="5" spans="1:5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12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8312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12772-F049-0043-9047-FC2C6D7273DF}">
  <dimension ref="A1:H13"/>
  <sheetViews>
    <sheetView zoomScale="125" workbookViewId="0">
      <selection activeCell="I1" sqref="I1"/>
    </sheetView>
  </sheetViews>
  <sheetFormatPr baseColWidth="10" defaultRowHeight="15" x14ac:dyDescent="0.2"/>
  <cols>
    <col min="1" max="8" width="19.83203125" customWidth="1"/>
  </cols>
  <sheetData>
    <row r="1" spans="1:8" x14ac:dyDescent="0.2">
      <c r="A1" s="13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>
        <f>COUNTIFS(Sheet1!$D$2:$D$4115,"&lt;1000",Sheet1!$F$2:$F$4115, "successful")</f>
        <v>322</v>
      </c>
      <c r="C2">
        <f>COUNTIFS(Sheet1!$D$2:$D$4115,"&lt;1000",Sheet1!$F$2:$F$4115, "failed")</f>
        <v>113</v>
      </c>
      <c r="D2">
        <f>COUNTIFS(Sheet1!$D$2:$D$4115,"&lt;1000",Sheet1!$F$2:$F$4115, "canceled")</f>
        <v>18</v>
      </c>
      <c r="E2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2">
      <c r="A3" t="s">
        <v>8389</v>
      </c>
      <c r="B3">
        <f>COUNTIFS(Sheet1!$D$2:$D$4115,"&lt;=4999",Sheet1!$D$2:$D$4115,"&gt;=1000",Sheet1!$F$2:$F$4115, "successful")</f>
        <v>932</v>
      </c>
      <c r="C3">
        <f>COUNTIFS(Sheet1!$D$2:$D$4115,"&lt;=4999",Sheet1!$D$2:$D$4115,"&gt;=1000",Sheet1!$F$2:$F$4115, "failed")</f>
        <v>420</v>
      </c>
      <c r="D3">
        <f>COUNTIFS(Sheet1!$D$2:$D$4115,"&lt;=4999",Sheet1!$D$2:$D$4115,"&gt;=1000",Sheet1!$F$2:$F$4115, "canceled")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</row>
    <row r="4" spans="1:8" x14ac:dyDescent="0.2">
      <c r="A4" t="s">
        <v>8388</v>
      </c>
      <c r="B4">
        <f>COUNTIFS(Sheet1!$D$2:$D$4115,"&lt;=9999",Sheet1!$D$2:$D$4115,"&gt;=5000",Sheet1!$F$2:$F$4115, "successful")</f>
        <v>381</v>
      </c>
      <c r="C4">
        <f>COUNTIFS(Sheet1!$D$2:$D$4115,"&lt;=9999",Sheet1!$D$2:$D$4115,"&gt;=5000",Sheet1!$F$2:$F$4115, "failed")</f>
        <v>283</v>
      </c>
      <c r="D4">
        <f>COUNTIFS(Sheet1!$D$2:$D$4115,"&lt;=9999",Sheet1!$D$2:$D$4115,"&gt;=5000",Sheet1!$F$2:$F$4115, 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8391</v>
      </c>
      <c r="B5">
        <f>COUNTIFS(Sheet1!$D$2:$D$4115,"&lt;=14999",Sheet1!$D$2:$D$4115,"&gt;=10000",Sheet1!$F$2:$F$4115, "successful")</f>
        <v>168</v>
      </c>
      <c r="C5">
        <f>COUNTIFS(Sheet1!$D$2:$D$4115,"&lt;=14999",Sheet1!$D$2:$D$4115,"&gt;=10000",Sheet1!$F$2:$F$4115, "failed")</f>
        <v>144</v>
      </c>
      <c r="D5">
        <f>COUNTIFS(Sheet1!$D$2:$D$4115,"&lt;=14999",Sheet1!$D$2:$D$4115,"&gt;=10000",Sheet1!$F$2:$F$4115, 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8390</v>
      </c>
      <c r="B6">
        <f>COUNTIFS(Sheet1!$D$2:$D$4115,"&lt;=19999",Sheet1!$D$2:$D$4115,"&gt;=15000",Sheet1!$F$2:$F$4115, "successful")</f>
        <v>94</v>
      </c>
      <c r="C6">
        <f>COUNTIFS(Sheet1!$D$2:$D$4115,"&lt;=19999",Sheet1!$D$2:$D$4115,"&gt;=15000",Sheet1!$F$2:$F$4115, "failed")</f>
        <v>90</v>
      </c>
      <c r="D6">
        <f>COUNTIFS(Sheet1!$D$2:$D$4115,"&lt;=19999",Sheet1!$D$2:$D$4115,"&gt;=15000",Sheet1!$F$2:$F$4115, 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8392</v>
      </c>
      <c r="B7">
        <f>COUNTIFS(Sheet1!$D$2:$D$4115,"&lt;=24999",Sheet1!$D$2:$D$4115,"&gt;=20000",Sheet1!$F$2:$F$4115, "successful")</f>
        <v>62</v>
      </c>
      <c r="C7">
        <f>COUNTIFS(Sheet1!$D$2:$D$4115,"&lt;=24999",Sheet1!$D$2:$D$4115,"&gt;=20000",Sheet1!$F$2:$F$4115, "failed")</f>
        <v>72</v>
      </c>
      <c r="D7">
        <f>COUNTIFS(Sheet1!$D$2:$D$4115,"&lt;=24999",Sheet1!$D$2:$D$4115,"&gt;=20000",Sheet1!$F$2:$F$4115, 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8393</v>
      </c>
      <c r="B8">
        <f>COUNTIFS(Sheet1!$D$2:$D$4115,"&lt;=29999",Sheet1!$D$2:$D$4115,"&gt;=25000",Sheet1!$F$2:$F$4115, "successful")</f>
        <v>55</v>
      </c>
      <c r="C8">
        <f>COUNTIFS(Sheet1!$D$2:$D$4115,"&lt;=29999",Sheet1!$D$2:$D$4115,"&gt;=25000",Sheet1!$F$2:$F$4115, "failed")</f>
        <v>64</v>
      </c>
      <c r="D8">
        <f>COUNTIFS(Sheet1!$D$2:$D$4115,"&lt;=29999",Sheet1!$D$2:$D$4115,"&gt;=25000",Sheet1!$F$2:$F$4115, 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8394</v>
      </c>
      <c r="B9">
        <f>COUNTIFS(Sheet1!$D$2:$D$4115,"&lt;=34999",Sheet1!$D$2:$D$4115,"&gt;=30000",Sheet1!$F$2:$F$4115, "successful")</f>
        <v>32</v>
      </c>
      <c r="C9">
        <f>COUNTIFS(Sheet1!$D$2:$D$4115,"&lt;=34999",Sheet1!$D$2:$D$4115,"&gt;=30000",Sheet1!$F$2:$F$4115, "failed")</f>
        <v>37</v>
      </c>
      <c r="D9">
        <f>COUNTIFS(Sheet1!$D$2:$D$4115,"&lt;=34999",Sheet1!$D$2:$D$4115,"&gt;=30000",Sheet1!$F$2:$F$4115, 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8395</v>
      </c>
      <c r="B10">
        <f>COUNTIFS(Sheet1!$D$2:$D$4115,"&lt;=39999",Sheet1!$D$2:$D$4115,"&gt;=35000",Sheet1!$F$2:$F$4115, "successful")</f>
        <v>26</v>
      </c>
      <c r="C10">
        <f>COUNTIFS(Sheet1!$D$2:$D$4115,"&lt;=39999",Sheet1!$D$2:$D$4115,"&gt;=35000",Sheet1!$F$2:$F$4115, "failed")</f>
        <v>22</v>
      </c>
      <c r="D10">
        <f>COUNTIFS(Sheet1!$D$2:$D$4115,"&lt;=39999",Sheet1!$D$2:$D$4115,"&gt;=35000",Sheet1!$F$2:$F$4115, 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8396</v>
      </c>
      <c r="B11">
        <f>COUNTIFS(Sheet1!$D$2:$D$4115,"&lt;=44999",Sheet1!$D$2:$D$4115,"&gt;=40000",Sheet1!$F$2:$F$4115, "successful")</f>
        <v>21</v>
      </c>
      <c r="C11">
        <f>COUNTIFS(Sheet1!$D$2:$D$4115,"&lt;=44999",Sheet1!$D$2:$D$4115,"&gt;=40000",Sheet1!$F$2:$F$4115, "failed")</f>
        <v>16</v>
      </c>
      <c r="D11">
        <f>COUNTIFS(Sheet1!$D$2:$D$4115,"&lt;=44999",Sheet1!$D$2:$D$4115,"&gt;=40000",Sheet1!$F$2:$F$4115, 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8397</v>
      </c>
      <c r="B12">
        <f>COUNTIFS(Sheet1!$D$2:$D$4115,"&lt;=49999",Sheet1!$D$2:$D$4115,"&gt;=45000",Sheet1!$F$2:$F$4115, "successful")</f>
        <v>6</v>
      </c>
      <c r="C12">
        <f>COUNTIFS(Sheet1!$D$2:$D$4115,"&lt;=49999",Sheet1!$D$2:$D$4115,"&gt;=45000",Sheet1!$F$2:$F$4115, "failed")</f>
        <v>11</v>
      </c>
      <c r="D12">
        <f>COUNTIFS(Sheet1!$D$2:$D$4115,"&lt;=49999",Sheet1!$D$2:$D$4115,"&gt;=45000",Sheet1!$F$2:$F$4115, 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8398</v>
      </c>
      <c r="B13">
        <f>COUNTIFS(Sheet1!$D$2:$D$4115,"&gt;=50000",Sheet1!$F$2:$F$4115, "successful")</f>
        <v>86</v>
      </c>
      <c r="C13">
        <f>COUNTIFS(Sheet1!$D$2:$D$4115,"&gt;=50000",Sheet1!$F$2:$F$4115, "failed")</f>
        <v>258</v>
      </c>
      <c r="D13">
        <f>COUNTIFS(Sheet1!$D$2:$D$4115,"&gt;=50000",Sheet1!$F$2:$F$4115, 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Genovese</cp:lastModifiedBy>
  <dcterms:created xsi:type="dcterms:W3CDTF">2017-04-20T15:17:24Z</dcterms:created>
  <dcterms:modified xsi:type="dcterms:W3CDTF">2018-06-30T00:02:24Z</dcterms:modified>
</cp:coreProperties>
</file>