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440" windowHeight="1429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H1" i="1"/>
  <c r="R14"/>
  <c r="R15"/>
  <c r="S15" s="1"/>
  <c r="T15" s="1"/>
  <c r="R16"/>
  <c r="R13"/>
  <c r="Q16"/>
  <c r="P16"/>
  <c r="O16"/>
  <c r="P15"/>
  <c r="Q15" s="1"/>
  <c r="O15"/>
  <c r="O14"/>
  <c r="P14" s="1"/>
  <c r="Q14" s="1"/>
  <c r="Q13"/>
  <c r="P13"/>
  <c r="O13"/>
  <c r="H13"/>
  <c r="J16"/>
  <c r="I16"/>
  <c r="H16"/>
  <c r="I15"/>
  <c r="J15" s="1"/>
  <c r="H15"/>
  <c r="H14"/>
  <c r="I14" s="1"/>
  <c r="J14" s="1"/>
  <c r="I13"/>
  <c r="J13" s="1"/>
  <c r="R22"/>
  <c r="S22" s="1"/>
  <c r="T22" s="1"/>
  <c r="R23"/>
  <c r="S23" s="1"/>
  <c r="T23" s="1"/>
  <c r="R24"/>
  <c r="R21"/>
  <c r="S21" s="1"/>
  <c r="T21" s="1"/>
  <c r="P22"/>
  <c r="Q22" s="1"/>
  <c r="P23"/>
  <c r="Q23" s="1"/>
  <c r="P24"/>
  <c r="Q24" s="1"/>
  <c r="P21"/>
  <c r="Q21" s="1"/>
  <c r="I22"/>
  <c r="J22" s="1"/>
  <c r="I23"/>
  <c r="J23" s="1"/>
  <c r="I24"/>
  <c r="J24" s="1"/>
  <c r="O22"/>
  <c r="O23"/>
  <c r="O24"/>
  <c r="H21"/>
  <c r="O21"/>
  <c r="H24"/>
  <c r="H23"/>
  <c r="H22"/>
  <c r="I21"/>
  <c r="J21" s="1"/>
  <c r="AC15"/>
  <c r="AB10"/>
  <c r="AA19"/>
  <c r="AA18"/>
  <c r="AC18" s="1"/>
  <c r="AA17"/>
  <c r="AC17" s="1"/>
  <c r="AA16"/>
  <c r="AC16" s="1"/>
  <c r="AA15"/>
  <c r="AA14"/>
  <c r="AC14" s="1"/>
  <c r="AA13"/>
  <c r="AC13" s="1"/>
  <c r="W19"/>
  <c r="AB19" s="1"/>
  <c r="W18"/>
  <c r="W17"/>
  <c r="AB17" s="1"/>
  <c r="W16"/>
  <c r="AB16" s="1"/>
  <c r="W15"/>
  <c r="AB15" s="1"/>
  <c r="W14"/>
  <c r="W13"/>
  <c r="AB13" s="1"/>
  <c r="W10"/>
  <c r="S16"/>
  <c r="T16" s="1"/>
  <c r="S14"/>
  <c r="T14" s="1"/>
  <c r="S13"/>
  <c r="T13" s="1"/>
  <c r="S24"/>
  <c r="T24" s="1"/>
  <c r="AB14" l="1"/>
  <c r="AB18"/>
  <c r="AC19"/>
</calcChain>
</file>

<file path=xl/sharedStrings.xml><?xml version="1.0" encoding="utf-8"?>
<sst xmlns="http://schemas.openxmlformats.org/spreadsheetml/2006/main" count="75" uniqueCount="35">
  <si>
    <t>EM</t>
  </si>
  <si>
    <t>DM</t>
  </si>
  <si>
    <t>FM</t>
  </si>
  <si>
    <t>ACWI</t>
  </si>
  <si>
    <t>#comps</t>
  </si>
  <si>
    <t>secs</t>
  </si>
  <si>
    <t>#of params</t>
  </si>
  <si>
    <t>Daily Data</t>
  </si>
  <si>
    <t>Monthly Data</t>
  </si>
  <si>
    <t>hrs</t>
  </si>
  <si>
    <t>days</t>
  </si>
  <si>
    <t>Total</t>
  </si>
  <si>
    <t>bin size</t>
  </si>
  <si>
    <t>Number of companies</t>
  </si>
  <si>
    <t>#of companies per query</t>
  </si>
  <si>
    <t>secs / query</t>
  </si>
  <si>
    <t>Number of FS parameters</t>
  </si>
  <si>
    <t>#of currencies</t>
  </si>
  <si>
    <t>Number of currencies (i.e. USD, local)</t>
  </si>
  <si>
    <t>Table2: Bin size = 100</t>
  </si>
  <si>
    <t>Table1: Bin size = 1</t>
  </si>
  <si>
    <t>DM and ACWI pulls data from 1980</t>
  </si>
  <si>
    <t>EM and FM pulls data from 1990</t>
  </si>
  <si>
    <t>* You can update values in the yellow cells</t>
  </si>
  <si>
    <t>secs/query</t>
  </si>
  <si>
    <t>#securities</t>
  </si>
  <si>
    <t>bin</t>
  </si>
  <si>
    <t>factor</t>
  </si>
  <si>
    <t>max vector size</t>
  </si>
  <si>
    <t>bytes</t>
  </si>
  <si>
    <t>years</t>
  </si>
  <si>
    <t>Market</t>
  </si>
  <si>
    <t>#currs</t>
  </si>
  <si>
    <t>abbr</t>
  </si>
  <si>
    <t>Last</t>
  </si>
</sst>
</file>

<file path=xl/styles.xml><?xml version="1.0" encoding="utf-8"?>
<styleSheet xmlns="http://schemas.openxmlformats.org/spreadsheetml/2006/main">
  <numFmts count="1">
    <numFmt numFmtId="164" formatCode="[$-409]m/d/yy\ h:mm\ AM/PM;@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ucida Console"/>
      <family val="3"/>
    </font>
    <font>
      <b/>
      <sz val="10"/>
      <color rgb="FFC5060B"/>
      <name val="Lucida Console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4" fontId="0" fillId="0" borderId="0" xfId="0" applyNumberFormat="1"/>
    <xf numFmtId="4" fontId="0" fillId="0" borderId="0" xfId="0" applyNumberFormat="1" applyBorder="1"/>
    <xf numFmtId="4" fontId="0" fillId="0" borderId="2" xfId="0" applyNumberFormat="1" applyBorder="1"/>
    <xf numFmtId="4" fontId="0" fillId="0" borderId="1" xfId="0" applyNumberFormat="1" applyBorder="1"/>
    <xf numFmtId="3" fontId="0" fillId="0" borderId="0" xfId="0" applyNumberFormat="1"/>
    <xf numFmtId="3" fontId="0" fillId="0" borderId="0" xfId="0" applyNumberFormat="1" applyBorder="1"/>
    <xf numFmtId="3" fontId="0" fillId="0" borderId="0" xfId="0" applyNumberFormat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4" fontId="0" fillId="2" borderId="0" xfId="0" applyNumberFormat="1" applyFill="1" applyBorder="1" applyProtection="1">
      <protection locked="0"/>
    </xf>
    <xf numFmtId="3" fontId="0" fillId="2" borderId="2" xfId="0" applyNumberFormat="1" applyFill="1" applyBorder="1" applyProtection="1">
      <protection locked="0"/>
    </xf>
    <xf numFmtId="3" fontId="0" fillId="2" borderId="0" xfId="0" applyNumberFormat="1" applyFill="1" applyBorder="1" applyProtection="1">
      <protection locked="0"/>
    </xf>
    <xf numFmtId="3" fontId="0" fillId="2" borderId="0" xfId="0" applyNumberFormat="1" applyFill="1"/>
    <xf numFmtId="4" fontId="0" fillId="2" borderId="0" xfId="0" applyNumberFormat="1" applyFill="1"/>
    <xf numFmtId="4" fontId="0" fillId="0" borderId="13" xfId="0" applyNumberFormat="1" applyBorder="1"/>
    <xf numFmtId="3" fontId="0" fillId="2" borderId="17" xfId="0" applyNumberFormat="1" applyFill="1" applyBorder="1" applyProtection="1">
      <protection locked="0"/>
    </xf>
    <xf numFmtId="4" fontId="0" fillId="2" borderId="18" xfId="0" applyNumberFormat="1" applyFill="1" applyBorder="1" applyProtection="1">
      <protection locked="0"/>
    </xf>
    <xf numFmtId="3" fontId="0" fillId="0" borderId="18" xfId="0" applyNumberFormat="1" applyBorder="1"/>
    <xf numFmtId="3" fontId="0" fillId="2" borderId="19" xfId="0" applyNumberFormat="1" applyFill="1" applyBorder="1" applyProtection="1">
      <protection locked="0"/>
    </xf>
    <xf numFmtId="4" fontId="0" fillId="0" borderId="17" xfId="0" applyNumberFormat="1" applyBorder="1"/>
    <xf numFmtId="4" fontId="0" fillId="0" borderId="18" xfId="0" applyNumberFormat="1" applyBorder="1"/>
    <xf numFmtId="4" fontId="0" fillId="0" borderId="19" xfId="0" applyNumberFormat="1" applyBorder="1"/>
    <xf numFmtId="3" fontId="0" fillId="2" borderId="18" xfId="0" applyNumberFormat="1" applyFill="1" applyBorder="1" applyProtection="1">
      <protection locked="0"/>
    </xf>
    <xf numFmtId="4" fontId="0" fillId="0" borderId="20" xfId="0" applyNumberFormat="1" applyBorder="1"/>
    <xf numFmtId="3" fontId="0" fillId="0" borderId="18" xfId="0" applyNumberFormat="1" applyBorder="1" applyProtection="1">
      <protection locked="0"/>
    </xf>
    <xf numFmtId="0" fontId="2" fillId="0" borderId="0" xfId="0" applyFont="1"/>
    <xf numFmtId="0" fontId="2" fillId="0" borderId="14" xfId="0" applyFont="1" applyBorder="1"/>
    <xf numFmtId="3" fontId="2" fillId="0" borderId="3" xfId="0" applyNumberFormat="1" applyFont="1" applyBorder="1"/>
    <xf numFmtId="4" fontId="2" fillId="0" borderId="4" xfId="0" applyNumberFormat="1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4" fontId="2" fillId="0" borderId="3" xfId="0" applyNumberFormat="1" applyFont="1" applyBorder="1"/>
    <xf numFmtId="4" fontId="2" fillId="0" borderId="5" xfId="0" applyNumberFormat="1" applyFont="1" applyBorder="1"/>
    <xf numFmtId="4" fontId="2" fillId="0" borderId="15" xfId="0" applyNumberFormat="1" applyFont="1" applyBorder="1"/>
    <xf numFmtId="0" fontId="2" fillId="0" borderId="12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3" fontId="0" fillId="0" borderId="0" xfId="0" applyNumberFormat="1" applyFont="1"/>
    <xf numFmtId="3" fontId="0" fillId="0" borderId="1" xfId="0" applyNumberFormat="1" applyFont="1" applyBorder="1"/>
    <xf numFmtId="3" fontId="0" fillId="0" borderId="17" xfId="0" applyNumberFormat="1" applyFont="1" applyBorder="1"/>
    <xf numFmtId="3" fontId="0" fillId="0" borderId="1" xfId="0" applyNumberFormat="1" applyFont="1" applyBorder="1" applyProtection="1">
      <protection locked="0"/>
    </xf>
    <xf numFmtId="3" fontId="0" fillId="0" borderId="17" xfId="0" applyNumberFormat="1" applyFont="1" applyBorder="1" applyProtection="1">
      <protection locked="0"/>
    </xf>
    <xf numFmtId="3" fontId="0" fillId="2" borderId="0" xfId="0" applyNumberFormat="1" applyFont="1" applyFill="1"/>
    <xf numFmtId="0" fontId="2" fillId="0" borderId="21" xfId="0" applyFont="1" applyBorder="1"/>
    <xf numFmtId="3" fontId="0" fillId="0" borderId="8" xfId="0" applyNumberFormat="1" applyFont="1" applyBorder="1"/>
    <xf numFmtId="3" fontId="2" fillId="0" borderId="6" xfId="0" applyNumberFormat="1" applyFont="1" applyBorder="1"/>
    <xf numFmtId="4" fontId="2" fillId="0" borderId="7" xfId="0" applyNumberFormat="1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4" fontId="2" fillId="0" borderId="6" xfId="0" applyNumberFormat="1" applyFont="1" applyBorder="1"/>
    <xf numFmtId="4" fontId="2" fillId="0" borderId="22" xfId="0" applyNumberFormat="1" applyFont="1" applyBorder="1"/>
    <xf numFmtId="3" fontId="1" fillId="0" borderId="0" xfId="0" applyNumberFormat="1" applyFont="1"/>
    <xf numFmtId="164" fontId="1" fillId="0" borderId="0" xfId="0" applyNumberFormat="1" applyFont="1"/>
    <xf numFmtId="0" fontId="2" fillId="0" borderId="9" xfId="0" applyFont="1" applyBorder="1" applyAlignment="1"/>
    <xf numFmtId="0" fontId="0" fillId="0" borderId="10" xfId="0" applyBorder="1" applyAlignment="1"/>
    <xf numFmtId="0" fontId="0" fillId="0" borderId="11" xfId="0" applyBorder="1" applyAlignment="1"/>
    <xf numFmtId="0" fontId="2" fillId="0" borderId="23" xfId="0" applyFont="1" applyBorder="1"/>
    <xf numFmtId="0" fontId="5" fillId="0" borderId="12" xfId="0" applyFont="1" applyBorder="1" applyProtection="1">
      <protection locked="0"/>
    </xf>
    <xf numFmtId="3" fontId="1" fillId="0" borderId="1" xfId="0" applyNumberFormat="1" applyFont="1" applyBorder="1" applyProtection="1">
      <protection locked="0"/>
    </xf>
    <xf numFmtId="3" fontId="1" fillId="2" borderId="1" xfId="0" applyNumberFormat="1" applyFont="1" applyFill="1" applyBorder="1" applyProtection="1">
      <protection locked="0"/>
    </xf>
    <xf numFmtId="4" fontId="1" fillId="2" borderId="0" xfId="0" applyNumberFormat="1" applyFont="1" applyFill="1" applyBorder="1" applyProtection="1">
      <protection locked="0"/>
    </xf>
    <xf numFmtId="3" fontId="1" fillId="0" borderId="0" xfId="0" applyNumberFormat="1" applyFont="1" applyBorder="1" applyProtection="1">
      <protection locked="0"/>
    </xf>
    <xf numFmtId="3" fontId="1" fillId="2" borderId="0" xfId="0" applyNumberFormat="1" applyFont="1" applyFill="1" applyBorder="1" applyProtection="1">
      <protection locked="0"/>
    </xf>
    <xf numFmtId="4" fontId="1" fillId="0" borderId="1" xfId="0" applyNumberFormat="1" applyFont="1" applyBorder="1"/>
    <xf numFmtId="4" fontId="1" fillId="0" borderId="0" xfId="0" applyNumberFormat="1" applyFont="1" applyBorder="1"/>
    <xf numFmtId="4" fontId="1" fillId="0" borderId="2" xfId="0" applyNumberFormat="1" applyFont="1" applyBorder="1"/>
    <xf numFmtId="3" fontId="1" fillId="0" borderId="0" xfId="0" applyNumberFormat="1" applyFont="1" applyBorder="1"/>
    <xf numFmtId="4" fontId="1" fillId="0" borderId="13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C90"/>
  <sheetViews>
    <sheetView tabSelected="1" workbookViewId="0">
      <selection activeCell="H5" sqref="H5"/>
    </sheetView>
  </sheetViews>
  <sheetFormatPr defaultRowHeight="15"/>
  <cols>
    <col min="2" max="2" width="7.5703125" style="25" customWidth="1"/>
    <col min="3" max="3" width="10.7109375" style="39" customWidth="1"/>
    <col min="4" max="4" width="7.7109375" style="5" customWidth="1"/>
    <col min="5" max="5" width="10.7109375" style="1" bestFit="1" customWidth="1"/>
    <col min="6" max="6" width="10.7109375" style="5" bestFit="1" customWidth="1"/>
    <col min="7" max="7" width="6.28515625" style="5" bestFit="1" customWidth="1"/>
    <col min="8" max="8" width="17.42578125" style="5" bestFit="1" customWidth="1"/>
    <col min="9" max="9" width="8.140625" style="5" bestFit="1" customWidth="1"/>
    <col min="10" max="10" width="5.5703125" style="5" bestFit="1" customWidth="1"/>
    <col min="11" max="11" width="7.85546875" style="5" customWidth="1"/>
    <col min="12" max="12" width="10.7109375" style="1" bestFit="1" customWidth="1"/>
    <col min="13" max="13" width="10.7109375" style="5" bestFit="1" customWidth="1"/>
    <col min="14" max="14" width="6.28515625" style="5" bestFit="1" customWidth="1"/>
    <col min="15" max="15" width="10.140625" style="5" bestFit="1" customWidth="1"/>
    <col min="16" max="16" width="6.5703125" style="5" bestFit="1" customWidth="1"/>
    <col min="17" max="17" width="5.5703125" style="5" bestFit="1" customWidth="1"/>
    <col min="18" max="18" width="11.7109375" style="1" bestFit="1" customWidth="1"/>
    <col min="19" max="19" width="8.140625" style="1" bestFit="1" customWidth="1"/>
    <col min="20" max="20" width="5.5703125" style="1" bestFit="1" customWidth="1"/>
    <col min="24" max="25" width="10" bestFit="1" customWidth="1"/>
  </cols>
  <sheetData>
    <row r="1" spans="2:29">
      <c r="B1" s="25" t="s">
        <v>4</v>
      </c>
      <c r="C1" s="39" t="s">
        <v>13</v>
      </c>
      <c r="G1" s="53" t="s">
        <v>34</v>
      </c>
      <c r="H1" s="54">
        <f ca="1">NOW()</f>
        <v>41598.753521412036</v>
      </c>
    </row>
    <row r="2" spans="2:29">
      <c r="B2" s="25" t="s">
        <v>12</v>
      </c>
      <c r="C2" s="39" t="s">
        <v>14</v>
      </c>
    </row>
    <row r="3" spans="2:29">
      <c r="B3" s="25" t="s">
        <v>5</v>
      </c>
      <c r="C3" s="39" t="s">
        <v>15</v>
      </c>
    </row>
    <row r="4" spans="2:29">
      <c r="B4" s="25" t="s">
        <v>6</v>
      </c>
      <c r="C4" s="39" t="s">
        <v>16</v>
      </c>
    </row>
    <row r="5" spans="2:29">
      <c r="B5" s="25" t="s">
        <v>17</v>
      </c>
      <c r="C5" s="39" t="s">
        <v>18</v>
      </c>
    </row>
    <row r="7" spans="2:29">
      <c r="B7" s="25" t="s">
        <v>21</v>
      </c>
    </row>
    <row r="8" spans="2:29">
      <c r="B8" s="25" t="s">
        <v>22</v>
      </c>
    </row>
    <row r="9" spans="2:29" ht="15.75" thickBot="1"/>
    <row r="10" spans="2:29" s="25" customFormat="1" ht="15.75" thickTop="1">
      <c r="B10" s="55" t="s">
        <v>20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V10" s="5" t="s">
        <v>28</v>
      </c>
      <c r="W10" s="5">
        <f>2.36*1000000</f>
        <v>2360000</v>
      </c>
      <c r="X10" s="5"/>
      <c r="Y10" s="5"/>
      <c r="Z10" s="5"/>
      <c r="AA10" s="5" t="s">
        <v>29</v>
      </c>
      <c r="AB10" s="1">
        <f>W10</f>
        <v>2360000</v>
      </c>
      <c r="AC10" s="1"/>
    </row>
    <row r="11" spans="2:29" s="25" customFormat="1">
      <c r="B11" s="45" t="s">
        <v>31</v>
      </c>
      <c r="C11" s="46"/>
      <c r="D11" s="47" t="s">
        <v>8</v>
      </c>
      <c r="E11" s="48"/>
      <c r="F11" s="49"/>
      <c r="G11" s="50"/>
      <c r="H11" s="49"/>
      <c r="I11" s="49"/>
      <c r="J11" s="49"/>
      <c r="K11" s="48" t="s">
        <v>7</v>
      </c>
      <c r="L11" s="48"/>
      <c r="M11" s="49"/>
      <c r="N11" s="49"/>
      <c r="O11" s="49"/>
      <c r="P11" s="49"/>
      <c r="Q11" s="49"/>
      <c r="R11" s="51" t="s">
        <v>11</v>
      </c>
      <c r="S11" s="48"/>
      <c r="T11" s="52"/>
      <c r="V11" s="5" t="s">
        <v>30</v>
      </c>
      <c r="W11" s="5">
        <v>34</v>
      </c>
      <c r="X11" s="5"/>
      <c r="Y11" s="5"/>
      <c r="Z11" s="5"/>
      <c r="AA11" s="1"/>
      <c r="AB11" s="1"/>
      <c r="AC11" s="1"/>
    </row>
    <row r="12" spans="2:29" s="25" customFormat="1">
      <c r="B12" s="58" t="s">
        <v>33</v>
      </c>
      <c r="C12" s="27" t="s">
        <v>25</v>
      </c>
      <c r="D12" s="27" t="s">
        <v>12</v>
      </c>
      <c r="E12" s="28" t="s">
        <v>24</v>
      </c>
      <c r="F12" s="29" t="s">
        <v>6</v>
      </c>
      <c r="G12" s="30" t="s">
        <v>32</v>
      </c>
      <c r="H12" s="31" t="s">
        <v>5</v>
      </c>
      <c r="I12" s="28" t="s">
        <v>9</v>
      </c>
      <c r="J12" s="32" t="s">
        <v>10</v>
      </c>
      <c r="K12" s="27" t="s">
        <v>12</v>
      </c>
      <c r="L12" s="28" t="s">
        <v>24</v>
      </c>
      <c r="M12" s="29" t="s">
        <v>6</v>
      </c>
      <c r="N12" s="29" t="s">
        <v>32</v>
      </c>
      <c r="O12" s="31" t="s">
        <v>5</v>
      </c>
      <c r="P12" s="28" t="s">
        <v>9</v>
      </c>
      <c r="Q12" s="32" t="s">
        <v>10</v>
      </c>
      <c r="R12" s="31" t="s">
        <v>5</v>
      </c>
      <c r="S12" s="28" t="s">
        <v>9</v>
      </c>
      <c r="T12" s="33" t="s">
        <v>10</v>
      </c>
      <c r="V12" s="5" t="s">
        <v>26</v>
      </c>
      <c r="W12" s="5">
        <v>12</v>
      </c>
      <c r="X12" s="5"/>
      <c r="Y12" s="5"/>
      <c r="Z12" s="5"/>
      <c r="AA12" s="1">
        <v>365</v>
      </c>
      <c r="AB12" s="1" t="s">
        <v>27</v>
      </c>
      <c r="AC12" s="1"/>
    </row>
    <row r="13" spans="2:29">
      <c r="B13" s="34" t="s">
        <v>0</v>
      </c>
      <c r="C13" s="40">
        <v>17243</v>
      </c>
      <c r="D13" s="8">
        <v>1</v>
      </c>
      <c r="E13" s="9">
        <v>3.5</v>
      </c>
      <c r="F13" s="6">
        <v>35</v>
      </c>
      <c r="G13" s="10">
        <v>1</v>
      </c>
      <c r="H13" s="4">
        <f>$C13/D13*(E13*F13*G13)</f>
        <v>2112267.5</v>
      </c>
      <c r="I13" s="2">
        <f>+H13/3600</f>
        <v>586.74097222222224</v>
      </c>
      <c r="J13" s="3">
        <f>+I13/24</f>
        <v>24.447540509259259</v>
      </c>
      <c r="K13" s="8">
        <v>1</v>
      </c>
      <c r="L13" s="9">
        <v>10</v>
      </c>
      <c r="M13" s="6">
        <v>1</v>
      </c>
      <c r="N13" s="11">
        <v>2</v>
      </c>
      <c r="O13" s="4">
        <f>$C13/K13*(L13*M13*N13)</f>
        <v>344860</v>
      </c>
      <c r="P13" s="2">
        <f>+O13/3600</f>
        <v>95.794444444444451</v>
      </c>
      <c r="Q13" s="3">
        <f>+P13/24</f>
        <v>3.9914351851851855</v>
      </c>
      <c r="R13" s="4">
        <f>H13+O13</f>
        <v>2457127.5</v>
      </c>
      <c r="S13" s="2">
        <f>+R13/3600</f>
        <v>682.53541666666672</v>
      </c>
      <c r="T13" s="14">
        <f>+S13/24</f>
        <v>28.438975694444448</v>
      </c>
      <c r="V13" s="5">
        <v>1</v>
      </c>
      <c r="W13" s="1">
        <f t="shared" ref="W13:W19" si="0">$V13*$W$11*W$12</f>
        <v>408</v>
      </c>
      <c r="X13" s="1"/>
      <c r="Y13" s="1"/>
      <c r="Z13" s="1"/>
      <c r="AA13" s="1">
        <f t="shared" ref="AA13:AA19" si="1">$V13*$W$11*AA$12</f>
        <v>12410</v>
      </c>
      <c r="AB13" s="1">
        <f t="shared" ref="AB13:AB19" si="2">$AB$10/W13</f>
        <v>5784.3137254901958</v>
      </c>
      <c r="AC13" s="1">
        <f t="shared" ref="AC13:AC19" si="3">$AB$10/AA13</f>
        <v>190.16921837228043</v>
      </c>
    </row>
    <row r="14" spans="2:29">
      <c r="B14" s="34" t="s">
        <v>1</v>
      </c>
      <c r="C14" s="40">
        <v>31134</v>
      </c>
      <c r="D14" s="8">
        <v>1</v>
      </c>
      <c r="E14" s="9">
        <v>5</v>
      </c>
      <c r="F14" s="6">
        <v>35</v>
      </c>
      <c r="G14" s="10">
        <v>1</v>
      </c>
      <c r="H14" s="4">
        <f>$C14/D14*(E14*F14*G14)</f>
        <v>5448450</v>
      </c>
      <c r="I14" s="2">
        <f>+H14/3600</f>
        <v>1513.4583333333333</v>
      </c>
      <c r="J14" s="3">
        <f>+I14/24</f>
        <v>63.060763888888886</v>
      </c>
      <c r="K14" s="8">
        <v>1</v>
      </c>
      <c r="L14" s="9">
        <v>15</v>
      </c>
      <c r="M14" s="6">
        <v>1</v>
      </c>
      <c r="N14" s="11">
        <v>2</v>
      </c>
      <c r="O14" s="4">
        <f>$C14/K14*(L14*M14*N14)</f>
        <v>934020</v>
      </c>
      <c r="P14" s="2">
        <f>+O14/3600</f>
        <v>259.45</v>
      </c>
      <c r="Q14" s="3">
        <f>+P14/24</f>
        <v>10.810416666666667</v>
      </c>
      <c r="R14" s="4">
        <f>H14+O14</f>
        <v>6382470</v>
      </c>
      <c r="S14" s="2">
        <f>+R14/3600</f>
        <v>1772.9083333333333</v>
      </c>
      <c r="T14" s="14">
        <f>+S14/24</f>
        <v>73.871180555555554</v>
      </c>
      <c r="V14" s="5">
        <v>50</v>
      </c>
      <c r="W14" s="1">
        <f t="shared" si="0"/>
        <v>20400</v>
      </c>
      <c r="X14" s="1"/>
      <c r="Y14" s="1"/>
      <c r="Z14" s="1"/>
      <c r="AA14" s="1">
        <f t="shared" si="1"/>
        <v>620500</v>
      </c>
      <c r="AB14" s="1">
        <f t="shared" si="2"/>
        <v>115.68627450980392</v>
      </c>
      <c r="AC14" s="1">
        <f t="shared" si="3"/>
        <v>3.8033843674456085</v>
      </c>
    </row>
    <row r="15" spans="2:29">
      <c r="B15" s="34" t="s">
        <v>2</v>
      </c>
      <c r="C15" s="40">
        <v>4636</v>
      </c>
      <c r="D15" s="8">
        <v>1</v>
      </c>
      <c r="E15" s="9">
        <v>3.5</v>
      </c>
      <c r="F15" s="6">
        <v>25</v>
      </c>
      <c r="G15" s="10">
        <v>1</v>
      </c>
      <c r="H15" s="4">
        <f>$C15/D15*(E15*F15*G15)</f>
        <v>405650</v>
      </c>
      <c r="I15" s="2">
        <f>+H15/3600</f>
        <v>112.68055555555556</v>
      </c>
      <c r="J15" s="3">
        <f>+I15/24</f>
        <v>4.6950231481481479</v>
      </c>
      <c r="K15" s="8">
        <v>1</v>
      </c>
      <c r="L15" s="9">
        <v>10</v>
      </c>
      <c r="M15" s="6">
        <v>1</v>
      </c>
      <c r="N15" s="11">
        <v>2</v>
      </c>
      <c r="O15" s="4">
        <f>$C15/K15*(L15*M15*N15)</f>
        <v>92720</v>
      </c>
      <c r="P15" s="2">
        <f>+O15/3600</f>
        <v>25.755555555555556</v>
      </c>
      <c r="Q15" s="3">
        <f>+P15/24</f>
        <v>1.0731481481481482</v>
      </c>
      <c r="R15" s="4">
        <f>H15+O15</f>
        <v>498370</v>
      </c>
      <c r="S15" s="2">
        <f>+R15/3600</f>
        <v>138.4361111111111</v>
      </c>
      <c r="T15" s="14">
        <f>+S15/24</f>
        <v>5.7681712962962957</v>
      </c>
      <c r="V15" s="5">
        <v>100</v>
      </c>
      <c r="W15" s="1">
        <f t="shared" si="0"/>
        <v>40800</v>
      </c>
      <c r="X15" s="1"/>
      <c r="Y15" s="1"/>
      <c r="Z15" s="1"/>
      <c r="AA15" s="1">
        <f t="shared" si="1"/>
        <v>1241000</v>
      </c>
      <c r="AB15" s="1">
        <f t="shared" si="2"/>
        <v>57.843137254901961</v>
      </c>
      <c r="AC15" s="1">
        <f t="shared" si="3"/>
        <v>1.9016921837228042</v>
      </c>
    </row>
    <row r="16" spans="2:29" ht="15.75" thickBot="1">
      <c r="B16" s="35" t="s">
        <v>3</v>
      </c>
      <c r="C16" s="41">
        <v>1278</v>
      </c>
      <c r="D16" s="15">
        <v>1</v>
      </c>
      <c r="E16" s="16">
        <v>5</v>
      </c>
      <c r="F16" s="17">
        <v>20</v>
      </c>
      <c r="G16" s="18">
        <v>1</v>
      </c>
      <c r="H16" s="19">
        <f>$C16/D16*(E16*F16*G16)</f>
        <v>127800</v>
      </c>
      <c r="I16" s="20">
        <f>+H16/3600</f>
        <v>35.5</v>
      </c>
      <c r="J16" s="21">
        <f>+I16/24</f>
        <v>1.4791666666666667</v>
      </c>
      <c r="K16" s="15">
        <v>1</v>
      </c>
      <c r="L16" s="16">
        <v>15</v>
      </c>
      <c r="M16" s="17">
        <v>1</v>
      </c>
      <c r="N16" s="22">
        <v>2</v>
      </c>
      <c r="O16" s="19">
        <f>$C16/K16*(L16*M16*N16)</f>
        <v>38340</v>
      </c>
      <c r="P16" s="20">
        <f>+O16/3600</f>
        <v>10.65</v>
      </c>
      <c r="Q16" s="21">
        <f>+P16/24</f>
        <v>0.44375000000000003</v>
      </c>
      <c r="R16" s="19">
        <f>H16+O16</f>
        <v>166140</v>
      </c>
      <c r="S16" s="20">
        <f>+R16/3600</f>
        <v>46.15</v>
      </c>
      <c r="T16" s="23">
        <f>+S16/24</f>
        <v>1.9229166666666666</v>
      </c>
      <c r="V16" s="5">
        <v>1278</v>
      </c>
      <c r="W16" s="1">
        <f t="shared" si="0"/>
        <v>521424</v>
      </c>
      <c r="X16" s="1"/>
      <c r="Y16" s="1"/>
      <c r="Z16" s="1"/>
      <c r="AA16" s="1">
        <f t="shared" si="1"/>
        <v>15859980</v>
      </c>
      <c r="AB16" s="1">
        <f t="shared" si="2"/>
        <v>4.5260670778483538</v>
      </c>
      <c r="AC16" s="1">
        <f t="shared" si="3"/>
        <v>0.14880220529912397</v>
      </c>
    </row>
    <row r="17" spans="2:29" ht="16.5" thickTop="1" thickBot="1">
      <c r="V17" s="5">
        <v>4636</v>
      </c>
      <c r="W17" s="1">
        <f t="shared" si="0"/>
        <v>1891488</v>
      </c>
      <c r="X17" s="1"/>
      <c r="Y17" s="1"/>
      <c r="Z17" s="1"/>
      <c r="AA17" s="1">
        <f t="shared" si="1"/>
        <v>57532760</v>
      </c>
      <c r="AB17" s="1">
        <f t="shared" si="2"/>
        <v>1.247694936473295</v>
      </c>
      <c r="AC17" s="1">
        <f t="shared" si="3"/>
        <v>4.1020107500491891E-2</v>
      </c>
    </row>
    <row r="18" spans="2:29" s="25" customFormat="1" ht="15.75" thickTop="1">
      <c r="B18" s="55" t="s">
        <v>19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V18" s="5">
        <v>17243</v>
      </c>
      <c r="W18" s="1">
        <f t="shared" si="0"/>
        <v>7035144</v>
      </c>
      <c r="X18" s="1"/>
      <c r="Y18" s="1"/>
      <c r="Z18" s="1"/>
      <c r="AA18" s="1">
        <f t="shared" si="1"/>
        <v>213985630</v>
      </c>
      <c r="AB18" s="1">
        <f t="shared" si="2"/>
        <v>0.33545866296411275</v>
      </c>
      <c r="AC18" s="1">
        <f t="shared" si="3"/>
        <v>1.1028777960463981E-2</v>
      </c>
    </row>
    <row r="19" spans="2:29" s="25" customFormat="1">
      <c r="B19" s="45" t="s">
        <v>31</v>
      </c>
      <c r="C19" s="46"/>
      <c r="D19" s="47" t="s">
        <v>8</v>
      </c>
      <c r="E19" s="48"/>
      <c r="F19" s="49"/>
      <c r="G19" s="49"/>
      <c r="H19" s="49"/>
      <c r="I19" s="49"/>
      <c r="J19" s="49"/>
      <c r="K19" s="51" t="s">
        <v>7</v>
      </c>
      <c r="L19" s="48"/>
      <c r="M19" s="49"/>
      <c r="N19" s="49"/>
      <c r="O19" s="49"/>
      <c r="P19" s="49"/>
      <c r="Q19" s="49"/>
      <c r="R19" s="51" t="s">
        <v>11</v>
      </c>
      <c r="S19" s="48"/>
      <c r="T19" s="52"/>
      <c r="V19" s="5">
        <v>31134</v>
      </c>
      <c r="W19" s="1">
        <f t="shared" si="0"/>
        <v>12702672</v>
      </c>
      <c r="X19" s="1"/>
      <c r="Y19" s="1"/>
      <c r="Z19" s="1"/>
      <c r="AA19" s="1">
        <f t="shared" si="1"/>
        <v>386372940</v>
      </c>
      <c r="AB19" s="1">
        <f t="shared" si="2"/>
        <v>0.18578768309533616</v>
      </c>
      <c r="AC19" s="1">
        <f t="shared" si="3"/>
        <v>6.1080882113535174E-3</v>
      </c>
    </row>
    <row r="20" spans="2:29" s="25" customFormat="1">
      <c r="B20" s="26" t="s">
        <v>33</v>
      </c>
      <c r="C20" s="27" t="s">
        <v>25</v>
      </c>
      <c r="D20" s="27" t="s">
        <v>12</v>
      </c>
      <c r="E20" s="28" t="s">
        <v>24</v>
      </c>
      <c r="F20" s="29" t="s">
        <v>6</v>
      </c>
      <c r="G20" s="29" t="s">
        <v>32</v>
      </c>
      <c r="H20" s="31" t="s">
        <v>5</v>
      </c>
      <c r="I20" s="28" t="s">
        <v>9</v>
      </c>
      <c r="J20" s="32" t="s">
        <v>10</v>
      </c>
      <c r="K20" s="27" t="s">
        <v>12</v>
      </c>
      <c r="L20" s="28" t="s">
        <v>24</v>
      </c>
      <c r="M20" s="29" t="s">
        <v>6</v>
      </c>
      <c r="N20" s="29" t="s">
        <v>32</v>
      </c>
      <c r="O20" s="31" t="s">
        <v>5</v>
      </c>
      <c r="P20" s="28" t="s">
        <v>9</v>
      </c>
      <c r="Q20" s="32" t="s">
        <v>10</v>
      </c>
      <c r="R20" s="31" t="s">
        <v>5</v>
      </c>
      <c r="S20" s="28" t="s">
        <v>9</v>
      </c>
      <c r="T20" s="33" t="s">
        <v>10</v>
      </c>
    </row>
    <row r="21" spans="2:29">
      <c r="B21" s="34" t="s">
        <v>0</v>
      </c>
      <c r="C21" s="42">
        <v>17243</v>
      </c>
      <c r="D21" s="8">
        <v>100</v>
      </c>
      <c r="E21" s="9">
        <v>35</v>
      </c>
      <c r="F21" s="7">
        <v>35</v>
      </c>
      <c r="G21" s="11">
        <v>1</v>
      </c>
      <c r="H21" s="4">
        <f>$C21/D21*(E21*F21*G21)</f>
        <v>211226.75</v>
      </c>
      <c r="I21" s="2">
        <f>+H21/3600</f>
        <v>58.674097222222223</v>
      </c>
      <c r="J21" s="3">
        <f>+I21/24</f>
        <v>2.4447540509259258</v>
      </c>
      <c r="K21" s="8">
        <v>25</v>
      </c>
      <c r="L21" s="9">
        <v>60</v>
      </c>
      <c r="M21" s="6">
        <v>1</v>
      </c>
      <c r="N21" s="11">
        <v>2</v>
      </c>
      <c r="O21" s="4">
        <f>$C21/K21*(L21*M21*N21)</f>
        <v>82766.400000000009</v>
      </c>
      <c r="P21" s="2">
        <f>+O21/3600</f>
        <v>22.990666666666669</v>
      </c>
      <c r="Q21" s="3">
        <f>+P21/24</f>
        <v>0.9579444444444446</v>
      </c>
      <c r="R21" s="4">
        <f>H21+O21</f>
        <v>293993.15000000002</v>
      </c>
      <c r="S21" s="2">
        <f>+R21/3600</f>
        <v>81.664763888888899</v>
      </c>
      <c r="T21" s="14">
        <f>+S21/24</f>
        <v>3.4026984953703709</v>
      </c>
    </row>
    <row r="22" spans="2:29">
      <c r="B22" s="59" t="s">
        <v>1</v>
      </c>
      <c r="C22" s="60">
        <v>31134</v>
      </c>
      <c r="D22" s="61">
        <v>100</v>
      </c>
      <c r="E22" s="62">
        <v>40</v>
      </c>
      <c r="F22" s="63">
        <v>35</v>
      </c>
      <c r="G22" s="64">
        <v>1</v>
      </c>
      <c r="H22" s="65">
        <f>$C22/D22*(E22*F22*G22)</f>
        <v>435875.99999999994</v>
      </c>
      <c r="I22" s="66">
        <f>+H22/3600</f>
        <v>121.07666666666665</v>
      </c>
      <c r="J22" s="67">
        <f>+I22/24</f>
        <v>5.0448611111111106</v>
      </c>
      <c r="K22" s="61">
        <v>15</v>
      </c>
      <c r="L22" s="62">
        <v>50</v>
      </c>
      <c r="M22" s="68">
        <v>1</v>
      </c>
      <c r="N22" s="64">
        <v>2</v>
      </c>
      <c r="O22" s="65">
        <f>$C22/K22*(L22*M22*N22)</f>
        <v>207560</v>
      </c>
      <c r="P22" s="66">
        <f>+O22/3600</f>
        <v>57.655555555555559</v>
      </c>
      <c r="Q22" s="67">
        <f>+P22/24</f>
        <v>2.4023148148148148</v>
      </c>
      <c r="R22" s="65">
        <f>H22+O22</f>
        <v>643436</v>
      </c>
      <c r="S22" s="66">
        <f>+R22/3600</f>
        <v>178.73222222222222</v>
      </c>
      <c r="T22" s="69">
        <f>+S22/24</f>
        <v>7.4471759259259258</v>
      </c>
    </row>
    <row r="23" spans="2:29">
      <c r="B23" s="34" t="s">
        <v>2</v>
      </c>
      <c r="C23" s="42">
        <v>4636</v>
      </c>
      <c r="D23" s="8">
        <v>100</v>
      </c>
      <c r="E23" s="9">
        <v>38</v>
      </c>
      <c r="F23" s="7">
        <v>25</v>
      </c>
      <c r="G23" s="11">
        <v>1</v>
      </c>
      <c r="H23" s="4">
        <f>$C23/D23*(E23*F23*G23)</f>
        <v>44042</v>
      </c>
      <c r="I23" s="2">
        <f>+H23/3600</f>
        <v>12.233888888888888</v>
      </c>
      <c r="J23" s="3">
        <f>+I23/24</f>
        <v>0.50974537037037038</v>
      </c>
      <c r="K23" s="8">
        <v>1</v>
      </c>
      <c r="L23" s="9">
        <v>10</v>
      </c>
      <c r="M23" s="6">
        <v>1</v>
      </c>
      <c r="N23" s="11">
        <v>2</v>
      </c>
      <c r="O23" s="4">
        <f>$C23/K23*(L23*M23*N23)</f>
        <v>92720</v>
      </c>
      <c r="P23" s="2">
        <f>+O23/3600</f>
        <v>25.755555555555556</v>
      </c>
      <c r="Q23" s="3">
        <f>+P23/24</f>
        <v>1.0731481481481482</v>
      </c>
      <c r="R23" s="4">
        <f>H23+O23</f>
        <v>136762</v>
      </c>
      <c r="S23" s="2">
        <f>+R23/3600</f>
        <v>37.989444444444445</v>
      </c>
      <c r="T23" s="14">
        <f>+S23/24</f>
        <v>1.5828935185185184</v>
      </c>
    </row>
    <row r="24" spans="2:29" ht="15.75" thickBot="1">
      <c r="B24" s="35" t="s">
        <v>3</v>
      </c>
      <c r="C24" s="43">
        <v>1278</v>
      </c>
      <c r="D24" s="15">
        <v>100</v>
      </c>
      <c r="E24" s="16">
        <v>35</v>
      </c>
      <c r="F24" s="24">
        <v>20</v>
      </c>
      <c r="G24" s="22">
        <v>1</v>
      </c>
      <c r="H24" s="19">
        <f>$C24/D24*(E24*F24*G24)</f>
        <v>8946</v>
      </c>
      <c r="I24" s="20">
        <f>+H24/3600</f>
        <v>2.4849999999999999</v>
      </c>
      <c r="J24" s="21">
        <f>+I24/24</f>
        <v>0.10354166666666666</v>
      </c>
      <c r="K24" s="15">
        <v>1</v>
      </c>
      <c r="L24" s="16">
        <v>15</v>
      </c>
      <c r="M24" s="17">
        <v>1</v>
      </c>
      <c r="N24" s="22">
        <v>2</v>
      </c>
      <c r="O24" s="19">
        <f>$C24/K24*(L24*M24*N24)</f>
        <v>38340</v>
      </c>
      <c r="P24" s="20">
        <f>+O24/3600</f>
        <v>10.65</v>
      </c>
      <c r="Q24" s="21">
        <f>+P24/24</f>
        <v>0.44375000000000003</v>
      </c>
      <c r="R24" s="19">
        <f>H24+O24</f>
        <v>47286</v>
      </c>
      <c r="S24" s="20">
        <f>+R24/3600</f>
        <v>13.135</v>
      </c>
      <c r="T24" s="23">
        <f>+S24/24</f>
        <v>0.54729166666666662</v>
      </c>
    </row>
    <row r="25" spans="2:29" ht="15.75" thickTop="1"/>
    <row r="27" spans="2:29">
      <c r="B27" s="36" t="s">
        <v>23</v>
      </c>
      <c r="C27" s="44"/>
      <c r="D27" s="12"/>
      <c r="E27" s="13"/>
    </row>
    <row r="30" spans="2:29">
      <c r="B30" s="5"/>
      <c r="C30" s="5"/>
    </row>
    <row r="34" spans="2:2">
      <c r="B34" s="37"/>
    </row>
    <row r="35" spans="2:2">
      <c r="B35" s="38"/>
    </row>
    <row r="36" spans="2:2">
      <c r="B36" s="37"/>
    </row>
    <row r="37" spans="2:2">
      <c r="B37" s="37"/>
    </row>
    <row r="38" spans="2:2">
      <c r="B38" s="37"/>
    </row>
    <row r="39" spans="2:2">
      <c r="B39" s="37"/>
    </row>
    <row r="40" spans="2:2">
      <c r="B40" s="37"/>
    </row>
    <row r="41" spans="2:2">
      <c r="B41" s="37"/>
    </row>
    <row r="42" spans="2:2">
      <c r="B42" s="37"/>
    </row>
    <row r="43" spans="2:2">
      <c r="B43" s="37"/>
    </row>
    <row r="44" spans="2:2">
      <c r="B44" s="37"/>
    </row>
    <row r="45" spans="2:2">
      <c r="B45" s="37"/>
    </row>
    <row r="46" spans="2:2">
      <c r="B46" s="37"/>
    </row>
    <row r="47" spans="2:2">
      <c r="B47" s="37"/>
    </row>
    <row r="48" spans="2:2">
      <c r="B48" s="37"/>
    </row>
    <row r="49" spans="2:2">
      <c r="B49" s="37"/>
    </row>
    <row r="51" spans="2:2">
      <c r="B51" s="37"/>
    </row>
    <row r="52" spans="2:2">
      <c r="B52" s="38"/>
    </row>
    <row r="53" spans="2:2">
      <c r="B53" s="37"/>
    </row>
    <row r="54" spans="2:2">
      <c r="B54" s="37"/>
    </row>
    <row r="55" spans="2:2">
      <c r="B55" s="37"/>
    </row>
    <row r="56" spans="2:2">
      <c r="B56" s="37"/>
    </row>
    <row r="57" spans="2:2">
      <c r="B57" s="37"/>
    </row>
    <row r="58" spans="2:2">
      <c r="B58" s="37"/>
    </row>
    <row r="59" spans="2:2">
      <c r="B59" s="37"/>
    </row>
    <row r="60" spans="2:2">
      <c r="B60" s="37"/>
    </row>
    <row r="61" spans="2:2">
      <c r="B61" s="37"/>
    </row>
    <row r="62" spans="2:2">
      <c r="B62" s="37"/>
    </row>
    <row r="63" spans="2:2">
      <c r="B63" s="37"/>
    </row>
    <row r="64" spans="2:2">
      <c r="B64" s="37"/>
    </row>
    <row r="65" spans="2:2">
      <c r="B65" s="37"/>
    </row>
    <row r="66" spans="2:2">
      <c r="B66" s="37"/>
    </row>
    <row r="67" spans="2:2">
      <c r="B67" s="37"/>
    </row>
    <row r="68" spans="2:2">
      <c r="B68" s="37"/>
    </row>
    <row r="69" spans="2:2">
      <c r="B69" s="37"/>
    </row>
    <row r="70" spans="2:2">
      <c r="B70" s="37"/>
    </row>
    <row r="71" spans="2:2">
      <c r="B71" s="37"/>
    </row>
    <row r="72" spans="2:2">
      <c r="B72" s="37"/>
    </row>
    <row r="73" spans="2:2">
      <c r="B73" s="37"/>
    </row>
    <row r="74" spans="2:2">
      <c r="B74" s="37"/>
    </row>
    <row r="76" spans="2:2">
      <c r="B76" s="37"/>
    </row>
    <row r="77" spans="2:2">
      <c r="B77" s="38"/>
    </row>
    <row r="78" spans="2:2">
      <c r="B78" s="37"/>
    </row>
    <row r="79" spans="2:2">
      <c r="B79" s="37"/>
    </row>
    <row r="80" spans="2:2">
      <c r="B80" s="37"/>
    </row>
    <row r="81" spans="2:2">
      <c r="B81" s="37"/>
    </row>
    <row r="82" spans="2:2">
      <c r="B82" s="37"/>
    </row>
    <row r="83" spans="2:2">
      <c r="B83" s="37"/>
    </row>
    <row r="84" spans="2:2">
      <c r="B84" s="37"/>
    </row>
    <row r="85" spans="2:2">
      <c r="B85" s="37"/>
    </row>
    <row r="86" spans="2:2">
      <c r="B86" s="37"/>
    </row>
    <row r="87" spans="2:2">
      <c r="B87" s="37"/>
    </row>
    <row r="88" spans="2:2">
      <c r="B88" s="37"/>
    </row>
    <row r="89" spans="2:2">
      <c r="B89" s="37"/>
    </row>
    <row r="90" spans="2:2">
      <c r="B90" s="37"/>
    </row>
  </sheetData>
  <sheetProtection sheet="1" objects="1" scenarios="1"/>
  <mergeCells count="2">
    <mergeCell ref="B10:T10"/>
    <mergeCell ref="B18:T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mpg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Sachko Honda</dc:creator>
  <cp:lastModifiedBy>Sachko Honda</cp:lastModifiedBy>
  <dcterms:created xsi:type="dcterms:W3CDTF">2013-11-19T21:19:39Z</dcterms:created>
  <dcterms:modified xsi:type="dcterms:W3CDTF">2013-11-21T02:07:15Z</dcterms:modified>
</cp:coreProperties>
</file>