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房产计算器" sheetId="2" r:id="rId1"/>
  </sheets>
  <definedNames>
    <definedName name="_xlnm._FilterDatabase" localSheetId="0" hidden="1">房产计算器!$A$1:$D$10</definedName>
  </definedNames>
  <calcPr calcId="144525"/>
</workbook>
</file>

<file path=xl/sharedStrings.xml><?xml version="1.0" encoding="utf-8"?>
<sst xmlns="http://schemas.openxmlformats.org/spreadsheetml/2006/main" count="74" uniqueCount="53">
  <si>
    <r>
      <t xml:space="preserve">固定条件
</t>
    </r>
    <r>
      <rPr>
        <b/>
        <sz val="11"/>
        <color rgb="FFFFFF00"/>
        <rFont val="微软雅黑"/>
        <charset val="134"/>
      </rPr>
      <t>（根据实际情况可修改，修改参数仍然可以计算出好价格）</t>
    </r>
  </si>
  <si>
    <t>序号</t>
  </si>
  <si>
    <t>名称</t>
  </si>
  <si>
    <t>默认值</t>
  </si>
  <si>
    <t>说明</t>
  </si>
  <si>
    <t>首付比例</t>
  </si>
  <si>
    <t>贷款比例</t>
  </si>
  <si>
    <t>银行贷款利率</t>
  </si>
  <si>
    <t>默认中国的贷款利率</t>
  </si>
  <si>
    <t>贷款期限（年）</t>
  </si>
  <si>
    <t>默认最长的年限</t>
  </si>
  <si>
    <t>其他费用占租金比例</t>
  </si>
  <si>
    <t>默认每年的物业费管理费等加起来的成本，占年租金的10%</t>
  </si>
  <si>
    <t>购房产生税费</t>
  </si>
  <si>
    <t>包含中介费、契税等</t>
  </si>
  <si>
    <t>十年期国债收益率中位值</t>
  </si>
  <si>
    <t>变动条件</t>
  </si>
  <si>
    <t>实际值</t>
  </si>
  <si>
    <t>房子目前价格(万元)</t>
  </si>
  <si>
    <t>手动输入，实际值</t>
  </si>
  <si>
    <t>房子面积（平方）</t>
  </si>
  <si>
    <t>单价(元/平方)</t>
  </si>
  <si>
    <t>自动计算得出</t>
  </si>
  <si>
    <t>月租金（元）</t>
  </si>
  <si>
    <t>等额本息每月还款（元）</t>
  </si>
  <si>
    <t>计算结果</t>
  </si>
  <si>
    <t>计算值</t>
  </si>
  <si>
    <t>实际净租金收益率</t>
  </si>
  <si>
    <t>正为生钱资产，负为耗钱资产</t>
  </si>
  <si>
    <t>好价格总价（万元）</t>
  </si>
  <si>
    <t>单价（元/平方）</t>
  </si>
  <si>
    <t>售租比</t>
  </si>
  <si>
    <t>大于540代表存在泡沫</t>
  </si>
  <si>
    <t>具体计算过程</t>
  </si>
  <si>
    <t>事项</t>
  </si>
  <si>
    <t>数值</t>
  </si>
  <si>
    <t>条件</t>
  </si>
  <si>
    <t>目前市价</t>
  </si>
  <si>
    <t>贷款总额</t>
  </si>
  <si>
    <t>等额本息每月还款</t>
  </si>
  <si>
    <t>每年还本付息金额与贷款总额的比率</t>
  </si>
  <si>
    <t>年租金净额</t>
  </si>
  <si>
    <t>年租金总额</t>
  </si>
  <si>
    <t>其他费用</t>
  </si>
  <si>
    <t>年按揭贷款本息</t>
  </si>
  <si>
    <t>初始投资现金总额</t>
  </si>
  <si>
    <t>首付</t>
  </si>
  <si>
    <t>购房的首付</t>
  </si>
  <si>
    <t>购房产生的税费</t>
  </si>
  <si>
    <t>净租金收益率</t>
  </si>
  <si>
    <t>好价格</t>
  </si>
  <si>
    <t>对应的最终好价格总价</t>
  </si>
  <si>
    <t>好价格单位均价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</si>
</sst>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%"/>
    <numFmt numFmtId="178" formatCode="0_ "/>
    <numFmt numFmtId="179" formatCode="0.00_ "/>
  </numFmts>
  <fonts count="26">
    <font>
      <sz val="11"/>
      <color theme="1"/>
      <name val="等线"/>
      <charset val="134"/>
      <scheme val="minor"/>
    </font>
    <font>
      <b/>
      <sz val="16"/>
      <color rgb="FFFFFFFF"/>
      <name val="微软雅黑"/>
      <charset val="134"/>
    </font>
    <font>
      <b/>
      <sz val="14"/>
      <color rgb="FFFFFFFF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FF"/>
      <name val="微软雅黑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rgb="FFFF0000"/>
      </left>
      <right style="thick">
        <color rgb="FFFF0000"/>
      </right>
      <top style="medium">
        <color rgb="FFFFFFFF"/>
      </top>
      <bottom style="thick">
        <color rgb="FFFF0000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medium">
        <color rgb="FFFFFFFF"/>
      </bottom>
      <diagonal/>
    </border>
    <border>
      <left style="thick">
        <color rgb="FF0000FF"/>
      </left>
      <right style="thick">
        <color rgb="FF0000FF"/>
      </right>
      <top style="medium">
        <color rgb="FFFFFFFF"/>
      </top>
      <bottom style="medium">
        <color rgb="FFFFFFFF"/>
      </bottom>
      <diagonal/>
    </border>
    <border>
      <left style="thick">
        <color rgb="FF0000FF"/>
      </left>
      <right/>
      <top/>
      <bottom/>
      <diagonal/>
    </border>
    <border>
      <left style="thick">
        <color rgb="FF0000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27" borderId="22" applyNumberFormat="0" applyAlignment="0" applyProtection="0"/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0" fillId="6" borderId="18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9" borderId="20" applyNumberFormat="0" applyAlignment="0" applyProtection="0">
      <alignment vertical="center"/>
    </xf>
    <xf numFmtId="0" fontId="22" fillId="19" borderId="22" applyNumberFormat="0" applyAlignment="0" applyProtection="0"/>
    <xf numFmtId="0" fontId="11" fillId="14" borderId="19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0" borderId="16" applyNumberFormat="0" applyFill="0" applyAlignment="0" applyProtection="0"/>
    <xf numFmtId="0" fontId="13" fillId="0" borderId="21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9" fontId="3" fillId="3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9" fontId="3" fillId="4" borderId="2" xfId="0" applyNumberFormat="1" applyFont="1" applyFill="1" applyBorder="1" applyAlignment="1">
      <alignment horizontal="center" vertical="center" wrapText="1"/>
    </xf>
    <xf numFmtId="177" fontId="3" fillId="3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78" fontId="3" fillId="4" borderId="8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76" fontId="3" fillId="4" borderId="10" xfId="0" applyNumberFormat="1" applyFont="1" applyFill="1" applyBorder="1" applyAlignment="1">
      <alignment horizontal="center" vertical="center" wrapText="1"/>
    </xf>
    <xf numFmtId="177" fontId="5" fillId="4" borderId="11" xfId="0" applyNumberFormat="1" applyFont="1" applyFill="1" applyBorder="1" applyAlignment="1">
      <alignment horizontal="center" vertical="center" wrapText="1"/>
    </xf>
    <xf numFmtId="179" fontId="5" fillId="3" borderId="12" xfId="0" applyNumberFormat="1" applyFont="1" applyFill="1" applyBorder="1" applyAlignment="1">
      <alignment horizontal="center" vertical="center" wrapText="1"/>
    </xf>
    <xf numFmtId="178" fontId="5" fillId="4" borderId="13" xfId="0" applyNumberFormat="1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178" fontId="5" fillId="3" borderId="12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76" fontId="3" fillId="4" borderId="2" xfId="0" applyNumberFormat="1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178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8" fontId="3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topLeftCell="A8" workbookViewId="0">
      <selection activeCell="G5" sqref="G5"/>
    </sheetView>
  </sheetViews>
  <sheetFormatPr defaultColWidth="8.88888888888889" defaultRowHeight="13.8" outlineLevelCol="3"/>
  <cols>
    <col min="1" max="1" width="10.2222222222222" style="2" customWidth="1"/>
    <col min="2" max="2" width="25.5555555555556" style="2" customWidth="1"/>
    <col min="3" max="3" width="17.2222222222222" style="2" customWidth="1"/>
    <col min="4" max="4" width="29.8888888888889" customWidth="1"/>
    <col min="7" max="7" width="14.1111111111111"/>
  </cols>
  <sheetData>
    <row r="1" ht="43" customHeight="1" spans="1:4">
      <c r="A1" s="3" t="s">
        <v>0</v>
      </c>
      <c r="B1" s="3"/>
      <c r="C1" s="3"/>
      <c r="D1" s="3"/>
    </row>
    <row r="2" ht="22" customHeight="1" spans="1:4">
      <c r="A2" s="4" t="s">
        <v>1</v>
      </c>
      <c r="B2" s="4" t="s">
        <v>2</v>
      </c>
      <c r="C2" s="4" t="s">
        <v>3</v>
      </c>
      <c r="D2" s="4" t="s">
        <v>4</v>
      </c>
    </row>
    <row r="3" ht="25" customHeight="1" spans="1:4">
      <c r="A3" s="5">
        <v>1</v>
      </c>
      <c r="B3" s="5" t="s">
        <v>5</v>
      </c>
      <c r="C3" s="6">
        <v>0.3</v>
      </c>
      <c r="D3" s="5" t="s">
        <v>3</v>
      </c>
    </row>
    <row r="4" ht="25" customHeight="1" spans="1:4">
      <c r="A4" s="7">
        <v>2</v>
      </c>
      <c r="B4" s="7" t="s">
        <v>6</v>
      </c>
      <c r="C4" s="8">
        <f>1-C3</f>
        <v>0.7</v>
      </c>
      <c r="D4" s="7"/>
    </row>
    <row r="5" ht="25" customHeight="1" spans="1:4">
      <c r="A5" s="5">
        <v>3</v>
      </c>
      <c r="B5" s="5" t="s">
        <v>7</v>
      </c>
      <c r="C5" s="9">
        <v>0.049</v>
      </c>
      <c r="D5" s="5" t="s">
        <v>8</v>
      </c>
    </row>
    <row r="6" ht="25" customHeight="1" spans="1:4">
      <c r="A6" s="7">
        <v>4</v>
      </c>
      <c r="B6" s="7" t="s">
        <v>9</v>
      </c>
      <c r="C6" s="7">
        <v>30</v>
      </c>
      <c r="D6" s="7" t="s">
        <v>10</v>
      </c>
    </row>
    <row r="7" ht="39" customHeight="1" spans="1:4">
      <c r="A7" s="5">
        <v>5</v>
      </c>
      <c r="B7" s="5" t="s">
        <v>11</v>
      </c>
      <c r="C7" s="6">
        <v>0.1</v>
      </c>
      <c r="D7" s="5" t="s">
        <v>12</v>
      </c>
    </row>
    <row r="8" ht="25" customHeight="1" spans="1:4">
      <c r="A8" s="7">
        <v>6</v>
      </c>
      <c r="B8" s="7" t="s">
        <v>13</v>
      </c>
      <c r="C8" s="8">
        <v>0.05</v>
      </c>
      <c r="D8" s="7" t="s">
        <v>14</v>
      </c>
    </row>
    <row r="9" ht="25" customHeight="1" spans="1:4">
      <c r="A9" s="5">
        <v>7</v>
      </c>
      <c r="B9" s="5" t="s">
        <v>15</v>
      </c>
      <c r="C9" s="9">
        <v>0.038</v>
      </c>
      <c r="D9" s="5" t="s">
        <v>3</v>
      </c>
    </row>
    <row r="10" customFormat="1" ht="24.15" spans="1:4">
      <c r="A10" s="3" t="s">
        <v>16</v>
      </c>
      <c r="B10" s="3"/>
      <c r="C10" s="3"/>
      <c r="D10" s="3"/>
    </row>
    <row r="11" ht="21.15" spans="1:4">
      <c r="A11" s="4" t="s">
        <v>1</v>
      </c>
      <c r="B11" s="4" t="s">
        <v>2</v>
      </c>
      <c r="C11" s="10" t="s">
        <v>17</v>
      </c>
      <c r="D11" s="4" t="s">
        <v>4</v>
      </c>
    </row>
    <row r="12" s="1" customFormat="1" ht="23" customHeight="1" spans="1:4">
      <c r="A12" s="7">
        <v>1</v>
      </c>
      <c r="B12" s="11" t="s">
        <v>18</v>
      </c>
      <c r="C12" s="12">
        <v>350</v>
      </c>
      <c r="D12" s="13" t="s">
        <v>19</v>
      </c>
    </row>
    <row r="13" s="1" customFormat="1" ht="23" customHeight="1" spans="1:4">
      <c r="A13" s="5">
        <v>2</v>
      </c>
      <c r="B13" s="14" t="s">
        <v>20</v>
      </c>
      <c r="C13" s="15">
        <v>130</v>
      </c>
      <c r="D13" s="16" t="s">
        <v>19</v>
      </c>
    </row>
    <row r="14" s="1" customFormat="1" ht="23" customHeight="1" spans="1:4">
      <c r="A14" s="7">
        <v>3</v>
      </c>
      <c r="B14" s="7" t="s">
        <v>21</v>
      </c>
      <c r="C14" s="17">
        <f>C12*10000/C13</f>
        <v>26923.0769230769</v>
      </c>
      <c r="D14" s="7" t="s">
        <v>22</v>
      </c>
    </row>
    <row r="15" s="1" customFormat="1" ht="23" customHeight="1" spans="1:4">
      <c r="A15" s="5">
        <v>4</v>
      </c>
      <c r="B15" s="14" t="s">
        <v>23</v>
      </c>
      <c r="C15" s="18">
        <v>5000</v>
      </c>
      <c r="D15" s="16" t="s">
        <v>19</v>
      </c>
    </row>
    <row r="16" s="1" customFormat="1" ht="25" customHeight="1" spans="1:4">
      <c r="A16" s="7">
        <v>5</v>
      </c>
      <c r="B16" s="7" t="s">
        <v>24</v>
      </c>
      <c r="C16" s="19">
        <f>PMT(C5/12,C6*12,C12*10000*C4)*-1</f>
        <v>13002.8046552587</v>
      </c>
      <c r="D16" s="7" t="s">
        <v>22</v>
      </c>
    </row>
    <row r="17" ht="24.15" spans="1:4">
      <c r="A17" s="3" t="s">
        <v>25</v>
      </c>
      <c r="B17" s="3"/>
      <c r="C17" s="3"/>
      <c r="D17" s="3"/>
    </row>
    <row r="18" ht="21.15" spans="1:4">
      <c r="A18" s="4" t="s">
        <v>1</v>
      </c>
      <c r="B18" s="4" t="s">
        <v>2</v>
      </c>
      <c r="C18" s="10" t="s">
        <v>26</v>
      </c>
      <c r="D18" s="4" t="s">
        <v>4</v>
      </c>
    </row>
    <row r="19" ht="28" customHeight="1" spans="1:4">
      <c r="A19" s="7">
        <v>1</v>
      </c>
      <c r="B19" s="11" t="s">
        <v>27</v>
      </c>
      <c r="C19" s="20">
        <f>C34</f>
        <v>-0.083292780296412</v>
      </c>
      <c r="D19" s="13" t="s">
        <v>28</v>
      </c>
    </row>
    <row r="20" ht="28" customHeight="1" spans="1:4">
      <c r="A20" s="5">
        <v>2</v>
      </c>
      <c r="B20" s="14" t="s">
        <v>29</v>
      </c>
      <c r="C20" s="21">
        <f>C36/10000</f>
        <v>93.2947918205782</v>
      </c>
      <c r="D20" s="16"/>
    </row>
    <row r="21" ht="28" customHeight="1" spans="1:4">
      <c r="A21" s="7">
        <v>3</v>
      </c>
      <c r="B21" s="11" t="s">
        <v>30</v>
      </c>
      <c r="C21" s="22">
        <f>C37</f>
        <v>7176.52244773678</v>
      </c>
      <c r="D21" s="23"/>
    </row>
    <row r="22" ht="28" customHeight="1" spans="1:4">
      <c r="A22" s="5">
        <v>4</v>
      </c>
      <c r="B22" s="14" t="s">
        <v>31</v>
      </c>
      <c r="C22" s="24">
        <f>C12*10000/C15</f>
        <v>700</v>
      </c>
      <c r="D22" s="16" t="s">
        <v>32</v>
      </c>
    </row>
    <row r="23" ht="30" customHeight="1" spans="1:4">
      <c r="A23" s="3" t="s">
        <v>33</v>
      </c>
      <c r="B23" s="3"/>
      <c r="C23" s="25"/>
      <c r="D23" s="3"/>
    </row>
    <row r="24" ht="21" customHeight="1" spans="1:4">
      <c r="A24" s="4"/>
      <c r="B24" s="4" t="s">
        <v>34</v>
      </c>
      <c r="C24" s="4" t="s">
        <v>35</v>
      </c>
      <c r="D24" s="4" t="s">
        <v>4</v>
      </c>
    </row>
    <row r="25" ht="23" customHeight="1" spans="1:4">
      <c r="A25" s="26" t="s">
        <v>36</v>
      </c>
      <c r="B25" s="7" t="s">
        <v>37</v>
      </c>
      <c r="C25" s="7">
        <f>C12*10000</f>
        <v>3500000</v>
      </c>
      <c r="D25" s="7"/>
    </row>
    <row r="26" ht="23" customHeight="1" spans="1:4">
      <c r="A26" s="27"/>
      <c r="B26" s="5" t="s">
        <v>38</v>
      </c>
      <c r="C26" s="5">
        <f>C25*C4</f>
        <v>2450000</v>
      </c>
      <c r="D26" s="5" t="s">
        <v>22</v>
      </c>
    </row>
    <row r="27" ht="23" customHeight="1" spans="1:4">
      <c r="A27" s="27"/>
      <c r="B27" s="7" t="s">
        <v>39</v>
      </c>
      <c r="C27" s="28">
        <f>C16</f>
        <v>13002.8046552587</v>
      </c>
      <c r="D27" s="7"/>
    </row>
    <row r="28" ht="35" customHeight="1" spans="1:4">
      <c r="A28" s="29"/>
      <c r="B28" s="5" t="s">
        <v>40</v>
      </c>
      <c r="C28" s="30">
        <f>C27*12/C26</f>
        <v>0.0636872064747366</v>
      </c>
      <c r="D28" s="5" t="s">
        <v>22</v>
      </c>
    </row>
    <row r="29" ht="23" customHeight="1" spans="1:4">
      <c r="A29" s="31" t="s">
        <v>41</v>
      </c>
      <c r="B29" s="7" t="s">
        <v>42</v>
      </c>
      <c r="C29" s="7">
        <f>C15*12</f>
        <v>60000</v>
      </c>
      <c r="D29" s="7"/>
    </row>
    <row r="30" ht="23" customHeight="1" spans="1:4">
      <c r="A30" s="32"/>
      <c r="B30" s="5" t="s">
        <v>43</v>
      </c>
      <c r="C30" s="5">
        <f>C29*C7</f>
        <v>6000</v>
      </c>
      <c r="D30" s="5"/>
    </row>
    <row r="31" ht="23" customHeight="1" spans="1:4">
      <c r="A31" s="33"/>
      <c r="B31" s="7" t="s">
        <v>44</v>
      </c>
      <c r="C31" s="34">
        <f>C25*C4*C28</f>
        <v>156033.655863105</v>
      </c>
      <c r="D31" s="7"/>
    </row>
    <row r="32" ht="23" customHeight="1" spans="1:4">
      <c r="A32" s="26" t="s">
        <v>45</v>
      </c>
      <c r="B32" s="5" t="s">
        <v>46</v>
      </c>
      <c r="C32" s="5">
        <f>C25*C3</f>
        <v>1050000</v>
      </c>
      <c r="D32" s="5" t="s">
        <v>47</v>
      </c>
    </row>
    <row r="33" ht="23" customHeight="1" spans="1:4">
      <c r="A33" s="29"/>
      <c r="B33" s="7" t="s">
        <v>48</v>
      </c>
      <c r="C33" s="7">
        <f>C25*C8</f>
        <v>175000</v>
      </c>
      <c r="D33" s="7" t="s">
        <v>22</v>
      </c>
    </row>
    <row r="34" ht="33" customHeight="1" spans="1:4">
      <c r="A34" s="5" t="s">
        <v>49</v>
      </c>
      <c r="B34" s="9" t="s">
        <v>27</v>
      </c>
      <c r="C34" s="9">
        <f>(C29-C30-C31)/(C32+C33)</f>
        <v>-0.083292780296412</v>
      </c>
      <c r="D34" s="9" t="s">
        <v>22</v>
      </c>
    </row>
    <row r="35" ht="23" customHeight="1" spans="1:4">
      <c r="A35" s="26" t="s">
        <v>50</v>
      </c>
      <c r="B35" s="7" t="s">
        <v>15</v>
      </c>
      <c r="C35" s="35">
        <f>C9</f>
        <v>0.038</v>
      </c>
      <c r="D35" s="7" t="s">
        <v>22</v>
      </c>
    </row>
    <row r="36" ht="23" customHeight="1" spans="1:4">
      <c r="A36" s="27"/>
      <c r="B36" s="5" t="s">
        <v>51</v>
      </c>
      <c r="C36" s="36">
        <f>(C29-C30)/((C4*C28)+((C3+C8)*C9))</f>
        <v>932947.918205782</v>
      </c>
      <c r="D36" s="5" t="s">
        <v>22</v>
      </c>
    </row>
    <row r="37" ht="23" customHeight="1" spans="1:4">
      <c r="A37" s="29"/>
      <c r="B37" s="7" t="s">
        <v>52</v>
      </c>
      <c r="C37" s="34">
        <f>C36/C13</f>
        <v>7176.52244773678</v>
      </c>
      <c r="D37" s="7" t="s">
        <v>22</v>
      </c>
    </row>
    <row r="38" spans="4:4">
      <c r="D38" s="37"/>
    </row>
  </sheetData>
  <mergeCells count="8">
    <mergeCell ref="A1:D1"/>
    <mergeCell ref="A10:D10"/>
    <mergeCell ref="A17:D17"/>
    <mergeCell ref="A23:D23"/>
    <mergeCell ref="A25:A28"/>
    <mergeCell ref="A29:A31"/>
    <mergeCell ref="A32:A33"/>
    <mergeCell ref="A35:A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房产计算器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微淼</cp:lastModifiedBy>
  <dcterms:created xsi:type="dcterms:W3CDTF">2015-06-05T18:17:00Z</dcterms:created>
  <dcterms:modified xsi:type="dcterms:W3CDTF">2020-08-30T09:26:51Z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