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50C35260-45EF-43D4-B66E-B4034F164CD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dKbW+RLCnFoINsmy6CbQxNY50r2vc9Juc+jBfaIxe0="/>
    </ext>
  </extLst>
</workbook>
</file>

<file path=xl/calcChain.xml><?xml version="1.0" encoding="utf-8"?>
<calcChain xmlns="http://schemas.openxmlformats.org/spreadsheetml/2006/main">
  <c r="O22" i="2" l="1"/>
  <c r="O20" i="2"/>
  <c r="K5" i="2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S17" i="2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O37" i="2" l="1"/>
  <c r="O26" i="2"/>
  <c r="R32" i="2"/>
  <c r="R33" i="2"/>
  <c r="R34" i="2"/>
  <c r="R35" i="2"/>
  <c r="R36" i="2"/>
  <c r="Q32" i="2"/>
  <c r="Q33" i="2"/>
  <c r="Q34" i="2"/>
  <c r="Q35" i="2"/>
  <c r="Q36" i="2"/>
  <c r="N32" i="2"/>
  <c r="N33" i="2"/>
  <c r="N34" i="2"/>
  <c r="N35" i="2"/>
  <c r="N36" i="2"/>
  <c r="R25" i="2"/>
  <c r="R26" i="2"/>
  <c r="R27" i="2"/>
  <c r="R28" i="2"/>
  <c r="R29" i="2"/>
  <c r="R30" i="2"/>
  <c r="R31" i="2"/>
  <c r="R37" i="2"/>
  <c r="R38" i="2"/>
  <c r="R39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7" i="2"/>
  <c r="Q38" i="2"/>
  <c r="Q39" i="2"/>
  <c r="U45" i="2"/>
  <c r="U46" i="2" s="1"/>
  <c r="U47" i="2" s="1"/>
  <c r="U48" i="2" s="1"/>
  <c r="U49" i="2" s="1"/>
  <c r="U38" i="2"/>
  <c r="U39" i="2" s="1"/>
  <c r="U40" i="2" s="1"/>
  <c r="U41" i="2" s="1"/>
  <c r="U42" i="2" s="1"/>
  <c r="U43" i="2" s="1"/>
  <c r="U44" i="2" s="1"/>
  <c r="N38" i="2"/>
  <c r="N37" i="2"/>
  <c r="N31" i="2"/>
  <c r="N30" i="2"/>
  <c r="N29" i="2"/>
  <c r="N28" i="2"/>
  <c r="N27" i="2"/>
  <c r="N26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R4" i="2"/>
  <c r="Q4" i="2"/>
  <c r="N4" i="2"/>
  <c r="M4" i="2"/>
  <c r="K4" i="2"/>
  <c r="K23" i="2" s="1"/>
  <c r="U3" i="2"/>
  <c r="U4" i="2" s="1"/>
  <c r="U5" i="2" s="1"/>
  <c r="U6" i="2" s="1"/>
  <c r="U7" i="2" s="1"/>
  <c r="U8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1" i="2" s="1"/>
  <c r="U37" i="2" s="1"/>
  <c r="R22" i="1"/>
  <c r="Q17" i="1"/>
  <c r="N11" i="1"/>
  <c r="M19" i="1"/>
  <c r="Q19" i="1"/>
  <c r="M29" i="1"/>
  <c r="Q13" i="1"/>
  <c r="R11" i="1"/>
  <c r="Q8" i="1"/>
  <c r="M8" i="1"/>
  <c r="Q29" i="1"/>
  <c r="O27" i="1"/>
  <c r="O17" i="1"/>
  <c r="S16" i="1"/>
  <c r="M12" i="1"/>
  <c r="O15" i="1"/>
  <c r="M13" i="1"/>
  <c r="O5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R33" i="1"/>
  <c r="R34" i="1"/>
  <c r="Q33" i="1"/>
  <c r="Q34" i="1"/>
  <c r="R17" i="1"/>
  <c r="R19" i="1"/>
  <c r="M33" i="1"/>
  <c r="N33" i="1"/>
  <c r="Q26" i="1"/>
  <c r="S9" i="1"/>
  <c r="U40" i="1"/>
  <c r="U41" i="1" s="1"/>
  <c r="U42" i="1" s="1"/>
  <c r="U43" i="1" s="1"/>
  <c r="U44" i="1" s="1"/>
  <c r="R32" i="1"/>
  <c r="Q32" i="1"/>
  <c r="N32" i="1"/>
  <c r="M32" i="1"/>
  <c r="R31" i="1"/>
  <c r="Q31" i="1"/>
  <c r="N31" i="1"/>
  <c r="M31" i="1"/>
  <c r="R30" i="1"/>
  <c r="Q30" i="1"/>
  <c r="N30" i="1"/>
  <c r="M30" i="1"/>
  <c r="R29" i="1"/>
  <c r="N29" i="1"/>
  <c r="R28" i="1"/>
  <c r="Q28" i="1"/>
  <c r="N28" i="1"/>
  <c r="M28" i="1"/>
  <c r="R27" i="1"/>
  <c r="Q27" i="1"/>
  <c r="N27" i="1"/>
  <c r="M27" i="1"/>
  <c r="R26" i="1"/>
  <c r="N26" i="1"/>
  <c r="M26" i="1"/>
  <c r="Q25" i="1"/>
  <c r="M25" i="1"/>
  <c r="R24" i="1"/>
  <c r="Q24" i="1"/>
  <c r="M24" i="1"/>
  <c r="R23" i="1"/>
  <c r="Q23" i="1"/>
  <c r="N23" i="1"/>
  <c r="M23" i="1"/>
  <c r="Q22" i="1"/>
  <c r="N22" i="1"/>
  <c r="M22" i="1"/>
  <c r="R21" i="1"/>
  <c r="Q21" i="1"/>
  <c r="N21" i="1"/>
  <c r="M21" i="1"/>
  <c r="R20" i="1"/>
  <c r="Q20" i="1"/>
  <c r="N20" i="1"/>
  <c r="M20" i="1"/>
  <c r="N19" i="1"/>
  <c r="R18" i="1"/>
  <c r="Q18" i="1"/>
  <c r="N18" i="1"/>
  <c r="M18" i="1"/>
  <c r="N17" i="1"/>
  <c r="M17" i="1"/>
  <c r="R16" i="1"/>
  <c r="Q16" i="1"/>
  <c r="N16" i="1"/>
  <c r="M16" i="1"/>
  <c r="R15" i="1"/>
  <c r="Q15" i="1"/>
  <c r="N15" i="1"/>
  <c r="M15" i="1"/>
  <c r="R14" i="1"/>
  <c r="Q14" i="1"/>
  <c r="N14" i="1"/>
  <c r="M14" i="1"/>
  <c r="R13" i="1"/>
  <c r="N13" i="1"/>
  <c r="R12" i="1"/>
  <c r="Q12" i="1"/>
  <c r="N12" i="1"/>
  <c r="Q11" i="1"/>
  <c r="M11" i="1"/>
  <c r="N10" i="1"/>
  <c r="M10" i="1"/>
  <c r="R9" i="1"/>
  <c r="Q9" i="1"/>
  <c r="N9" i="1"/>
  <c r="M9" i="1"/>
  <c r="R8" i="1"/>
  <c r="N8" i="1"/>
  <c r="R7" i="1"/>
  <c r="Q7" i="1"/>
  <c r="O7" i="1"/>
  <c r="N7" i="1"/>
  <c r="M7" i="1"/>
  <c r="R6" i="1"/>
  <c r="Q6" i="1"/>
  <c r="N6" i="1"/>
  <c r="M6" i="1"/>
  <c r="R5" i="1"/>
  <c r="Q5" i="1"/>
  <c r="N5" i="1"/>
  <c r="M5" i="1"/>
  <c r="R4" i="1"/>
  <c r="Q4" i="1"/>
  <c r="N4" i="1"/>
  <c r="M4" i="1"/>
  <c r="U3" i="1"/>
  <c r="U4" i="1" s="1"/>
  <c r="U5" i="1" s="1"/>
  <c r="U6" i="1" s="1"/>
  <c r="U7" i="1" s="1"/>
  <c r="U8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1" i="1" s="1"/>
  <c r="U32" i="1" s="1"/>
  <c r="K24" i="2" l="1"/>
  <c r="K25" i="2" s="1"/>
  <c r="K26" i="2" s="1"/>
  <c r="K27" i="2" s="1"/>
  <c r="K28" i="2" s="1"/>
  <c r="K29" i="2" s="1"/>
  <c r="K30" i="2" s="1"/>
  <c r="K31" i="2" s="1"/>
  <c r="Q40" i="2"/>
  <c r="S40" i="2"/>
  <c r="O39" i="2"/>
  <c r="M39" i="2"/>
  <c r="N39" i="2"/>
  <c r="R40" i="2"/>
  <c r="S35" i="1"/>
  <c r="U33" i="1"/>
  <c r="U34" i="1" s="1"/>
  <c r="U35" i="1" s="1"/>
  <c r="U36" i="1" s="1"/>
  <c r="U37" i="1" s="1"/>
  <c r="U38" i="1" s="1"/>
  <c r="U39" i="1" s="1"/>
  <c r="O34" i="1"/>
  <c r="R35" i="1"/>
  <c r="N34" i="1"/>
  <c r="M34" i="1"/>
  <c r="Q35" i="1"/>
  <c r="K32" i="2" l="1"/>
  <c r="K33" i="2" s="1"/>
  <c r="K34" i="2" s="1"/>
  <c r="K35" i="2" s="1"/>
  <c r="K36" i="2" s="1"/>
  <c r="K37" i="2" s="1"/>
  <c r="K38" i="2" s="1"/>
  <c r="K39" i="2" s="1"/>
  <c r="S41" i="2"/>
  <c r="K34" i="1"/>
  <c r="S36" i="1"/>
</calcChain>
</file>

<file path=xl/sharedStrings.xml><?xml version="1.0" encoding="utf-8"?>
<sst xmlns="http://schemas.openxmlformats.org/spreadsheetml/2006/main" count="162" uniqueCount="90">
  <si>
    <t>Despesas Totais</t>
  </si>
  <si>
    <t>Pai</t>
  </si>
  <si>
    <t>Poupança</t>
  </si>
  <si>
    <t>Dia</t>
  </si>
  <si>
    <t>Atividade</t>
  </si>
  <si>
    <t>Quem?</t>
  </si>
  <si>
    <t>Transporte</t>
  </si>
  <si>
    <t>Onde</t>
  </si>
  <si>
    <t>Alimentação</t>
  </si>
  <si>
    <t>Entrada</t>
  </si>
  <si>
    <t>Saída</t>
  </si>
  <si>
    <t>Saldo Total</t>
  </si>
  <si>
    <t>SALDO ANTERIOR</t>
  </si>
  <si>
    <t>Outros</t>
  </si>
  <si>
    <t>Eu</t>
  </si>
  <si>
    <t>Uber</t>
  </si>
  <si>
    <t>Jota</t>
  </si>
  <si>
    <t>SALDO FINAL</t>
  </si>
  <si>
    <t>Valor Final</t>
  </si>
  <si>
    <t>CONTROLE DE DEVEDORES</t>
  </si>
  <si>
    <t>Nome</t>
  </si>
  <si>
    <t>Controle</t>
  </si>
  <si>
    <t>Pagamentos</t>
  </si>
  <si>
    <t>Total</t>
  </si>
  <si>
    <t>Rafa</t>
  </si>
  <si>
    <t>Eu p/ Jota</t>
  </si>
  <si>
    <t>Spotify</t>
  </si>
  <si>
    <t>Gastos Mensais de Janeiro/24 - Henrique Oliveira</t>
  </si>
  <si>
    <t>Mês passado: 363,17</t>
  </si>
  <si>
    <t>Da casa do jota p/ casa (ano novo, deu problema!)</t>
  </si>
  <si>
    <t>Katana Zero</t>
  </si>
  <si>
    <t>Boleto Janeiro PUC Minas</t>
  </si>
  <si>
    <t>Poke Sim iFood</t>
  </si>
  <si>
    <t>Pix Jota Uber</t>
  </si>
  <si>
    <t>Aplicação Poupança</t>
  </si>
  <si>
    <t>Pix Jota Coxinha</t>
  </si>
  <si>
    <t>Poke Hawaii iFood</t>
  </si>
  <si>
    <t>Pix Ida Casa Guilherme</t>
  </si>
  <si>
    <t>Eu, jota, guilherme e Ana</t>
  </si>
  <si>
    <t>Hamburguer Guilherme</t>
  </si>
  <si>
    <t>Pagamento despesas dez/23</t>
  </si>
  <si>
    <t>3 Fans + controladora p/ computador Kabum</t>
  </si>
  <si>
    <t>2 Fans p/ PC vermelhos Kabum</t>
  </si>
  <si>
    <t>Pix Hamburguer Jota</t>
  </si>
  <si>
    <t>Eu, jota e rafa</t>
  </si>
  <si>
    <t>Casa do pai do gui, do jota, da ana e minha</t>
  </si>
  <si>
    <t>Casa do guilherme</t>
  </si>
  <si>
    <t>Casa da carol para casa minha j e rafa</t>
  </si>
  <si>
    <t>Local da prova de legislação (Praça Sete) para casa</t>
  </si>
  <si>
    <t>Fatura cartão</t>
  </si>
  <si>
    <t>Compras Amazon (USB de captura, suporte de telefone p/ box)</t>
  </si>
  <si>
    <t>Pastel de frango (Mercado Novo)</t>
  </si>
  <si>
    <t>Bebida bombinha (cachaça, Mercado Novo)</t>
  </si>
  <si>
    <t>Jota p/ mim</t>
  </si>
  <si>
    <t>Pix Jota (Uber Mercado Novo*)</t>
  </si>
  <si>
    <t>Aparador Sobrancelha</t>
  </si>
  <si>
    <t>Lojas Rede</t>
  </si>
  <si>
    <t>Amazon p/ mim</t>
  </si>
  <si>
    <t>Reembolso devolução Pix USB captura</t>
  </si>
  <si>
    <t>Uber*</t>
  </si>
  <si>
    <t>Mercado Novo p/ casa</t>
  </si>
  <si>
    <t>Eu, rafa, carol e jota</t>
  </si>
  <si>
    <t>De casa p/ 4a RM (entrevista social)</t>
  </si>
  <si>
    <t>Caixinha portátil p/ pasta de dente e escova</t>
  </si>
  <si>
    <t>Compras Trigopane (pão, Doritos, pão de doce)</t>
  </si>
  <si>
    <t>Contr. Poupança</t>
  </si>
  <si>
    <t>Gaioso</t>
  </si>
  <si>
    <t>Almoço Attelier</t>
  </si>
  <si>
    <t>Mamãe</t>
  </si>
  <si>
    <t>Despesas do mês + PUC</t>
  </si>
  <si>
    <t>Pão de Queijo Prensadão</t>
  </si>
  <si>
    <t>Estacionamento Jota</t>
  </si>
  <si>
    <t>Pagamento Mensalidade PUC</t>
  </si>
  <si>
    <t>Ponteio Lar Shopping</t>
  </si>
  <si>
    <t>Açaí Papaya</t>
  </si>
  <si>
    <t>Eu, J e larissa</t>
  </si>
  <si>
    <t>Perfume Eudora</t>
  </si>
  <si>
    <t>Eu p/ mamãe</t>
  </si>
  <si>
    <t>Pix Perfume Eudora</t>
  </si>
  <si>
    <t>Compras Mercado Livre (Suporte Notebook)</t>
  </si>
  <si>
    <t>Compras Drogaria Araújo (Pringles e Snickers)</t>
  </si>
  <si>
    <t>Pix Uber p/ Rafa</t>
  </si>
  <si>
    <t>3 Lâmpadas Inteligentes Steck</t>
  </si>
  <si>
    <t>Eu p/ papai</t>
  </si>
  <si>
    <t>Despesass do mês passado</t>
  </si>
  <si>
    <t>Pix Uber Rafa</t>
  </si>
  <si>
    <t>Almoço Momo</t>
  </si>
  <si>
    <t>Compras Verdemar</t>
  </si>
  <si>
    <t>Darkwood</t>
  </si>
  <si>
    <t>Gastos Mensais de Abril/24 - Henrique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</si>
</sst>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d/m"/>
  </numFmts>
  <fonts count="30">
    <font>
      <sz val="11"/>
      <color theme="1"/>
      <name val="Calibri"/>
      <scheme val="minor"/>
    </font>
    <font>
      <b/>
      <sz val="16"/>
      <color theme="1"/>
      <name val="Arial"/>
    </font>
    <font>
      <sz val="11"/>
      <name val="Calibri"/>
    </font>
    <font>
      <u/>
      <sz val="16"/>
      <color theme="1"/>
      <name val="Arial"/>
    </font>
    <font>
      <sz val="16"/>
      <color theme="1"/>
      <name val="Arial"/>
    </font>
    <font>
      <sz val="16"/>
      <color theme="1"/>
      <name val="Calibri"/>
    </font>
    <font>
      <sz val="11"/>
      <color theme="1"/>
      <name val="Calibri"/>
    </font>
    <font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color rgb="FF7030A0"/>
      <name val="Arial"/>
    </font>
    <font>
      <sz val="12"/>
      <color rgb="FF00B050"/>
      <name val="Arial"/>
    </font>
    <font>
      <sz val="12"/>
      <color rgb="FFFFC000"/>
      <name val="Arial"/>
    </font>
    <font>
      <sz val="12"/>
      <color rgb="FF00B0F0"/>
      <name val="Arial"/>
    </font>
    <font>
      <sz val="12"/>
      <color rgb="FFFF0000"/>
      <name val="Arial"/>
    </font>
    <font>
      <sz val="11"/>
      <color rgb="FFFF0000"/>
      <name val="Calibri"/>
    </font>
    <font>
      <b/>
      <sz val="18"/>
      <color theme="1"/>
      <name val="Arial"/>
    </font>
    <font>
      <b/>
      <sz val="20"/>
      <color theme="1"/>
      <name val="Arial"/>
    </font>
    <font>
      <b/>
      <sz val="22"/>
      <color theme="1"/>
      <name val="Arial"/>
    </font>
    <font>
      <b/>
      <sz val="20"/>
      <color theme="1"/>
      <name val="Calibri"/>
    </font>
    <font>
      <sz val="10"/>
      <color theme="1"/>
      <name val="Arial"/>
    </font>
    <font>
      <b/>
      <sz val="24"/>
      <color theme="1"/>
      <name val="Calibri"/>
    </font>
    <font>
      <sz val="11"/>
      <color theme="1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5" tint="-0.249977111117893"/>
      <name val="Arial"/>
      <family val="2"/>
    </font>
    <font>
      <b/>
      <sz val="12"/>
      <color rgb="FFFFC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4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/>
    <xf numFmtId="164" fontId="6" fillId="0" borderId="0" xfId="0" applyNumberFormat="1" applyFont="1"/>
    <xf numFmtId="164" fontId="7" fillId="0" borderId="8" xfId="0" applyNumberFormat="1" applyFont="1" applyBorder="1" applyAlignment="1">
      <alignment horizontal="center" vertical="center"/>
    </xf>
    <xf numFmtId="16" fontId="8" fillId="0" borderId="14" xfId="0" applyNumberFormat="1" applyFont="1" applyBorder="1" applyAlignment="1">
      <alignment horizontal="center" vertical="center"/>
    </xf>
    <xf numFmtId="4" fontId="1" fillId="0" borderId="14" xfId="0" applyNumberFormat="1" applyFont="1" applyBorder="1" applyAlignment="1">
      <alignment horizontal="right" vertical="center"/>
    </xf>
    <xf numFmtId="164" fontId="4" fillId="0" borderId="8" xfId="0" applyNumberFormat="1" applyFont="1" applyBorder="1" applyAlignment="1">
      <alignment horizontal="center" vertical="center"/>
    </xf>
    <xf numFmtId="165" fontId="8" fillId="2" borderId="18" xfId="0" applyNumberFormat="1" applyFont="1" applyFill="1" applyBorder="1" applyAlignment="1">
      <alignment horizontal="center" vertical="center"/>
    </xf>
    <xf numFmtId="164" fontId="10" fillId="2" borderId="18" xfId="0" applyNumberFormat="1" applyFont="1" applyFill="1" applyBorder="1" applyAlignment="1">
      <alignment horizontal="right"/>
    </xf>
    <xf numFmtId="4" fontId="11" fillId="2" borderId="8" xfId="0" applyNumberFormat="1" applyFont="1" applyFill="1" applyBorder="1" applyAlignment="1">
      <alignment horizontal="right"/>
    </xf>
    <xf numFmtId="4" fontId="12" fillId="2" borderId="18" xfId="0" applyNumberFormat="1" applyFont="1" applyFill="1" applyBorder="1" applyAlignment="1">
      <alignment horizontal="right" wrapText="1"/>
    </xf>
    <xf numFmtId="4" fontId="13" fillId="2" borderId="18" xfId="0" applyNumberFormat="1" applyFont="1" applyFill="1" applyBorder="1" applyAlignment="1">
      <alignment horizontal="right"/>
    </xf>
    <xf numFmtId="4" fontId="14" fillId="2" borderId="18" xfId="0" applyNumberFormat="1" applyFont="1" applyFill="1" applyBorder="1" applyAlignment="1">
      <alignment horizontal="right" wrapText="1"/>
    </xf>
    <xf numFmtId="4" fontId="9" fillId="2" borderId="18" xfId="0" applyNumberFormat="1" applyFont="1" applyFill="1" applyBorder="1" applyAlignment="1">
      <alignment horizontal="right" vertical="center"/>
    </xf>
    <xf numFmtId="164" fontId="7" fillId="0" borderId="8" xfId="0" applyNumberFormat="1" applyFont="1" applyBorder="1" applyAlignment="1">
      <alignment horizontal="center"/>
    </xf>
    <xf numFmtId="164" fontId="7" fillId="0" borderId="8" xfId="0" applyNumberFormat="1" applyFont="1" applyBorder="1"/>
    <xf numFmtId="164" fontId="7" fillId="0" borderId="8" xfId="0" applyNumberFormat="1" applyFont="1" applyBorder="1" applyAlignment="1">
      <alignment vertical="center"/>
    </xf>
    <xf numFmtId="4" fontId="13" fillId="2" borderId="8" xfId="0" applyNumberFormat="1" applyFont="1" applyFill="1" applyBorder="1" applyAlignment="1">
      <alignment horizontal="right"/>
    </xf>
    <xf numFmtId="4" fontId="12" fillId="2" borderId="8" xfId="0" applyNumberFormat="1" applyFont="1" applyFill="1" applyBorder="1" applyAlignment="1">
      <alignment horizontal="right" wrapText="1"/>
    </xf>
    <xf numFmtId="4" fontId="14" fillId="2" borderId="8" xfId="0" applyNumberFormat="1" applyFont="1" applyFill="1" applyBorder="1" applyAlignment="1">
      <alignment horizontal="right" wrapText="1"/>
    </xf>
    <xf numFmtId="4" fontId="8" fillId="2" borderId="8" xfId="0" applyNumberFormat="1" applyFont="1" applyFill="1" applyBorder="1" applyAlignment="1">
      <alignment horizontal="center" vertical="center" wrapText="1"/>
    </xf>
    <xf numFmtId="164" fontId="10" fillId="2" borderId="19" xfId="0" applyNumberFormat="1" applyFont="1" applyFill="1" applyBorder="1" applyAlignment="1">
      <alignment horizontal="right"/>
    </xf>
    <xf numFmtId="4" fontId="13" fillId="2" borderId="19" xfId="0" applyNumberFormat="1" applyFont="1" applyFill="1" applyBorder="1" applyAlignment="1">
      <alignment horizontal="right"/>
    </xf>
    <xf numFmtId="4" fontId="15" fillId="2" borderId="19" xfId="0" applyNumberFormat="1" applyFont="1" applyFill="1" applyBorder="1"/>
    <xf numFmtId="4" fontId="8" fillId="2" borderId="20" xfId="0" applyNumberFormat="1" applyFont="1" applyFill="1" applyBorder="1" applyAlignment="1">
      <alignment vertical="center" wrapText="1"/>
    </xf>
    <xf numFmtId="4" fontId="16" fillId="2" borderId="18" xfId="0" applyNumberFormat="1" applyFont="1" applyFill="1" applyBorder="1" applyAlignment="1">
      <alignment horizontal="right" vertical="center"/>
    </xf>
    <xf numFmtId="164" fontId="17" fillId="0" borderId="8" xfId="0" applyNumberFormat="1" applyFont="1" applyBorder="1" applyAlignment="1">
      <alignment horizontal="center"/>
    </xf>
    <xf numFmtId="164" fontId="17" fillId="0" borderId="8" xfId="0" applyNumberFormat="1" applyFont="1" applyBorder="1"/>
    <xf numFmtId="164" fontId="18" fillId="0" borderId="8" xfId="0" applyNumberFormat="1" applyFont="1" applyBorder="1"/>
    <xf numFmtId="164" fontId="17" fillId="0" borderId="8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4" fontId="16" fillId="0" borderId="0" xfId="0" applyNumberFormat="1" applyFont="1" applyAlignment="1">
      <alignment wrapText="1"/>
    </xf>
    <xf numFmtId="0" fontId="6" fillId="0" borderId="0" xfId="0" applyFont="1"/>
    <xf numFmtId="4" fontId="16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center" vertical="center"/>
    </xf>
    <xf numFmtId="164" fontId="19" fillId="0" borderId="5" xfId="0" applyNumberFormat="1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8" fillId="0" borderId="8" xfId="0" applyFont="1" applyBorder="1"/>
    <xf numFmtId="0" fontId="8" fillId="0" borderId="6" xfId="0" applyFont="1" applyBorder="1"/>
    <xf numFmtId="39" fontId="8" fillId="0" borderId="0" xfId="0" applyNumberFormat="1" applyFont="1"/>
    <xf numFmtId="39" fontId="8" fillId="0" borderId="8" xfId="0" applyNumberFormat="1" applyFont="1" applyBorder="1"/>
    <xf numFmtId="39" fontId="8" fillId="0" borderId="23" xfId="0" applyNumberFormat="1" applyFont="1" applyBorder="1"/>
    <xf numFmtId="0" fontId="22" fillId="0" borderId="8" xfId="0" applyFont="1" applyBorder="1"/>
    <xf numFmtId="0" fontId="7" fillId="0" borderId="8" xfId="0" applyFont="1" applyBorder="1"/>
    <xf numFmtId="165" fontId="20" fillId="0" borderId="0" xfId="0" applyNumberFormat="1" applyFont="1" applyAlignment="1">
      <alignment horizontal="center" vertical="center"/>
    </xf>
    <xf numFmtId="4" fontId="23" fillId="2" borderId="18" xfId="0" applyNumberFormat="1" applyFont="1" applyFill="1" applyBorder="1" applyAlignment="1">
      <alignment vertical="center" wrapText="1"/>
    </xf>
    <xf numFmtId="0" fontId="23" fillId="2" borderId="20" xfId="0" applyFont="1" applyFill="1" applyBorder="1" applyAlignment="1">
      <alignment vertical="center"/>
    </xf>
    <xf numFmtId="0" fontId="23" fillId="2" borderId="19" xfId="0" applyFont="1" applyFill="1" applyBorder="1" applyAlignment="1">
      <alignment vertical="center"/>
    </xf>
    <xf numFmtId="4" fontId="23" fillId="2" borderId="8" xfId="0" applyNumberFormat="1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vertical="center" wrapText="1"/>
    </xf>
    <xf numFmtId="4" fontId="23" fillId="2" borderId="19" xfId="0" applyNumberFormat="1" applyFont="1" applyFill="1" applyBorder="1" applyAlignment="1">
      <alignment vertical="center" wrapText="1"/>
    </xf>
    <xf numFmtId="4" fontId="23" fillId="2" borderId="8" xfId="0" applyNumberFormat="1" applyFont="1" applyFill="1" applyBorder="1" applyAlignment="1">
      <alignment horizontal="left" vertical="center" wrapText="1"/>
    </xf>
    <xf numFmtId="165" fontId="23" fillId="2" borderId="18" xfId="0" applyNumberFormat="1" applyFont="1" applyFill="1" applyBorder="1" applyAlignment="1">
      <alignment horizontal="center" vertical="center"/>
    </xf>
    <xf numFmtId="4" fontId="23" fillId="2" borderId="20" xfId="0" applyNumberFormat="1" applyFont="1" applyFill="1" applyBorder="1" applyAlignment="1">
      <alignment vertical="center" wrapText="1"/>
    </xf>
    <xf numFmtId="4" fontId="24" fillId="2" borderId="20" xfId="0" applyNumberFormat="1" applyFont="1" applyFill="1" applyBorder="1" applyAlignment="1">
      <alignment vertical="center" wrapText="1"/>
    </xf>
    <xf numFmtId="4" fontId="8" fillId="2" borderId="18" xfId="0" applyNumberFormat="1" applyFont="1" applyFill="1" applyBorder="1" applyAlignment="1">
      <alignment horizontal="center" vertical="center" wrapText="1"/>
    </xf>
    <xf numFmtId="4" fontId="23" fillId="2" borderId="18" xfId="0" applyNumberFormat="1" applyFont="1" applyFill="1" applyBorder="1" applyAlignment="1">
      <alignment horizontal="center" vertical="center" wrapText="1"/>
    </xf>
    <xf numFmtId="4" fontId="25" fillId="2" borderId="8" xfId="0" applyNumberFormat="1" applyFont="1" applyFill="1" applyBorder="1" applyAlignment="1">
      <alignment horizontal="right" wrapText="1"/>
    </xf>
    <xf numFmtId="4" fontId="26" fillId="2" borderId="18" xfId="0" applyNumberFormat="1" applyFont="1" applyFill="1" applyBorder="1" applyAlignment="1">
      <alignment horizontal="right" wrapText="1"/>
    </xf>
    <xf numFmtId="4" fontId="26" fillId="2" borderId="8" xfId="0" applyNumberFormat="1" applyFont="1" applyFill="1" applyBorder="1" applyAlignment="1">
      <alignment horizontal="right" wrapText="1"/>
    </xf>
    <xf numFmtId="4" fontId="26" fillId="2" borderId="19" xfId="0" applyNumberFormat="1" applyFont="1" applyFill="1" applyBorder="1" applyAlignment="1">
      <alignment horizontal="right" wrapText="1"/>
    </xf>
    <xf numFmtId="0" fontId="22" fillId="0" borderId="0" xfId="0" applyFont="1"/>
    <xf numFmtId="0" fontId="7" fillId="0" borderId="0" xfId="0" applyFont="1"/>
    <xf numFmtId="4" fontId="27" fillId="2" borderId="8" xfId="0" applyNumberFormat="1" applyFont="1" applyFill="1" applyBorder="1" applyAlignment="1">
      <alignment horizontal="right" wrapText="1"/>
    </xf>
    <xf numFmtId="4" fontId="23" fillId="2" borderId="22" xfId="0" applyNumberFormat="1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/>
    </xf>
    <xf numFmtId="164" fontId="28" fillId="0" borderId="8" xfId="0" applyNumberFormat="1" applyFont="1" applyBorder="1" applyAlignment="1">
      <alignment horizontal="center" vertical="center"/>
    </xf>
    <xf numFmtId="16" fontId="8" fillId="0" borderId="18" xfId="0" applyNumberFormat="1" applyFont="1" applyBorder="1" applyAlignment="1">
      <alignment horizontal="center" vertical="center"/>
    </xf>
    <xf numFmtId="0" fontId="23" fillId="2" borderId="22" xfId="0" applyFont="1" applyFill="1" applyBorder="1" applyAlignment="1">
      <alignment vertical="center" wrapText="1"/>
    </xf>
    <xf numFmtId="0" fontId="24" fillId="2" borderId="22" xfId="0" applyFont="1" applyFill="1" applyBorder="1" applyAlignment="1">
      <alignment vertical="center" wrapText="1"/>
    </xf>
    <xf numFmtId="4" fontId="9" fillId="0" borderId="15" xfId="0" applyNumberFormat="1" applyFont="1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4" fontId="16" fillId="0" borderId="21" xfId="0" applyNumberFormat="1" applyFont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21" fillId="0" borderId="5" xfId="0" applyFont="1" applyBorder="1" applyAlignment="1">
      <alignment horizontal="left" vertical="center"/>
    </xf>
    <xf numFmtId="0" fontId="2" fillId="0" borderId="7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left"/>
    </xf>
    <xf numFmtId="4" fontId="9" fillId="0" borderId="17" xfId="0" applyNumberFormat="1" applyFont="1" applyBorder="1" applyAlignment="1">
      <alignment horizontal="left"/>
    </xf>
    <xf numFmtId="0" fontId="2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9"/>
  <sheetViews>
    <sheetView topLeftCell="A17" zoomScale="70" zoomScaleNormal="70" workbookViewId="0">
      <selection activeCell="M34" sqref="M34:O34"/>
    </sheetView>
  </sheetViews>
  <sheetFormatPr defaultColWidth="14.42578125" defaultRowHeight="15" customHeight="1"/>
  <cols>
    <col min="1" max="1" width="10.42578125" customWidth="1"/>
    <col min="2" max="2" width="44.85546875" customWidth="1"/>
    <col min="3" max="3" width="32.7109375" customWidth="1"/>
    <col min="4" max="4" width="19.7109375" customWidth="1"/>
    <col min="5" max="5" width="40.7109375" customWidth="1"/>
    <col min="6" max="6" width="20.85546875" customWidth="1"/>
    <col min="7" max="7" width="17.140625" customWidth="1"/>
    <col min="8" max="8" width="28.85546875" hidden="1" customWidth="1"/>
    <col min="9" max="9" width="20.7109375" customWidth="1"/>
    <col min="10" max="10" width="12.7109375" customWidth="1"/>
    <col min="11" max="11" width="18.42578125" customWidth="1"/>
    <col min="12" max="12" width="12.7109375" customWidth="1"/>
    <col min="13" max="13" width="18.85546875" customWidth="1"/>
    <col min="14" max="14" width="21.140625" customWidth="1"/>
    <col min="15" max="15" width="19.7109375" customWidth="1"/>
    <col min="16" max="16" width="8.7109375" customWidth="1"/>
    <col min="17" max="17" width="19.42578125" customWidth="1"/>
    <col min="18" max="18" width="20.7109375" customWidth="1"/>
    <col min="19" max="19" width="19.42578125" customWidth="1"/>
    <col min="20" max="20" width="21.42578125" customWidth="1"/>
    <col min="21" max="21" width="4.7109375" hidden="1" customWidth="1"/>
    <col min="22" max="22" width="20.42578125" customWidth="1"/>
    <col min="23" max="26" width="8.7109375" customWidth="1"/>
  </cols>
  <sheetData>
    <row r="1" spans="1:21" ht="30" customHeight="1">
      <c r="A1" s="86" t="s">
        <v>27</v>
      </c>
      <c r="B1" s="87"/>
      <c r="C1" s="87"/>
      <c r="D1" s="87"/>
      <c r="E1" s="87"/>
      <c r="F1" s="87"/>
      <c r="G1" s="87"/>
      <c r="H1" s="87"/>
      <c r="I1" s="87"/>
      <c r="J1" s="87"/>
      <c r="K1" s="88"/>
      <c r="L1" s="1"/>
      <c r="M1" s="89" t="s">
        <v>0</v>
      </c>
      <c r="N1" s="90"/>
      <c r="O1" s="85"/>
      <c r="Q1" s="89" t="s">
        <v>1</v>
      </c>
      <c r="R1" s="90"/>
      <c r="S1" s="85"/>
      <c r="U1" s="2" t="s">
        <v>2</v>
      </c>
    </row>
    <row r="2" spans="1:21" ht="30" customHeight="1">
      <c r="A2" s="3" t="s">
        <v>3</v>
      </c>
      <c r="B2" s="4" t="s">
        <v>4</v>
      </c>
      <c r="C2" s="3" t="s">
        <v>5</v>
      </c>
      <c r="D2" s="4" t="s">
        <v>6</v>
      </c>
      <c r="E2" s="5" t="s">
        <v>7</v>
      </c>
      <c r="F2" s="3" t="s">
        <v>8</v>
      </c>
      <c r="G2" s="3" t="s">
        <v>2</v>
      </c>
      <c r="H2" s="4" t="s">
        <v>65</v>
      </c>
      <c r="I2" s="4" t="s">
        <v>9</v>
      </c>
      <c r="J2" s="3" t="s">
        <v>10</v>
      </c>
      <c r="K2" s="6" t="s">
        <v>11</v>
      </c>
      <c r="L2" s="7"/>
      <c r="M2" s="91">
        <v>766.24</v>
      </c>
      <c r="N2" s="90"/>
      <c r="O2" s="85"/>
      <c r="P2" s="8"/>
      <c r="Q2" s="92" t="s">
        <v>28</v>
      </c>
      <c r="R2" s="90"/>
      <c r="S2" s="85"/>
      <c r="U2" s="9">
        <v>313.75</v>
      </c>
    </row>
    <row r="3" spans="1:21" ht="30" customHeight="1">
      <c r="A3" s="10">
        <v>45291</v>
      </c>
      <c r="B3" s="78" t="s">
        <v>12</v>
      </c>
      <c r="C3" s="79"/>
      <c r="D3" s="79"/>
      <c r="E3" s="79"/>
      <c r="F3" s="79"/>
      <c r="G3" s="79"/>
      <c r="H3" s="79"/>
      <c r="I3" s="79"/>
      <c r="J3" s="80"/>
      <c r="K3" s="11">
        <v>2495.08</v>
      </c>
      <c r="M3" s="12" t="s">
        <v>6</v>
      </c>
      <c r="N3" s="12" t="s">
        <v>8</v>
      </c>
      <c r="O3" s="12" t="s">
        <v>13</v>
      </c>
      <c r="P3" s="8"/>
      <c r="Q3" s="12" t="s">
        <v>6</v>
      </c>
      <c r="R3" s="12" t="s">
        <v>8</v>
      </c>
      <c r="S3" s="12" t="s">
        <v>13</v>
      </c>
      <c r="U3" s="9">
        <f t="shared" ref="U3:U7" si="0">U2-G4</f>
        <v>313.75</v>
      </c>
    </row>
    <row r="4" spans="1:21" ht="30" customHeight="1">
      <c r="A4" s="13">
        <v>45292</v>
      </c>
      <c r="B4" s="55" t="s">
        <v>15</v>
      </c>
      <c r="C4" s="54" t="s">
        <v>14</v>
      </c>
      <c r="D4" s="14">
        <v>16.739999999999998</v>
      </c>
      <c r="E4" s="63" t="s">
        <v>29</v>
      </c>
      <c r="F4" s="15"/>
      <c r="G4" s="16"/>
      <c r="H4" s="66"/>
      <c r="I4" s="17"/>
      <c r="J4" s="18"/>
      <c r="K4" s="19">
        <f t="shared" ref="K4:K34" si="1">K3-D4-F4+G4+I4-J4</f>
        <v>2478.34</v>
      </c>
      <c r="M4" s="20">
        <f>D4</f>
        <v>16.739999999999998</v>
      </c>
      <c r="N4" s="20">
        <f t="shared" ref="N4:N23" si="2">F4</f>
        <v>0</v>
      </c>
      <c r="O4" s="21"/>
      <c r="P4" s="8"/>
      <c r="Q4" s="9">
        <f>D4</f>
        <v>16.739999999999998</v>
      </c>
      <c r="R4" s="9">
        <f t="shared" ref="R4:R9" si="3">F4</f>
        <v>0</v>
      </c>
      <c r="S4" s="9">
        <v>363.17</v>
      </c>
      <c r="U4" s="9">
        <f t="shared" si="0"/>
        <v>313.75</v>
      </c>
    </row>
    <row r="5" spans="1:21" ht="30" customHeight="1">
      <c r="A5" s="13">
        <v>45292</v>
      </c>
      <c r="B5" s="53" t="s">
        <v>30</v>
      </c>
      <c r="C5" s="54" t="s">
        <v>14</v>
      </c>
      <c r="D5" s="14"/>
      <c r="E5" s="26"/>
      <c r="F5" s="15"/>
      <c r="G5" s="16"/>
      <c r="H5" s="66"/>
      <c r="I5" s="17"/>
      <c r="J5" s="18">
        <v>23.49</v>
      </c>
      <c r="K5" s="19">
        <f t="shared" si="1"/>
        <v>2454.8500000000004</v>
      </c>
      <c r="M5" s="20">
        <f>D5</f>
        <v>0</v>
      </c>
      <c r="N5" s="20">
        <f t="shared" si="2"/>
        <v>0</v>
      </c>
      <c r="O5" s="22">
        <f>J5</f>
        <v>23.49</v>
      </c>
      <c r="P5" s="8"/>
      <c r="Q5" s="9">
        <f>D5</f>
        <v>0</v>
      </c>
      <c r="R5" s="9">
        <f t="shared" si="3"/>
        <v>0</v>
      </c>
      <c r="S5" s="9"/>
      <c r="U5" s="9">
        <f t="shared" si="0"/>
        <v>313.75</v>
      </c>
    </row>
    <row r="6" spans="1:21" ht="30" customHeight="1">
      <c r="A6" s="13">
        <v>45293</v>
      </c>
      <c r="B6" s="54" t="s">
        <v>31</v>
      </c>
      <c r="C6" s="54" t="s">
        <v>14</v>
      </c>
      <c r="D6" s="14"/>
      <c r="E6" s="26"/>
      <c r="F6" s="15"/>
      <c r="G6" s="16"/>
      <c r="H6" s="66"/>
      <c r="I6" s="17"/>
      <c r="J6" s="18">
        <v>1940</v>
      </c>
      <c r="K6" s="19">
        <f t="shared" si="1"/>
        <v>514.85000000000036</v>
      </c>
      <c r="M6" s="20">
        <f>D6</f>
        <v>0</v>
      </c>
      <c r="N6" s="20">
        <f t="shared" si="2"/>
        <v>0</v>
      </c>
      <c r="O6" s="22"/>
      <c r="P6" s="8"/>
      <c r="Q6" s="9">
        <f>D6</f>
        <v>0</v>
      </c>
      <c r="R6" s="9">
        <f t="shared" si="3"/>
        <v>0</v>
      </c>
      <c r="S6" s="9"/>
      <c r="U6" s="9">
        <f t="shared" si="0"/>
        <v>313.75</v>
      </c>
    </row>
    <row r="7" spans="1:21" ht="30" customHeight="1">
      <c r="A7" s="13">
        <v>45293</v>
      </c>
      <c r="B7" s="54" t="s">
        <v>32</v>
      </c>
      <c r="C7" s="54" t="s">
        <v>14</v>
      </c>
      <c r="D7" s="14"/>
      <c r="E7" s="26"/>
      <c r="F7" s="15">
        <v>29.9</v>
      </c>
      <c r="G7" s="16"/>
      <c r="H7" s="66"/>
      <c r="I7" s="23"/>
      <c r="J7" s="18"/>
      <c r="K7" s="19">
        <f t="shared" si="1"/>
        <v>484.95000000000039</v>
      </c>
      <c r="M7" s="20">
        <f>D7</f>
        <v>0</v>
      </c>
      <c r="N7" s="20">
        <f t="shared" si="2"/>
        <v>29.9</v>
      </c>
      <c r="O7" s="21">
        <f>J7</f>
        <v>0</v>
      </c>
      <c r="P7" s="8"/>
      <c r="Q7" s="9">
        <f>D7</f>
        <v>0</v>
      </c>
      <c r="R7" s="9">
        <f t="shared" si="3"/>
        <v>29.9</v>
      </c>
      <c r="S7" s="9"/>
      <c r="U7" s="9">
        <f t="shared" si="0"/>
        <v>313.75</v>
      </c>
    </row>
    <row r="8" spans="1:21" ht="30" customHeight="1">
      <c r="A8" s="13">
        <v>45294</v>
      </c>
      <c r="B8" s="53" t="s">
        <v>33</v>
      </c>
      <c r="C8" s="54" t="s">
        <v>14</v>
      </c>
      <c r="D8" s="14"/>
      <c r="E8" s="26"/>
      <c r="F8" s="15"/>
      <c r="G8" s="24"/>
      <c r="H8" s="67"/>
      <c r="I8" s="23"/>
      <c r="J8" s="18">
        <v>22</v>
      </c>
      <c r="K8" s="19">
        <f t="shared" si="1"/>
        <v>462.95000000000039</v>
      </c>
      <c r="M8" s="20">
        <f>D8+J8</f>
        <v>22</v>
      </c>
      <c r="N8" s="20">
        <f t="shared" si="2"/>
        <v>0</v>
      </c>
      <c r="O8" s="21"/>
      <c r="P8" s="8"/>
      <c r="Q8" s="9">
        <f>D8+J8</f>
        <v>22</v>
      </c>
      <c r="R8" s="9">
        <f t="shared" si="3"/>
        <v>0</v>
      </c>
      <c r="S8" s="9"/>
      <c r="U8" s="9">
        <f>U7-G11</f>
        <v>313.75</v>
      </c>
    </row>
    <row r="9" spans="1:21" ht="30" customHeight="1">
      <c r="A9" s="13">
        <v>45295</v>
      </c>
      <c r="B9" s="53" t="s">
        <v>34</v>
      </c>
      <c r="C9" s="54" t="s">
        <v>14</v>
      </c>
      <c r="D9" s="14"/>
      <c r="E9" s="56"/>
      <c r="F9" s="15"/>
      <c r="G9" s="24">
        <v>-200</v>
      </c>
      <c r="H9" s="67"/>
      <c r="I9" s="23"/>
      <c r="J9" s="18"/>
      <c r="K9" s="19">
        <f t="shared" si="1"/>
        <v>262.95000000000039</v>
      </c>
      <c r="M9" s="20">
        <f>D9</f>
        <v>0</v>
      </c>
      <c r="N9" s="20">
        <f t="shared" si="2"/>
        <v>0</v>
      </c>
      <c r="O9" s="21"/>
      <c r="P9" s="8"/>
      <c r="Q9" s="9">
        <f>D9</f>
        <v>0</v>
      </c>
      <c r="R9" s="9">
        <f t="shared" si="3"/>
        <v>0</v>
      </c>
      <c r="S9" s="9">
        <f>-I9</f>
        <v>0</v>
      </c>
      <c r="U9" s="9"/>
    </row>
    <row r="10" spans="1:21" ht="30" customHeight="1">
      <c r="A10" s="13">
        <v>45296</v>
      </c>
      <c r="B10" s="53" t="s">
        <v>35</v>
      </c>
      <c r="C10" s="54" t="s">
        <v>14</v>
      </c>
      <c r="D10" s="14"/>
      <c r="E10" s="56"/>
      <c r="F10" s="15">
        <v>3.5</v>
      </c>
      <c r="G10" s="24"/>
      <c r="H10" s="67"/>
      <c r="I10" s="23"/>
      <c r="J10" s="18"/>
      <c r="K10" s="19">
        <f t="shared" si="1"/>
        <v>259.45000000000039</v>
      </c>
      <c r="M10" s="20">
        <f>D10</f>
        <v>0</v>
      </c>
      <c r="N10" s="20">
        <f t="shared" si="2"/>
        <v>3.5</v>
      </c>
      <c r="O10" s="21"/>
      <c r="P10" s="8"/>
      <c r="Q10" s="9"/>
      <c r="R10" s="9"/>
      <c r="S10" s="9"/>
      <c r="U10" s="9">
        <f>U8-G12</f>
        <v>313.75</v>
      </c>
    </row>
    <row r="11" spans="1:21" ht="30" customHeight="1">
      <c r="A11" s="13">
        <v>45297</v>
      </c>
      <c r="B11" s="54" t="s">
        <v>36</v>
      </c>
      <c r="C11" s="54" t="s">
        <v>14</v>
      </c>
      <c r="D11" s="14"/>
      <c r="E11" s="56"/>
      <c r="F11" s="15">
        <v>34.9</v>
      </c>
      <c r="G11" s="24"/>
      <c r="H11" s="67"/>
      <c r="I11" s="23"/>
      <c r="J11" s="18"/>
      <c r="K11" s="19">
        <f t="shared" si="1"/>
        <v>224.55000000000038</v>
      </c>
      <c r="M11" s="20">
        <f>D11</f>
        <v>0</v>
      </c>
      <c r="N11" s="20">
        <f t="shared" si="2"/>
        <v>34.9</v>
      </c>
      <c r="O11" s="21"/>
      <c r="P11" s="8"/>
      <c r="Q11" s="9">
        <f>D11</f>
        <v>0</v>
      </c>
      <c r="R11" s="9">
        <f>F11/2</f>
        <v>17.45</v>
      </c>
      <c r="S11" s="9"/>
      <c r="U11" s="9">
        <f t="shared" ref="U11:U28" si="4">U10-G13</f>
        <v>313.75</v>
      </c>
    </row>
    <row r="12" spans="1:21" ht="30" customHeight="1">
      <c r="A12" s="13">
        <v>45303</v>
      </c>
      <c r="B12" s="53" t="s">
        <v>37</v>
      </c>
      <c r="C12" s="54" t="s">
        <v>25</v>
      </c>
      <c r="D12" s="14"/>
      <c r="E12" s="26" t="s">
        <v>46</v>
      </c>
      <c r="F12" s="15"/>
      <c r="G12" s="24"/>
      <c r="H12" s="67"/>
      <c r="I12" s="23"/>
      <c r="J12" s="25">
        <v>20</v>
      </c>
      <c r="K12" s="19">
        <f t="shared" si="1"/>
        <v>204.55000000000038</v>
      </c>
      <c r="M12" s="20">
        <f>J12</f>
        <v>20</v>
      </c>
      <c r="N12" s="20">
        <f t="shared" si="2"/>
        <v>0</v>
      </c>
      <c r="O12" s="21"/>
      <c r="P12" s="8"/>
      <c r="Q12" s="9">
        <f>D12</f>
        <v>0</v>
      </c>
      <c r="R12" s="9">
        <f t="shared" ref="R12:R24" si="5">F12</f>
        <v>0</v>
      </c>
      <c r="S12" s="9"/>
      <c r="U12" s="9">
        <f t="shared" si="4"/>
        <v>313.75</v>
      </c>
    </row>
    <row r="13" spans="1:21" ht="30" customHeight="1">
      <c r="A13" s="13">
        <v>45303</v>
      </c>
      <c r="B13" s="57" t="s">
        <v>15</v>
      </c>
      <c r="C13" s="54" t="s">
        <v>38</v>
      </c>
      <c r="D13" s="14">
        <v>64.930000000000007</v>
      </c>
      <c r="E13" s="64" t="s">
        <v>45</v>
      </c>
      <c r="F13" s="15"/>
      <c r="G13" s="24"/>
      <c r="H13" s="66"/>
      <c r="I13" s="17"/>
      <c r="J13" s="18"/>
      <c r="K13" s="19">
        <f t="shared" si="1"/>
        <v>139.62000000000037</v>
      </c>
      <c r="M13" s="20">
        <f>D13/4</f>
        <v>16.232500000000002</v>
      </c>
      <c r="N13" s="20">
        <f t="shared" si="2"/>
        <v>0</v>
      </c>
      <c r="O13" s="21"/>
      <c r="P13" s="8"/>
      <c r="Q13" s="9">
        <f>D13/4</f>
        <v>16.232500000000002</v>
      </c>
      <c r="R13" s="9">
        <f t="shared" si="5"/>
        <v>0</v>
      </c>
      <c r="S13" s="9"/>
      <c r="U13" s="9">
        <f t="shared" si="4"/>
        <v>313.75</v>
      </c>
    </row>
    <row r="14" spans="1:21" ht="30" customHeight="1">
      <c r="A14" s="13">
        <v>45303</v>
      </c>
      <c r="B14" s="55" t="s">
        <v>39</v>
      </c>
      <c r="C14" s="54" t="s">
        <v>14</v>
      </c>
      <c r="D14" s="27"/>
      <c r="E14" s="56"/>
      <c r="F14" s="15">
        <v>14.9</v>
      </c>
      <c r="G14" s="24"/>
      <c r="H14" s="66"/>
      <c r="I14" s="17"/>
      <c r="J14" s="25"/>
      <c r="K14" s="19">
        <f t="shared" si="1"/>
        <v>124.72000000000037</v>
      </c>
      <c r="M14" s="20">
        <f t="shared" ref="M14:M33" si="6">D14</f>
        <v>0</v>
      </c>
      <c r="N14" s="20">
        <f t="shared" si="2"/>
        <v>14.9</v>
      </c>
      <c r="O14" s="21"/>
      <c r="P14" s="8"/>
      <c r="Q14" s="9">
        <f>D14</f>
        <v>0</v>
      </c>
      <c r="R14" s="9">
        <f t="shared" si="5"/>
        <v>14.9</v>
      </c>
      <c r="S14" s="9"/>
      <c r="U14" s="9">
        <f t="shared" si="4"/>
        <v>313.75</v>
      </c>
    </row>
    <row r="15" spans="1:21" ht="30" customHeight="1">
      <c r="A15" s="13">
        <v>45305</v>
      </c>
      <c r="B15" s="55" t="s">
        <v>41</v>
      </c>
      <c r="C15" s="54" t="s">
        <v>14</v>
      </c>
      <c r="D15" s="27"/>
      <c r="E15" s="56"/>
      <c r="F15" s="15"/>
      <c r="G15" s="24"/>
      <c r="H15" s="66"/>
      <c r="I15" s="17"/>
      <c r="J15" s="25">
        <v>106.6</v>
      </c>
      <c r="K15" s="19">
        <f t="shared" si="1"/>
        <v>18.120000000000374</v>
      </c>
      <c r="M15" s="20">
        <f t="shared" si="6"/>
        <v>0</v>
      </c>
      <c r="N15" s="20">
        <f t="shared" si="2"/>
        <v>0</v>
      </c>
      <c r="O15" s="21">
        <f>J15</f>
        <v>106.6</v>
      </c>
      <c r="P15" s="8"/>
      <c r="Q15" s="9">
        <f>D15</f>
        <v>0</v>
      </c>
      <c r="R15" s="9">
        <f t="shared" si="5"/>
        <v>0</v>
      </c>
      <c r="S15" s="9"/>
      <c r="U15" s="9">
        <f t="shared" si="4"/>
        <v>313.75</v>
      </c>
    </row>
    <row r="16" spans="1:21" ht="30" customHeight="1">
      <c r="A16" s="13">
        <v>45308</v>
      </c>
      <c r="B16" s="55" t="s">
        <v>40</v>
      </c>
      <c r="C16" s="54" t="s">
        <v>1</v>
      </c>
      <c r="D16" s="14"/>
      <c r="E16" s="56"/>
      <c r="F16" s="15"/>
      <c r="G16" s="24"/>
      <c r="H16" s="66"/>
      <c r="I16" s="17">
        <v>363.17</v>
      </c>
      <c r="J16" s="25"/>
      <c r="K16" s="19">
        <f t="shared" si="1"/>
        <v>381.29000000000042</v>
      </c>
      <c r="M16" s="20">
        <f t="shared" si="6"/>
        <v>0</v>
      </c>
      <c r="N16" s="20">
        <f t="shared" si="2"/>
        <v>0</v>
      </c>
      <c r="O16" s="21"/>
      <c r="P16" s="8"/>
      <c r="Q16" s="9">
        <f>D16</f>
        <v>0</v>
      </c>
      <c r="R16" s="9">
        <f t="shared" si="5"/>
        <v>0</v>
      </c>
      <c r="S16" s="9">
        <f>-I16</f>
        <v>-363.17</v>
      </c>
      <c r="U16" s="9">
        <f t="shared" si="4"/>
        <v>313.75</v>
      </c>
    </row>
    <row r="17" spans="1:21" ht="30" customHeight="1">
      <c r="A17" s="13">
        <v>45310</v>
      </c>
      <c r="B17" s="58" t="s">
        <v>42</v>
      </c>
      <c r="C17" s="54" t="s">
        <v>14</v>
      </c>
      <c r="D17" s="14"/>
      <c r="E17" s="56"/>
      <c r="F17" s="15"/>
      <c r="G17" s="24"/>
      <c r="H17" s="68"/>
      <c r="I17" s="28"/>
      <c r="J17" s="29">
        <v>30.57</v>
      </c>
      <c r="K17" s="19">
        <f t="shared" si="1"/>
        <v>350.72000000000043</v>
      </c>
      <c r="M17" s="20">
        <f t="shared" si="6"/>
        <v>0</v>
      </c>
      <c r="N17" s="20">
        <f t="shared" si="2"/>
        <v>0</v>
      </c>
      <c r="O17" s="21">
        <f>J17</f>
        <v>30.57</v>
      </c>
      <c r="P17" s="8"/>
      <c r="Q17" s="9">
        <f>D17</f>
        <v>0</v>
      </c>
      <c r="R17" s="9">
        <f t="shared" si="5"/>
        <v>0</v>
      </c>
      <c r="S17" s="9"/>
      <c r="U17" s="9">
        <f t="shared" si="4"/>
        <v>313.75</v>
      </c>
    </row>
    <row r="18" spans="1:21" ht="30" customHeight="1">
      <c r="A18" s="13">
        <v>45311</v>
      </c>
      <c r="B18" s="55" t="s">
        <v>43</v>
      </c>
      <c r="C18" s="54" t="s">
        <v>25</v>
      </c>
      <c r="D18" s="14"/>
      <c r="E18" s="26"/>
      <c r="F18" s="15">
        <v>24.7</v>
      </c>
      <c r="G18" s="24"/>
      <c r="H18" s="66"/>
      <c r="I18" s="17"/>
      <c r="J18" s="25"/>
      <c r="K18" s="19">
        <f t="shared" si="1"/>
        <v>326.02000000000044</v>
      </c>
      <c r="M18" s="20">
        <f t="shared" si="6"/>
        <v>0</v>
      </c>
      <c r="N18" s="20">
        <f t="shared" si="2"/>
        <v>24.7</v>
      </c>
      <c r="O18" s="21"/>
      <c r="P18" s="8"/>
      <c r="Q18" s="9">
        <f>D18</f>
        <v>0</v>
      </c>
      <c r="R18" s="9">
        <f t="shared" si="5"/>
        <v>24.7</v>
      </c>
      <c r="S18" s="9"/>
      <c r="U18" s="9">
        <f t="shared" si="4"/>
        <v>313.75</v>
      </c>
    </row>
    <row r="19" spans="1:21" ht="30" customHeight="1">
      <c r="A19" s="13">
        <v>45312</v>
      </c>
      <c r="B19" s="59" t="s">
        <v>15</v>
      </c>
      <c r="C19" s="54" t="s">
        <v>44</v>
      </c>
      <c r="D19" s="14">
        <v>16.91</v>
      </c>
      <c r="E19" s="26" t="s">
        <v>47</v>
      </c>
      <c r="F19" s="15"/>
      <c r="G19" s="24"/>
      <c r="H19" s="66"/>
      <c r="I19" s="17"/>
      <c r="J19" s="25"/>
      <c r="K19" s="19">
        <f t="shared" si="1"/>
        <v>309.11000000000041</v>
      </c>
      <c r="M19" s="20">
        <f t="shared" si="6"/>
        <v>16.91</v>
      </c>
      <c r="N19" s="20">
        <f t="shared" si="2"/>
        <v>0</v>
      </c>
      <c r="O19" s="21"/>
      <c r="P19" s="8"/>
      <c r="Q19" s="9">
        <f>D19/3</f>
        <v>5.6366666666666667</v>
      </c>
      <c r="R19" s="9">
        <f t="shared" si="5"/>
        <v>0</v>
      </c>
      <c r="S19" s="9"/>
      <c r="U19" s="9">
        <f t="shared" si="4"/>
        <v>313.75</v>
      </c>
    </row>
    <row r="20" spans="1:21" ht="30" customHeight="1">
      <c r="A20" s="13">
        <v>45313</v>
      </c>
      <c r="B20" s="55" t="s">
        <v>15</v>
      </c>
      <c r="C20" s="54" t="s">
        <v>14</v>
      </c>
      <c r="D20" s="14">
        <v>26</v>
      </c>
      <c r="E20" s="26" t="s">
        <v>48</v>
      </c>
      <c r="F20" s="15"/>
      <c r="G20" s="24"/>
      <c r="H20" s="66"/>
      <c r="I20" s="17"/>
      <c r="J20" s="25"/>
      <c r="K20" s="19">
        <f t="shared" si="1"/>
        <v>283.11000000000041</v>
      </c>
      <c r="M20" s="20">
        <f t="shared" si="6"/>
        <v>26</v>
      </c>
      <c r="N20" s="20">
        <f t="shared" si="2"/>
        <v>0</v>
      </c>
      <c r="O20" s="21"/>
      <c r="P20" s="8"/>
      <c r="Q20" s="9">
        <f>D20</f>
        <v>26</v>
      </c>
      <c r="R20" s="9">
        <f t="shared" si="5"/>
        <v>0</v>
      </c>
      <c r="S20" s="9"/>
      <c r="U20" s="9">
        <f t="shared" si="4"/>
        <v>313.75</v>
      </c>
    </row>
    <row r="21" spans="1:21" ht="30" customHeight="1">
      <c r="A21" s="13">
        <v>45313</v>
      </c>
      <c r="B21" s="55" t="s">
        <v>26</v>
      </c>
      <c r="C21" s="54" t="s">
        <v>14</v>
      </c>
      <c r="D21" s="14"/>
      <c r="E21" s="26"/>
      <c r="F21" s="15"/>
      <c r="G21" s="24"/>
      <c r="H21" s="66"/>
      <c r="I21" s="17"/>
      <c r="J21" s="25">
        <v>11.9</v>
      </c>
      <c r="K21" s="19">
        <f t="shared" si="1"/>
        <v>271.21000000000043</v>
      </c>
      <c r="M21" s="20">
        <f t="shared" si="6"/>
        <v>0</v>
      </c>
      <c r="N21" s="20">
        <f t="shared" si="2"/>
        <v>0</v>
      </c>
      <c r="O21" s="65">
        <v>11.9</v>
      </c>
      <c r="P21" s="8"/>
      <c r="Q21" s="9">
        <f>D21/2</f>
        <v>0</v>
      </c>
      <c r="R21" s="9">
        <f t="shared" si="5"/>
        <v>0</v>
      </c>
      <c r="S21" s="9"/>
      <c r="U21" s="9">
        <f t="shared" si="4"/>
        <v>313.75</v>
      </c>
    </row>
    <row r="22" spans="1:21" ht="30" customHeight="1">
      <c r="A22" s="13">
        <v>45314</v>
      </c>
      <c r="B22" s="53" t="s">
        <v>49</v>
      </c>
      <c r="C22" s="54" t="s">
        <v>14</v>
      </c>
      <c r="D22" s="14"/>
      <c r="E22" s="26"/>
      <c r="F22" s="15"/>
      <c r="G22" s="24"/>
      <c r="H22" s="66"/>
      <c r="I22" s="17"/>
      <c r="J22" s="25">
        <v>186.61</v>
      </c>
      <c r="K22" s="19">
        <f t="shared" si="1"/>
        <v>84.600000000000421</v>
      </c>
      <c r="M22" s="20">
        <f t="shared" si="6"/>
        <v>0</v>
      </c>
      <c r="N22" s="20">
        <f t="shared" si="2"/>
        <v>0</v>
      </c>
      <c r="O22" s="21"/>
      <c r="P22" s="8"/>
      <c r="Q22" s="9">
        <f>D22/2</f>
        <v>0</v>
      </c>
      <c r="R22" s="9">
        <f t="shared" si="5"/>
        <v>0</v>
      </c>
      <c r="S22" s="9"/>
      <c r="U22" s="9">
        <f t="shared" si="4"/>
        <v>273.75</v>
      </c>
    </row>
    <row r="23" spans="1:21" ht="30" customHeight="1">
      <c r="A23" s="13">
        <v>45314</v>
      </c>
      <c r="B23" s="53" t="s">
        <v>50</v>
      </c>
      <c r="C23" s="54" t="s">
        <v>14</v>
      </c>
      <c r="D23" s="14"/>
      <c r="E23" s="26"/>
      <c r="F23" s="15"/>
      <c r="G23" s="24"/>
      <c r="H23" s="66"/>
      <c r="I23" s="17"/>
      <c r="J23" s="18">
        <v>77.260000000000005</v>
      </c>
      <c r="K23" s="19">
        <f t="shared" si="1"/>
        <v>7.3400000000004155</v>
      </c>
      <c r="M23" s="20">
        <f t="shared" si="6"/>
        <v>0</v>
      </c>
      <c r="N23" s="20">
        <f t="shared" si="2"/>
        <v>0</v>
      </c>
      <c r="O23" s="21"/>
      <c r="P23" s="8"/>
      <c r="Q23" s="9">
        <f t="shared" ref="Q23:Q28" si="7">D23</f>
        <v>0</v>
      </c>
      <c r="R23" s="9">
        <f t="shared" si="5"/>
        <v>0</v>
      </c>
      <c r="S23" s="9"/>
      <c r="U23" s="9">
        <f t="shared" si="4"/>
        <v>273.75</v>
      </c>
    </row>
    <row r="24" spans="1:21" ht="30" customHeight="1">
      <c r="A24" s="60">
        <v>45317</v>
      </c>
      <c r="B24" s="61" t="s">
        <v>51</v>
      </c>
      <c r="C24" s="54" t="s">
        <v>14</v>
      </c>
      <c r="D24" s="14"/>
      <c r="E24" s="26"/>
      <c r="F24" s="15">
        <v>16</v>
      </c>
      <c r="G24" s="24">
        <v>40</v>
      </c>
      <c r="H24" s="66"/>
      <c r="I24" s="17"/>
      <c r="J24" s="18"/>
      <c r="K24" s="19">
        <f t="shared" si="1"/>
        <v>31.340000000000416</v>
      </c>
      <c r="M24" s="20">
        <f t="shared" si="6"/>
        <v>0</v>
      </c>
      <c r="N24" s="20"/>
      <c r="O24" s="21"/>
      <c r="P24" s="8"/>
      <c r="Q24" s="9">
        <f t="shared" si="7"/>
        <v>0</v>
      </c>
      <c r="R24" s="9">
        <f t="shared" si="5"/>
        <v>16</v>
      </c>
      <c r="S24" s="9"/>
      <c r="U24" s="9">
        <f t="shared" si="4"/>
        <v>258.75</v>
      </c>
    </row>
    <row r="25" spans="1:21" ht="30" customHeight="1">
      <c r="A25" s="60">
        <v>45317</v>
      </c>
      <c r="B25" s="61" t="s">
        <v>52</v>
      </c>
      <c r="C25" s="54" t="s">
        <v>14</v>
      </c>
      <c r="D25" s="14"/>
      <c r="E25" s="26"/>
      <c r="F25" s="15">
        <v>18</v>
      </c>
      <c r="G25" s="24"/>
      <c r="H25" s="66"/>
      <c r="I25" s="17"/>
      <c r="J25" s="18"/>
      <c r="K25" s="19">
        <f t="shared" si="1"/>
        <v>13.340000000000416</v>
      </c>
      <c r="M25" s="20">
        <f t="shared" si="6"/>
        <v>0</v>
      </c>
      <c r="N25" s="20"/>
      <c r="O25" s="21"/>
      <c r="P25" s="8"/>
      <c r="Q25" s="9">
        <f t="shared" si="7"/>
        <v>0</v>
      </c>
      <c r="R25" s="9"/>
      <c r="S25" s="9"/>
      <c r="U25" s="9">
        <f t="shared" si="4"/>
        <v>248.75</v>
      </c>
    </row>
    <row r="26" spans="1:21" ht="30" customHeight="1">
      <c r="A26" s="60">
        <v>45318</v>
      </c>
      <c r="B26" s="62" t="s">
        <v>54</v>
      </c>
      <c r="C26" s="54" t="s">
        <v>53</v>
      </c>
      <c r="D26" s="14"/>
      <c r="E26" s="26"/>
      <c r="F26" s="15"/>
      <c r="G26" s="24">
        <v>15</v>
      </c>
      <c r="H26" s="66"/>
      <c r="I26" s="17">
        <v>9</v>
      </c>
      <c r="J26" s="18"/>
      <c r="K26" s="19">
        <f t="shared" si="1"/>
        <v>37.340000000000416</v>
      </c>
      <c r="M26" s="20">
        <f t="shared" si="6"/>
        <v>0</v>
      </c>
      <c r="N26" s="20">
        <f t="shared" ref="N26:N33" si="8">F26</f>
        <v>0</v>
      </c>
      <c r="O26" s="21"/>
      <c r="P26" s="8"/>
      <c r="Q26" s="9">
        <f t="shared" si="7"/>
        <v>0</v>
      </c>
      <c r="R26" s="9">
        <f t="shared" ref="R26:R34" si="9">F26</f>
        <v>0</v>
      </c>
      <c r="S26" s="9"/>
      <c r="U26" s="9">
        <f t="shared" si="4"/>
        <v>248.75</v>
      </c>
    </row>
    <row r="27" spans="1:21" ht="30" customHeight="1">
      <c r="A27" s="13">
        <v>45320</v>
      </c>
      <c r="B27" s="62" t="s">
        <v>55</v>
      </c>
      <c r="C27" s="54" t="s">
        <v>14</v>
      </c>
      <c r="D27" s="14"/>
      <c r="E27" s="26" t="s">
        <v>56</v>
      </c>
      <c r="F27" s="15"/>
      <c r="G27" s="24">
        <v>10</v>
      </c>
      <c r="H27" s="66"/>
      <c r="I27" s="17"/>
      <c r="J27" s="18">
        <v>7.99</v>
      </c>
      <c r="K27" s="19">
        <f t="shared" si="1"/>
        <v>39.350000000000414</v>
      </c>
      <c r="M27" s="20">
        <f t="shared" si="6"/>
        <v>0</v>
      </c>
      <c r="N27" s="20">
        <f t="shared" si="8"/>
        <v>0</v>
      </c>
      <c r="O27" s="21">
        <f>J27</f>
        <v>7.99</v>
      </c>
      <c r="P27" s="8"/>
      <c r="Q27" s="9">
        <f t="shared" si="7"/>
        <v>0</v>
      </c>
      <c r="R27" s="9">
        <f t="shared" si="9"/>
        <v>0</v>
      </c>
      <c r="S27" s="9"/>
      <c r="U27" s="9">
        <f t="shared" si="4"/>
        <v>248.75</v>
      </c>
    </row>
    <row r="28" spans="1:21" ht="30" customHeight="1">
      <c r="A28" s="13">
        <v>45320</v>
      </c>
      <c r="B28" s="61" t="s">
        <v>58</v>
      </c>
      <c r="C28" s="54" t="s">
        <v>57</v>
      </c>
      <c r="D28" s="14"/>
      <c r="E28" s="26"/>
      <c r="F28" s="15"/>
      <c r="G28" s="24"/>
      <c r="H28" s="66"/>
      <c r="I28" s="17">
        <v>50.43</v>
      </c>
      <c r="J28" s="18"/>
      <c r="K28" s="19">
        <f t="shared" si="1"/>
        <v>89.780000000000413</v>
      </c>
      <c r="M28" s="20">
        <f t="shared" si="6"/>
        <v>0</v>
      </c>
      <c r="N28" s="20">
        <f t="shared" si="8"/>
        <v>0</v>
      </c>
      <c r="O28" s="21"/>
      <c r="P28" s="8"/>
      <c r="Q28" s="9">
        <f t="shared" si="7"/>
        <v>0</v>
      </c>
      <c r="R28" s="9">
        <f t="shared" si="9"/>
        <v>0</v>
      </c>
      <c r="S28" s="9"/>
      <c r="U28" s="9">
        <f t="shared" si="4"/>
        <v>188.75</v>
      </c>
    </row>
    <row r="29" spans="1:21" ht="30" customHeight="1">
      <c r="A29" s="13">
        <v>45322</v>
      </c>
      <c r="B29" s="61" t="s">
        <v>59</v>
      </c>
      <c r="C29" s="54" t="s">
        <v>61</v>
      </c>
      <c r="D29" s="14">
        <v>38.549999999999997</v>
      </c>
      <c r="E29" s="26" t="s">
        <v>60</v>
      </c>
      <c r="F29" s="15"/>
      <c r="G29" s="24"/>
      <c r="H29" s="66"/>
      <c r="I29" s="17"/>
      <c r="J29" s="18"/>
      <c r="K29" s="19">
        <f t="shared" si="1"/>
        <v>51.230000000000416</v>
      </c>
      <c r="M29" s="20">
        <f t="shared" si="6"/>
        <v>38.549999999999997</v>
      </c>
      <c r="N29" s="20">
        <f t="shared" si="8"/>
        <v>0</v>
      </c>
      <c r="O29" s="21"/>
      <c r="P29" s="8"/>
      <c r="Q29" s="9">
        <f>D29/4</f>
        <v>9.6374999999999993</v>
      </c>
      <c r="R29" s="9">
        <f t="shared" si="9"/>
        <v>0</v>
      </c>
      <c r="S29" s="9"/>
      <c r="U29" s="9">
        <f>U28-G32</f>
        <v>188.75</v>
      </c>
    </row>
    <row r="30" spans="1:21" ht="30" customHeight="1">
      <c r="A30" s="13">
        <v>45322</v>
      </c>
      <c r="B30" s="61" t="s">
        <v>15</v>
      </c>
      <c r="C30" s="54" t="s">
        <v>14</v>
      </c>
      <c r="D30" s="14">
        <v>19.920000000000002</v>
      </c>
      <c r="E30" s="26" t="s">
        <v>62</v>
      </c>
      <c r="F30" s="15"/>
      <c r="G30" s="16">
        <v>60</v>
      </c>
      <c r="H30" s="66"/>
      <c r="I30" s="17"/>
      <c r="J30" s="18"/>
      <c r="K30" s="19">
        <f t="shared" si="1"/>
        <v>91.310000000000414</v>
      </c>
      <c r="M30" s="20">
        <f t="shared" si="6"/>
        <v>19.920000000000002</v>
      </c>
      <c r="N30" s="20">
        <f t="shared" si="8"/>
        <v>0</v>
      </c>
      <c r="O30" s="21"/>
      <c r="P30" s="8"/>
      <c r="Q30" s="9">
        <f>D30</f>
        <v>19.920000000000002</v>
      </c>
      <c r="R30" s="9">
        <f t="shared" si="9"/>
        <v>0</v>
      </c>
      <c r="S30" s="9"/>
      <c r="U30" s="9"/>
    </row>
    <row r="31" spans="1:21" ht="30" customHeight="1">
      <c r="A31" s="13">
        <v>45322</v>
      </c>
      <c r="B31" s="61" t="s">
        <v>63</v>
      </c>
      <c r="C31" s="54" t="s">
        <v>14</v>
      </c>
      <c r="D31" s="14"/>
      <c r="E31" s="56" t="s">
        <v>56</v>
      </c>
      <c r="F31" s="15"/>
      <c r="G31" s="16"/>
      <c r="H31" s="66"/>
      <c r="I31" s="17"/>
      <c r="J31" s="18">
        <v>9.99</v>
      </c>
      <c r="K31" s="19">
        <f t="shared" si="1"/>
        <v>81.32000000000042</v>
      </c>
      <c r="M31" s="20">
        <f t="shared" si="6"/>
        <v>0</v>
      </c>
      <c r="N31" s="20">
        <f t="shared" si="8"/>
        <v>0</v>
      </c>
      <c r="O31" s="21"/>
      <c r="P31" s="8"/>
      <c r="Q31" s="9">
        <f>D31</f>
        <v>0</v>
      </c>
      <c r="R31" s="9">
        <f t="shared" si="9"/>
        <v>0</v>
      </c>
      <c r="S31" s="9"/>
      <c r="U31" s="9" t="e">
        <f>U29-#REF!</f>
        <v>#REF!</v>
      </c>
    </row>
    <row r="32" spans="1:21" ht="30" customHeight="1">
      <c r="A32" s="13">
        <v>45322</v>
      </c>
      <c r="B32" s="61" t="s">
        <v>64</v>
      </c>
      <c r="C32" s="54" t="s">
        <v>14</v>
      </c>
      <c r="D32" s="14"/>
      <c r="E32" s="26"/>
      <c r="F32" s="15">
        <v>30.79</v>
      </c>
      <c r="G32" s="24"/>
      <c r="H32" s="66"/>
      <c r="I32" s="17"/>
      <c r="J32" s="18"/>
      <c r="K32" s="19">
        <f t="shared" si="1"/>
        <v>50.53000000000042</v>
      </c>
      <c r="M32" s="20">
        <f t="shared" si="6"/>
        <v>0</v>
      </c>
      <c r="N32" s="20">
        <f t="shared" si="8"/>
        <v>30.79</v>
      </c>
      <c r="O32" s="21"/>
      <c r="P32" s="8"/>
      <c r="Q32" s="9">
        <f>D32</f>
        <v>0</v>
      </c>
      <c r="R32" s="9">
        <f t="shared" si="9"/>
        <v>30.79</v>
      </c>
      <c r="S32" s="9"/>
      <c r="U32" s="9" t="e">
        <f>U31-#REF!</f>
        <v>#REF!</v>
      </c>
    </row>
    <row r="33" spans="1:21" ht="30" customHeight="1">
      <c r="A33" s="13"/>
      <c r="B33" s="30"/>
      <c r="C33" s="30"/>
      <c r="D33" s="14"/>
      <c r="E33" s="26"/>
      <c r="F33" s="15"/>
      <c r="G33" s="16"/>
      <c r="H33" s="66">
        <v>578.38</v>
      </c>
      <c r="I33" s="17"/>
      <c r="J33" s="18"/>
      <c r="K33" s="19">
        <f t="shared" si="1"/>
        <v>50.53000000000042</v>
      </c>
      <c r="M33" s="20">
        <f t="shared" si="6"/>
        <v>0</v>
      </c>
      <c r="N33" s="20">
        <f t="shared" si="8"/>
        <v>0</v>
      </c>
      <c r="O33" s="21"/>
      <c r="P33" s="8"/>
      <c r="Q33" s="9">
        <f>D33</f>
        <v>0</v>
      </c>
      <c r="R33" s="9">
        <f t="shared" si="9"/>
        <v>0</v>
      </c>
      <c r="S33" s="9"/>
      <c r="U33" s="9" t="e">
        <f>#REF!-#REF!</f>
        <v>#REF!</v>
      </c>
    </row>
    <row r="34" spans="1:21" ht="30" customHeight="1">
      <c r="A34" s="10">
        <v>45322</v>
      </c>
      <c r="B34" s="81" t="s">
        <v>17</v>
      </c>
      <c r="C34" s="82"/>
      <c r="D34" s="82"/>
      <c r="E34" s="82"/>
      <c r="F34" s="82"/>
      <c r="G34" s="82"/>
      <c r="H34" s="82"/>
      <c r="I34" s="82"/>
      <c r="J34" s="83"/>
      <c r="K34" s="31">
        <f t="shared" si="1"/>
        <v>50.53000000000042</v>
      </c>
      <c r="M34" s="32">
        <f>SUM(M4:M33)</f>
        <v>176.35250000000002</v>
      </c>
      <c r="N34" s="33">
        <f>SUM(N4:N33)</f>
        <v>138.69</v>
      </c>
      <c r="O34" s="34">
        <f>SUM(O5:O33)</f>
        <v>180.55</v>
      </c>
      <c r="P34" s="8"/>
      <c r="Q34" s="9">
        <f>D34</f>
        <v>0</v>
      </c>
      <c r="R34" s="9">
        <f t="shared" si="9"/>
        <v>0</v>
      </c>
      <c r="S34" s="35"/>
      <c r="U34" s="9" t="e">
        <f t="shared" ref="U34:U39" si="10">U33-#REF!</f>
        <v>#REF!</v>
      </c>
    </row>
    <row r="35" spans="1:21" ht="30" customHeight="1">
      <c r="A35" s="36"/>
      <c r="B35" s="37"/>
      <c r="C35" s="38"/>
      <c r="D35" s="38"/>
      <c r="F35" s="38"/>
      <c r="G35" s="38"/>
      <c r="H35" s="38"/>
      <c r="I35" s="38"/>
      <c r="J35" s="38"/>
      <c r="K35" s="39"/>
      <c r="O35" s="40"/>
      <c r="Q35" s="41">
        <f>SUM(Q4:Q34)</f>
        <v>116.16666666666667</v>
      </c>
      <c r="R35" s="41">
        <f>SUM(R4:R34)</f>
        <v>133.73999999999998</v>
      </c>
      <c r="S35" s="35">
        <f>SUM(S4:S34)</f>
        <v>0</v>
      </c>
      <c r="U35" s="9" t="e">
        <f t="shared" si="10"/>
        <v>#REF!</v>
      </c>
    </row>
    <row r="36" spans="1:21" ht="30" customHeight="1">
      <c r="A36" s="42"/>
      <c r="E36" s="38"/>
      <c r="Q36" s="84" t="s">
        <v>18</v>
      </c>
      <c r="R36" s="85"/>
      <c r="S36" s="35">
        <f>Q35+R35+S35</f>
        <v>249.90666666666664</v>
      </c>
      <c r="U36" s="9" t="e">
        <f t="shared" si="10"/>
        <v>#REF!</v>
      </c>
    </row>
    <row r="37" spans="1:21" ht="30" customHeight="1">
      <c r="A37" s="42"/>
      <c r="B37" s="43" t="s">
        <v>19</v>
      </c>
      <c r="C37" s="44"/>
      <c r="D37" s="44"/>
      <c r="E37" s="44"/>
      <c r="F37" s="44"/>
      <c r="U37" s="9" t="e">
        <f t="shared" si="10"/>
        <v>#REF!</v>
      </c>
    </row>
    <row r="38" spans="1:21" ht="30" customHeight="1">
      <c r="A38" s="42"/>
      <c r="B38" s="45" t="s">
        <v>20</v>
      </c>
      <c r="C38" s="45" t="s">
        <v>21</v>
      </c>
      <c r="D38" s="46" t="s">
        <v>22</v>
      </c>
      <c r="E38" s="45" t="s">
        <v>23</v>
      </c>
      <c r="F38" s="47"/>
      <c r="U38" s="9" t="e">
        <f t="shared" si="10"/>
        <v>#REF!</v>
      </c>
    </row>
    <row r="39" spans="1:21" ht="30" customHeight="1">
      <c r="A39" s="42"/>
      <c r="B39" s="48" t="s">
        <v>24</v>
      </c>
      <c r="C39" s="48"/>
      <c r="D39" s="49"/>
      <c r="E39" s="48"/>
      <c r="U39" s="9" t="e">
        <f t="shared" si="10"/>
        <v>#REF!</v>
      </c>
    </row>
    <row r="40" spans="1:21" ht="30" customHeight="1">
      <c r="A40" s="42"/>
      <c r="B40" s="50" t="s">
        <v>16</v>
      </c>
      <c r="C40" s="51"/>
      <c r="D40" s="50"/>
      <c r="E40" s="51"/>
      <c r="U40" s="9" t="e">
        <f>#REF!-#REF!</f>
        <v>#REF!</v>
      </c>
    </row>
    <row r="41" spans="1:21" ht="30" customHeight="1">
      <c r="A41" s="42"/>
      <c r="U41" s="9" t="e">
        <f t="shared" ref="U41:U43" si="11">U40-#REF!</f>
        <v>#REF!</v>
      </c>
    </row>
    <row r="42" spans="1:21" ht="30" customHeight="1">
      <c r="A42" s="42"/>
      <c r="U42" s="9" t="e">
        <f t="shared" si="11"/>
        <v>#REF!</v>
      </c>
    </row>
    <row r="43" spans="1:21" ht="30" customHeight="1">
      <c r="A43" s="42"/>
      <c r="U43" s="9" t="e">
        <f t="shared" si="11"/>
        <v>#REF!</v>
      </c>
    </row>
    <row r="44" spans="1:21" ht="30" customHeight="1">
      <c r="U44" s="9" t="e">
        <f>U43-G34</f>
        <v>#REF!</v>
      </c>
    </row>
    <row r="45" spans="1:21" ht="30" customHeight="1"/>
    <row r="46" spans="1:21" ht="30" customHeight="1"/>
    <row r="47" spans="1:21" ht="30" customHeight="1"/>
    <row r="48" spans="1:21" ht="30" customHeight="1"/>
    <row r="49" spans="1:1" ht="30" customHeight="1"/>
    <row r="50" spans="1:1" ht="30" customHeight="1"/>
    <row r="51" spans="1:1" ht="30" customHeight="1"/>
    <row r="52" spans="1:1" ht="30" customHeight="1"/>
    <row r="53" spans="1:1" ht="30" customHeight="1"/>
    <row r="54" spans="1:1" ht="30" customHeight="1"/>
    <row r="55" spans="1:1" ht="30" customHeight="1"/>
    <row r="56" spans="1:1" ht="30" customHeight="1"/>
    <row r="57" spans="1:1" ht="30" customHeight="1">
      <c r="A57" s="52"/>
    </row>
    <row r="58" spans="1:1" ht="30" customHeight="1"/>
    <row r="59" spans="1:1" ht="30" customHeight="1"/>
    <row r="60" spans="1:1" ht="30" customHeight="1"/>
    <row r="61" spans="1:1" ht="30" customHeight="1"/>
    <row r="62" spans="1:1" ht="30" customHeight="1"/>
    <row r="63" spans="1:1" ht="30" customHeight="1"/>
    <row r="64" spans="1:1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</sheetData>
  <mergeCells count="8">
    <mergeCell ref="B3:J3"/>
    <mergeCell ref="B34:J34"/>
    <mergeCell ref="Q36:R36"/>
    <mergeCell ref="A1:K1"/>
    <mergeCell ref="M1:O1"/>
    <mergeCell ref="Q1:S1"/>
    <mergeCell ref="M2:O2"/>
    <mergeCell ref="Q2:S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240C-EB53-4E61-B610-ACCA6F62D5A8}">
  <dimension ref="A1:U984"/>
  <sheetViews>
    <sheetView tabSelected="1" zoomScale="70" zoomScaleNormal="70" workbookViewId="0">
      <selection activeCell="C23" sqref="C23"/>
    </sheetView>
  </sheetViews>
  <sheetFormatPr defaultColWidth="14.42578125" defaultRowHeight="15"/>
  <cols>
    <col min="1" max="1" width="10.42578125" customWidth="1"/>
    <col min="2" max="2" width="44.85546875" customWidth="1"/>
    <col min="3" max="3" width="32.7109375" customWidth="1"/>
    <col min="4" max="4" width="19.7109375" customWidth="1"/>
    <col min="5" max="5" width="40.7109375" customWidth="1"/>
    <col min="6" max="6" width="20.85546875" customWidth="1"/>
    <col min="7" max="7" width="17.140625" customWidth="1"/>
    <col min="8" max="8" width="28.85546875" hidden="1" customWidth="1"/>
    <col min="9" max="9" width="20.7109375" customWidth="1"/>
    <col min="10" max="10" width="12.7109375" customWidth="1"/>
    <col min="11" max="11" width="18.42578125" customWidth="1"/>
    <col min="12" max="12" width="12.7109375" customWidth="1"/>
    <col min="13" max="13" width="18.85546875" customWidth="1"/>
    <col min="14" max="14" width="21.140625" customWidth="1"/>
    <col min="15" max="15" width="19.7109375" customWidth="1"/>
    <col min="16" max="16" width="8.7109375" customWidth="1"/>
    <col min="17" max="17" width="19.42578125" customWidth="1"/>
    <col min="18" max="18" width="20.7109375" customWidth="1"/>
    <col min="19" max="19" width="19.42578125" customWidth="1"/>
    <col min="20" max="20" width="21.42578125" customWidth="1"/>
    <col min="21" max="21" width="4.7109375" hidden="1" customWidth="1"/>
    <col min="22" max="22" width="20.42578125" customWidth="1"/>
    <col min="23" max="26" width="8.7109375" customWidth="1"/>
  </cols>
  <sheetData>
    <row r="1" spans="1:21" ht="30" customHeight="1" thickBot="1">
      <c r="A1" s="95" t="s">
        <v>89</v>
      </c>
      <c r="B1" s="87"/>
      <c r="C1" s="87"/>
      <c r="D1" s="87"/>
      <c r="E1" s="87"/>
      <c r="F1" s="87"/>
      <c r="G1" s="87"/>
      <c r="H1" s="87"/>
      <c r="I1" s="87"/>
      <c r="J1" s="87"/>
      <c r="K1" s="88"/>
      <c r="L1" s="1"/>
      <c r="M1" s="89" t="s">
        <v>0</v>
      </c>
      <c r="N1" s="90"/>
      <c r="O1" s="85"/>
      <c r="Q1" s="89" t="s">
        <v>1</v>
      </c>
      <c r="R1" s="90"/>
      <c r="S1" s="85"/>
      <c r="U1" s="2" t="s">
        <v>2</v>
      </c>
    </row>
    <row r="2" spans="1:21" ht="30" customHeight="1" thickBot="1">
      <c r="A2" s="3" t="s">
        <v>3</v>
      </c>
      <c r="B2" s="4" t="s">
        <v>4</v>
      </c>
      <c r="C2" s="3" t="s">
        <v>5</v>
      </c>
      <c r="D2" s="4" t="s">
        <v>6</v>
      </c>
      <c r="E2" s="5" t="s">
        <v>7</v>
      </c>
      <c r="F2" s="3" t="s">
        <v>8</v>
      </c>
      <c r="G2" s="3" t="s">
        <v>2</v>
      </c>
      <c r="H2" s="4" t="s">
        <v>65</v>
      </c>
      <c r="I2" s="4" t="s">
        <v>9</v>
      </c>
      <c r="J2" s="3" t="s">
        <v>10</v>
      </c>
      <c r="K2" s="6" t="s">
        <v>11</v>
      </c>
      <c r="L2" s="7"/>
      <c r="M2" s="91">
        <v>142.66999999999999</v>
      </c>
      <c r="N2" s="90"/>
      <c r="O2" s="85"/>
      <c r="P2" s="8"/>
      <c r="Q2" s="92">
        <v>162.66999999999999</v>
      </c>
      <c r="R2" s="90"/>
      <c r="S2" s="85"/>
      <c r="U2" s="9">
        <v>313.75</v>
      </c>
    </row>
    <row r="3" spans="1:21" ht="30" customHeight="1">
      <c r="A3" s="75">
        <v>45382</v>
      </c>
      <c r="B3" s="78" t="s">
        <v>12</v>
      </c>
      <c r="C3" s="93"/>
      <c r="D3" s="93"/>
      <c r="E3" s="93"/>
      <c r="F3" s="93"/>
      <c r="G3" s="93"/>
      <c r="H3" s="93"/>
      <c r="I3" s="93"/>
      <c r="J3" s="94"/>
      <c r="K3" s="11">
        <v>101.26</v>
      </c>
      <c r="M3" s="12" t="s">
        <v>6</v>
      </c>
      <c r="N3" s="12" t="s">
        <v>8</v>
      </c>
      <c r="O3" s="12" t="s">
        <v>13</v>
      </c>
      <c r="P3" s="8"/>
      <c r="Q3" s="12" t="s">
        <v>6</v>
      </c>
      <c r="R3" s="12" t="s">
        <v>8</v>
      </c>
      <c r="S3" s="12" t="s">
        <v>13</v>
      </c>
      <c r="U3" s="9">
        <f t="shared" ref="U3:U7" si="0">U2-G4</f>
        <v>313.75</v>
      </c>
    </row>
    <row r="4" spans="1:21" ht="30" customHeight="1">
      <c r="A4" s="13">
        <v>45384</v>
      </c>
      <c r="B4" s="55" t="s">
        <v>69</v>
      </c>
      <c r="C4" s="76" t="s">
        <v>1</v>
      </c>
      <c r="D4" s="14"/>
      <c r="E4" s="63"/>
      <c r="F4" s="15"/>
      <c r="G4" s="16"/>
      <c r="H4" s="66"/>
      <c r="I4" s="17">
        <v>2420.73</v>
      </c>
      <c r="J4" s="18"/>
      <c r="K4" s="19">
        <f t="shared" ref="K4:K39" si="1">K3-D4-F4+G4+I4-J4</f>
        <v>2521.9900000000002</v>
      </c>
      <c r="M4" s="20">
        <f t="shared" ref="M4:M38" si="2">D4</f>
        <v>0</v>
      </c>
      <c r="N4" s="20">
        <f t="shared" ref="N4:N23" si="3">F4</f>
        <v>0</v>
      </c>
      <c r="O4" s="21"/>
      <c r="P4" s="8"/>
      <c r="Q4" s="9">
        <f>D4</f>
        <v>0</v>
      </c>
      <c r="R4" s="9">
        <f t="shared" ref="R4:R39" si="4">F4</f>
        <v>0</v>
      </c>
      <c r="S4" s="9">
        <v>162.66999999999999</v>
      </c>
      <c r="U4" s="9">
        <f t="shared" si="0"/>
        <v>313.75</v>
      </c>
    </row>
    <row r="5" spans="1:21" ht="30" customHeight="1">
      <c r="A5" s="13">
        <v>45384</v>
      </c>
      <c r="B5" s="53" t="s">
        <v>70</v>
      </c>
      <c r="C5" s="73" t="s">
        <v>14</v>
      </c>
      <c r="D5" s="14"/>
      <c r="E5" s="26"/>
      <c r="F5" s="15">
        <v>1.5</v>
      </c>
      <c r="G5" s="16"/>
      <c r="H5" s="66"/>
      <c r="I5" s="17"/>
      <c r="J5" s="18"/>
      <c r="K5" s="19">
        <f t="shared" si="1"/>
        <v>2520.4900000000002</v>
      </c>
      <c r="M5" s="20">
        <f t="shared" si="2"/>
        <v>0</v>
      </c>
      <c r="N5" s="20">
        <f t="shared" si="3"/>
        <v>1.5</v>
      </c>
      <c r="O5" s="22"/>
      <c r="P5" s="8"/>
      <c r="Q5" s="9">
        <f t="shared" ref="Q5:Q39" si="5">D5</f>
        <v>0</v>
      </c>
      <c r="R5" s="9">
        <f t="shared" si="4"/>
        <v>1.5</v>
      </c>
      <c r="S5" s="9"/>
      <c r="U5" s="9">
        <f t="shared" si="0"/>
        <v>313.75</v>
      </c>
    </row>
    <row r="6" spans="1:21" ht="30" customHeight="1">
      <c r="A6" s="13">
        <v>45385</v>
      </c>
      <c r="B6" s="53" t="s">
        <v>71</v>
      </c>
      <c r="C6" s="73" t="s">
        <v>14</v>
      </c>
      <c r="D6" s="14"/>
      <c r="E6" s="26"/>
      <c r="F6" s="15"/>
      <c r="G6" s="16"/>
      <c r="H6" s="66"/>
      <c r="I6" s="17"/>
      <c r="J6" s="18">
        <v>180</v>
      </c>
      <c r="K6" s="19">
        <f t="shared" si="1"/>
        <v>2340.4900000000002</v>
      </c>
      <c r="M6" s="20">
        <f t="shared" si="2"/>
        <v>0</v>
      </c>
      <c r="N6" s="20">
        <f t="shared" si="3"/>
        <v>0</v>
      </c>
      <c r="O6" s="22"/>
      <c r="P6" s="8"/>
      <c r="Q6" s="9">
        <f t="shared" si="5"/>
        <v>0</v>
      </c>
      <c r="R6" s="9">
        <f t="shared" si="4"/>
        <v>0</v>
      </c>
      <c r="S6" s="9"/>
      <c r="U6" s="9">
        <f t="shared" si="0"/>
        <v>313.75</v>
      </c>
    </row>
    <row r="7" spans="1:21" ht="30" customHeight="1">
      <c r="A7" s="13">
        <v>45385</v>
      </c>
      <c r="B7" s="73" t="s">
        <v>72</v>
      </c>
      <c r="C7" s="73" t="s">
        <v>14</v>
      </c>
      <c r="D7" s="14"/>
      <c r="E7" s="26"/>
      <c r="F7" s="15"/>
      <c r="G7" s="16"/>
      <c r="H7" s="66"/>
      <c r="I7" s="23"/>
      <c r="J7" s="18">
        <v>1939.24</v>
      </c>
      <c r="K7" s="19">
        <f t="shared" si="1"/>
        <v>401.25000000000023</v>
      </c>
      <c r="M7" s="20">
        <f t="shared" si="2"/>
        <v>0</v>
      </c>
      <c r="N7" s="20">
        <f t="shared" si="3"/>
        <v>0</v>
      </c>
      <c r="O7" s="21"/>
      <c r="P7" s="8"/>
      <c r="Q7" s="9">
        <f t="shared" si="5"/>
        <v>0</v>
      </c>
      <c r="R7" s="9">
        <f t="shared" si="4"/>
        <v>0</v>
      </c>
      <c r="S7" s="9"/>
      <c r="U7" s="9">
        <f t="shared" si="0"/>
        <v>313.75</v>
      </c>
    </row>
    <row r="8" spans="1:21" ht="30" customHeight="1">
      <c r="A8" s="13">
        <v>45386</v>
      </c>
      <c r="B8" s="53" t="s">
        <v>15</v>
      </c>
      <c r="C8" s="73" t="s">
        <v>14</v>
      </c>
      <c r="D8" s="14">
        <v>24.92</v>
      </c>
      <c r="E8" s="56" t="s">
        <v>73</v>
      </c>
      <c r="F8" s="15"/>
      <c r="G8" s="24"/>
      <c r="H8" s="67"/>
      <c r="I8" s="23"/>
      <c r="J8" s="18"/>
      <c r="K8" s="19">
        <f t="shared" si="1"/>
        <v>376.33000000000021</v>
      </c>
      <c r="M8" s="20">
        <f t="shared" si="2"/>
        <v>24.92</v>
      </c>
      <c r="N8" s="20">
        <f t="shared" si="3"/>
        <v>0</v>
      </c>
      <c r="O8" s="21"/>
      <c r="P8" s="8"/>
      <c r="Q8" s="9">
        <f t="shared" si="5"/>
        <v>24.92</v>
      </c>
      <c r="R8" s="9">
        <f t="shared" si="4"/>
        <v>0</v>
      </c>
      <c r="S8" s="9"/>
      <c r="U8" s="9">
        <f>U7-G11</f>
        <v>313.75</v>
      </c>
    </row>
    <row r="9" spans="1:21" ht="30" customHeight="1">
      <c r="A9" s="13">
        <v>45386</v>
      </c>
      <c r="B9" s="53" t="s">
        <v>74</v>
      </c>
      <c r="C9" s="73" t="s">
        <v>75</v>
      </c>
      <c r="D9" s="14"/>
      <c r="E9" s="56"/>
      <c r="F9" s="15">
        <v>9</v>
      </c>
      <c r="G9" s="24"/>
      <c r="H9" s="67"/>
      <c r="I9" s="23"/>
      <c r="J9" s="18"/>
      <c r="K9" s="19">
        <f t="shared" si="1"/>
        <v>367.33000000000021</v>
      </c>
      <c r="M9" s="20">
        <f t="shared" si="2"/>
        <v>0</v>
      </c>
      <c r="N9" s="20">
        <f t="shared" si="3"/>
        <v>9</v>
      </c>
      <c r="O9" s="21"/>
      <c r="P9" s="8"/>
      <c r="Q9" s="74">
        <f t="shared" si="5"/>
        <v>0</v>
      </c>
      <c r="R9" s="9">
        <f t="shared" si="4"/>
        <v>9</v>
      </c>
      <c r="S9" s="9"/>
      <c r="U9" s="9"/>
    </row>
    <row r="10" spans="1:21" ht="30" customHeight="1">
      <c r="A10" s="13">
        <v>45386</v>
      </c>
      <c r="B10" s="53" t="s">
        <v>67</v>
      </c>
      <c r="C10" s="54" t="s">
        <v>75</v>
      </c>
      <c r="D10" s="14"/>
      <c r="E10" s="56"/>
      <c r="F10" s="15">
        <v>33.549999999999997</v>
      </c>
      <c r="G10" s="24"/>
      <c r="H10" s="67"/>
      <c r="I10" s="23"/>
      <c r="J10" s="18"/>
      <c r="K10" s="19">
        <f t="shared" si="1"/>
        <v>333.7800000000002</v>
      </c>
      <c r="M10" s="20">
        <f t="shared" si="2"/>
        <v>0</v>
      </c>
      <c r="N10" s="20">
        <f t="shared" si="3"/>
        <v>33.549999999999997</v>
      </c>
      <c r="O10" s="21"/>
      <c r="P10" s="8"/>
      <c r="Q10" s="9">
        <f t="shared" si="5"/>
        <v>0</v>
      </c>
      <c r="R10" s="9">
        <f t="shared" si="4"/>
        <v>33.549999999999997</v>
      </c>
      <c r="S10" s="9"/>
      <c r="U10" s="9">
        <f>U8-G12</f>
        <v>313.75</v>
      </c>
    </row>
    <row r="11" spans="1:21" ht="30" customHeight="1">
      <c r="A11" s="13">
        <v>45387</v>
      </c>
      <c r="B11" s="54" t="s">
        <v>76</v>
      </c>
      <c r="C11" s="54" t="s">
        <v>77</v>
      </c>
      <c r="D11" s="14"/>
      <c r="E11" s="56"/>
      <c r="F11" s="15"/>
      <c r="G11" s="24"/>
      <c r="H11" s="67"/>
      <c r="I11" s="23"/>
      <c r="J11" s="18">
        <v>184.9</v>
      </c>
      <c r="K11" s="19">
        <f t="shared" si="1"/>
        <v>148.88000000000019</v>
      </c>
      <c r="M11" s="20">
        <f t="shared" si="2"/>
        <v>0</v>
      </c>
      <c r="N11" s="20">
        <f t="shared" si="3"/>
        <v>0</v>
      </c>
      <c r="O11" s="21"/>
      <c r="P11" s="8"/>
      <c r="Q11" s="9">
        <f t="shared" si="5"/>
        <v>0</v>
      </c>
      <c r="R11" s="9">
        <f t="shared" si="4"/>
        <v>0</v>
      </c>
      <c r="S11" s="9"/>
      <c r="U11" s="9">
        <f t="shared" ref="U11:U28" si="6">U10-G13</f>
        <v>313.75</v>
      </c>
    </row>
    <row r="12" spans="1:21" ht="30" customHeight="1">
      <c r="A12" s="13">
        <v>45387</v>
      </c>
      <c r="B12" s="57" t="s">
        <v>78</v>
      </c>
      <c r="C12" s="54" t="s">
        <v>68</v>
      </c>
      <c r="D12" s="14"/>
      <c r="E12" s="26"/>
      <c r="F12" s="15"/>
      <c r="G12" s="24"/>
      <c r="H12" s="67"/>
      <c r="I12" s="23">
        <v>185</v>
      </c>
      <c r="J12" s="25"/>
      <c r="K12" s="19">
        <f t="shared" si="1"/>
        <v>333.88000000000022</v>
      </c>
      <c r="M12" s="20">
        <f t="shared" si="2"/>
        <v>0</v>
      </c>
      <c r="N12" s="20">
        <f t="shared" si="3"/>
        <v>0</v>
      </c>
      <c r="O12" s="21"/>
      <c r="P12" s="8"/>
      <c r="Q12" s="9">
        <f t="shared" si="5"/>
        <v>0</v>
      </c>
      <c r="R12" s="9">
        <f t="shared" si="4"/>
        <v>0</v>
      </c>
      <c r="S12" s="9"/>
      <c r="U12" s="9">
        <f t="shared" si="6"/>
        <v>313.75</v>
      </c>
    </row>
    <row r="13" spans="1:21" ht="30" customHeight="1">
      <c r="A13" s="13">
        <v>45387</v>
      </c>
      <c r="B13" s="57" t="s">
        <v>79</v>
      </c>
      <c r="C13" s="54" t="s">
        <v>14</v>
      </c>
      <c r="D13" s="14"/>
      <c r="E13" s="64"/>
      <c r="F13" s="15"/>
      <c r="G13" s="24"/>
      <c r="H13" s="66"/>
      <c r="I13" s="17"/>
      <c r="J13" s="18">
        <v>99.8</v>
      </c>
      <c r="K13" s="19">
        <f t="shared" si="1"/>
        <v>234.08000000000021</v>
      </c>
      <c r="M13" s="20">
        <f t="shared" si="2"/>
        <v>0</v>
      </c>
      <c r="N13" s="20">
        <f t="shared" si="3"/>
        <v>0</v>
      </c>
      <c r="O13" s="21"/>
      <c r="P13" s="8"/>
      <c r="Q13" s="9">
        <f t="shared" si="5"/>
        <v>0</v>
      </c>
      <c r="R13" s="9">
        <f t="shared" si="4"/>
        <v>0</v>
      </c>
      <c r="S13" s="9"/>
      <c r="U13" s="9">
        <f t="shared" si="6"/>
        <v>313.75</v>
      </c>
    </row>
    <row r="14" spans="1:21" ht="30" customHeight="1">
      <c r="A14" s="13">
        <v>45388</v>
      </c>
      <c r="B14" s="57" t="s">
        <v>80</v>
      </c>
      <c r="C14" s="54" t="s">
        <v>14</v>
      </c>
      <c r="D14" s="27"/>
      <c r="E14" s="56"/>
      <c r="F14" s="15">
        <v>24.35</v>
      </c>
      <c r="G14" s="24"/>
      <c r="H14" s="66"/>
      <c r="I14" s="17"/>
      <c r="J14" s="25"/>
      <c r="K14" s="19">
        <f t="shared" si="1"/>
        <v>209.73000000000022</v>
      </c>
      <c r="M14" s="20">
        <f t="shared" si="2"/>
        <v>0</v>
      </c>
      <c r="N14" s="20">
        <f t="shared" si="3"/>
        <v>24.35</v>
      </c>
      <c r="O14" s="21"/>
      <c r="P14" s="8"/>
      <c r="Q14" s="9">
        <f t="shared" si="5"/>
        <v>0</v>
      </c>
      <c r="R14" s="9">
        <f t="shared" si="4"/>
        <v>24.35</v>
      </c>
      <c r="S14" s="9"/>
      <c r="U14" s="9">
        <f t="shared" si="6"/>
        <v>313.75</v>
      </c>
    </row>
    <row r="15" spans="1:21" ht="30" customHeight="1">
      <c r="A15" s="13">
        <v>45389</v>
      </c>
      <c r="B15" s="55" t="s">
        <v>81</v>
      </c>
      <c r="C15" s="54" t="s">
        <v>66</v>
      </c>
      <c r="D15" s="27"/>
      <c r="E15" s="56"/>
      <c r="F15" s="15"/>
      <c r="G15" s="24"/>
      <c r="H15" s="66"/>
      <c r="I15" s="17">
        <v>22</v>
      </c>
      <c r="J15" s="25"/>
      <c r="K15" s="19">
        <f t="shared" si="1"/>
        <v>231.73000000000022</v>
      </c>
      <c r="M15" s="20">
        <f t="shared" si="2"/>
        <v>0</v>
      </c>
      <c r="N15" s="20">
        <f t="shared" si="3"/>
        <v>0</v>
      </c>
      <c r="O15" s="21"/>
      <c r="P15" s="8"/>
      <c r="Q15" s="9">
        <f t="shared" si="5"/>
        <v>0</v>
      </c>
      <c r="R15" s="9">
        <f t="shared" si="4"/>
        <v>0</v>
      </c>
      <c r="S15" s="9"/>
      <c r="U15" s="9">
        <f t="shared" si="6"/>
        <v>313.75</v>
      </c>
    </row>
    <row r="16" spans="1:21" ht="30" customHeight="1">
      <c r="A16" s="13">
        <v>45390</v>
      </c>
      <c r="B16" s="55" t="s">
        <v>82</v>
      </c>
      <c r="C16" s="54" t="s">
        <v>83</v>
      </c>
      <c r="D16" s="14"/>
      <c r="E16" s="56"/>
      <c r="F16" s="15"/>
      <c r="G16" s="71"/>
      <c r="H16" s="66"/>
      <c r="I16" s="17"/>
      <c r="J16" s="25">
        <v>60</v>
      </c>
      <c r="K16" s="19">
        <f t="shared" si="1"/>
        <v>171.73000000000022</v>
      </c>
      <c r="M16" s="20">
        <f t="shared" si="2"/>
        <v>0</v>
      </c>
      <c r="N16" s="20">
        <f t="shared" si="3"/>
        <v>0</v>
      </c>
      <c r="O16" s="21"/>
      <c r="P16" s="8"/>
      <c r="Q16" s="9">
        <f t="shared" si="5"/>
        <v>0</v>
      </c>
      <c r="R16" s="9">
        <f t="shared" si="4"/>
        <v>0</v>
      </c>
      <c r="S16" s="9"/>
      <c r="U16" s="9">
        <f t="shared" si="6"/>
        <v>313.75</v>
      </c>
    </row>
    <row r="17" spans="1:21" ht="30" customHeight="1">
      <c r="A17" s="13">
        <v>45391</v>
      </c>
      <c r="B17" s="58" t="s">
        <v>84</v>
      </c>
      <c r="C17" s="54" t="s">
        <v>1</v>
      </c>
      <c r="D17" s="14"/>
      <c r="E17" s="56"/>
      <c r="F17" s="15"/>
      <c r="G17" s="24"/>
      <c r="H17" s="68"/>
      <c r="I17" s="28">
        <v>162.66999999999999</v>
      </c>
      <c r="J17" s="29"/>
      <c r="K17" s="19">
        <f t="shared" si="1"/>
        <v>334.4000000000002</v>
      </c>
      <c r="M17" s="20">
        <f t="shared" si="2"/>
        <v>0</v>
      </c>
      <c r="N17" s="20">
        <f t="shared" si="3"/>
        <v>0</v>
      </c>
      <c r="O17" s="21"/>
      <c r="P17" s="8"/>
      <c r="Q17" s="9">
        <f t="shared" si="5"/>
        <v>0</v>
      </c>
      <c r="R17" s="9">
        <f t="shared" si="4"/>
        <v>0</v>
      </c>
      <c r="S17" s="9">
        <f>-I17</f>
        <v>-162.66999999999999</v>
      </c>
      <c r="U17" s="9">
        <f t="shared" si="6"/>
        <v>313.75</v>
      </c>
    </row>
    <row r="18" spans="1:21" ht="30" customHeight="1">
      <c r="A18" s="13">
        <v>45392</v>
      </c>
      <c r="B18" s="55" t="s">
        <v>85</v>
      </c>
      <c r="C18" s="54" t="s">
        <v>14</v>
      </c>
      <c r="D18" s="14"/>
      <c r="E18" s="26"/>
      <c r="F18" s="15"/>
      <c r="G18" s="24"/>
      <c r="H18" s="66"/>
      <c r="I18" s="17"/>
      <c r="J18" s="25">
        <v>22</v>
      </c>
      <c r="K18" s="19">
        <f t="shared" si="1"/>
        <v>312.4000000000002</v>
      </c>
      <c r="M18" s="20">
        <f t="shared" si="2"/>
        <v>0</v>
      </c>
      <c r="N18" s="20">
        <f t="shared" si="3"/>
        <v>0</v>
      </c>
      <c r="O18" s="21"/>
      <c r="P18" s="8"/>
      <c r="Q18" s="9">
        <f t="shared" si="5"/>
        <v>0</v>
      </c>
      <c r="R18" s="9">
        <f t="shared" si="4"/>
        <v>0</v>
      </c>
      <c r="S18" s="9"/>
      <c r="U18" s="9">
        <f t="shared" si="6"/>
        <v>313.75</v>
      </c>
    </row>
    <row r="19" spans="1:21" ht="30" customHeight="1">
      <c r="A19" s="13">
        <v>45392</v>
      </c>
      <c r="B19" s="77" t="s">
        <v>86</v>
      </c>
      <c r="C19" s="54" t="s">
        <v>14</v>
      </c>
      <c r="D19" s="14"/>
      <c r="E19" s="26"/>
      <c r="F19" s="15">
        <v>39.090000000000003</v>
      </c>
      <c r="G19" s="24"/>
      <c r="H19" s="66"/>
      <c r="I19" s="17"/>
      <c r="J19" s="25"/>
      <c r="K19" s="19">
        <f t="shared" si="1"/>
        <v>273.31000000000017</v>
      </c>
      <c r="M19" s="20">
        <f t="shared" si="2"/>
        <v>0</v>
      </c>
      <c r="N19" s="20">
        <f t="shared" si="3"/>
        <v>39.090000000000003</v>
      </c>
      <c r="O19" s="21"/>
      <c r="P19" s="8"/>
      <c r="Q19" s="9">
        <f t="shared" si="5"/>
        <v>0</v>
      </c>
      <c r="R19" s="9">
        <f t="shared" si="4"/>
        <v>39.090000000000003</v>
      </c>
      <c r="S19" s="9"/>
      <c r="U19" s="9">
        <f t="shared" si="6"/>
        <v>313.75</v>
      </c>
    </row>
    <row r="20" spans="1:21" ht="30" customHeight="1">
      <c r="A20" s="13">
        <v>45392</v>
      </c>
      <c r="B20" s="55" t="s">
        <v>70</v>
      </c>
      <c r="C20" s="54" t="s">
        <v>14</v>
      </c>
      <c r="D20" s="14"/>
      <c r="E20" s="26"/>
      <c r="F20" s="15">
        <v>1.5</v>
      </c>
      <c r="G20" s="24"/>
      <c r="H20" s="66"/>
      <c r="I20" s="17"/>
      <c r="J20" s="25"/>
      <c r="K20" s="19">
        <f t="shared" si="1"/>
        <v>271.81000000000017</v>
      </c>
      <c r="M20" s="20">
        <f t="shared" si="2"/>
        <v>0</v>
      </c>
      <c r="N20" s="20">
        <f t="shared" si="3"/>
        <v>1.5</v>
      </c>
      <c r="O20" s="21">
        <f>J20</f>
        <v>0</v>
      </c>
      <c r="P20" s="8"/>
      <c r="Q20" s="9">
        <f t="shared" si="5"/>
        <v>0</v>
      </c>
      <c r="R20" s="9">
        <f t="shared" si="4"/>
        <v>1.5</v>
      </c>
      <c r="S20" s="9"/>
      <c r="U20" s="9">
        <f t="shared" si="6"/>
        <v>313.75</v>
      </c>
    </row>
    <row r="21" spans="1:21" ht="30" customHeight="1">
      <c r="A21" s="13">
        <v>45396</v>
      </c>
      <c r="B21" s="55" t="s">
        <v>87</v>
      </c>
      <c r="C21" s="55" t="s">
        <v>14</v>
      </c>
      <c r="D21" s="14"/>
      <c r="E21" s="26"/>
      <c r="F21" s="15">
        <v>96.06</v>
      </c>
      <c r="G21" s="24"/>
      <c r="H21" s="66"/>
      <c r="I21" s="17"/>
      <c r="J21" s="25"/>
      <c r="K21" s="19">
        <f t="shared" si="1"/>
        <v>175.75000000000017</v>
      </c>
      <c r="M21" s="20">
        <f t="shared" si="2"/>
        <v>0</v>
      </c>
      <c r="N21" s="20">
        <f t="shared" si="3"/>
        <v>96.06</v>
      </c>
      <c r="O21" s="65"/>
      <c r="P21" s="8"/>
      <c r="Q21" s="9">
        <f t="shared" si="5"/>
        <v>0</v>
      </c>
      <c r="R21" s="9">
        <f t="shared" si="4"/>
        <v>96.06</v>
      </c>
      <c r="S21" s="9"/>
      <c r="U21" s="9">
        <f t="shared" si="6"/>
        <v>313.75</v>
      </c>
    </row>
    <row r="22" spans="1:21" ht="30" customHeight="1">
      <c r="A22" s="13">
        <v>45396</v>
      </c>
      <c r="B22" s="55" t="s">
        <v>88</v>
      </c>
      <c r="C22" s="54" t="s">
        <v>14</v>
      </c>
      <c r="D22" s="14"/>
      <c r="E22" s="26"/>
      <c r="F22" s="15"/>
      <c r="G22" s="24"/>
      <c r="H22" s="66"/>
      <c r="I22" s="17"/>
      <c r="J22" s="25">
        <v>11.74</v>
      </c>
      <c r="K22" s="19">
        <f t="shared" si="1"/>
        <v>164.01000000000016</v>
      </c>
      <c r="M22" s="20">
        <f t="shared" si="2"/>
        <v>0</v>
      </c>
      <c r="N22" s="20">
        <f t="shared" si="3"/>
        <v>0</v>
      </c>
      <c r="O22" s="21">
        <f>J22</f>
        <v>11.74</v>
      </c>
      <c r="P22" s="8"/>
      <c r="Q22" s="9">
        <f t="shared" si="5"/>
        <v>0</v>
      </c>
      <c r="R22" s="9">
        <f t="shared" si="4"/>
        <v>0</v>
      </c>
      <c r="S22" s="9"/>
      <c r="U22" s="9">
        <f t="shared" si="6"/>
        <v>313.75</v>
      </c>
    </row>
    <row r="23" spans="1:21" ht="30" customHeight="1">
      <c r="A23" s="13"/>
      <c r="B23" s="53"/>
      <c r="C23" s="54"/>
      <c r="D23" s="14"/>
      <c r="E23" s="26"/>
      <c r="F23" s="15"/>
      <c r="G23" s="24"/>
      <c r="H23" s="66"/>
      <c r="I23" s="17"/>
      <c r="J23" s="18"/>
      <c r="K23" s="19">
        <f t="shared" si="1"/>
        <v>164.01000000000016</v>
      </c>
      <c r="M23" s="20">
        <f t="shared" si="2"/>
        <v>0</v>
      </c>
      <c r="N23" s="20">
        <f t="shared" si="3"/>
        <v>0</v>
      </c>
      <c r="O23" s="21"/>
      <c r="P23" s="8"/>
      <c r="Q23" s="9">
        <f t="shared" si="5"/>
        <v>0</v>
      </c>
      <c r="R23" s="9">
        <f t="shared" si="4"/>
        <v>0</v>
      </c>
      <c r="S23" s="9"/>
      <c r="U23" s="9">
        <f t="shared" si="6"/>
        <v>313.75</v>
      </c>
    </row>
    <row r="24" spans="1:21" ht="30" customHeight="1">
      <c r="A24" s="60"/>
      <c r="B24" s="61"/>
      <c r="C24" s="54"/>
      <c r="D24" s="14"/>
      <c r="E24" s="26"/>
      <c r="F24" s="15"/>
      <c r="G24" s="24"/>
      <c r="H24" s="66"/>
      <c r="I24" s="17"/>
      <c r="J24" s="18"/>
      <c r="K24" s="19">
        <f t="shared" si="1"/>
        <v>164.01000000000016</v>
      </c>
      <c r="M24" s="20">
        <f t="shared" si="2"/>
        <v>0</v>
      </c>
      <c r="N24" s="20"/>
      <c r="O24" s="21"/>
      <c r="P24" s="8"/>
      <c r="Q24" s="9">
        <f t="shared" si="5"/>
        <v>0</v>
      </c>
      <c r="R24" s="9">
        <f t="shared" si="4"/>
        <v>0</v>
      </c>
      <c r="S24" s="9"/>
      <c r="U24" s="9">
        <f t="shared" si="6"/>
        <v>313.75</v>
      </c>
    </row>
    <row r="25" spans="1:21" ht="30" customHeight="1">
      <c r="A25" s="60"/>
      <c r="B25" s="61"/>
      <c r="C25" s="54"/>
      <c r="D25" s="14"/>
      <c r="E25" s="26"/>
      <c r="F25" s="15"/>
      <c r="G25" s="24"/>
      <c r="H25" s="66"/>
      <c r="I25" s="17"/>
      <c r="J25" s="18"/>
      <c r="K25" s="19">
        <f t="shared" si="1"/>
        <v>164.01000000000016</v>
      </c>
      <c r="M25" s="20">
        <f t="shared" si="2"/>
        <v>0</v>
      </c>
      <c r="N25" s="20"/>
      <c r="O25" s="21"/>
      <c r="P25" s="8"/>
      <c r="Q25" s="9">
        <f t="shared" si="5"/>
        <v>0</v>
      </c>
      <c r="R25" s="9">
        <f t="shared" si="4"/>
        <v>0</v>
      </c>
      <c r="S25" s="9"/>
      <c r="U25" s="9">
        <f t="shared" si="6"/>
        <v>313.75</v>
      </c>
    </row>
    <row r="26" spans="1:21" ht="30" customHeight="1">
      <c r="A26" s="60"/>
      <c r="B26" s="61"/>
      <c r="C26" s="54"/>
      <c r="D26" s="14"/>
      <c r="E26" s="26"/>
      <c r="F26" s="15"/>
      <c r="G26" s="24"/>
      <c r="H26" s="66"/>
      <c r="I26" s="17"/>
      <c r="J26" s="18"/>
      <c r="K26" s="19">
        <f t="shared" si="1"/>
        <v>164.01000000000016</v>
      </c>
      <c r="M26" s="20">
        <f t="shared" si="2"/>
        <v>0</v>
      </c>
      <c r="N26" s="20">
        <f t="shared" ref="N26:N38" si="7">F26</f>
        <v>0</v>
      </c>
      <c r="O26" s="21">
        <f>J26</f>
        <v>0</v>
      </c>
      <c r="P26" s="8"/>
      <c r="Q26" s="9">
        <f t="shared" si="5"/>
        <v>0</v>
      </c>
      <c r="R26" s="9">
        <f t="shared" si="4"/>
        <v>0</v>
      </c>
      <c r="S26" s="9"/>
      <c r="U26" s="9">
        <f t="shared" si="6"/>
        <v>313.75</v>
      </c>
    </row>
    <row r="27" spans="1:21" ht="30" customHeight="1">
      <c r="A27" s="60"/>
      <c r="B27" s="61"/>
      <c r="C27" s="54"/>
      <c r="D27" s="14"/>
      <c r="E27" s="26"/>
      <c r="F27" s="15"/>
      <c r="G27" s="24"/>
      <c r="H27" s="66"/>
      <c r="I27" s="17"/>
      <c r="J27" s="18"/>
      <c r="K27" s="19">
        <f t="shared" si="1"/>
        <v>164.01000000000016</v>
      </c>
      <c r="M27" s="20">
        <f t="shared" si="2"/>
        <v>0</v>
      </c>
      <c r="N27" s="20">
        <f t="shared" si="7"/>
        <v>0</v>
      </c>
      <c r="O27" s="21"/>
      <c r="P27" s="8"/>
      <c r="Q27" s="9">
        <f t="shared" si="5"/>
        <v>0</v>
      </c>
      <c r="R27" s="9">
        <f t="shared" si="4"/>
        <v>0</v>
      </c>
      <c r="S27" s="9"/>
      <c r="U27" s="9">
        <f t="shared" si="6"/>
        <v>313.75</v>
      </c>
    </row>
    <row r="28" spans="1:21" ht="30" customHeight="1">
      <c r="A28" s="60"/>
      <c r="B28" s="61"/>
      <c r="C28" s="54"/>
      <c r="D28" s="14"/>
      <c r="E28" s="26"/>
      <c r="F28" s="15"/>
      <c r="G28" s="24"/>
      <c r="H28" s="66"/>
      <c r="I28" s="17"/>
      <c r="J28" s="18"/>
      <c r="K28" s="19">
        <f t="shared" si="1"/>
        <v>164.01000000000016</v>
      </c>
      <c r="M28" s="20">
        <f t="shared" si="2"/>
        <v>0</v>
      </c>
      <c r="N28" s="20">
        <f t="shared" si="7"/>
        <v>0</v>
      </c>
      <c r="O28" s="21"/>
      <c r="P28" s="8"/>
      <c r="Q28" s="9">
        <f t="shared" si="5"/>
        <v>0</v>
      </c>
      <c r="R28" s="9">
        <f t="shared" si="4"/>
        <v>0</v>
      </c>
      <c r="S28" s="9"/>
      <c r="U28" s="9">
        <f t="shared" si="6"/>
        <v>313.75</v>
      </c>
    </row>
    <row r="29" spans="1:21" ht="30" customHeight="1">
      <c r="A29" s="13"/>
      <c r="B29" s="61"/>
      <c r="C29" s="54"/>
      <c r="D29" s="14"/>
      <c r="E29" s="26"/>
      <c r="F29" s="15"/>
      <c r="G29" s="24"/>
      <c r="H29" s="66"/>
      <c r="I29" s="17"/>
      <c r="J29" s="18"/>
      <c r="K29" s="19">
        <f t="shared" si="1"/>
        <v>164.01000000000016</v>
      </c>
      <c r="M29" s="20">
        <f t="shared" si="2"/>
        <v>0</v>
      </c>
      <c r="N29" s="20">
        <f t="shared" si="7"/>
        <v>0</v>
      </c>
      <c r="O29" s="21"/>
      <c r="P29" s="8"/>
      <c r="Q29" s="9">
        <f t="shared" si="5"/>
        <v>0</v>
      </c>
      <c r="R29" s="9">
        <f t="shared" si="4"/>
        <v>0</v>
      </c>
      <c r="S29" s="9"/>
      <c r="U29" s="9">
        <f>U28-G37</f>
        <v>313.75</v>
      </c>
    </row>
    <row r="30" spans="1:21" ht="30" customHeight="1">
      <c r="A30" s="13"/>
      <c r="B30" s="61"/>
      <c r="C30" s="54"/>
      <c r="D30" s="14"/>
      <c r="E30" s="26"/>
      <c r="F30" s="15"/>
      <c r="G30" s="16"/>
      <c r="H30" s="66"/>
      <c r="I30" s="17"/>
      <c r="J30" s="18"/>
      <c r="K30" s="19">
        <f t="shared" si="1"/>
        <v>164.01000000000016</v>
      </c>
      <c r="M30" s="20">
        <f t="shared" si="2"/>
        <v>0</v>
      </c>
      <c r="N30" s="20">
        <f t="shared" si="7"/>
        <v>0</v>
      </c>
      <c r="O30" s="21"/>
      <c r="P30" s="8"/>
      <c r="Q30" s="9">
        <f t="shared" si="5"/>
        <v>0</v>
      </c>
      <c r="R30" s="9">
        <f t="shared" si="4"/>
        <v>0</v>
      </c>
      <c r="S30" s="9"/>
      <c r="U30" s="9"/>
    </row>
    <row r="31" spans="1:21" ht="30" customHeight="1">
      <c r="A31" s="13"/>
      <c r="B31" s="61"/>
      <c r="C31" s="54"/>
      <c r="D31" s="14"/>
      <c r="E31" s="56"/>
      <c r="F31" s="15"/>
      <c r="G31" s="16"/>
      <c r="H31" s="66"/>
      <c r="I31" s="17"/>
      <c r="J31" s="18"/>
      <c r="K31" s="19">
        <f t="shared" si="1"/>
        <v>164.01000000000016</v>
      </c>
      <c r="M31" s="20">
        <f t="shared" si="2"/>
        <v>0</v>
      </c>
      <c r="N31" s="20">
        <f t="shared" si="7"/>
        <v>0</v>
      </c>
      <c r="O31" s="21"/>
      <c r="P31" s="8"/>
      <c r="Q31" s="9">
        <f t="shared" si="5"/>
        <v>0</v>
      </c>
      <c r="R31" s="9">
        <f t="shared" si="4"/>
        <v>0</v>
      </c>
      <c r="S31" s="9"/>
      <c r="U31" s="9" t="e">
        <f>U29-#REF!</f>
        <v>#REF!</v>
      </c>
    </row>
    <row r="32" spans="1:21" ht="30" customHeight="1">
      <c r="A32" s="13"/>
      <c r="B32" s="72"/>
      <c r="C32" s="73"/>
      <c r="D32" s="14"/>
      <c r="E32" s="56"/>
      <c r="F32" s="15"/>
      <c r="G32" s="16"/>
      <c r="H32" s="66"/>
      <c r="I32" s="17"/>
      <c r="J32" s="18"/>
      <c r="K32" s="19">
        <f t="shared" si="1"/>
        <v>164.01000000000016</v>
      </c>
      <c r="M32" s="20">
        <f t="shared" si="2"/>
        <v>0</v>
      </c>
      <c r="N32" s="20">
        <f t="shared" si="7"/>
        <v>0</v>
      </c>
      <c r="O32" s="21"/>
      <c r="P32" s="8"/>
      <c r="Q32" s="9">
        <f t="shared" si="5"/>
        <v>0</v>
      </c>
      <c r="R32" s="9">
        <f t="shared" si="4"/>
        <v>0</v>
      </c>
      <c r="S32" s="9"/>
      <c r="U32" s="9"/>
    </row>
    <row r="33" spans="1:21" ht="30" customHeight="1">
      <c r="A33" s="13"/>
      <c r="B33" s="72"/>
      <c r="C33" s="72"/>
      <c r="D33" s="14"/>
      <c r="E33" s="56"/>
      <c r="F33" s="15"/>
      <c r="G33" s="16"/>
      <c r="H33" s="66"/>
      <c r="I33" s="17"/>
      <c r="J33" s="18"/>
      <c r="K33" s="19">
        <f t="shared" si="1"/>
        <v>164.01000000000016</v>
      </c>
      <c r="M33" s="20">
        <f t="shared" si="2"/>
        <v>0</v>
      </c>
      <c r="N33" s="20">
        <f t="shared" si="7"/>
        <v>0</v>
      </c>
      <c r="O33" s="21"/>
      <c r="P33" s="8"/>
      <c r="Q33" s="9">
        <f t="shared" si="5"/>
        <v>0</v>
      </c>
      <c r="R33" s="9">
        <f t="shared" si="4"/>
        <v>0</v>
      </c>
      <c r="S33" s="9"/>
      <c r="U33" s="9"/>
    </row>
    <row r="34" spans="1:21" ht="30" customHeight="1">
      <c r="A34" s="13"/>
      <c r="B34" s="72"/>
      <c r="C34" s="72"/>
      <c r="D34" s="14"/>
      <c r="E34" s="56"/>
      <c r="F34" s="15"/>
      <c r="G34" s="16"/>
      <c r="H34" s="66"/>
      <c r="I34" s="17"/>
      <c r="J34" s="18"/>
      <c r="K34" s="19">
        <f t="shared" si="1"/>
        <v>164.01000000000016</v>
      </c>
      <c r="M34" s="20">
        <f t="shared" si="2"/>
        <v>0</v>
      </c>
      <c r="N34" s="20">
        <f t="shared" si="7"/>
        <v>0</v>
      </c>
      <c r="O34" s="21"/>
      <c r="P34" s="8"/>
      <c r="Q34" s="9">
        <f t="shared" si="5"/>
        <v>0</v>
      </c>
      <c r="R34" s="9">
        <f t="shared" si="4"/>
        <v>0</v>
      </c>
      <c r="S34" s="9"/>
      <c r="U34" s="9"/>
    </row>
    <row r="35" spans="1:21" ht="30" customHeight="1">
      <c r="A35" s="13"/>
      <c r="B35" s="72"/>
      <c r="C35" s="73"/>
      <c r="D35" s="14"/>
      <c r="E35" s="56"/>
      <c r="F35" s="15"/>
      <c r="G35" s="16"/>
      <c r="H35" s="66"/>
      <c r="I35" s="17"/>
      <c r="J35" s="18"/>
      <c r="K35" s="19">
        <f t="shared" si="1"/>
        <v>164.01000000000016</v>
      </c>
      <c r="M35" s="20">
        <f t="shared" si="2"/>
        <v>0</v>
      </c>
      <c r="N35" s="20">
        <f t="shared" si="7"/>
        <v>0</v>
      </c>
      <c r="O35" s="21"/>
      <c r="P35" s="8"/>
      <c r="Q35" s="9">
        <f t="shared" si="5"/>
        <v>0</v>
      </c>
      <c r="R35" s="9">
        <f t="shared" si="4"/>
        <v>0</v>
      </c>
      <c r="S35" s="9"/>
      <c r="U35" s="9"/>
    </row>
    <row r="36" spans="1:21" ht="30" customHeight="1">
      <c r="A36" s="13"/>
      <c r="B36" s="72"/>
      <c r="C36" s="73"/>
      <c r="D36" s="14"/>
      <c r="E36" s="56"/>
      <c r="F36" s="15"/>
      <c r="G36" s="16"/>
      <c r="H36" s="66"/>
      <c r="I36" s="17"/>
      <c r="J36" s="18"/>
      <c r="K36" s="19">
        <f t="shared" si="1"/>
        <v>164.01000000000016</v>
      </c>
      <c r="M36" s="20">
        <f t="shared" si="2"/>
        <v>0</v>
      </c>
      <c r="N36" s="20">
        <f t="shared" si="7"/>
        <v>0</v>
      </c>
      <c r="O36" s="21"/>
      <c r="P36" s="8"/>
      <c r="Q36" s="9">
        <f t="shared" si="5"/>
        <v>0</v>
      </c>
      <c r="R36" s="9">
        <f t="shared" si="4"/>
        <v>0</v>
      </c>
      <c r="S36" s="9"/>
      <c r="U36" s="9"/>
    </row>
    <row r="37" spans="1:21" ht="30" customHeight="1">
      <c r="A37" s="13"/>
      <c r="B37" s="61"/>
      <c r="C37" s="54"/>
      <c r="D37" s="14"/>
      <c r="E37" s="26"/>
      <c r="F37" s="15"/>
      <c r="G37" s="24"/>
      <c r="H37" s="66"/>
      <c r="I37" s="17"/>
      <c r="J37" s="18"/>
      <c r="K37" s="19">
        <f t="shared" si="1"/>
        <v>164.01000000000016</v>
      </c>
      <c r="M37" s="20">
        <f t="shared" si="2"/>
        <v>0</v>
      </c>
      <c r="N37" s="20">
        <f t="shared" si="7"/>
        <v>0</v>
      </c>
      <c r="O37" s="21">
        <f>J37</f>
        <v>0</v>
      </c>
      <c r="P37" s="8"/>
      <c r="Q37" s="9">
        <f t="shared" si="5"/>
        <v>0</v>
      </c>
      <c r="R37" s="9">
        <f t="shared" si="4"/>
        <v>0</v>
      </c>
      <c r="S37" s="9"/>
      <c r="U37" s="9" t="e">
        <f>U31-#REF!</f>
        <v>#REF!</v>
      </c>
    </row>
    <row r="38" spans="1:21" ht="30" customHeight="1">
      <c r="A38" s="13"/>
      <c r="B38" s="61"/>
      <c r="C38" s="54"/>
      <c r="D38" s="14"/>
      <c r="E38" s="26"/>
      <c r="F38" s="15"/>
      <c r="G38" s="16"/>
      <c r="H38" s="66"/>
      <c r="I38" s="17"/>
      <c r="J38" s="18"/>
      <c r="K38" s="19">
        <f t="shared" si="1"/>
        <v>164.01000000000016</v>
      </c>
      <c r="M38" s="20">
        <f t="shared" si="2"/>
        <v>0</v>
      </c>
      <c r="N38" s="20">
        <f t="shared" si="7"/>
        <v>0</v>
      </c>
      <c r="O38" s="21"/>
      <c r="P38" s="8"/>
      <c r="Q38" s="9">
        <f t="shared" si="5"/>
        <v>0</v>
      </c>
      <c r="R38" s="9">
        <f t="shared" si="4"/>
        <v>0</v>
      </c>
      <c r="S38" s="9"/>
      <c r="U38" s="9" t="e">
        <f>#REF!-#REF!</f>
        <v>#REF!</v>
      </c>
    </row>
    <row r="39" spans="1:21" ht="30" customHeight="1">
      <c r="A39" s="10">
        <v>45351</v>
      </c>
      <c r="B39" s="81" t="s">
        <v>17</v>
      </c>
      <c r="C39" s="82"/>
      <c r="D39" s="82"/>
      <c r="E39" s="82"/>
      <c r="F39" s="82"/>
      <c r="G39" s="82"/>
      <c r="H39" s="82"/>
      <c r="I39" s="82"/>
      <c r="J39" s="83"/>
      <c r="K39" s="31">
        <f t="shared" si="1"/>
        <v>164.01000000000016</v>
      </c>
      <c r="M39" s="32">
        <f>SUM(M4:M38)</f>
        <v>24.92</v>
      </c>
      <c r="N39" s="33">
        <f>SUM(N4:N38)</f>
        <v>205.05</v>
      </c>
      <c r="O39" s="34">
        <f>SUM(O5:O38)</f>
        <v>11.74</v>
      </c>
      <c r="P39" s="8"/>
      <c r="Q39" s="9">
        <f t="shared" si="5"/>
        <v>0</v>
      </c>
      <c r="R39" s="9">
        <f t="shared" si="4"/>
        <v>0</v>
      </c>
      <c r="S39" s="35"/>
      <c r="U39" s="9" t="e">
        <f t="shared" ref="U39:U44" si="8">U38-#REF!</f>
        <v>#REF!</v>
      </c>
    </row>
    <row r="40" spans="1:21" ht="30" customHeight="1">
      <c r="A40" s="36"/>
      <c r="B40" s="37"/>
      <c r="C40" s="38"/>
      <c r="D40" s="38"/>
      <c r="F40" s="38"/>
      <c r="G40" s="38"/>
      <c r="H40" s="38"/>
      <c r="I40" s="38"/>
      <c r="J40" s="38"/>
      <c r="K40" s="39"/>
      <c r="O40" s="40"/>
      <c r="Q40" s="41">
        <f>SUM(Q4:Q39)</f>
        <v>24.92</v>
      </c>
      <c r="R40" s="41">
        <f>SUM(R4:R39)</f>
        <v>205.05</v>
      </c>
      <c r="S40" s="35">
        <f>SUM(S4:S39)</f>
        <v>0</v>
      </c>
      <c r="U40" s="9" t="e">
        <f t="shared" si="8"/>
        <v>#REF!</v>
      </c>
    </row>
    <row r="41" spans="1:21" ht="30" customHeight="1">
      <c r="A41" s="42"/>
      <c r="E41" s="38"/>
      <c r="Q41" s="84" t="s">
        <v>18</v>
      </c>
      <c r="R41" s="85"/>
      <c r="S41" s="35">
        <f>Q40+R40+S40</f>
        <v>229.97000000000003</v>
      </c>
      <c r="U41" s="9" t="e">
        <f t="shared" si="8"/>
        <v>#REF!</v>
      </c>
    </row>
    <row r="42" spans="1:21" ht="30" customHeight="1">
      <c r="A42" s="42"/>
      <c r="B42" s="43"/>
      <c r="C42" s="44"/>
      <c r="D42" s="44"/>
      <c r="E42" s="44"/>
      <c r="F42" s="44"/>
      <c r="U42" s="9" t="e">
        <f t="shared" si="8"/>
        <v>#REF!</v>
      </c>
    </row>
    <row r="43" spans="1:21" ht="30" customHeight="1">
      <c r="A43" s="42"/>
      <c r="B43" s="44"/>
      <c r="C43" s="44"/>
      <c r="D43" s="44"/>
      <c r="E43" s="44"/>
      <c r="F43" s="47"/>
      <c r="U43" s="9" t="e">
        <f t="shared" si="8"/>
        <v>#REF!</v>
      </c>
    </row>
    <row r="44" spans="1:21" ht="30" customHeight="1">
      <c r="A44" s="42"/>
      <c r="B44" s="47"/>
      <c r="C44" s="47"/>
      <c r="D44" s="47"/>
      <c r="E44" s="47"/>
      <c r="U44" s="9" t="e">
        <f t="shared" si="8"/>
        <v>#REF!</v>
      </c>
    </row>
    <row r="45" spans="1:21" ht="30" customHeight="1">
      <c r="A45" s="42"/>
      <c r="B45" s="69"/>
      <c r="C45" s="70"/>
      <c r="D45" s="69"/>
      <c r="E45" s="70"/>
      <c r="U45" s="9" t="e">
        <f>#REF!-#REF!</f>
        <v>#REF!</v>
      </c>
    </row>
    <row r="46" spans="1:21" ht="30" customHeight="1">
      <c r="A46" s="42"/>
      <c r="U46" s="9" t="e">
        <f t="shared" ref="U46:U48" si="9">U45-#REF!</f>
        <v>#REF!</v>
      </c>
    </row>
    <row r="47" spans="1:21" ht="30" customHeight="1">
      <c r="A47" s="42"/>
      <c r="U47" s="9" t="e">
        <f t="shared" si="9"/>
        <v>#REF!</v>
      </c>
    </row>
    <row r="48" spans="1:21" ht="30" customHeight="1">
      <c r="A48" s="42"/>
      <c r="U48" s="9" t="e">
        <f t="shared" si="9"/>
        <v>#REF!</v>
      </c>
    </row>
    <row r="49" spans="1:21" ht="30" customHeight="1">
      <c r="U49" s="9" t="e">
        <f>U48-G39</f>
        <v>#REF!</v>
      </c>
    </row>
    <row r="50" spans="1:21" ht="30" customHeight="1"/>
    <row r="51" spans="1:21" ht="30" customHeight="1"/>
    <row r="52" spans="1:21" ht="30" customHeight="1"/>
    <row r="53" spans="1:21" ht="30" customHeight="1"/>
    <row r="54" spans="1:21" ht="30" customHeight="1"/>
    <row r="55" spans="1:21" ht="30" customHeight="1"/>
    <row r="56" spans="1:21" ht="30" customHeight="1"/>
    <row r="57" spans="1:21" ht="30" customHeight="1"/>
    <row r="58" spans="1:21" ht="30" customHeight="1"/>
    <row r="59" spans="1:21" ht="30" customHeight="1"/>
    <row r="60" spans="1:21" ht="30" customHeight="1"/>
    <row r="61" spans="1:21" ht="30" customHeight="1"/>
    <row r="62" spans="1:21" ht="30" customHeight="1">
      <c r="A62" s="52"/>
    </row>
    <row r="63" spans="1:21" ht="30" customHeight="1"/>
    <row r="64" spans="1:21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</sheetData>
  <dataConsolidate/>
  <mergeCells count="8">
    <mergeCell ref="B39:J39"/>
    <mergeCell ref="Q41:R41"/>
    <mergeCell ref="A1:K1"/>
    <mergeCell ref="M1:O1"/>
    <mergeCell ref="Q1:S1"/>
    <mergeCell ref="M2:O2"/>
    <mergeCell ref="Q2:S2"/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Oliveira</dc:creator>
  <cp:lastModifiedBy>HENRIQUE OLIVEIRA DA CUNHA FRANCO</cp:lastModifiedBy>
  <dcterms:created xsi:type="dcterms:W3CDTF">2023-03-04T14:52:36Z</dcterms:created>
  <dcterms:modified xsi:type="dcterms:W3CDTF">2024-04-15T13:08:06Z</dcterms:modified>
</cp:coreProperties>
</file>